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9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thur\OneDrive\Thesis\Final\"/>
    </mc:Choice>
  </mc:AlternateContent>
  <bookViews>
    <workbookView xWindow="0" yWindow="0" windowWidth="28800" windowHeight="12210" activeTab="9"/>
  </bookViews>
  <sheets>
    <sheet name="Cover CLF" sheetId="1" r:id="rId1"/>
    <sheet name="Cliffs" sheetId="2" r:id="rId2"/>
    <sheet name="Actual Returns" sheetId="3" r:id="rId3"/>
    <sheet name="Mean Adj Return" sheetId="4" r:id="rId4"/>
    <sheet name="GSAR" sheetId="6" r:id="rId5"/>
    <sheet name="Market Adj Return" sheetId="5" r:id="rId6"/>
    <sheet name="GSAR Mark" sheetId="7" r:id="rId7"/>
    <sheet name="CAPM Adj Return" sheetId="9" r:id="rId8"/>
    <sheet name="GSAR Capm" sheetId="8" r:id="rId9"/>
    <sheet name="Cover ETRM" sheetId="10" r:id="rId10"/>
    <sheet name="Enteromedics" sheetId="11" r:id="rId11"/>
    <sheet name="Actual Returns (2)" sheetId="12" r:id="rId12"/>
    <sheet name="Mean Adj Return (2)" sheetId="13" r:id="rId13"/>
    <sheet name="GSAR (2)" sheetId="14" r:id="rId14"/>
    <sheet name="Market Adj Return (2)" sheetId="15" r:id="rId15"/>
    <sheet name="GSAR Mark (2)" sheetId="16" r:id="rId16"/>
    <sheet name="CAPM Adj Return (2)" sheetId="17" r:id="rId17"/>
    <sheet name="GSAR Capm (2)" sheetId="18" r:id="rId18"/>
  </sheets>
  <externalReferences>
    <externalReference r:id="rId19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" i="18" l="1"/>
  <c r="H3" i="18"/>
  <c r="I3" i="18"/>
  <c r="C4" i="18"/>
  <c r="G4" i="18"/>
  <c r="H4" i="18"/>
  <c r="I4" i="18" s="1"/>
  <c r="J4" i="18"/>
  <c r="C5" i="18"/>
  <c r="G5" i="18"/>
  <c r="H5" i="18"/>
  <c r="I5" i="18" s="1"/>
  <c r="J5" i="18" s="1"/>
  <c r="C6" i="18"/>
  <c r="G6" i="18"/>
  <c r="H6" i="18"/>
  <c r="I6" i="18" s="1"/>
  <c r="J6" i="18"/>
  <c r="C7" i="18"/>
  <c r="G7" i="18"/>
  <c r="H7" i="18"/>
  <c r="I7" i="18" s="1"/>
  <c r="J7" i="18" s="1"/>
  <c r="C8" i="18"/>
  <c r="G8" i="18"/>
  <c r="H8" i="18"/>
  <c r="I8" i="18" s="1"/>
  <c r="J8" i="18"/>
  <c r="C9" i="18"/>
  <c r="G9" i="18"/>
  <c r="H9" i="18"/>
  <c r="I9" i="18" s="1"/>
  <c r="J9" i="18" s="1"/>
  <c r="C10" i="18"/>
  <c r="K10" i="18" s="1"/>
  <c r="G10" i="18"/>
  <c r="H10" i="18"/>
  <c r="I10" i="18" s="1"/>
  <c r="J10" i="18"/>
  <c r="L10" i="18"/>
  <c r="C11" i="18"/>
  <c r="G11" i="18"/>
  <c r="H11" i="18"/>
  <c r="I11" i="18" s="1"/>
  <c r="J11" i="18" s="1"/>
  <c r="K11" i="18"/>
  <c r="L11" i="18" s="1"/>
  <c r="C12" i="18"/>
  <c r="G12" i="18"/>
  <c r="H12" i="18"/>
  <c r="I12" i="18" s="1"/>
  <c r="J12" i="18" s="1"/>
  <c r="C13" i="18"/>
  <c r="G13" i="18"/>
  <c r="H13" i="18"/>
  <c r="I13" i="18" s="1"/>
  <c r="J13" i="18" s="1"/>
  <c r="C14" i="18"/>
  <c r="G14" i="18"/>
  <c r="H14" i="18"/>
  <c r="I14" i="18" s="1"/>
  <c r="J14" i="18"/>
  <c r="C15" i="18"/>
  <c r="G15" i="18"/>
  <c r="H15" i="18"/>
  <c r="I15" i="18" s="1"/>
  <c r="J15" i="18" s="1"/>
  <c r="C16" i="18"/>
  <c r="G16" i="18"/>
  <c r="H16" i="18"/>
  <c r="I16" i="18" s="1"/>
  <c r="J16" i="18"/>
  <c r="C17" i="18"/>
  <c r="G17" i="18"/>
  <c r="H17" i="18"/>
  <c r="I17" i="18" s="1"/>
  <c r="J17" i="18" s="1"/>
  <c r="C18" i="18"/>
  <c r="K18" i="18" s="1"/>
  <c r="G18" i="18"/>
  <c r="H18" i="18"/>
  <c r="I18" i="18" s="1"/>
  <c r="J18" i="18"/>
  <c r="L18" i="18"/>
  <c r="C19" i="18"/>
  <c r="G19" i="18"/>
  <c r="H19" i="18"/>
  <c r="I19" i="18" s="1"/>
  <c r="J19" i="18" s="1"/>
  <c r="K19" i="18"/>
  <c r="L19" i="18" s="1"/>
  <c r="C20" i="18"/>
  <c r="G20" i="18"/>
  <c r="H20" i="18"/>
  <c r="I20" i="18" s="1"/>
  <c r="J20" i="18"/>
  <c r="C21" i="18"/>
  <c r="G21" i="18"/>
  <c r="H21" i="18"/>
  <c r="I21" i="18" s="1"/>
  <c r="J21" i="18" s="1"/>
  <c r="K21" i="18"/>
  <c r="L21" i="18" s="1"/>
  <c r="C22" i="18"/>
  <c r="K22" i="18" s="1"/>
  <c r="G22" i="18"/>
  <c r="H22" i="18"/>
  <c r="I22" i="18" s="1"/>
  <c r="J22" i="18"/>
  <c r="L22" i="18"/>
  <c r="C23" i="18"/>
  <c r="G23" i="18"/>
  <c r="H23" i="18"/>
  <c r="I23" i="18" s="1"/>
  <c r="J23" i="18" s="1"/>
  <c r="C24" i="18"/>
  <c r="G24" i="18"/>
  <c r="H24" i="18"/>
  <c r="I24" i="18" s="1"/>
  <c r="J24" i="18"/>
  <c r="C25" i="18"/>
  <c r="G25" i="18"/>
  <c r="H25" i="18" s="1"/>
  <c r="I25" i="18" s="1"/>
  <c r="C26" i="18"/>
  <c r="G26" i="18"/>
  <c r="H26" i="18" s="1"/>
  <c r="I26" i="18" s="1"/>
  <c r="J26" i="18" s="1"/>
  <c r="C27" i="18"/>
  <c r="G27" i="18"/>
  <c r="H27" i="18"/>
  <c r="I27" i="18"/>
  <c r="C28" i="18"/>
  <c r="G28" i="18"/>
  <c r="H28" i="18" s="1"/>
  <c r="I28" i="18" s="1"/>
  <c r="J28" i="18"/>
  <c r="K28" i="18"/>
  <c r="L28" i="18" s="1"/>
  <c r="C29" i="18"/>
  <c r="G29" i="18"/>
  <c r="H29" i="18" s="1"/>
  <c r="I29" i="18"/>
  <c r="C30" i="18"/>
  <c r="G30" i="18"/>
  <c r="H30" i="18" s="1"/>
  <c r="I30" i="18" s="1"/>
  <c r="J30" i="18"/>
  <c r="C31" i="18"/>
  <c r="G31" i="18"/>
  <c r="H31" i="18" s="1"/>
  <c r="I31" i="18" s="1"/>
  <c r="C32" i="18"/>
  <c r="G32" i="18"/>
  <c r="H32" i="18" s="1"/>
  <c r="I32" i="18" s="1"/>
  <c r="J32" i="18"/>
  <c r="C33" i="18"/>
  <c r="G33" i="18"/>
  <c r="H33" i="18" s="1"/>
  <c r="I33" i="18"/>
  <c r="C34" i="18"/>
  <c r="G34" i="18"/>
  <c r="H34" i="18" s="1"/>
  <c r="I34" i="18" s="1"/>
  <c r="J34" i="18"/>
  <c r="C35" i="18"/>
  <c r="G35" i="18"/>
  <c r="H35" i="18"/>
  <c r="I35" i="18" s="1"/>
  <c r="C36" i="18"/>
  <c r="G36" i="18"/>
  <c r="H36" i="18" s="1"/>
  <c r="I36" i="18" s="1"/>
  <c r="J36" i="18"/>
  <c r="C37" i="18"/>
  <c r="G37" i="18"/>
  <c r="H37" i="18" s="1"/>
  <c r="I37" i="18"/>
  <c r="C38" i="18"/>
  <c r="G38" i="18"/>
  <c r="H38" i="18" s="1"/>
  <c r="I38" i="18" s="1"/>
  <c r="J38" i="18"/>
  <c r="C39" i="18"/>
  <c r="G39" i="18"/>
  <c r="H39" i="18"/>
  <c r="I39" i="18" s="1"/>
  <c r="C40" i="18"/>
  <c r="K40" i="18" s="1"/>
  <c r="L40" i="18" s="1"/>
  <c r="G40" i="18"/>
  <c r="H40" i="18" s="1"/>
  <c r="I40" i="18" s="1"/>
  <c r="J40" i="18"/>
  <c r="C41" i="18"/>
  <c r="G41" i="18"/>
  <c r="H41" i="18" s="1"/>
  <c r="I41" i="18" s="1"/>
  <c r="C42" i="18"/>
  <c r="G42" i="18"/>
  <c r="H42" i="18" s="1"/>
  <c r="I42" i="18" s="1"/>
  <c r="J42" i="18" s="1"/>
  <c r="C43" i="18"/>
  <c r="G43" i="18"/>
  <c r="H43" i="18"/>
  <c r="I43" i="18"/>
  <c r="C44" i="18"/>
  <c r="G44" i="18"/>
  <c r="H44" i="18" s="1"/>
  <c r="I44" i="18" s="1"/>
  <c r="J44" i="18"/>
  <c r="K44" i="18"/>
  <c r="L44" i="18" s="1"/>
  <c r="C45" i="18"/>
  <c r="G45" i="18"/>
  <c r="H45" i="18" s="1"/>
  <c r="I45" i="18" s="1"/>
  <c r="C46" i="18"/>
  <c r="G46" i="18"/>
  <c r="H46" i="18" s="1"/>
  <c r="I46" i="18" s="1"/>
  <c r="J46" i="18"/>
  <c r="C47" i="18"/>
  <c r="G47" i="18"/>
  <c r="H47" i="18" s="1"/>
  <c r="I47" i="18" s="1"/>
  <c r="C48" i="18"/>
  <c r="K48" i="18" s="1"/>
  <c r="L48" i="18" s="1"/>
  <c r="G48" i="18"/>
  <c r="H48" i="18" s="1"/>
  <c r="I48" i="18" s="1"/>
  <c r="J48" i="18"/>
  <c r="C49" i="18"/>
  <c r="G49" i="18"/>
  <c r="H49" i="18" s="1"/>
  <c r="I49" i="18"/>
  <c r="C50" i="18"/>
  <c r="G50" i="18"/>
  <c r="H50" i="18" s="1"/>
  <c r="I50" i="18" s="1"/>
  <c r="J50" i="18"/>
  <c r="C51" i="18"/>
  <c r="G51" i="18"/>
  <c r="H51" i="18"/>
  <c r="I51" i="18" s="1"/>
  <c r="C52" i="18"/>
  <c r="G52" i="18"/>
  <c r="H52" i="18"/>
  <c r="I52" i="18" s="1"/>
  <c r="J52" i="18" s="1"/>
  <c r="K52" i="18"/>
  <c r="L52" i="18"/>
  <c r="C53" i="18"/>
  <c r="G53" i="18"/>
  <c r="H53" i="18" s="1"/>
  <c r="I53" i="18"/>
  <c r="J53" i="18"/>
  <c r="K53" i="18"/>
  <c r="L53" i="18" s="1"/>
  <c r="C54" i="18"/>
  <c r="G54" i="18"/>
  <c r="H54" i="18"/>
  <c r="I54" i="18" s="1"/>
  <c r="C55" i="18"/>
  <c r="G55" i="18"/>
  <c r="H55" i="18" s="1"/>
  <c r="I55" i="18"/>
  <c r="C56" i="18"/>
  <c r="G56" i="18"/>
  <c r="H56" i="18"/>
  <c r="I56" i="18" s="1"/>
  <c r="J56" i="18" s="1"/>
  <c r="K56" i="18"/>
  <c r="L56" i="18"/>
  <c r="C57" i="18"/>
  <c r="G57" i="18"/>
  <c r="H57" i="18" s="1"/>
  <c r="I57" i="18"/>
  <c r="J57" i="18"/>
  <c r="K57" i="18"/>
  <c r="L57" i="18" s="1"/>
  <c r="C58" i="18"/>
  <c r="G58" i="18"/>
  <c r="H58" i="18" s="1"/>
  <c r="I58" i="18" s="1"/>
  <c r="C59" i="18"/>
  <c r="G59" i="18"/>
  <c r="H59" i="18" s="1"/>
  <c r="I59" i="18"/>
  <c r="C60" i="18"/>
  <c r="G60" i="18"/>
  <c r="H60" i="18"/>
  <c r="I60" i="18" s="1"/>
  <c r="J60" i="18" s="1"/>
  <c r="K60" i="18"/>
  <c r="L60" i="18" s="1"/>
  <c r="C61" i="18"/>
  <c r="G61" i="18"/>
  <c r="H61" i="18" s="1"/>
  <c r="I61" i="18"/>
  <c r="J61" i="18"/>
  <c r="K61" i="18"/>
  <c r="L61" i="18" s="1"/>
  <c r="C62" i="18"/>
  <c r="G62" i="18"/>
  <c r="H62" i="18"/>
  <c r="I62" i="18" s="1"/>
  <c r="C63" i="18"/>
  <c r="G63" i="18"/>
  <c r="H63" i="18" s="1"/>
  <c r="I63" i="18"/>
  <c r="K63" i="18" s="1"/>
  <c r="L63" i="18" s="1"/>
  <c r="J63" i="18"/>
  <c r="C64" i="18"/>
  <c r="G64" i="18"/>
  <c r="H64" i="18"/>
  <c r="I64" i="18" s="1"/>
  <c r="J64" i="18" s="1"/>
  <c r="K64" i="18"/>
  <c r="L64" i="18"/>
  <c r="C65" i="18"/>
  <c r="G65" i="18"/>
  <c r="H65" i="18" s="1"/>
  <c r="I65" i="18"/>
  <c r="J65" i="18"/>
  <c r="K65" i="18"/>
  <c r="L65" i="18" s="1"/>
  <c r="C66" i="18"/>
  <c r="G66" i="18"/>
  <c r="H66" i="18"/>
  <c r="I66" i="18" s="1"/>
  <c r="C67" i="18"/>
  <c r="G67" i="18"/>
  <c r="H67" i="18" s="1"/>
  <c r="I67" i="18"/>
  <c r="C68" i="18"/>
  <c r="G68" i="18"/>
  <c r="H68" i="18"/>
  <c r="I68" i="18" s="1"/>
  <c r="J68" i="18" s="1"/>
  <c r="K68" i="18"/>
  <c r="L68" i="18"/>
  <c r="C69" i="18"/>
  <c r="G69" i="18"/>
  <c r="H69" i="18" s="1"/>
  <c r="I69" i="18"/>
  <c r="J69" i="18"/>
  <c r="K69" i="18"/>
  <c r="L69" i="18" s="1"/>
  <c r="C70" i="18"/>
  <c r="G70" i="18"/>
  <c r="H70" i="18"/>
  <c r="I70" i="18" s="1"/>
  <c r="C71" i="18"/>
  <c r="G71" i="18"/>
  <c r="H71" i="18" s="1"/>
  <c r="I71" i="18"/>
  <c r="C72" i="18"/>
  <c r="G72" i="18"/>
  <c r="H72" i="18"/>
  <c r="I72" i="18" s="1"/>
  <c r="J72" i="18" s="1"/>
  <c r="K72" i="18"/>
  <c r="L72" i="18"/>
  <c r="C73" i="18"/>
  <c r="G73" i="18"/>
  <c r="H73" i="18" s="1"/>
  <c r="I73" i="18"/>
  <c r="J73" i="18"/>
  <c r="K73" i="18"/>
  <c r="L73" i="18" s="1"/>
  <c r="C74" i="18"/>
  <c r="G74" i="18"/>
  <c r="H74" i="18"/>
  <c r="I74" i="18" s="1"/>
  <c r="C75" i="18"/>
  <c r="G75" i="18"/>
  <c r="H75" i="18" s="1"/>
  <c r="I75" i="18"/>
  <c r="C76" i="18"/>
  <c r="G76" i="18"/>
  <c r="H76" i="18"/>
  <c r="I76" i="18" s="1"/>
  <c r="J76" i="18" s="1"/>
  <c r="K76" i="18"/>
  <c r="L76" i="18"/>
  <c r="C77" i="18"/>
  <c r="G77" i="18"/>
  <c r="H77" i="18" s="1"/>
  <c r="I77" i="18"/>
  <c r="J77" i="18"/>
  <c r="K77" i="18"/>
  <c r="L77" i="18" s="1"/>
  <c r="C78" i="18"/>
  <c r="G78" i="18"/>
  <c r="H78" i="18"/>
  <c r="I78" i="18" s="1"/>
  <c r="C79" i="18"/>
  <c r="G79" i="18"/>
  <c r="H79" i="18" s="1"/>
  <c r="I79" i="18"/>
  <c r="C80" i="18"/>
  <c r="G80" i="18"/>
  <c r="H80" i="18"/>
  <c r="I80" i="18" s="1"/>
  <c r="J80" i="18" s="1"/>
  <c r="K80" i="18"/>
  <c r="L80" i="18"/>
  <c r="C81" i="18"/>
  <c r="G81" i="18"/>
  <c r="H81" i="18" s="1"/>
  <c r="I81" i="18"/>
  <c r="J81" i="18"/>
  <c r="K81" i="18"/>
  <c r="L81" i="18" s="1"/>
  <c r="C82" i="18"/>
  <c r="G82" i="18"/>
  <c r="H82" i="18"/>
  <c r="I82" i="18" s="1"/>
  <c r="C83" i="18"/>
  <c r="G83" i="18"/>
  <c r="H83" i="18" s="1"/>
  <c r="I83" i="18"/>
  <c r="C84" i="18"/>
  <c r="G84" i="18"/>
  <c r="H84" i="18"/>
  <c r="I84" i="18" s="1"/>
  <c r="J84" i="18" s="1"/>
  <c r="K84" i="18"/>
  <c r="L84" i="18"/>
  <c r="C85" i="18"/>
  <c r="G85" i="18"/>
  <c r="H85" i="18" s="1"/>
  <c r="I85" i="18"/>
  <c r="J85" i="18"/>
  <c r="K85" i="18"/>
  <c r="L85" i="18" s="1"/>
  <c r="C86" i="18"/>
  <c r="G86" i="18"/>
  <c r="H86" i="18"/>
  <c r="I86" i="18" s="1"/>
  <c r="C87" i="18"/>
  <c r="G87" i="18"/>
  <c r="H87" i="18" s="1"/>
  <c r="I87" i="18"/>
  <c r="C88" i="18"/>
  <c r="G88" i="18"/>
  <c r="H88" i="18"/>
  <c r="I88" i="18" s="1"/>
  <c r="J88" i="18" s="1"/>
  <c r="K88" i="18"/>
  <c r="L88" i="18"/>
  <c r="C89" i="18"/>
  <c r="G89" i="18"/>
  <c r="H89" i="18" s="1"/>
  <c r="I89" i="18"/>
  <c r="J89" i="18"/>
  <c r="K89" i="18"/>
  <c r="L89" i="18" s="1"/>
  <c r="C90" i="18"/>
  <c r="G90" i="18"/>
  <c r="H90" i="18"/>
  <c r="I90" i="18" s="1"/>
  <c r="C91" i="18"/>
  <c r="G91" i="18"/>
  <c r="H91" i="18" s="1"/>
  <c r="I91" i="18"/>
  <c r="C92" i="18"/>
  <c r="G92" i="18"/>
  <c r="H92" i="18"/>
  <c r="I92" i="18" s="1"/>
  <c r="J92" i="18" s="1"/>
  <c r="K92" i="18"/>
  <c r="L92" i="18"/>
  <c r="C93" i="18"/>
  <c r="G93" i="18"/>
  <c r="H93" i="18" s="1"/>
  <c r="I93" i="18"/>
  <c r="J93" i="18"/>
  <c r="K93" i="18"/>
  <c r="L93" i="18" s="1"/>
  <c r="C94" i="18"/>
  <c r="G94" i="18"/>
  <c r="H94" i="18"/>
  <c r="I94" i="18" s="1"/>
  <c r="C95" i="18"/>
  <c r="G95" i="18"/>
  <c r="H95" i="18" s="1"/>
  <c r="I95" i="18"/>
  <c r="C96" i="18"/>
  <c r="G96" i="18"/>
  <c r="H96" i="18"/>
  <c r="I96" i="18" s="1"/>
  <c r="J96" i="18" s="1"/>
  <c r="K96" i="18"/>
  <c r="L96" i="18"/>
  <c r="C97" i="18"/>
  <c r="G97" i="18"/>
  <c r="H97" i="18" s="1"/>
  <c r="I97" i="18"/>
  <c r="J97" i="18"/>
  <c r="K97" i="18"/>
  <c r="L97" i="18" s="1"/>
  <c r="C98" i="18"/>
  <c r="G98" i="18"/>
  <c r="H98" i="18"/>
  <c r="I98" i="18" s="1"/>
  <c r="C99" i="18"/>
  <c r="G99" i="18"/>
  <c r="H99" i="18" s="1"/>
  <c r="I99" i="18"/>
  <c r="C100" i="18"/>
  <c r="G100" i="18"/>
  <c r="H100" i="18"/>
  <c r="I100" i="18" s="1"/>
  <c r="J100" i="18" s="1"/>
  <c r="K100" i="18"/>
  <c r="L100" i="18"/>
  <c r="C101" i="18"/>
  <c r="G101" i="18"/>
  <c r="H101" i="18" s="1"/>
  <c r="I101" i="18"/>
  <c r="J101" i="18"/>
  <c r="K101" i="18"/>
  <c r="L101" i="18" s="1"/>
  <c r="C102" i="18"/>
  <c r="G102" i="18"/>
  <c r="H102" i="18"/>
  <c r="I102" i="18" s="1"/>
  <c r="C103" i="18"/>
  <c r="G103" i="18"/>
  <c r="H103" i="18" s="1"/>
  <c r="I103" i="18"/>
  <c r="C104" i="18"/>
  <c r="G104" i="18"/>
  <c r="H104" i="18"/>
  <c r="I104" i="18" s="1"/>
  <c r="J104" i="18" s="1"/>
  <c r="K104" i="18"/>
  <c r="L104" i="18"/>
  <c r="C105" i="18"/>
  <c r="G105" i="18"/>
  <c r="H105" i="18"/>
  <c r="I105" i="18"/>
  <c r="J105" i="18"/>
  <c r="C106" i="18"/>
  <c r="G106" i="18"/>
  <c r="H106" i="18"/>
  <c r="I106" i="18" s="1"/>
  <c r="K106" i="18" s="1"/>
  <c r="J106" i="18"/>
  <c r="L106" i="18"/>
  <c r="C107" i="18"/>
  <c r="G107" i="18"/>
  <c r="H107" i="18"/>
  <c r="I107" i="18"/>
  <c r="J107" i="18"/>
  <c r="C108" i="18"/>
  <c r="G108" i="18"/>
  <c r="H108" i="18" s="1"/>
  <c r="I108" i="18" s="1"/>
  <c r="C109" i="18"/>
  <c r="G109" i="18"/>
  <c r="H109" i="18"/>
  <c r="I109" i="18"/>
  <c r="J109" i="18"/>
  <c r="C110" i="18"/>
  <c r="G110" i="18"/>
  <c r="H110" i="18"/>
  <c r="I110" i="18" s="1"/>
  <c r="C111" i="18"/>
  <c r="G111" i="18"/>
  <c r="H111" i="18"/>
  <c r="I111" i="18"/>
  <c r="J111" i="18" s="1"/>
  <c r="C112" i="18"/>
  <c r="G112" i="18"/>
  <c r="H112" i="18"/>
  <c r="I112" i="18" s="1"/>
  <c r="K112" i="18" s="1"/>
  <c r="L112" i="18" s="1"/>
  <c r="J112" i="18"/>
  <c r="C113" i="18"/>
  <c r="G113" i="18"/>
  <c r="H113" i="18"/>
  <c r="I113" i="18"/>
  <c r="J113" i="18"/>
  <c r="C114" i="18"/>
  <c r="G114" i="18"/>
  <c r="H114" i="18"/>
  <c r="I114" i="18" s="1"/>
  <c r="K114" i="18" s="1"/>
  <c r="J114" i="18"/>
  <c r="L114" i="18"/>
  <c r="C115" i="18"/>
  <c r="G115" i="18"/>
  <c r="H115" i="18"/>
  <c r="I115" i="18"/>
  <c r="J115" i="18"/>
  <c r="C116" i="18"/>
  <c r="G116" i="18"/>
  <c r="H116" i="18" s="1"/>
  <c r="I116" i="18" s="1"/>
  <c r="C117" i="18"/>
  <c r="G117" i="18"/>
  <c r="H117" i="18"/>
  <c r="I117" i="18"/>
  <c r="J117" i="18"/>
  <c r="C118" i="18"/>
  <c r="G118" i="18"/>
  <c r="H118" i="18"/>
  <c r="I118" i="18" s="1"/>
  <c r="C119" i="18"/>
  <c r="G119" i="18"/>
  <c r="H119" i="18"/>
  <c r="I119" i="18"/>
  <c r="J119" i="18" s="1"/>
  <c r="C120" i="18"/>
  <c r="G120" i="18"/>
  <c r="H120" i="18"/>
  <c r="I120" i="18" s="1"/>
  <c r="K120" i="18" s="1"/>
  <c r="L120" i="18" s="1"/>
  <c r="J120" i="18"/>
  <c r="C121" i="18"/>
  <c r="G121" i="18"/>
  <c r="H121" i="18"/>
  <c r="I121" i="18"/>
  <c r="J121" i="18"/>
  <c r="C122" i="18"/>
  <c r="G122" i="18"/>
  <c r="H122" i="18"/>
  <c r="I122" i="18" s="1"/>
  <c r="K122" i="18" s="1"/>
  <c r="J122" i="18"/>
  <c r="L122" i="18"/>
  <c r="C123" i="18"/>
  <c r="G123" i="18"/>
  <c r="H123" i="18"/>
  <c r="I123" i="18"/>
  <c r="J123" i="18"/>
  <c r="C124" i="18"/>
  <c r="G124" i="18"/>
  <c r="H124" i="18" s="1"/>
  <c r="I124" i="18" s="1"/>
  <c r="Q124" i="18"/>
  <c r="S124" i="18"/>
  <c r="C125" i="18"/>
  <c r="G125" i="18"/>
  <c r="H125" i="18"/>
  <c r="I125" i="18"/>
  <c r="J125" i="18"/>
  <c r="C126" i="18"/>
  <c r="G126" i="18"/>
  <c r="H126" i="18"/>
  <c r="I126" i="18"/>
  <c r="J126" i="18" s="1"/>
  <c r="C127" i="18"/>
  <c r="G127" i="18"/>
  <c r="H127" i="18"/>
  <c r="I127" i="18" s="1"/>
  <c r="J127" i="18" s="1"/>
  <c r="C128" i="18"/>
  <c r="G128" i="18"/>
  <c r="H128" i="18"/>
  <c r="I128" i="18" s="1"/>
  <c r="K128" i="18" s="1"/>
  <c r="L128" i="18" s="1"/>
  <c r="J128" i="18"/>
  <c r="C129" i="18"/>
  <c r="G129" i="18"/>
  <c r="H129" i="18"/>
  <c r="I129" i="18"/>
  <c r="J129" i="18"/>
  <c r="C130" i="18"/>
  <c r="G130" i="18"/>
  <c r="H130" i="18"/>
  <c r="I130" i="18" s="1"/>
  <c r="J130" i="18"/>
  <c r="K130" i="18"/>
  <c r="L130" i="18" s="1"/>
  <c r="C131" i="18"/>
  <c r="G131" i="18"/>
  <c r="H131" i="18"/>
  <c r="I131" i="18" s="1"/>
  <c r="J131" i="18" s="1"/>
  <c r="C132" i="18"/>
  <c r="G132" i="18"/>
  <c r="H132" i="18"/>
  <c r="I132" i="18" s="1"/>
  <c r="K132" i="18" s="1"/>
  <c r="L132" i="18" s="1"/>
  <c r="J132" i="18"/>
  <c r="C133" i="18"/>
  <c r="G133" i="18"/>
  <c r="H133" i="18"/>
  <c r="I133" i="18" s="1"/>
  <c r="J133" i="18" s="1"/>
  <c r="C134" i="18"/>
  <c r="G134" i="18"/>
  <c r="H134" i="18"/>
  <c r="I134" i="18" s="1"/>
  <c r="J134" i="18"/>
  <c r="K134" i="18"/>
  <c r="L134" i="18" s="1"/>
  <c r="C135" i="18"/>
  <c r="G135" i="18"/>
  <c r="H135" i="18"/>
  <c r="I135" i="18" s="1"/>
  <c r="J135" i="18" s="1"/>
  <c r="K135" i="18"/>
  <c r="L135" i="18" s="1"/>
  <c r="C136" i="18"/>
  <c r="G136" i="18"/>
  <c r="H136" i="18"/>
  <c r="I136" i="18" s="1"/>
  <c r="C137" i="18"/>
  <c r="G137" i="18"/>
  <c r="H137" i="18" s="1"/>
  <c r="I137" i="18" s="1"/>
  <c r="J137" i="18" s="1"/>
  <c r="C138" i="18"/>
  <c r="G138" i="18"/>
  <c r="H138" i="18"/>
  <c r="I138" i="18" s="1"/>
  <c r="J138" i="18"/>
  <c r="K138" i="18"/>
  <c r="L138" i="18" s="1"/>
  <c r="C139" i="18"/>
  <c r="G139" i="18"/>
  <c r="H139" i="18"/>
  <c r="I139" i="18" s="1"/>
  <c r="J139" i="18" s="1"/>
  <c r="C140" i="18"/>
  <c r="G140" i="18"/>
  <c r="H140" i="18"/>
  <c r="I140" i="18" s="1"/>
  <c r="K140" i="18" s="1"/>
  <c r="L140" i="18" s="1"/>
  <c r="J140" i="18"/>
  <c r="C141" i="18"/>
  <c r="G141" i="18"/>
  <c r="H141" i="18" s="1"/>
  <c r="I141" i="18" s="1"/>
  <c r="J141" i="18" s="1"/>
  <c r="C142" i="18"/>
  <c r="G142" i="18"/>
  <c r="H142" i="18"/>
  <c r="I142" i="18" s="1"/>
  <c r="J142" i="18"/>
  <c r="K142" i="18"/>
  <c r="L142" i="18" s="1"/>
  <c r="C143" i="18"/>
  <c r="G143" i="18"/>
  <c r="H143" i="18"/>
  <c r="I143" i="18" s="1"/>
  <c r="J143" i="18" s="1"/>
  <c r="C144" i="18"/>
  <c r="G144" i="18"/>
  <c r="H144" i="18"/>
  <c r="I144" i="18" s="1"/>
  <c r="K144" i="18" s="1"/>
  <c r="L144" i="18" s="1"/>
  <c r="J144" i="18"/>
  <c r="C145" i="18"/>
  <c r="G145" i="18"/>
  <c r="H145" i="18"/>
  <c r="I145" i="18" s="1"/>
  <c r="J145" i="18" s="1"/>
  <c r="C146" i="18"/>
  <c r="G146" i="18"/>
  <c r="H146" i="18"/>
  <c r="I146" i="18" s="1"/>
  <c r="J146" i="18"/>
  <c r="K146" i="18"/>
  <c r="L146" i="18" s="1"/>
  <c r="C147" i="18"/>
  <c r="G147" i="18"/>
  <c r="H147" i="18"/>
  <c r="I147" i="18" s="1"/>
  <c r="J147" i="18" s="1"/>
  <c r="K147" i="18"/>
  <c r="L147" i="18" s="1"/>
  <c r="C148" i="18"/>
  <c r="G148" i="18"/>
  <c r="H148" i="18"/>
  <c r="I148" i="18" s="1"/>
  <c r="C149" i="18"/>
  <c r="G149" i="18"/>
  <c r="H149" i="18"/>
  <c r="I149" i="18" s="1"/>
  <c r="J149" i="18" s="1"/>
  <c r="C150" i="18"/>
  <c r="G150" i="18"/>
  <c r="H150" i="18"/>
  <c r="I150" i="18" s="1"/>
  <c r="J150" i="18"/>
  <c r="K150" i="18"/>
  <c r="L150" i="18" s="1"/>
  <c r="C151" i="18"/>
  <c r="G151" i="18"/>
  <c r="H151" i="18"/>
  <c r="I151" i="18" s="1"/>
  <c r="J151" i="18" s="1"/>
  <c r="K151" i="18"/>
  <c r="L151" i="18" s="1"/>
  <c r="C152" i="18"/>
  <c r="G152" i="18"/>
  <c r="H152" i="18"/>
  <c r="I152" i="18" s="1"/>
  <c r="C153" i="18"/>
  <c r="G153" i="18"/>
  <c r="H153" i="18"/>
  <c r="I153" i="18" s="1"/>
  <c r="J153" i="18" s="1"/>
  <c r="C154" i="18"/>
  <c r="G154" i="18"/>
  <c r="H154" i="18"/>
  <c r="I154" i="18" s="1"/>
  <c r="J154" i="18"/>
  <c r="K154" i="18"/>
  <c r="L154" i="18" s="1"/>
  <c r="C155" i="18"/>
  <c r="G155" i="18"/>
  <c r="H155" i="18"/>
  <c r="I155" i="18" s="1"/>
  <c r="J155" i="18" s="1"/>
  <c r="C156" i="18"/>
  <c r="G156" i="18"/>
  <c r="H156" i="18"/>
  <c r="I156" i="18" s="1"/>
  <c r="J156" i="18"/>
  <c r="K156" i="18"/>
  <c r="L156" i="18" s="1"/>
  <c r="C157" i="18"/>
  <c r="G157" i="18"/>
  <c r="H157" i="18"/>
  <c r="I157" i="18" s="1"/>
  <c r="J157" i="18" s="1"/>
  <c r="K157" i="18"/>
  <c r="L157" i="18" s="1"/>
  <c r="C158" i="18"/>
  <c r="G158" i="18"/>
  <c r="H158" i="18"/>
  <c r="I158" i="18" s="1"/>
  <c r="J158" i="18" s="1"/>
  <c r="K158" i="18"/>
  <c r="L158" i="18" s="1"/>
  <c r="C159" i="18"/>
  <c r="G159" i="18"/>
  <c r="H159" i="18" s="1"/>
  <c r="I159" i="18" s="1"/>
  <c r="J159" i="18" s="1"/>
  <c r="C160" i="18"/>
  <c r="G160" i="18"/>
  <c r="H160" i="18"/>
  <c r="I160" i="18" s="1"/>
  <c r="J160" i="18"/>
  <c r="K160" i="18"/>
  <c r="L160" i="18" s="1"/>
  <c r="C161" i="18"/>
  <c r="G161" i="18"/>
  <c r="H161" i="18"/>
  <c r="I161" i="18" s="1"/>
  <c r="J161" i="18" s="1"/>
  <c r="K161" i="18"/>
  <c r="L161" i="18" s="1"/>
  <c r="C162" i="18"/>
  <c r="G162" i="18"/>
  <c r="H162" i="18"/>
  <c r="I162" i="18" s="1"/>
  <c r="J162" i="18" s="1"/>
  <c r="K162" i="18"/>
  <c r="L162" i="18" s="1"/>
  <c r="C163" i="18"/>
  <c r="G163" i="18"/>
  <c r="H163" i="18" s="1"/>
  <c r="I163" i="18" s="1"/>
  <c r="J163" i="18" s="1"/>
  <c r="K163" i="18"/>
  <c r="L163" i="18"/>
  <c r="C164" i="18"/>
  <c r="G164" i="18"/>
  <c r="H164" i="18"/>
  <c r="I164" i="18" s="1"/>
  <c r="K164" i="18" s="1"/>
  <c r="L164" i="18" s="1"/>
  <c r="J164" i="18"/>
  <c r="C165" i="18"/>
  <c r="G165" i="18"/>
  <c r="H165" i="18"/>
  <c r="I165" i="18" s="1"/>
  <c r="C166" i="18"/>
  <c r="G166" i="18"/>
  <c r="H166" i="18"/>
  <c r="I166" i="18" s="1"/>
  <c r="J166" i="18" s="1"/>
  <c r="C167" i="18"/>
  <c r="G167" i="18"/>
  <c r="H167" i="18" s="1"/>
  <c r="I167" i="18" s="1"/>
  <c r="C168" i="18"/>
  <c r="G168" i="18"/>
  <c r="H168" i="18"/>
  <c r="I168" i="18" s="1"/>
  <c r="C169" i="18"/>
  <c r="G169" i="18"/>
  <c r="H169" i="18" s="1"/>
  <c r="I169" i="18" s="1"/>
  <c r="C170" i="18"/>
  <c r="G170" i="18"/>
  <c r="H170" i="18"/>
  <c r="I170" i="18" s="1"/>
  <c r="J170" i="18" s="1"/>
  <c r="C171" i="18"/>
  <c r="G171" i="18"/>
  <c r="H171" i="18" s="1"/>
  <c r="I171" i="18" s="1"/>
  <c r="J171" i="18" s="1"/>
  <c r="C172" i="18"/>
  <c r="G172" i="18"/>
  <c r="H172" i="18"/>
  <c r="I172" i="18" s="1"/>
  <c r="J172" i="18"/>
  <c r="K172" i="18"/>
  <c r="L172" i="18" s="1"/>
  <c r="C173" i="18"/>
  <c r="G173" i="18"/>
  <c r="H173" i="18"/>
  <c r="I173" i="18" s="1"/>
  <c r="J173" i="18" s="1"/>
  <c r="K173" i="18"/>
  <c r="L173" i="18" s="1"/>
  <c r="C174" i="18"/>
  <c r="G174" i="18"/>
  <c r="H174" i="18"/>
  <c r="I174" i="18" s="1"/>
  <c r="J174" i="18" s="1"/>
  <c r="K174" i="18"/>
  <c r="L174" i="18" s="1"/>
  <c r="C175" i="18"/>
  <c r="G175" i="18"/>
  <c r="H175" i="18" s="1"/>
  <c r="I175" i="18" s="1"/>
  <c r="J175" i="18" s="1"/>
  <c r="C176" i="18"/>
  <c r="G176" i="18"/>
  <c r="H176" i="18"/>
  <c r="I176" i="18" s="1"/>
  <c r="J176" i="18"/>
  <c r="K176" i="18"/>
  <c r="L176" i="18" s="1"/>
  <c r="C177" i="18"/>
  <c r="G177" i="18"/>
  <c r="H177" i="18"/>
  <c r="I177" i="18" s="1"/>
  <c r="J177" i="18" s="1"/>
  <c r="K177" i="18"/>
  <c r="L177" i="18" s="1"/>
  <c r="C178" i="18"/>
  <c r="G178" i="18"/>
  <c r="H178" i="18"/>
  <c r="I178" i="18" s="1"/>
  <c r="J178" i="18" s="1"/>
  <c r="K178" i="18"/>
  <c r="L178" i="18" s="1"/>
  <c r="C179" i="18"/>
  <c r="G179" i="18"/>
  <c r="H179" i="18"/>
  <c r="I179" i="18" s="1"/>
  <c r="J179" i="18" s="1"/>
  <c r="K179" i="18"/>
  <c r="L179" i="18" s="1"/>
  <c r="C180" i="18"/>
  <c r="G180" i="18"/>
  <c r="H180" i="18"/>
  <c r="I180" i="18" s="1"/>
  <c r="C181" i="18"/>
  <c r="G181" i="18"/>
  <c r="H181" i="18" s="1"/>
  <c r="I181" i="18" s="1"/>
  <c r="J181" i="18" s="1"/>
  <c r="C182" i="18"/>
  <c r="G182" i="18"/>
  <c r="H182" i="18"/>
  <c r="I182" i="18" s="1"/>
  <c r="J182" i="18"/>
  <c r="K182" i="18"/>
  <c r="L182" i="18" s="1"/>
  <c r="C183" i="18"/>
  <c r="G183" i="18"/>
  <c r="H183" i="18"/>
  <c r="I183" i="18" s="1"/>
  <c r="J183" i="18" s="1"/>
  <c r="K183" i="18"/>
  <c r="L183" i="18" s="1"/>
  <c r="C184" i="18"/>
  <c r="G184" i="18"/>
  <c r="H184" i="18"/>
  <c r="I184" i="18" s="1"/>
  <c r="C185" i="18"/>
  <c r="G185" i="18"/>
  <c r="H185" i="18" s="1"/>
  <c r="I185" i="18" s="1"/>
  <c r="J185" i="18" s="1"/>
  <c r="C186" i="18"/>
  <c r="G186" i="18"/>
  <c r="H186" i="18"/>
  <c r="I186" i="18" s="1"/>
  <c r="J186" i="18"/>
  <c r="K186" i="18"/>
  <c r="L186" i="18" s="1"/>
  <c r="C187" i="18"/>
  <c r="G187" i="18"/>
  <c r="H187" i="18"/>
  <c r="I187" i="18" s="1"/>
  <c r="J187" i="18" s="1"/>
  <c r="K187" i="18"/>
  <c r="L187" i="18" s="1"/>
  <c r="C188" i="18"/>
  <c r="G188" i="18"/>
  <c r="H188" i="18"/>
  <c r="I188" i="18" s="1"/>
  <c r="C189" i="18"/>
  <c r="G189" i="18"/>
  <c r="H189" i="18" s="1"/>
  <c r="I189" i="18" s="1"/>
  <c r="J189" i="18" s="1"/>
  <c r="C190" i="18"/>
  <c r="G190" i="18"/>
  <c r="H190" i="18"/>
  <c r="I190" i="18" s="1"/>
  <c r="J190" i="18"/>
  <c r="K190" i="18"/>
  <c r="L190" i="18" s="1"/>
  <c r="C191" i="18"/>
  <c r="G191" i="18"/>
  <c r="H191" i="18"/>
  <c r="I191" i="18" s="1"/>
  <c r="C192" i="18"/>
  <c r="G192" i="18"/>
  <c r="H192" i="18"/>
  <c r="I192" i="18" s="1"/>
  <c r="C193" i="18"/>
  <c r="G193" i="18"/>
  <c r="H193" i="18" s="1"/>
  <c r="I193" i="18" s="1"/>
  <c r="J193" i="18" s="1"/>
  <c r="C194" i="18"/>
  <c r="G194" i="18"/>
  <c r="H194" i="18"/>
  <c r="I194" i="18" s="1"/>
  <c r="J194" i="18"/>
  <c r="K194" i="18"/>
  <c r="L194" i="18" s="1"/>
  <c r="C195" i="18"/>
  <c r="G195" i="18"/>
  <c r="H195" i="18"/>
  <c r="I195" i="18" s="1"/>
  <c r="J195" i="18" s="1"/>
  <c r="K195" i="18"/>
  <c r="L195" i="18" s="1"/>
  <c r="C196" i="18"/>
  <c r="G196" i="18"/>
  <c r="H196" i="18"/>
  <c r="I196" i="18" s="1"/>
  <c r="C197" i="18"/>
  <c r="G197" i="18"/>
  <c r="H197" i="18" s="1"/>
  <c r="I197" i="18" s="1"/>
  <c r="J197" i="18" s="1"/>
  <c r="C198" i="18"/>
  <c r="G198" i="18"/>
  <c r="H198" i="18"/>
  <c r="I198" i="18" s="1"/>
  <c r="J198" i="18"/>
  <c r="K198" i="18"/>
  <c r="L198" i="18" s="1"/>
  <c r="C199" i="18"/>
  <c r="G199" i="18"/>
  <c r="H199" i="18"/>
  <c r="I199" i="18" s="1"/>
  <c r="J199" i="18" s="1"/>
  <c r="K199" i="18"/>
  <c r="L199" i="18" s="1"/>
  <c r="C200" i="18"/>
  <c r="G200" i="18"/>
  <c r="H200" i="18"/>
  <c r="I200" i="18" s="1"/>
  <c r="C201" i="18"/>
  <c r="G201" i="18"/>
  <c r="H201" i="18" s="1"/>
  <c r="I201" i="18" s="1"/>
  <c r="J201" i="18" s="1"/>
  <c r="C202" i="18"/>
  <c r="G202" i="18"/>
  <c r="H202" i="18"/>
  <c r="I202" i="18" s="1"/>
  <c r="J202" i="18"/>
  <c r="K202" i="18"/>
  <c r="L202" i="18" s="1"/>
  <c r="C203" i="18"/>
  <c r="G203" i="18"/>
  <c r="H203" i="18"/>
  <c r="I203" i="18" s="1"/>
  <c r="J203" i="18" s="1"/>
  <c r="K203" i="18"/>
  <c r="L203" i="18" s="1"/>
  <c r="C204" i="18"/>
  <c r="G204" i="18"/>
  <c r="H204" i="18"/>
  <c r="I204" i="18" s="1"/>
  <c r="C205" i="18"/>
  <c r="G205" i="18"/>
  <c r="H205" i="18" s="1"/>
  <c r="I205" i="18" s="1"/>
  <c r="J205" i="18" s="1"/>
  <c r="C206" i="18"/>
  <c r="G206" i="18"/>
  <c r="H206" i="18"/>
  <c r="I206" i="18" s="1"/>
  <c r="J206" i="18"/>
  <c r="K206" i="18"/>
  <c r="L206" i="18" s="1"/>
  <c r="C207" i="18"/>
  <c r="G207" i="18"/>
  <c r="H207" i="18"/>
  <c r="I207" i="18" s="1"/>
  <c r="C208" i="18"/>
  <c r="G208" i="18"/>
  <c r="H208" i="18"/>
  <c r="I208" i="18" s="1"/>
  <c r="C209" i="18"/>
  <c r="G209" i="18"/>
  <c r="H209" i="18" s="1"/>
  <c r="I209" i="18" s="1"/>
  <c r="J209" i="18" s="1"/>
  <c r="C210" i="18"/>
  <c r="G210" i="18"/>
  <c r="H210" i="18"/>
  <c r="I210" i="18" s="1"/>
  <c r="J210" i="18"/>
  <c r="K210" i="18"/>
  <c r="L210" i="18" s="1"/>
  <c r="C211" i="18"/>
  <c r="G211" i="18"/>
  <c r="H211" i="18"/>
  <c r="I211" i="18" s="1"/>
  <c r="J211" i="18" s="1"/>
  <c r="K211" i="18"/>
  <c r="L211" i="18" s="1"/>
  <c r="C212" i="18"/>
  <c r="G212" i="18"/>
  <c r="H212" i="18"/>
  <c r="I212" i="18" s="1"/>
  <c r="C213" i="18"/>
  <c r="G213" i="18"/>
  <c r="H213" i="18" s="1"/>
  <c r="I213" i="18" s="1"/>
  <c r="J213" i="18" s="1"/>
  <c r="C214" i="18"/>
  <c r="G214" i="18"/>
  <c r="H214" i="18"/>
  <c r="I214" i="18" s="1"/>
  <c r="J214" i="18"/>
  <c r="K214" i="18"/>
  <c r="L214" i="18" s="1"/>
  <c r="G3" i="17"/>
  <c r="H3" i="17" s="1"/>
  <c r="I3" i="17" s="1"/>
  <c r="J3" i="17" s="1"/>
  <c r="S3" i="17"/>
  <c r="Z3" i="17"/>
  <c r="C4" i="17"/>
  <c r="G4" i="17"/>
  <c r="H4" i="17"/>
  <c r="I4" i="17"/>
  <c r="S4" i="17"/>
  <c r="C5" i="17"/>
  <c r="G5" i="17"/>
  <c r="H5" i="17"/>
  <c r="I5" i="17" s="1"/>
  <c r="J5" i="17"/>
  <c r="S5" i="17"/>
  <c r="C6" i="17"/>
  <c r="G6" i="17"/>
  <c r="H6" i="17" s="1"/>
  <c r="I6" i="17" s="1"/>
  <c r="J6" i="17"/>
  <c r="K6" i="17"/>
  <c r="L6" i="17" s="1"/>
  <c r="S6" i="17"/>
  <c r="T6" i="17"/>
  <c r="X6" i="17"/>
  <c r="C7" i="17"/>
  <c r="G7" i="17"/>
  <c r="H7" i="17"/>
  <c r="I7" i="17" s="1"/>
  <c r="K7" i="17" s="1"/>
  <c r="L7" i="17" s="1"/>
  <c r="J7" i="17"/>
  <c r="S7" i="17"/>
  <c r="X7" i="17"/>
  <c r="C8" i="17"/>
  <c r="G8" i="17"/>
  <c r="H8" i="17"/>
  <c r="I8" i="17"/>
  <c r="S8" i="17"/>
  <c r="X8" i="17"/>
  <c r="X9" i="17" s="1"/>
  <c r="C9" i="17"/>
  <c r="G9" i="17"/>
  <c r="H9" i="17"/>
  <c r="I9" i="17"/>
  <c r="J9" i="17" s="1"/>
  <c r="C10" i="17"/>
  <c r="G10" i="17"/>
  <c r="H10" i="17" s="1"/>
  <c r="I10" i="17"/>
  <c r="J10" i="17" s="1"/>
  <c r="K10" i="17"/>
  <c r="L10" i="17"/>
  <c r="C11" i="17"/>
  <c r="G11" i="17"/>
  <c r="H11" i="17"/>
  <c r="I11" i="17"/>
  <c r="J11" i="17" s="1"/>
  <c r="S11" i="17"/>
  <c r="T11" i="17"/>
  <c r="C12" i="17"/>
  <c r="G12" i="17"/>
  <c r="H12" i="17"/>
  <c r="I12" i="17"/>
  <c r="S12" i="17"/>
  <c r="C13" i="17"/>
  <c r="G13" i="17"/>
  <c r="H13" i="17" s="1"/>
  <c r="I13" i="17" s="1"/>
  <c r="S13" i="17"/>
  <c r="C14" i="17"/>
  <c r="G14" i="17"/>
  <c r="H14" i="17" s="1"/>
  <c r="I14" i="17" s="1"/>
  <c r="S14" i="17"/>
  <c r="C15" i="17"/>
  <c r="G15" i="17"/>
  <c r="H15" i="17" s="1"/>
  <c r="I15" i="17"/>
  <c r="K15" i="17" s="1"/>
  <c r="L15" i="17" s="1"/>
  <c r="J15" i="17"/>
  <c r="S15" i="17"/>
  <c r="C16" i="17"/>
  <c r="G16" i="17"/>
  <c r="H16" i="17"/>
  <c r="I16" i="17"/>
  <c r="S16" i="17"/>
  <c r="X16" i="17"/>
  <c r="X17" i="17" s="1"/>
  <c r="C17" i="17"/>
  <c r="G17" i="17"/>
  <c r="H17" i="17" s="1"/>
  <c r="I17" i="17" s="1"/>
  <c r="S17" i="17"/>
  <c r="C18" i="17"/>
  <c r="G18" i="17"/>
  <c r="H18" i="17"/>
  <c r="I18" i="17" s="1"/>
  <c r="S18" i="17"/>
  <c r="X18" i="17"/>
  <c r="C19" i="17"/>
  <c r="G19" i="17"/>
  <c r="H19" i="17" s="1"/>
  <c r="I19" i="17"/>
  <c r="S19" i="17"/>
  <c r="X19" i="17"/>
  <c r="C20" i="17"/>
  <c r="G20" i="17"/>
  <c r="H20" i="17"/>
  <c r="I20" i="17"/>
  <c r="S20" i="17"/>
  <c r="C21" i="17"/>
  <c r="G21" i="17"/>
  <c r="H21" i="17"/>
  <c r="I21" i="17" s="1"/>
  <c r="S21" i="17"/>
  <c r="C22" i="17"/>
  <c r="G22" i="17"/>
  <c r="H22" i="17" s="1"/>
  <c r="I22" i="17"/>
  <c r="K22" i="17" s="1"/>
  <c r="L22" i="17" s="1"/>
  <c r="J22" i="17"/>
  <c r="S22" i="17"/>
  <c r="T22" i="17"/>
  <c r="C23" i="17"/>
  <c r="G23" i="17"/>
  <c r="H23" i="17"/>
  <c r="I23" i="17"/>
  <c r="J23" i="17" s="1"/>
  <c r="S23" i="17"/>
  <c r="C24" i="17"/>
  <c r="G24" i="17"/>
  <c r="H24" i="17" s="1"/>
  <c r="I24" i="17"/>
  <c r="J24" i="17" s="1"/>
  <c r="K24" i="17"/>
  <c r="L24" i="17"/>
  <c r="S24" i="17"/>
  <c r="C25" i="17"/>
  <c r="G25" i="17"/>
  <c r="H25" i="17"/>
  <c r="I25" i="17" s="1"/>
  <c r="J25" i="17" s="1"/>
  <c r="S25" i="17"/>
  <c r="C26" i="17"/>
  <c r="K26" i="17" s="1"/>
  <c r="L26" i="17" s="1"/>
  <c r="G26" i="17"/>
  <c r="H26" i="17" s="1"/>
  <c r="I26" i="17"/>
  <c r="J26" i="17" s="1"/>
  <c r="S26" i="17"/>
  <c r="C27" i="17"/>
  <c r="G27" i="17"/>
  <c r="H27" i="17"/>
  <c r="I27" i="17" s="1"/>
  <c r="J27" i="17" s="1"/>
  <c r="S27" i="17"/>
  <c r="T27" i="17"/>
  <c r="C28" i="17"/>
  <c r="G28" i="17"/>
  <c r="H28" i="17"/>
  <c r="I28" i="17"/>
  <c r="S28" i="17"/>
  <c r="C29" i="17"/>
  <c r="G29" i="17"/>
  <c r="H29" i="17"/>
  <c r="I29" i="17" s="1"/>
  <c r="J29" i="17"/>
  <c r="K29" i="17"/>
  <c r="L29" i="17" s="1"/>
  <c r="S29" i="17"/>
  <c r="C30" i="17"/>
  <c r="G30" i="17"/>
  <c r="H30" i="17" s="1"/>
  <c r="I30" i="17"/>
  <c r="S30" i="17"/>
  <c r="T30" i="17"/>
  <c r="C31" i="17"/>
  <c r="G31" i="17"/>
  <c r="H31" i="17"/>
  <c r="I31" i="17"/>
  <c r="J31" i="17" s="1"/>
  <c r="S31" i="17"/>
  <c r="C32" i="17"/>
  <c r="G32" i="17"/>
  <c r="H32" i="17" s="1"/>
  <c r="I32" i="17"/>
  <c r="S32" i="17"/>
  <c r="C33" i="17"/>
  <c r="G33" i="17"/>
  <c r="H33" i="17" s="1"/>
  <c r="I33" i="17" s="1"/>
  <c r="J33" i="17" s="1"/>
  <c r="S33" i="17"/>
  <c r="C34" i="17"/>
  <c r="G34" i="17"/>
  <c r="H34" i="17" s="1"/>
  <c r="I34" i="17"/>
  <c r="J34" i="17" s="1"/>
  <c r="K34" i="17"/>
  <c r="L34" i="17" s="1"/>
  <c r="S34" i="17"/>
  <c r="C35" i="17"/>
  <c r="G35" i="17"/>
  <c r="H35" i="17"/>
  <c r="I35" i="17"/>
  <c r="J35" i="17" s="1"/>
  <c r="S35" i="17"/>
  <c r="C36" i="17"/>
  <c r="G36" i="17"/>
  <c r="H36" i="17"/>
  <c r="I36" i="17" s="1"/>
  <c r="S36" i="17"/>
  <c r="C37" i="17"/>
  <c r="G37" i="17"/>
  <c r="H37" i="17"/>
  <c r="I37" i="17" s="1"/>
  <c r="J37" i="17"/>
  <c r="K37" i="17"/>
  <c r="L37" i="17" s="1"/>
  <c r="S37" i="17"/>
  <c r="C38" i="17"/>
  <c r="G38" i="17"/>
  <c r="H38" i="17" s="1"/>
  <c r="I38" i="17"/>
  <c r="J38" i="17"/>
  <c r="K38" i="17"/>
  <c r="L38" i="17" s="1"/>
  <c r="S38" i="17"/>
  <c r="C39" i="17"/>
  <c r="K39" i="17" s="1"/>
  <c r="G39" i="17"/>
  <c r="H39" i="17"/>
  <c r="I39" i="17"/>
  <c r="J39" i="17"/>
  <c r="L39" i="17"/>
  <c r="S39" i="17"/>
  <c r="C40" i="17"/>
  <c r="G40" i="17"/>
  <c r="H40" i="17" s="1"/>
  <c r="I40" i="17"/>
  <c r="S40" i="17"/>
  <c r="C41" i="17"/>
  <c r="G41" i="17"/>
  <c r="H41" i="17"/>
  <c r="I41" i="17" s="1"/>
  <c r="J41" i="17" s="1"/>
  <c r="K41" i="17"/>
  <c r="L41" i="17" s="1"/>
  <c r="S41" i="17"/>
  <c r="C42" i="17"/>
  <c r="G42" i="17"/>
  <c r="H42" i="17" s="1"/>
  <c r="I42" i="17" s="1"/>
  <c r="J42" i="17" s="1"/>
  <c r="S42" i="17"/>
  <c r="C43" i="17"/>
  <c r="G43" i="17"/>
  <c r="H43" i="17"/>
  <c r="I43" i="17"/>
  <c r="J43" i="17" s="1"/>
  <c r="S43" i="17"/>
  <c r="C44" i="17"/>
  <c r="G44" i="17"/>
  <c r="H44" i="17" s="1"/>
  <c r="I44" i="17" s="1"/>
  <c r="S44" i="17"/>
  <c r="C45" i="17"/>
  <c r="G45" i="17"/>
  <c r="H45" i="17"/>
  <c r="I45" i="17" s="1"/>
  <c r="S45" i="17"/>
  <c r="C46" i="17"/>
  <c r="G46" i="17"/>
  <c r="H46" i="17" s="1"/>
  <c r="I46" i="17"/>
  <c r="J46" i="17"/>
  <c r="K46" i="17"/>
  <c r="L46" i="17" s="1"/>
  <c r="S46" i="17"/>
  <c r="C47" i="17"/>
  <c r="K47" i="17" s="1"/>
  <c r="G47" i="17"/>
  <c r="H47" i="17"/>
  <c r="I47" i="17"/>
  <c r="J47" i="17"/>
  <c r="L47" i="17"/>
  <c r="S47" i="17"/>
  <c r="C48" i="17"/>
  <c r="G48" i="17"/>
  <c r="H48" i="17" s="1"/>
  <c r="I48" i="17" s="1"/>
  <c r="S48" i="17"/>
  <c r="C49" i="17"/>
  <c r="G49" i="17"/>
  <c r="H49" i="17"/>
  <c r="I49" i="17" s="1"/>
  <c r="J49" i="17" s="1"/>
  <c r="K49" i="17"/>
  <c r="L49" i="17" s="1"/>
  <c r="S49" i="17"/>
  <c r="C50" i="17"/>
  <c r="G50" i="17"/>
  <c r="H50" i="17" s="1"/>
  <c r="I50" i="17" s="1"/>
  <c r="J50" i="17" s="1"/>
  <c r="S50" i="17"/>
  <c r="C51" i="17"/>
  <c r="G51" i="17"/>
  <c r="H51" i="17"/>
  <c r="I51" i="17" s="1"/>
  <c r="J51" i="17" s="1"/>
  <c r="S51" i="17"/>
  <c r="T51" i="17"/>
  <c r="C52" i="17"/>
  <c r="G52" i="17"/>
  <c r="H52" i="17"/>
  <c r="I52" i="17"/>
  <c r="S52" i="17"/>
  <c r="C53" i="17"/>
  <c r="G53" i="17"/>
  <c r="H53" i="17"/>
  <c r="I53" i="17" s="1"/>
  <c r="S53" i="17"/>
  <c r="C54" i="17"/>
  <c r="G54" i="17"/>
  <c r="H54" i="17" s="1"/>
  <c r="I54" i="17"/>
  <c r="K54" i="17" s="1"/>
  <c r="L54" i="17" s="1"/>
  <c r="J54" i="17"/>
  <c r="S54" i="17"/>
  <c r="T54" i="17"/>
  <c r="C55" i="17"/>
  <c r="G55" i="17"/>
  <c r="H55" i="17"/>
  <c r="I55" i="17"/>
  <c r="J55" i="17" s="1"/>
  <c r="S55" i="17"/>
  <c r="C56" i="17"/>
  <c r="G56" i="17"/>
  <c r="H56" i="17" s="1"/>
  <c r="I56" i="17"/>
  <c r="J56" i="17" s="1"/>
  <c r="K56" i="17"/>
  <c r="L56" i="17"/>
  <c r="S56" i="17"/>
  <c r="C57" i="17"/>
  <c r="G57" i="17"/>
  <c r="H57" i="17"/>
  <c r="I57" i="17" s="1"/>
  <c r="J57" i="17" s="1"/>
  <c r="S57" i="17"/>
  <c r="C58" i="17"/>
  <c r="K58" i="17" s="1"/>
  <c r="L58" i="17" s="1"/>
  <c r="G58" i="17"/>
  <c r="H58" i="17" s="1"/>
  <c r="I58" i="17"/>
  <c r="J58" i="17" s="1"/>
  <c r="S58" i="17"/>
  <c r="C59" i="17"/>
  <c r="G59" i="17"/>
  <c r="H59" i="17"/>
  <c r="I59" i="17" s="1"/>
  <c r="J59" i="17" s="1"/>
  <c r="S59" i="17"/>
  <c r="T59" i="17"/>
  <c r="C60" i="17"/>
  <c r="G60" i="17"/>
  <c r="H60" i="17"/>
  <c r="I60" i="17"/>
  <c r="S60" i="17"/>
  <c r="C61" i="17"/>
  <c r="G61" i="17"/>
  <c r="H61" i="17"/>
  <c r="I61" i="17" s="1"/>
  <c r="J61" i="17"/>
  <c r="K61" i="17"/>
  <c r="L61" i="17" s="1"/>
  <c r="S61" i="17"/>
  <c r="C62" i="17"/>
  <c r="G62" i="17"/>
  <c r="H62" i="17" s="1"/>
  <c r="I62" i="17"/>
  <c r="S62" i="17"/>
  <c r="T62" i="17"/>
  <c r="C63" i="17"/>
  <c r="G63" i="17"/>
  <c r="H63" i="17"/>
  <c r="I63" i="17"/>
  <c r="J63" i="17" s="1"/>
  <c r="S63" i="17"/>
  <c r="C64" i="17"/>
  <c r="G64" i="17"/>
  <c r="H64" i="17" s="1"/>
  <c r="I64" i="17"/>
  <c r="S64" i="17"/>
  <c r="C65" i="17"/>
  <c r="G65" i="17"/>
  <c r="H65" i="17" s="1"/>
  <c r="I65" i="17" s="1"/>
  <c r="J65" i="17" s="1"/>
  <c r="S65" i="17"/>
  <c r="C66" i="17"/>
  <c r="G66" i="17"/>
  <c r="H66" i="17" s="1"/>
  <c r="I66" i="17"/>
  <c r="J66" i="17" s="1"/>
  <c r="K66" i="17"/>
  <c r="L66" i="17" s="1"/>
  <c r="S66" i="17"/>
  <c r="C67" i="17"/>
  <c r="G67" i="17"/>
  <c r="H67" i="17"/>
  <c r="I67" i="17"/>
  <c r="J67" i="17" s="1"/>
  <c r="S67" i="17"/>
  <c r="C68" i="17"/>
  <c r="G68" i="17"/>
  <c r="H68" i="17"/>
  <c r="I68" i="17" s="1"/>
  <c r="S68" i="17"/>
  <c r="C69" i="17"/>
  <c r="G69" i="17"/>
  <c r="H69" i="17"/>
  <c r="I69" i="17" s="1"/>
  <c r="J69" i="17"/>
  <c r="K69" i="17"/>
  <c r="L69" i="17" s="1"/>
  <c r="S69" i="17"/>
  <c r="C70" i="17"/>
  <c r="G70" i="17"/>
  <c r="H70" i="17" s="1"/>
  <c r="I70" i="17"/>
  <c r="J70" i="17"/>
  <c r="K70" i="17"/>
  <c r="L70" i="17" s="1"/>
  <c r="S70" i="17"/>
  <c r="C71" i="17"/>
  <c r="K71" i="17" s="1"/>
  <c r="G71" i="17"/>
  <c r="H71" i="17"/>
  <c r="I71" i="17"/>
  <c r="J71" i="17"/>
  <c r="L71" i="17"/>
  <c r="S71" i="17"/>
  <c r="C72" i="17"/>
  <c r="G72" i="17"/>
  <c r="H72" i="17" s="1"/>
  <c r="I72" i="17"/>
  <c r="S72" i="17"/>
  <c r="C73" i="17"/>
  <c r="G73" i="17"/>
  <c r="H73" i="17"/>
  <c r="I73" i="17" s="1"/>
  <c r="J73" i="17" s="1"/>
  <c r="K73" i="17"/>
  <c r="L73" i="17" s="1"/>
  <c r="S73" i="17"/>
  <c r="C74" i="17"/>
  <c r="G74" i="17"/>
  <c r="H74" i="17" s="1"/>
  <c r="I74" i="17" s="1"/>
  <c r="J74" i="17" s="1"/>
  <c r="S74" i="17"/>
  <c r="C75" i="17"/>
  <c r="G75" i="17"/>
  <c r="H75" i="17"/>
  <c r="I75" i="17"/>
  <c r="J75" i="17" s="1"/>
  <c r="S75" i="17"/>
  <c r="C76" i="17"/>
  <c r="G76" i="17"/>
  <c r="H76" i="17" s="1"/>
  <c r="I76" i="17" s="1"/>
  <c r="S76" i="17"/>
  <c r="C77" i="17"/>
  <c r="G77" i="17"/>
  <c r="H77" i="17"/>
  <c r="I77" i="17" s="1"/>
  <c r="S77" i="17"/>
  <c r="C78" i="17"/>
  <c r="G78" i="17"/>
  <c r="H78" i="17" s="1"/>
  <c r="I78" i="17"/>
  <c r="J78" i="17"/>
  <c r="K78" i="17"/>
  <c r="L78" i="17" s="1"/>
  <c r="S78" i="17"/>
  <c r="C79" i="17"/>
  <c r="K79" i="17" s="1"/>
  <c r="G79" i="17"/>
  <c r="H79" i="17"/>
  <c r="I79" i="17"/>
  <c r="J79" i="17"/>
  <c r="L79" i="17"/>
  <c r="S79" i="17"/>
  <c r="C80" i="17"/>
  <c r="G80" i="17"/>
  <c r="H80" i="17" s="1"/>
  <c r="I80" i="17" s="1"/>
  <c r="S80" i="17"/>
  <c r="C81" i="17"/>
  <c r="G81" i="17"/>
  <c r="H81" i="17"/>
  <c r="I81" i="17" s="1"/>
  <c r="J81" i="17" s="1"/>
  <c r="K81" i="17"/>
  <c r="L81" i="17" s="1"/>
  <c r="S81" i="17"/>
  <c r="C82" i="17"/>
  <c r="G82" i="17"/>
  <c r="H82" i="17" s="1"/>
  <c r="I82" i="17" s="1"/>
  <c r="J82" i="17" s="1"/>
  <c r="S82" i="17"/>
  <c r="C83" i="17"/>
  <c r="G83" i="17"/>
  <c r="H83" i="17"/>
  <c r="I83" i="17" s="1"/>
  <c r="J83" i="17" s="1"/>
  <c r="S83" i="17"/>
  <c r="T83" i="17"/>
  <c r="C84" i="17"/>
  <c r="G84" i="17"/>
  <c r="H84" i="17"/>
  <c r="I84" i="17"/>
  <c r="S84" i="17"/>
  <c r="C85" i="17"/>
  <c r="G85" i="17"/>
  <c r="H85" i="17"/>
  <c r="I85" i="17" s="1"/>
  <c r="S85" i="17"/>
  <c r="C86" i="17"/>
  <c r="G86" i="17"/>
  <c r="H86" i="17" s="1"/>
  <c r="I86" i="17"/>
  <c r="K86" i="17" s="1"/>
  <c r="L86" i="17" s="1"/>
  <c r="J86" i="17"/>
  <c r="S86" i="17"/>
  <c r="T86" i="17"/>
  <c r="C87" i="17"/>
  <c r="G87" i="17"/>
  <c r="H87" i="17"/>
  <c r="I87" i="17"/>
  <c r="J87" i="17" s="1"/>
  <c r="S87" i="17"/>
  <c r="C88" i="17"/>
  <c r="G88" i="17"/>
  <c r="H88" i="17" s="1"/>
  <c r="I88" i="17"/>
  <c r="J88" i="17" s="1"/>
  <c r="K88" i="17"/>
  <c r="L88" i="17"/>
  <c r="S88" i="17"/>
  <c r="C89" i="17"/>
  <c r="G89" i="17"/>
  <c r="H89" i="17"/>
  <c r="I89" i="17" s="1"/>
  <c r="J89" i="17" s="1"/>
  <c r="S89" i="17"/>
  <c r="C90" i="17"/>
  <c r="K90" i="17" s="1"/>
  <c r="L90" i="17" s="1"/>
  <c r="G90" i="17"/>
  <c r="H90" i="17" s="1"/>
  <c r="I90" i="17"/>
  <c r="J90" i="17" s="1"/>
  <c r="S90" i="17"/>
  <c r="C91" i="17"/>
  <c r="G91" i="17"/>
  <c r="H91" i="17"/>
  <c r="I91" i="17" s="1"/>
  <c r="J91" i="17" s="1"/>
  <c r="S91" i="17"/>
  <c r="T91" i="17"/>
  <c r="C92" i="17"/>
  <c r="G92" i="17"/>
  <c r="H92" i="17"/>
  <c r="I92" i="17"/>
  <c r="S92" i="17"/>
  <c r="C93" i="17"/>
  <c r="G93" i="17"/>
  <c r="H93" i="17"/>
  <c r="I93" i="17" s="1"/>
  <c r="J93" i="17"/>
  <c r="K93" i="17"/>
  <c r="L93" i="17" s="1"/>
  <c r="S93" i="17"/>
  <c r="C94" i="17"/>
  <c r="G94" i="17"/>
  <c r="H94" i="17" s="1"/>
  <c r="I94" i="17"/>
  <c r="S94" i="17"/>
  <c r="T94" i="17"/>
  <c r="C95" i="17"/>
  <c r="G95" i="17"/>
  <c r="H95" i="17"/>
  <c r="I95" i="17"/>
  <c r="J95" i="17" s="1"/>
  <c r="S95" i="17"/>
  <c r="T95" i="17"/>
  <c r="C96" i="17"/>
  <c r="G96" i="17"/>
  <c r="H96" i="17" s="1"/>
  <c r="I96" i="17"/>
  <c r="S96" i="17"/>
  <c r="T96" i="17"/>
  <c r="C97" i="17"/>
  <c r="K97" i="17" s="1"/>
  <c r="L97" i="17" s="1"/>
  <c r="G97" i="17"/>
  <c r="H97" i="17" s="1"/>
  <c r="I97" i="17" s="1"/>
  <c r="J97" i="17"/>
  <c r="S97" i="17"/>
  <c r="T97" i="17"/>
  <c r="C98" i="17"/>
  <c r="G98" i="17"/>
  <c r="H98" i="17" s="1"/>
  <c r="I98" i="17" s="1"/>
  <c r="J98" i="17" s="1"/>
  <c r="S98" i="17"/>
  <c r="T98" i="17"/>
  <c r="C99" i="17"/>
  <c r="G99" i="17"/>
  <c r="H99" i="17"/>
  <c r="I99" i="17" s="1"/>
  <c r="J99" i="17"/>
  <c r="S99" i="17"/>
  <c r="T99" i="17"/>
  <c r="C100" i="17"/>
  <c r="G100" i="17"/>
  <c r="H100" i="17"/>
  <c r="I100" i="17" s="1"/>
  <c r="J100" i="17" s="1"/>
  <c r="K100" i="17"/>
  <c r="L100" i="17" s="1"/>
  <c r="S100" i="17"/>
  <c r="T100" i="17"/>
  <c r="C101" i="17"/>
  <c r="K101" i="17" s="1"/>
  <c r="L101" i="17" s="1"/>
  <c r="G101" i="17"/>
  <c r="H101" i="17" s="1"/>
  <c r="I101" i="17" s="1"/>
  <c r="J101" i="17" s="1"/>
  <c r="S101" i="17"/>
  <c r="T101" i="17"/>
  <c r="C102" i="17"/>
  <c r="G102" i="17"/>
  <c r="H102" i="17" s="1"/>
  <c r="I102" i="17"/>
  <c r="J102" i="17" s="1"/>
  <c r="C103" i="17"/>
  <c r="K103" i="17" s="1"/>
  <c r="L103" i="17" s="1"/>
  <c r="G103" i="17"/>
  <c r="H103" i="17" s="1"/>
  <c r="I103" i="17" s="1"/>
  <c r="J103" i="17"/>
  <c r="C104" i="17"/>
  <c r="G104" i="17"/>
  <c r="H104" i="17" s="1"/>
  <c r="I104" i="17" s="1"/>
  <c r="C105" i="17"/>
  <c r="K105" i="17" s="1"/>
  <c r="L105" i="17" s="1"/>
  <c r="G105" i="17"/>
  <c r="H105" i="17"/>
  <c r="I105" i="17"/>
  <c r="J105" i="17"/>
  <c r="C106" i="17"/>
  <c r="G106" i="17"/>
  <c r="H106" i="17" s="1"/>
  <c r="I106" i="17" s="1"/>
  <c r="C107" i="17"/>
  <c r="G107" i="17"/>
  <c r="H107" i="17"/>
  <c r="I107" i="17" s="1"/>
  <c r="J107" i="17" s="1"/>
  <c r="C108" i="17"/>
  <c r="G108" i="17"/>
  <c r="H108" i="17"/>
  <c r="I108" i="17"/>
  <c r="J108" i="17" s="1"/>
  <c r="K108" i="17"/>
  <c r="L108" i="17" s="1"/>
  <c r="C109" i="17"/>
  <c r="K109" i="17" s="1"/>
  <c r="G109" i="17"/>
  <c r="H109" i="17"/>
  <c r="I109" i="17" s="1"/>
  <c r="J109" i="17"/>
  <c r="L109" i="17"/>
  <c r="C110" i="17"/>
  <c r="G110" i="17"/>
  <c r="H110" i="17" s="1"/>
  <c r="I110" i="17"/>
  <c r="K110" i="17" s="1"/>
  <c r="L110" i="17" s="1"/>
  <c r="J110" i="17"/>
  <c r="C111" i="17"/>
  <c r="G111" i="17"/>
  <c r="H111" i="17" s="1"/>
  <c r="I111" i="17" s="1"/>
  <c r="C112" i="17"/>
  <c r="G112" i="17"/>
  <c r="H112" i="17" s="1"/>
  <c r="I112" i="17" s="1"/>
  <c r="C113" i="17"/>
  <c r="G113" i="17"/>
  <c r="H113" i="17"/>
  <c r="I113" i="17"/>
  <c r="J113" i="17" s="1"/>
  <c r="C114" i="17"/>
  <c r="G114" i="17"/>
  <c r="H114" i="17" s="1"/>
  <c r="I114" i="17" s="1"/>
  <c r="J114" i="17"/>
  <c r="K114" i="17"/>
  <c r="L114" i="17" s="1"/>
  <c r="C115" i="17"/>
  <c r="G115" i="17"/>
  <c r="H115" i="17"/>
  <c r="I115" i="17" s="1"/>
  <c r="C116" i="17"/>
  <c r="G116" i="17"/>
  <c r="H116" i="17"/>
  <c r="I116" i="17" s="1"/>
  <c r="C117" i="17"/>
  <c r="K117" i="17" s="1"/>
  <c r="L117" i="17" s="1"/>
  <c r="G117" i="17"/>
  <c r="H117" i="17"/>
  <c r="I117" i="17"/>
  <c r="J117" i="17"/>
  <c r="C118" i="17"/>
  <c r="K118" i="17" s="1"/>
  <c r="L118" i="17" s="1"/>
  <c r="G118" i="17"/>
  <c r="H118" i="17" s="1"/>
  <c r="I118" i="17"/>
  <c r="J118" i="17" s="1"/>
  <c r="C119" i="17"/>
  <c r="G119" i="17"/>
  <c r="H119" i="17"/>
  <c r="I119" i="17"/>
  <c r="J119" i="17" s="1"/>
  <c r="C120" i="17"/>
  <c r="G120" i="17"/>
  <c r="H120" i="17" s="1"/>
  <c r="I120" i="17" s="1"/>
  <c r="J120" i="17" s="1"/>
  <c r="C121" i="17"/>
  <c r="G121" i="17"/>
  <c r="H121" i="17"/>
  <c r="I121" i="17" s="1"/>
  <c r="J121" i="17"/>
  <c r="K121" i="17"/>
  <c r="L121" i="17" s="1"/>
  <c r="C122" i="17"/>
  <c r="G122" i="17"/>
  <c r="H122" i="17" s="1"/>
  <c r="I122" i="17" s="1"/>
  <c r="C123" i="17"/>
  <c r="K123" i="17" s="1"/>
  <c r="L123" i="17" s="1"/>
  <c r="G123" i="17"/>
  <c r="H123" i="17"/>
  <c r="I123" i="17"/>
  <c r="J123" i="17"/>
  <c r="C124" i="17"/>
  <c r="G124" i="17"/>
  <c r="H124" i="17" s="1"/>
  <c r="I124" i="17"/>
  <c r="C125" i="17"/>
  <c r="K125" i="17" s="1"/>
  <c r="L125" i="17" s="1"/>
  <c r="G125" i="17"/>
  <c r="H125" i="17" s="1"/>
  <c r="I125" i="17" s="1"/>
  <c r="C126" i="17"/>
  <c r="G126" i="17"/>
  <c r="H126" i="17"/>
  <c r="I126" i="17"/>
  <c r="C127" i="17"/>
  <c r="K127" i="17" s="1"/>
  <c r="G127" i="17"/>
  <c r="H127" i="17"/>
  <c r="I127" i="17"/>
  <c r="J127" i="17"/>
  <c r="L127" i="17"/>
  <c r="C128" i="17"/>
  <c r="G128" i="17"/>
  <c r="H128" i="17" s="1"/>
  <c r="I128" i="17"/>
  <c r="K128" i="17" s="1"/>
  <c r="L128" i="17" s="1"/>
  <c r="J128" i="17"/>
  <c r="C129" i="17"/>
  <c r="G129" i="17"/>
  <c r="H129" i="17"/>
  <c r="I129" i="17" s="1"/>
  <c r="C130" i="17"/>
  <c r="G130" i="17"/>
  <c r="H130" i="17"/>
  <c r="I130" i="17"/>
  <c r="C131" i="17"/>
  <c r="G131" i="17"/>
  <c r="H131" i="17"/>
  <c r="I131" i="17" s="1"/>
  <c r="J131" i="17" s="1"/>
  <c r="C132" i="17"/>
  <c r="G132" i="17"/>
  <c r="H132" i="17" s="1"/>
  <c r="I132" i="17"/>
  <c r="J132" i="17"/>
  <c r="K132" i="17"/>
  <c r="L132" i="17" s="1"/>
  <c r="C133" i="17"/>
  <c r="G133" i="17"/>
  <c r="H133" i="17"/>
  <c r="I133" i="17" s="1"/>
  <c r="J133" i="17"/>
  <c r="C134" i="17"/>
  <c r="G134" i="17"/>
  <c r="H134" i="17" s="1"/>
  <c r="I134" i="17" s="1"/>
  <c r="C135" i="17"/>
  <c r="G135" i="17"/>
  <c r="H135" i="17"/>
  <c r="I135" i="17"/>
  <c r="C136" i="17"/>
  <c r="G136" i="17"/>
  <c r="H136" i="17" s="1"/>
  <c r="I136" i="17" s="1"/>
  <c r="C137" i="17"/>
  <c r="G137" i="17"/>
  <c r="H137" i="17"/>
  <c r="I137" i="17" s="1"/>
  <c r="T16" i="17" s="1"/>
  <c r="J137" i="17"/>
  <c r="K137" i="17"/>
  <c r="L137" i="17" s="1"/>
  <c r="C138" i="17"/>
  <c r="G138" i="17"/>
  <c r="H138" i="17" s="1"/>
  <c r="I138" i="17" s="1"/>
  <c r="C139" i="17"/>
  <c r="K139" i="17" s="1"/>
  <c r="L139" i="17" s="1"/>
  <c r="G139" i="17"/>
  <c r="H139" i="17"/>
  <c r="I139" i="17"/>
  <c r="T18" i="17" s="1"/>
  <c r="J139" i="17"/>
  <c r="C140" i="17"/>
  <c r="G140" i="17"/>
  <c r="H140" i="17" s="1"/>
  <c r="I140" i="17"/>
  <c r="C141" i="17"/>
  <c r="G141" i="17"/>
  <c r="H141" i="17" s="1"/>
  <c r="I141" i="17" s="1"/>
  <c r="C142" i="17"/>
  <c r="G142" i="17"/>
  <c r="H142" i="17"/>
  <c r="I142" i="17"/>
  <c r="C143" i="17"/>
  <c r="K143" i="17" s="1"/>
  <c r="G143" i="17"/>
  <c r="H143" i="17"/>
  <c r="I143" i="17"/>
  <c r="J143" i="17"/>
  <c r="L143" i="17"/>
  <c r="C144" i="17"/>
  <c r="G144" i="17"/>
  <c r="H144" i="17" s="1"/>
  <c r="I144" i="17"/>
  <c r="K144" i="17" s="1"/>
  <c r="L144" i="17" s="1"/>
  <c r="J144" i="17"/>
  <c r="C145" i="17"/>
  <c r="G145" i="17"/>
  <c r="H145" i="17"/>
  <c r="I145" i="17" s="1"/>
  <c r="C146" i="17"/>
  <c r="G146" i="17"/>
  <c r="H146" i="17"/>
  <c r="I146" i="17"/>
  <c r="C147" i="17"/>
  <c r="G147" i="17"/>
  <c r="H147" i="17"/>
  <c r="I147" i="17" s="1"/>
  <c r="C148" i="17"/>
  <c r="G148" i="17"/>
  <c r="H148" i="17" s="1"/>
  <c r="I148" i="17"/>
  <c r="J148" i="17"/>
  <c r="K148" i="17"/>
  <c r="L148" i="17" s="1"/>
  <c r="C149" i="17"/>
  <c r="G149" i="17"/>
  <c r="H149" i="17"/>
  <c r="I149" i="17" s="1"/>
  <c r="J149" i="17"/>
  <c r="C150" i="17"/>
  <c r="G150" i="17"/>
  <c r="H150" i="17" s="1"/>
  <c r="I150" i="17" s="1"/>
  <c r="C151" i="17"/>
  <c r="G151" i="17"/>
  <c r="H151" i="17"/>
  <c r="I151" i="17"/>
  <c r="J151" i="17" s="1"/>
  <c r="C152" i="17"/>
  <c r="G152" i="17"/>
  <c r="H152" i="17" s="1"/>
  <c r="I152" i="17" s="1"/>
  <c r="C153" i="17"/>
  <c r="G153" i="17"/>
  <c r="H153" i="17"/>
  <c r="I153" i="17" s="1"/>
  <c r="T32" i="17" s="1"/>
  <c r="J153" i="17"/>
  <c r="K153" i="17"/>
  <c r="L153" i="17" s="1"/>
  <c r="C154" i="17"/>
  <c r="G154" i="17"/>
  <c r="H154" i="17" s="1"/>
  <c r="I154" i="17" s="1"/>
  <c r="C155" i="17"/>
  <c r="K155" i="17" s="1"/>
  <c r="L155" i="17" s="1"/>
  <c r="G155" i="17"/>
  <c r="H155" i="17"/>
  <c r="I155" i="17"/>
  <c r="T34" i="17" s="1"/>
  <c r="J155" i="17"/>
  <c r="C156" i="17"/>
  <c r="G156" i="17"/>
  <c r="H156" i="17" s="1"/>
  <c r="I156" i="17"/>
  <c r="C157" i="17"/>
  <c r="G157" i="17"/>
  <c r="H157" i="17" s="1"/>
  <c r="I157" i="17" s="1"/>
  <c r="C158" i="17"/>
  <c r="G158" i="17"/>
  <c r="H158" i="17"/>
  <c r="I158" i="17"/>
  <c r="C159" i="17"/>
  <c r="K159" i="17" s="1"/>
  <c r="L159" i="17" s="1"/>
  <c r="G159" i="17"/>
  <c r="H159" i="17"/>
  <c r="I159" i="17"/>
  <c r="T38" i="17" s="1"/>
  <c r="J159" i="17"/>
  <c r="C160" i="17"/>
  <c r="G160" i="17"/>
  <c r="H160" i="17" s="1"/>
  <c r="I160" i="17"/>
  <c r="C161" i="17"/>
  <c r="G161" i="17"/>
  <c r="H161" i="17"/>
  <c r="I161" i="17" s="1"/>
  <c r="C162" i="17"/>
  <c r="G162" i="17"/>
  <c r="H162" i="17"/>
  <c r="I162" i="17"/>
  <c r="C163" i="17"/>
  <c r="G163" i="17"/>
  <c r="H163" i="17"/>
  <c r="I163" i="17" s="1"/>
  <c r="C164" i="17"/>
  <c r="G164" i="17"/>
  <c r="H164" i="17" s="1"/>
  <c r="I164" i="17"/>
  <c r="T43" i="17" s="1"/>
  <c r="J164" i="17"/>
  <c r="K164" i="17"/>
  <c r="L164" i="17" s="1"/>
  <c r="C165" i="17"/>
  <c r="G165" i="17"/>
  <c r="H165" i="17"/>
  <c r="I165" i="17" s="1"/>
  <c r="J165" i="17"/>
  <c r="C166" i="17"/>
  <c r="G166" i="17"/>
  <c r="H166" i="17" s="1"/>
  <c r="I166" i="17" s="1"/>
  <c r="C167" i="17"/>
  <c r="G167" i="17"/>
  <c r="H167" i="17"/>
  <c r="I167" i="17"/>
  <c r="C168" i="17"/>
  <c r="K168" i="17" s="1"/>
  <c r="L168" i="17" s="1"/>
  <c r="G168" i="17"/>
  <c r="H168" i="17" s="1"/>
  <c r="I168" i="17" s="1"/>
  <c r="C169" i="17"/>
  <c r="G169" i="17"/>
  <c r="H169" i="17"/>
  <c r="I169" i="17" s="1"/>
  <c r="T48" i="17" s="1"/>
  <c r="J169" i="17"/>
  <c r="K169" i="17"/>
  <c r="L169" i="17" s="1"/>
  <c r="C170" i="17"/>
  <c r="G170" i="17"/>
  <c r="H170" i="17" s="1"/>
  <c r="I170" i="17" s="1"/>
  <c r="C171" i="17"/>
  <c r="K171" i="17" s="1"/>
  <c r="L171" i="17" s="1"/>
  <c r="G171" i="17"/>
  <c r="H171" i="17"/>
  <c r="I171" i="17"/>
  <c r="T50" i="17" s="1"/>
  <c r="J171" i="17"/>
  <c r="C172" i="17"/>
  <c r="G172" i="17"/>
  <c r="H172" i="17" s="1"/>
  <c r="I172" i="17"/>
  <c r="C173" i="17"/>
  <c r="K173" i="17" s="1"/>
  <c r="L173" i="17" s="1"/>
  <c r="G173" i="17"/>
  <c r="H173" i="17" s="1"/>
  <c r="I173" i="17" s="1"/>
  <c r="C174" i="17"/>
  <c r="G174" i="17"/>
  <c r="H174" i="17"/>
  <c r="I174" i="17"/>
  <c r="C175" i="17"/>
  <c r="K175" i="17" s="1"/>
  <c r="G175" i="17"/>
  <c r="H175" i="17"/>
  <c r="I175" i="17"/>
  <c r="J175" i="17"/>
  <c r="L175" i="17"/>
  <c r="C176" i="17"/>
  <c r="G176" i="17"/>
  <c r="H176" i="17" s="1"/>
  <c r="I176" i="17"/>
  <c r="J176" i="17"/>
  <c r="C177" i="17"/>
  <c r="G177" i="17"/>
  <c r="H177" i="17"/>
  <c r="I177" i="17" s="1"/>
  <c r="C178" i="17"/>
  <c r="G178" i="17"/>
  <c r="H178" i="17"/>
  <c r="I178" i="17"/>
  <c r="C179" i="17"/>
  <c r="G179" i="17"/>
  <c r="H179" i="17"/>
  <c r="I179" i="17" s="1"/>
  <c r="C180" i="17"/>
  <c r="G180" i="17"/>
  <c r="H180" i="17" s="1"/>
  <c r="I180" i="17"/>
  <c r="J180" i="17"/>
  <c r="K180" i="17"/>
  <c r="L180" i="17" s="1"/>
  <c r="C181" i="17"/>
  <c r="G181" i="17"/>
  <c r="H181" i="17"/>
  <c r="I181" i="17" s="1"/>
  <c r="J181" i="17"/>
  <c r="C182" i="17"/>
  <c r="G182" i="17"/>
  <c r="H182" i="17" s="1"/>
  <c r="I182" i="17" s="1"/>
  <c r="C183" i="17"/>
  <c r="G183" i="17"/>
  <c r="H183" i="17"/>
  <c r="I183" i="17"/>
  <c r="J183" i="17" s="1"/>
  <c r="C184" i="17"/>
  <c r="G184" i="17"/>
  <c r="H184" i="17" s="1"/>
  <c r="I184" i="17" s="1"/>
  <c r="C185" i="17"/>
  <c r="G185" i="17"/>
  <c r="H185" i="17"/>
  <c r="I185" i="17" s="1"/>
  <c r="T64" i="17" s="1"/>
  <c r="J185" i="17"/>
  <c r="K185" i="17"/>
  <c r="L185" i="17" s="1"/>
  <c r="C186" i="17"/>
  <c r="G186" i="17"/>
  <c r="H186" i="17" s="1"/>
  <c r="I186" i="17" s="1"/>
  <c r="C187" i="17"/>
  <c r="K187" i="17" s="1"/>
  <c r="L187" i="17" s="1"/>
  <c r="G187" i="17"/>
  <c r="H187" i="17"/>
  <c r="I187" i="17"/>
  <c r="T66" i="17" s="1"/>
  <c r="J187" i="17"/>
  <c r="C188" i="17"/>
  <c r="G188" i="17"/>
  <c r="H188" i="17" s="1"/>
  <c r="I188" i="17"/>
  <c r="C189" i="17"/>
  <c r="K189" i="17" s="1"/>
  <c r="L189" i="17" s="1"/>
  <c r="G189" i="17"/>
  <c r="H189" i="17" s="1"/>
  <c r="I189" i="17" s="1"/>
  <c r="C190" i="17"/>
  <c r="G190" i="17"/>
  <c r="H190" i="17"/>
  <c r="I190" i="17"/>
  <c r="C191" i="17"/>
  <c r="K191" i="17" s="1"/>
  <c r="G191" i="17"/>
  <c r="H191" i="17"/>
  <c r="I191" i="17"/>
  <c r="T70" i="17" s="1"/>
  <c r="J191" i="17"/>
  <c r="L191" i="17"/>
  <c r="C192" i="17"/>
  <c r="G192" i="17"/>
  <c r="H192" i="17" s="1"/>
  <c r="I192" i="17"/>
  <c r="J192" i="17"/>
  <c r="C193" i="17"/>
  <c r="G193" i="17"/>
  <c r="H193" i="17"/>
  <c r="I193" i="17" s="1"/>
  <c r="C194" i="17"/>
  <c r="G194" i="17"/>
  <c r="H194" i="17"/>
  <c r="I194" i="17"/>
  <c r="C195" i="17"/>
  <c r="G195" i="17"/>
  <c r="H195" i="17"/>
  <c r="I195" i="17" s="1"/>
  <c r="C196" i="17"/>
  <c r="G196" i="17"/>
  <c r="H196" i="17" s="1"/>
  <c r="I196" i="17"/>
  <c r="T75" i="17" s="1"/>
  <c r="J196" i="17"/>
  <c r="K196" i="17"/>
  <c r="L196" i="17" s="1"/>
  <c r="C197" i="17"/>
  <c r="G197" i="17"/>
  <c r="H197" i="17"/>
  <c r="I197" i="17" s="1"/>
  <c r="J197" i="17"/>
  <c r="C198" i="17"/>
  <c r="G198" i="17"/>
  <c r="H198" i="17" s="1"/>
  <c r="I198" i="17" s="1"/>
  <c r="C199" i="17"/>
  <c r="G199" i="17"/>
  <c r="H199" i="17"/>
  <c r="I199" i="17"/>
  <c r="C200" i="17"/>
  <c r="G200" i="17"/>
  <c r="H200" i="17" s="1"/>
  <c r="I200" i="17" s="1"/>
  <c r="C201" i="17"/>
  <c r="G201" i="17"/>
  <c r="H201" i="17"/>
  <c r="I201" i="17" s="1"/>
  <c r="T80" i="17" s="1"/>
  <c r="J201" i="17"/>
  <c r="K201" i="17"/>
  <c r="L201" i="17" s="1"/>
  <c r="C202" i="17"/>
  <c r="G202" i="17"/>
  <c r="H202" i="17" s="1"/>
  <c r="I202" i="17" s="1"/>
  <c r="C203" i="17"/>
  <c r="K203" i="17" s="1"/>
  <c r="L203" i="17" s="1"/>
  <c r="G203" i="17"/>
  <c r="H203" i="17"/>
  <c r="I203" i="17"/>
  <c r="T82" i="17" s="1"/>
  <c r="J203" i="17"/>
  <c r="C204" i="17"/>
  <c r="G204" i="17"/>
  <c r="H204" i="17" s="1"/>
  <c r="I204" i="17"/>
  <c r="C205" i="17"/>
  <c r="G205" i="17"/>
  <c r="H205" i="17" s="1"/>
  <c r="I205" i="17" s="1"/>
  <c r="C206" i="17"/>
  <c r="G206" i="17"/>
  <c r="H206" i="17"/>
  <c r="I206" i="17"/>
  <c r="C207" i="17"/>
  <c r="K207" i="17" s="1"/>
  <c r="G207" i="17"/>
  <c r="H207" i="17"/>
  <c r="I207" i="17"/>
  <c r="J207" i="17"/>
  <c r="L207" i="17"/>
  <c r="C208" i="17"/>
  <c r="G208" i="17"/>
  <c r="H208" i="17" s="1"/>
  <c r="I208" i="17"/>
  <c r="J208" i="17"/>
  <c r="C209" i="17"/>
  <c r="G209" i="17"/>
  <c r="H209" i="17"/>
  <c r="I209" i="17" s="1"/>
  <c r="C210" i="17"/>
  <c r="G210" i="17"/>
  <c r="H210" i="17"/>
  <c r="I210" i="17"/>
  <c r="C211" i="17"/>
  <c r="G211" i="17"/>
  <c r="H211" i="17"/>
  <c r="I211" i="17" s="1"/>
  <c r="C212" i="17"/>
  <c r="G212" i="17"/>
  <c r="H212" i="17" s="1"/>
  <c r="I212" i="17"/>
  <c r="J212" i="17"/>
  <c r="K212" i="17"/>
  <c r="L212" i="17" s="1"/>
  <c r="C213" i="17"/>
  <c r="G213" i="17"/>
  <c r="H213" i="17"/>
  <c r="I213" i="17" s="1"/>
  <c r="J213" i="17"/>
  <c r="C214" i="17"/>
  <c r="G214" i="17"/>
  <c r="H214" i="17" s="1"/>
  <c r="I214" i="17" s="1"/>
  <c r="F3" i="16"/>
  <c r="G3" i="16"/>
  <c r="AG3" i="16"/>
  <c r="C4" i="16"/>
  <c r="F4" i="16"/>
  <c r="C5" i="16"/>
  <c r="F5" i="16"/>
  <c r="C6" i="16"/>
  <c r="F6" i="16"/>
  <c r="G6" i="16"/>
  <c r="H6" i="16"/>
  <c r="I6" i="16" s="1"/>
  <c r="C7" i="16"/>
  <c r="F7" i="16"/>
  <c r="G7" i="16"/>
  <c r="H7" i="16"/>
  <c r="I7" i="16" s="1"/>
  <c r="C8" i="16"/>
  <c r="F8" i="16"/>
  <c r="H8" i="16" s="1"/>
  <c r="I8" i="16" s="1"/>
  <c r="G8" i="16"/>
  <c r="C9" i="16"/>
  <c r="F9" i="16"/>
  <c r="C10" i="16"/>
  <c r="F10" i="16"/>
  <c r="G10" i="16"/>
  <c r="H10" i="16"/>
  <c r="I10" i="16" s="1"/>
  <c r="C11" i="16"/>
  <c r="F11" i="16"/>
  <c r="G11" i="16"/>
  <c r="H11" i="16"/>
  <c r="I11" i="16" s="1"/>
  <c r="C12" i="16"/>
  <c r="F12" i="16"/>
  <c r="H12" i="16" s="1"/>
  <c r="I12" i="16" s="1"/>
  <c r="G12" i="16"/>
  <c r="C13" i="16"/>
  <c r="F13" i="16"/>
  <c r="C14" i="16"/>
  <c r="F14" i="16"/>
  <c r="G14" i="16"/>
  <c r="H14" i="16"/>
  <c r="I14" i="16" s="1"/>
  <c r="C15" i="16"/>
  <c r="F15" i="16"/>
  <c r="G15" i="16"/>
  <c r="H15" i="16"/>
  <c r="I15" i="16" s="1"/>
  <c r="C16" i="16"/>
  <c r="F16" i="16"/>
  <c r="H16" i="16" s="1"/>
  <c r="I16" i="16" s="1"/>
  <c r="G16" i="16"/>
  <c r="C17" i="16"/>
  <c r="F17" i="16"/>
  <c r="C18" i="16"/>
  <c r="F18" i="16"/>
  <c r="G18" i="16"/>
  <c r="H18" i="16"/>
  <c r="I18" i="16" s="1"/>
  <c r="C19" i="16"/>
  <c r="F19" i="16"/>
  <c r="G19" i="16"/>
  <c r="H19" i="16"/>
  <c r="I19" i="16" s="1"/>
  <c r="C20" i="16"/>
  <c r="F20" i="16"/>
  <c r="C21" i="16"/>
  <c r="F21" i="16"/>
  <c r="C22" i="16"/>
  <c r="F22" i="16"/>
  <c r="G22" i="16"/>
  <c r="H22" i="16"/>
  <c r="I22" i="16" s="1"/>
  <c r="C23" i="16"/>
  <c r="F23" i="16"/>
  <c r="G23" i="16"/>
  <c r="H23" i="16"/>
  <c r="I23" i="16" s="1"/>
  <c r="C24" i="16"/>
  <c r="F24" i="16"/>
  <c r="H24" i="16" s="1"/>
  <c r="I24" i="16" s="1"/>
  <c r="C25" i="16"/>
  <c r="F25" i="16"/>
  <c r="C26" i="16"/>
  <c r="F26" i="16"/>
  <c r="G26" i="16"/>
  <c r="H26" i="16"/>
  <c r="I26" i="16" s="1"/>
  <c r="C27" i="16"/>
  <c r="F27" i="16"/>
  <c r="G27" i="16"/>
  <c r="H27" i="16"/>
  <c r="I27" i="16" s="1"/>
  <c r="C28" i="16"/>
  <c r="F28" i="16"/>
  <c r="H28" i="16" s="1"/>
  <c r="I28" i="16" s="1"/>
  <c r="G28" i="16"/>
  <c r="C29" i="16"/>
  <c r="F29" i="16"/>
  <c r="C30" i="16"/>
  <c r="F30" i="16"/>
  <c r="G30" i="16"/>
  <c r="H30" i="16"/>
  <c r="I30" i="16" s="1"/>
  <c r="C31" i="16"/>
  <c r="F31" i="16"/>
  <c r="G31" i="16"/>
  <c r="H31" i="16"/>
  <c r="I31" i="16" s="1"/>
  <c r="C32" i="16"/>
  <c r="F32" i="16"/>
  <c r="H32" i="16" s="1"/>
  <c r="I32" i="16" s="1"/>
  <c r="G32" i="16"/>
  <c r="C33" i="16"/>
  <c r="F33" i="16"/>
  <c r="C34" i="16"/>
  <c r="F34" i="16"/>
  <c r="G34" i="16"/>
  <c r="H34" i="16"/>
  <c r="I34" i="16" s="1"/>
  <c r="C35" i="16"/>
  <c r="F35" i="16"/>
  <c r="G35" i="16"/>
  <c r="H35" i="16"/>
  <c r="I35" i="16" s="1"/>
  <c r="C36" i="16"/>
  <c r="F36" i="16"/>
  <c r="C37" i="16"/>
  <c r="F37" i="16"/>
  <c r="C38" i="16"/>
  <c r="F38" i="16"/>
  <c r="G38" i="16"/>
  <c r="H38" i="16"/>
  <c r="I38" i="16" s="1"/>
  <c r="C39" i="16"/>
  <c r="F39" i="16"/>
  <c r="G39" i="16"/>
  <c r="H39" i="16"/>
  <c r="I39" i="16" s="1"/>
  <c r="C40" i="16"/>
  <c r="F40" i="16"/>
  <c r="C41" i="16"/>
  <c r="F41" i="16"/>
  <c r="C42" i="16"/>
  <c r="F42" i="16"/>
  <c r="G42" i="16" s="1"/>
  <c r="H42" i="16"/>
  <c r="I42" i="16" s="1"/>
  <c r="C43" i="16"/>
  <c r="F43" i="16"/>
  <c r="G43" i="16"/>
  <c r="H43" i="16"/>
  <c r="I43" i="16" s="1"/>
  <c r="C44" i="16"/>
  <c r="F44" i="16"/>
  <c r="H44" i="16" s="1"/>
  <c r="I44" i="16" s="1"/>
  <c r="G44" i="16"/>
  <c r="C45" i="16"/>
  <c r="F45" i="16"/>
  <c r="C46" i="16"/>
  <c r="F46" i="16"/>
  <c r="G46" i="16" s="1"/>
  <c r="H46" i="16"/>
  <c r="I46" i="16" s="1"/>
  <c r="C47" i="16"/>
  <c r="F47" i="16"/>
  <c r="G47" i="16"/>
  <c r="H47" i="16"/>
  <c r="I47" i="16" s="1"/>
  <c r="C48" i="16"/>
  <c r="F48" i="16"/>
  <c r="H48" i="16" s="1"/>
  <c r="I48" i="16" s="1"/>
  <c r="G48" i="16"/>
  <c r="C49" i="16"/>
  <c r="F49" i="16"/>
  <c r="C50" i="16"/>
  <c r="F50" i="16"/>
  <c r="G50" i="16"/>
  <c r="H50" i="16"/>
  <c r="I50" i="16" s="1"/>
  <c r="C51" i="16"/>
  <c r="F51" i="16"/>
  <c r="G51" i="16"/>
  <c r="H51" i="16"/>
  <c r="I51" i="16" s="1"/>
  <c r="C52" i="16"/>
  <c r="F52" i="16"/>
  <c r="H52" i="16" s="1"/>
  <c r="I52" i="16" s="1"/>
  <c r="G52" i="16"/>
  <c r="C53" i="16"/>
  <c r="F53" i="16"/>
  <c r="C54" i="16"/>
  <c r="F54" i="16"/>
  <c r="G54" i="16"/>
  <c r="H54" i="16"/>
  <c r="I54" i="16" s="1"/>
  <c r="C55" i="16"/>
  <c r="F55" i="16"/>
  <c r="G55" i="16"/>
  <c r="H55" i="16"/>
  <c r="I55" i="16" s="1"/>
  <c r="C56" i="16"/>
  <c r="F56" i="16"/>
  <c r="C57" i="16"/>
  <c r="F57" i="16"/>
  <c r="C58" i="16"/>
  <c r="F58" i="16"/>
  <c r="G58" i="16"/>
  <c r="H58" i="16"/>
  <c r="I58" i="16" s="1"/>
  <c r="C59" i="16"/>
  <c r="F59" i="16"/>
  <c r="G59" i="16"/>
  <c r="H59" i="16"/>
  <c r="I59" i="16" s="1"/>
  <c r="C60" i="16"/>
  <c r="F60" i="16"/>
  <c r="H60" i="16" s="1"/>
  <c r="I60" i="16" s="1"/>
  <c r="G60" i="16"/>
  <c r="C61" i="16"/>
  <c r="F61" i="16"/>
  <c r="C62" i="16"/>
  <c r="F62" i="16"/>
  <c r="G62" i="16"/>
  <c r="H62" i="16"/>
  <c r="I62" i="16" s="1"/>
  <c r="C63" i="16"/>
  <c r="F63" i="16"/>
  <c r="G63" i="16"/>
  <c r="H63" i="16"/>
  <c r="I63" i="16" s="1"/>
  <c r="C64" i="16"/>
  <c r="F64" i="16"/>
  <c r="H64" i="16" s="1"/>
  <c r="I64" i="16" s="1"/>
  <c r="G64" i="16"/>
  <c r="C65" i="16"/>
  <c r="F65" i="16"/>
  <c r="C66" i="16"/>
  <c r="F66" i="16"/>
  <c r="G66" i="16"/>
  <c r="H66" i="16"/>
  <c r="I66" i="16" s="1"/>
  <c r="C67" i="16"/>
  <c r="F67" i="16"/>
  <c r="G67" i="16"/>
  <c r="H67" i="16"/>
  <c r="I67" i="16" s="1"/>
  <c r="C68" i="16"/>
  <c r="F68" i="16"/>
  <c r="H68" i="16" s="1"/>
  <c r="I68" i="16" s="1"/>
  <c r="G68" i="16"/>
  <c r="C69" i="16"/>
  <c r="F69" i="16"/>
  <c r="C70" i="16"/>
  <c r="F70" i="16"/>
  <c r="G70" i="16"/>
  <c r="H70" i="16"/>
  <c r="I70" i="16" s="1"/>
  <c r="C71" i="16"/>
  <c r="F71" i="16"/>
  <c r="G71" i="16"/>
  <c r="H71" i="16"/>
  <c r="I71" i="16" s="1"/>
  <c r="C72" i="16"/>
  <c r="F72" i="16"/>
  <c r="C73" i="16"/>
  <c r="F73" i="16"/>
  <c r="C74" i="16"/>
  <c r="F74" i="16"/>
  <c r="G74" i="16"/>
  <c r="H74" i="16"/>
  <c r="I74" i="16" s="1"/>
  <c r="C75" i="16"/>
  <c r="F75" i="16"/>
  <c r="G75" i="16"/>
  <c r="H75" i="16"/>
  <c r="I75" i="16" s="1"/>
  <c r="C76" i="16"/>
  <c r="F76" i="16"/>
  <c r="H76" i="16" s="1"/>
  <c r="I76" i="16" s="1"/>
  <c r="G76" i="16"/>
  <c r="C77" i="16"/>
  <c r="F77" i="16"/>
  <c r="C78" i="16"/>
  <c r="F78" i="16"/>
  <c r="G78" i="16"/>
  <c r="H78" i="16"/>
  <c r="I78" i="16" s="1"/>
  <c r="C79" i="16"/>
  <c r="F79" i="16"/>
  <c r="G79" i="16"/>
  <c r="H79" i="16"/>
  <c r="I79" i="16" s="1"/>
  <c r="C80" i="16"/>
  <c r="F80" i="16"/>
  <c r="H80" i="16" s="1"/>
  <c r="I80" i="16" s="1"/>
  <c r="G80" i="16"/>
  <c r="C81" i="16"/>
  <c r="F81" i="16"/>
  <c r="C82" i="16"/>
  <c r="F82" i="16"/>
  <c r="G82" i="16"/>
  <c r="H82" i="16"/>
  <c r="I82" i="16" s="1"/>
  <c r="C83" i="16"/>
  <c r="F83" i="16"/>
  <c r="G83" i="16"/>
  <c r="H83" i="16"/>
  <c r="I83" i="16" s="1"/>
  <c r="C84" i="16"/>
  <c r="F84" i="16"/>
  <c r="H84" i="16" s="1"/>
  <c r="I84" i="16" s="1"/>
  <c r="G84" i="16"/>
  <c r="C85" i="16"/>
  <c r="F85" i="16"/>
  <c r="C86" i="16"/>
  <c r="F86" i="16"/>
  <c r="G86" i="16"/>
  <c r="H86" i="16"/>
  <c r="I86" i="16" s="1"/>
  <c r="C87" i="16"/>
  <c r="F87" i="16"/>
  <c r="G87" i="16"/>
  <c r="H87" i="16"/>
  <c r="I87" i="16" s="1"/>
  <c r="C88" i="16"/>
  <c r="F88" i="16"/>
  <c r="C89" i="16"/>
  <c r="F89" i="16"/>
  <c r="C90" i="16"/>
  <c r="F90" i="16"/>
  <c r="G90" i="16"/>
  <c r="H90" i="16"/>
  <c r="I90" i="16" s="1"/>
  <c r="C91" i="16"/>
  <c r="F91" i="16"/>
  <c r="G91" i="16"/>
  <c r="H91" i="16"/>
  <c r="I91" i="16" s="1"/>
  <c r="C92" i="16"/>
  <c r="F92" i="16"/>
  <c r="C93" i="16"/>
  <c r="F93" i="16"/>
  <c r="C94" i="16"/>
  <c r="F94" i="16"/>
  <c r="G94" i="16"/>
  <c r="H94" i="16"/>
  <c r="I94" i="16" s="1"/>
  <c r="C95" i="16"/>
  <c r="F95" i="16"/>
  <c r="G95" i="16"/>
  <c r="H95" i="16"/>
  <c r="I95" i="16" s="1"/>
  <c r="C96" i="16"/>
  <c r="F96" i="16"/>
  <c r="H96" i="16" s="1"/>
  <c r="I96" i="16" s="1"/>
  <c r="G96" i="16"/>
  <c r="C97" i="16"/>
  <c r="F97" i="16"/>
  <c r="C98" i="16"/>
  <c r="F98" i="16"/>
  <c r="G98" i="16"/>
  <c r="H98" i="16"/>
  <c r="I98" i="16" s="1"/>
  <c r="C99" i="16"/>
  <c r="F99" i="16"/>
  <c r="G99" i="16"/>
  <c r="H99" i="16"/>
  <c r="I99" i="16" s="1"/>
  <c r="C100" i="16"/>
  <c r="F100" i="16"/>
  <c r="H100" i="16" s="1"/>
  <c r="I100" i="16" s="1"/>
  <c r="G100" i="16"/>
  <c r="C101" i="16"/>
  <c r="F101" i="16"/>
  <c r="C102" i="16"/>
  <c r="F102" i="16"/>
  <c r="G102" i="16"/>
  <c r="H102" i="16"/>
  <c r="I102" i="16" s="1"/>
  <c r="C103" i="16"/>
  <c r="F103" i="16"/>
  <c r="G103" i="16"/>
  <c r="H103" i="16"/>
  <c r="I103" i="16" s="1"/>
  <c r="C104" i="16"/>
  <c r="F104" i="16"/>
  <c r="C105" i="16"/>
  <c r="F105" i="16"/>
  <c r="C106" i="16"/>
  <c r="F106" i="16"/>
  <c r="G106" i="16"/>
  <c r="H106" i="16"/>
  <c r="I106" i="16" s="1"/>
  <c r="C107" i="16"/>
  <c r="F107" i="16"/>
  <c r="G107" i="16"/>
  <c r="H107" i="16"/>
  <c r="I107" i="16" s="1"/>
  <c r="C108" i="16"/>
  <c r="F108" i="16"/>
  <c r="H108" i="16" s="1"/>
  <c r="I108" i="16" s="1"/>
  <c r="G108" i="16"/>
  <c r="C109" i="16"/>
  <c r="F109" i="16"/>
  <c r="C110" i="16"/>
  <c r="F110" i="16"/>
  <c r="G110" i="16"/>
  <c r="H110" i="16"/>
  <c r="I110" i="16" s="1"/>
  <c r="C111" i="16"/>
  <c r="F111" i="16"/>
  <c r="G111" i="16"/>
  <c r="H111" i="16"/>
  <c r="I111" i="16" s="1"/>
  <c r="C112" i="16"/>
  <c r="F112" i="16"/>
  <c r="H112" i="16" s="1"/>
  <c r="I112" i="16" s="1"/>
  <c r="G112" i="16"/>
  <c r="C113" i="16"/>
  <c r="F113" i="16"/>
  <c r="C114" i="16"/>
  <c r="F114" i="16"/>
  <c r="G114" i="16"/>
  <c r="H114" i="16"/>
  <c r="I114" i="16" s="1"/>
  <c r="C115" i="16"/>
  <c r="F115" i="16"/>
  <c r="G115" i="16"/>
  <c r="H115" i="16"/>
  <c r="I115" i="16" s="1"/>
  <c r="C116" i="16"/>
  <c r="F116" i="16"/>
  <c r="H116" i="16" s="1"/>
  <c r="I116" i="16" s="1"/>
  <c r="G116" i="16"/>
  <c r="C117" i="16"/>
  <c r="F117" i="16"/>
  <c r="C118" i="16"/>
  <c r="F118" i="16"/>
  <c r="G118" i="16"/>
  <c r="H118" i="16"/>
  <c r="I118" i="16" s="1"/>
  <c r="C119" i="16"/>
  <c r="F119" i="16"/>
  <c r="G119" i="16"/>
  <c r="H119" i="16"/>
  <c r="I119" i="16" s="1"/>
  <c r="C120" i="16"/>
  <c r="F120" i="16"/>
  <c r="C121" i="16"/>
  <c r="F121" i="16"/>
  <c r="C122" i="16"/>
  <c r="F122" i="16"/>
  <c r="G122" i="16"/>
  <c r="H122" i="16"/>
  <c r="I122" i="16" s="1"/>
  <c r="C123" i="16"/>
  <c r="F123" i="16"/>
  <c r="G123" i="16"/>
  <c r="H123" i="16"/>
  <c r="I123" i="16" s="1"/>
  <c r="C124" i="16"/>
  <c r="F124" i="16"/>
  <c r="O124" i="16"/>
  <c r="Q124" i="16"/>
  <c r="C125" i="16"/>
  <c r="F125" i="16"/>
  <c r="G125" i="16"/>
  <c r="H125" i="16"/>
  <c r="I125" i="16" s="1"/>
  <c r="C126" i="16"/>
  <c r="H126" i="16" s="1"/>
  <c r="F126" i="16"/>
  <c r="G126" i="16" s="1"/>
  <c r="I126" i="16"/>
  <c r="C127" i="16"/>
  <c r="F127" i="16"/>
  <c r="G127" i="16"/>
  <c r="H127" i="16"/>
  <c r="I127" i="16" s="1"/>
  <c r="C128" i="16"/>
  <c r="F128" i="16"/>
  <c r="G128" i="16"/>
  <c r="H128" i="16"/>
  <c r="I128" i="16" s="1"/>
  <c r="C129" i="16"/>
  <c r="F129" i="16"/>
  <c r="C130" i="16"/>
  <c r="F130" i="16"/>
  <c r="C131" i="16"/>
  <c r="F131" i="16"/>
  <c r="G131" i="16" s="1"/>
  <c r="C132" i="16"/>
  <c r="F132" i="16"/>
  <c r="G132" i="16"/>
  <c r="H132" i="16"/>
  <c r="I132" i="16" s="1"/>
  <c r="C133" i="16"/>
  <c r="F133" i="16"/>
  <c r="G133" i="16" s="1"/>
  <c r="H133" i="16"/>
  <c r="I133" i="16" s="1"/>
  <c r="C134" i="16"/>
  <c r="F134" i="16"/>
  <c r="C135" i="16"/>
  <c r="F135" i="16"/>
  <c r="G135" i="16" s="1"/>
  <c r="C136" i="16"/>
  <c r="F136" i="16"/>
  <c r="G136" i="16"/>
  <c r="H136" i="16"/>
  <c r="I136" i="16" s="1"/>
  <c r="C137" i="16"/>
  <c r="F137" i="16"/>
  <c r="G137" i="16" s="1"/>
  <c r="H137" i="16"/>
  <c r="I137" i="16" s="1"/>
  <c r="C138" i="16"/>
  <c r="F138" i="16"/>
  <c r="H138" i="16" s="1"/>
  <c r="I138" i="16" s="1"/>
  <c r="G138" i="16"/>
  <c r="C139" i="16"/>
  <c r="F139" i="16"/>
  <c r="G139" i="16" s="1"/>
  <c r="C140" i="16"/>
  <c r="F140" i="16"/>
  <c r="G140" i="16"/>
  <c r="H140" i="16"/>
  <c r="I140" i="16" s="1"/>
  <c r="C141" i="16"/>
  <c r="F141" i="16"/>
  <c r="G141" i="16" s="1"/>
  <c r="H141" i="16"/>
  <c r="I141" i="16"/>
  <c r="C142" i="16"/>
  <c r="F142" i="16"/>
  <c r="H142" i="16" s="1"/>
  <c r="I142" i="16" s="1"/>
  <c r="G142" i="16"/>
  <c r="C143" i="16"/>
  <c r="F143" i="16"/>
  <c r="G143" i="16" s="1"/>
  <c r="C144" i="16"/>
  <c r="F144" i="16"/>
  <c r="G144" i="16"/>
  <c r="H144" i="16"/>
  <c r="I144" i="16" s="1"/>
  <c r="C145" i="16"/>
  <c r="F145" i="16"/>
  <c r="G145" i="16" s="1"/>
  <c r="H145" i="16"/>
  <c r="I145" i="16"/>
  <c r="C146" i="16"/>
  <c r="F146" i="16"/>
  <c r="C147" i="16"/>
  <c r="F147" i="16"/>
  <c r="G147" i="16" s="1"/>
  <c r="C148" i="16"/>
  <c r="F148" i="16"/>
  <c r="G148" i="16"/>
  <c r="H148" i="16"/>
  <c r="I148" i="16" s="1"/>
  <c r="C149" i="16"/>
  <c r="F149" i="16"/>
  <c r="G149" i="16" s="1"/>
  <c r="H149" i="16"/>
  <c r="I149" i="16" s="1"/>
  <c r="C150" i="16"/>
  <c r="F150" i="16"/>
  <c r="C151" i="16"/>
  <c r="F151" i="16"/>
  <c r="G151" i="16" s="1"/>
  <c r="C152" i="16"/>
  <c r="F152" i="16"/>
  <c r="G152" i="16"/>
  <c r="H152" i="16"/>
  <c r="I152" i="16" s="1"/>
  <c r="C153" i="16"/>
  <c r="F153" i="16"/>
  <c r="G153" i="16" s="1"/>
  <c r="H153" i="16"/>
  <c r="I153" i="16" s="1"/>
  <c r="C154" i="16"/>
  <c r="F154" i="16"/>
  <c r="H154" i="16" s="1"/>
  <c r="I154" i="16" s="1"/>
  <c r="G154" i="16"/>
  <c r="C155" i="16"/>
  <c r="F155" i="16"/>
  <c r="G155" i="16" s="1"/>
  <c r="C156" i="16"/>
  <c r="F156" i="16"/>
  <c r="G156" i="16"/>
  <c r="H156" i="16"/>
  <c r="I156" i="16" s="1"/>
  <c r="C157" i="16"/>
  <c r="F157" i="16"/>
  <c r="G157" i="16" s="1"/>
  <c r="H157" i="16"/>
  <c r="I157" i="16"/>
  <c r="C158" i="16"/>
  <c r="F158" i="16"/>
  <c r="H158" i="16" s="1"/>
  <c r="I158" i="16" s="1"/>
  <c r="G158" i="16"/>
  <c r="C159" i="16"/>
  <c r="F159" i="16"/>
  <c r="G159" i="16" s="1"/>
  <c r="C160" i="16"/>
  <c r="F160" i="16"/>
  <c r="G160" i="16"/>
  <c r="H160" i="16"/>
  <c r="I160" i="16" s="1"/>
  <c r="C161" i="16"/>
  <c r="F161" i="16"/>
  <c r="G161" i="16" s="1"/>
  <c r="H161" i="16"/>
  <c r="I161" i="16"/>
  <c r="C162" i="16"/>
  <c r="F162" i="16"/>
  <c r="C163" i="16"/>
  <c r="F163" i="16"/>
  <c r="G163" i="16" s="1"/>
  <c r="C164" i="16"/>
  <c r="F164" i="16"/>
  <c r="G164" i="16"/>
  <c r="H164" i="16"/>
  <c r="I164" i="16" s="1"/>
  <c r="C165" i="16"/>
  <c r="F165" i="16"/>
  <c r="G165" i="16" s="1"/>
  <c r="H165" i="16"/>
  <c r="I165" i="16" s="1"/>
  <c r="C166" i="16"/>
  <c r="F166" i="16"/>
  <c r="C167" i="16"/>
  <c r="F167" i="16"/>
  <c r="G167" i="16" s="1"/>
  <c r="C168" i="16"/>
  <c r="F168" i="16"/>
  <c r="G168" i="16"/>
  <c r="H168" i="16"/>
  <c r="I168" i="16" s="1"/>
  <c r="C169" i="16"/>
  <c r="F169" i="16"/>
  <c r="G169" i="16" s="1"/>
  <c r="H169" i="16"/>
  <c r="I169" i="16" s="1"/>
  <c r="C170" i="16"/>
  <c r="F170" i="16"/>
  <c r="H170" i="16" s="1"/>
  <c r="I170" i="16" s="1"/>
  <c r="G170" i="16"/>
  <c r="C171" i="16"/>
  <c r="F171" i="16"/>
  <c r="G171" i="16" s="1"/>
  <c r="C172" i="16"/>
  <c r="F172" i="16"/>
  <c r="G172" i="16"/>
  <c r="H172" i="16"/>
  <c r="I172" i="16" s="1"/>
  <c r="C173" i="16"/>
  <c r="F173" i="16"/>
  <c r="G173" i="16" s="1"/>
  <c r="H173" i="16"/>
  <c r="I173" i="16"/>
  <c r="C174" i="16"/>
  <c r="F174" i="16"/>
  <c r="H174" i="16" s="1"/>
  <c r="I174" i="16" s="1"/>
  <c r="G174" i="16"/>
  <c r="C175" i="16"/>
  <c r="F175" i="16"/>
  <c r="G175" i="16" s="1"/>
  <c r="C176" i="16"/>
  <c r="F176" i="16"/>
  <c r="G176" i="16"/>
  <c r="H176" i="16"/>
  <c r="I176" i="16" s="1"/>
  <c r="C177" i="16"/>
  <c r="F177" i="16"/>
  <c r="G177" i="16" s="1"/>
  <c r="H177" i="16"/>
  <c r="I177" i="16"/>
  <c r="C178" i="16"/>
  <c r="F178" i="16"/>
  <c r="C179" i="16"/>
  <c r="F179" i="16"/>
  <c r="G179" i="16" s="1"/>
  <c r="C180" i="16"/>
  <c r="F180" i="16"/>
  <c r="G180" i="16"/>
  <c r="H180" i="16"/>
  <c r="I180" i="16" s="1"/>
  <c r="C181" i="16"/>
  <c r="F181" i="16"/>
  <c r="G181" i="16" s="1"/>
  <c r="H181" i="16"/>
  <c r="I181" i="16" s="1"/>
  <c r="C182" i="16"/>
  <c r="F182" i="16"/>
  <c r="C183" i="16"/>
  <c r="F183" i="16"/>
  <c r="G183" i="16" s="1"/>
  <c r="C184" i="16"/>
  <c r="F184" i="16"/>
  <c r="G184" i="16"/>
  <c r="H184" i="16"/>
  <c r="I184" i="16" s="1"/>
  <c r="C185" i="16"/>
  <c r="F185" i="16"/>
  <c r="G185" i="16"/>
  <c r="C186" i="16"/>
  <c r="F186" i="16"/>
  <c r="G186" i="16"/>
  <c r="H186" i="16"/>
  <c r="I186" i="16" s="1"/>
  <c r="C187" i="16"/>
  <c r="F187" i="16"/>
  <c r="G187" i="16"/>
  <c r="C188" i="16"/>
  <c r="F188" i="16"/>
  <c r="G188" i="16"/>
  <c r="C189" i="16"/>
  <c r="H189" i="16" s="1"/>
  <c r="I189" i="16" s="1"/>
  <c r="F189" i="16"/>
  <c r="G189" i="16" s="1"/>
  <c r="C190" i="16"/>
  <c r="F190" i="16"/>
  <c r="G190" i="16"/>
  <c r="C191" i="16"/>
  <c r="H191" i="16" s="1"/>
  <c r="I191" i="16" s="1"/>
  <c r="F191" i="16"/>
  <c r="G191" i="16"/>
  <c r="C192" i="16"/>
  <c r="F192" i="16"/>
  <c r="G192" i="16"/>
  <c r="C193" i="16"/>
  <c r="F193" i="16"/>
  <c r="G193" i="16"/>
  <c r="C194" i="16"/>
  <c r="F194" i="16"/>
  <c r="G194" i="16"/>
  <c r="H194" i="16"/>
  <c r="I194" i="16" s="1"/>
  <c r="C195" i="16"/>
  <c r="F195" i="16"/>
  <c r="G195" i="16" s="1"/>
  <c r="C196" i="16"/>
  <c r="F196" i="16"/>
  <c r="G196" i="16"/>
  <c r="C197" i="16"/>
  <c r="F197" i="16"/>
  <c r="G197" i="16" s="1"/>
  <c r="C198" i="16"/>
  <c r="F198" i="16"/>
  <c r="G198" i="16"/>
  <c r="C199" i="16"/>
  <c r="H199" i="16" s="1"/>
  <c r="I199" i="16" s="1"/>
  <c r="F199" i="16"/>
  <c r="G199" i="16"/>
  <c r="C200" i="16"/>
  <c r="F200" i="16"/>
  <c r="G200" i="16"/>
  <c r="H200" i="16"/>
  <c r="I200" i="16" s="1"/>
  <c r="C201" i="16"/>
  <c r="F201" i="16"/>
  <c r="G201" i="16"/>
  <c r="C202" i="16"/>
  <c r="F202" i="16"/>
  <c r="G202" i="16"/>
  <c r="H202" i="16"/>
  <c r="I202" i="16" s="1"/>
  <c r="C203" i="16"/>
  <c r="F203" i="16"/>
  <c r="G203" i="16"/>
  <c r="C204" i="16"/>
  <c r="F204" i="16"/>
  <c r="G204" i="16"/>
  <c r="C205" i="16"/>
  <c r="H205" i="16" s="1"/>
  <c r="I205" i="16" s="1"/>
  <c r="F205" i="16"/>
  <c r="G205" i="16" s="1"/>
  <c r="C206" i="16"/>
  <c r="F206" i="16"/>
  <c r="G206" i="16"/>
  <c r="C207" i="16"/>
  <c r="H207" i="16" s="1"/>
  <c r="I207" i="16" s="1"/>
  <c r="F207" i="16"/>
  <c r="G207" i="16"/>
  <c r="C208" i="16"/>
  <c r="F208" i="16"/>
  <c r="G208" i="16"/>
  <c r="C209" i="16"/>
  <c r="F209" i="16"/>
  <c r="G209" i="16"/>
  <c r="C210" i="16"/>
  <c r="F210" i="16"/>
  <c r="G210" i="16"/>
  <c r="H210" i="16"/>
  <c r="I210" i="16" s="1"/>
  <c r="C211" i="16"/>
  <c r="F211" i="16"/>
  <c r="G211" i="16" s="1"/>
  <c r="C212" i="16"/>
  <c r="F212" i="16"/>
  <c r="G212" i="16"/>
  <c r="C213" i="16"/>
  <c r="F213" i="16"/>
  <c r="G213" i="16" s="1"/>
  <c r="C214" i="16"/>
  <c r="F214" i="16"/>
  <c r="G214" i="16"/>
  <c r="F3" i="15"/>
  <c r="G3" i="15" s="1"/>
  <c r="P3" i="15"/>
  <c r="Q3" i="15"/>
  <c r="X3" i="15"/>
  <c r="C4" i="15"/>
  <c r="F4" i="15"/>
  <c r="G4" i="15"/>
  <c r="H4" i="15"/>
  <c r="I4" i="15" s="1"/>
  <c r="P4" i="15"/>
  <c r="Q4" i="15"/>
  <c r="C5" i="15"/>
  <c r="F5" i="15"/>
  <c r="G5" i="15"/>
  <c r="H5" i="15"/>
  <c r="I5" i="15" s="1"/>
  <c r="P5" i="15"/>
  <c r="Q5" i="15"/>
  <c r="C6" i="15"/>
  <c r="H6" i="15" s="1"/>
  <c r="F6" i="15"/>
  <c r="G6" i="15" s="1"/>
  <c r="I6" i="15"/>
  <c r="P6" i="15"/>
  <c r="Q6" i="15"/>
  <c r="C7" i="15"/>
  <c r="H7" i="15" s="1"/>
  <c r="I7" i="15" s="1"/>
  <c r="F7" i="15"/>
  <c r="G7" i="15"/>
  <c r="P7" i="15"/>
  <c r="C8" i="15"/>
  <c r="F8" i="15"/>
  <c r="G8" i="15"/>
  <c r="H8" i="15"/>
  <c r="I8" i="15" s="1"/>
  <c r="P8" i="15"/>
  <c r="C9" i="15"/>
  <c r="H9" i="15" s="1"/>
  <c r="I9" i="15" s="1"/>
  <c r="F9" i="15"/>
  <c r="G9" i="15"/>
  <c r="C10" i="15"/>
  <c r="H10" i="15" s="1"/>
  <c r="I10" i="15" s="1"/>
  <c r="F10" i="15"/>
  <c r="G10" i="15" s="1"/>
  <c r="C11" i="15"/>
  <c r="H11" i="15" s="1"/>
  <c r="I11" i="15" s="1"/>
  <c r="F11" i="15"/>
  <c r="G11" i="15"/>
  <c r="P11" i="15"/>
  <c r="C12" i="15"/>
  <c r="F12" i="15"/>
  <c r="G12" i="15"/>
  <c r="H12" i="15"/>
  <c r="I12" i="15" s="1"/>
  <c r="P12" i="15"/>
  <c r="Q12" i="15"/>
  <c r="C13" i="15"/>
  <c r="F13" i="15"/>
  <c r="G13" i="15" s="1"/>
  <c r="P13" i="15"/>
  <c r="C14" i="15"/>
  <c r="F14" i="15"/>
  <c r="G14" i="15"/>
  <c r="H14" i="15"/>
  <c r="I14" i="15" s="1"/>
  <c r="P14" i="15"/>
  <c r="Q14" i="15"/>
  <c r="C15" i="15"/>
  <c r="H15" i="15" s="1"/>
  <c r="I15" i="15" s="1"/>
  <c r="F15" i="15"/>
  <c r="G15" i="15" s="1"/>
  <c r="P15" i="15"/>
  <c r="C16" i="15"/>
  <c r="F16" i="15"/>
  <c r="G16" i="15"/>
  <c r="H16" i="15"/>
  <c r="I16" i="15" s="1"/>
  <c r="P16" i="15"/>
  <c r="C17" i="15"/>
  <c r="H17" i="15" s="1"/>
  <c r="I17" i="15" s="1"/>
  <c r="F17" i="15"/>
  <c r="G17" i="15" s="1"/>
  <c r="P17" i="15"/>
  <c r="C18" i="15"/>
  <c r="F18" i="15"/>
  <c r="G18" i="15"/>
  <c r="H18" i="15"/>
  <c r="I18" i="15" s="1"/>
  <c r="P18" i="15"/>
  <c r="Q18" i="15"/>
  <c r="C19" i="15"/>
  <c r="H19" i="15" s="1"/>
  <c r="F19" i="15"/>
  <c r="G19" i="15" s="1"/>
  <c r="I19" i="15"/>
  <c r="P19" i="15"/>
  <c r="C20" i="15"/>
  <c r="F20" i="15"/>
  <c r="G20" i="15"/>
  <c r="H20" i="15"/>
  <c r="I20" i="15" s="1"/>
  <c r="P20" i="15"/>
  <c r="Q20" i="15"/>
  <c r="C21" i="15"/>
  <c r="F21" i="15"/>
  <c r="G21" i="15"/>
  <c r="P21" i="15"/>
  <c r="C22" i="15"/>
  <c r="H22" i="15" s="1"/>
  <c r="I22" i="15" s="1"/>
  <c r="F22" i="15"/>
  <c r="G22" i="15" s="1"/>
  <c r="P22" i="15"/>
  <c r="C23" i="15"/>
  <c r="H23" i="15" s="1"/>
  <c r="I23" i="15" s="1"/>
  <c r="F23" i="15"/>
  <c r="G23" i="15"/>
  <c r="P23" i="15"/>
  <c r="C24" i="15"/>
  <c r="F24" i="15"/>
  <c r="G24" i="15"/>
  <c r="H24" i="15"/>
  <c r="I24" i="15" s="1"/>
  <c r="P24" i="15"/>
  <c r="C25" i="15"/>
  <c r="H25" i="15" s="1"/>
  <c r="I25" i="15" s="1"/>
  <c r="F25" i="15"/>
  <c r="G25" i="15" s="1"/>
  <c r="P25" i="15"/>
  <c r="C26" i="15"/>
  <c r="H26" i="15" s="1"/>
  <c r="I26" i="15" s="1"/>
  <c r="F26" i="15"/>
  <c r="G26" i="15" s="1"/>
  <c r="P26" i="15"/>
  <c r="C27" i="15"/>
  <c r="F27" i="15"/>
  <c r="G27" i="15"/>
  <c r="H27" i="15"/>
  <c r="I27" i="15" s="1"/>
  <c r="P27" i="15"/>
  <c r="C28" i="15"/>
  <c r="F28" i="15"/>
  <c r="G28" i="15"/>
  <c r="H28" i="15"/>
  <c r="I28" i="15" s="1"/>
  <c r="P28" i="15"/>
  <c r="C29" i="15"/>
  <c r="H29" i="15" s="1"/>
  <c r="I29" i="15" s="1"/>
  <c r="F29" i="15"/>
  <c r="G29" i="15" s="1"/>
  <c r="P29" i="15"/>
  <c r="Q29" i="15"/>
  <c r="C30" i="15"/>
  <c r="H30" i="15" s="1"/>
  <c r="F30" i="15"/>
  <c r="G30" i="15" s="1"/>
  <c r="I30" i="15"/>
  <c r="P30" i="15"/>
  <c r="C31" i="15"/>
  <c r="F31" i="15"/>
  <c r="G31" i="15"/>
  <c r="H31" i="15"/>
  <c r="I31" i="15" s="1"/>
  <c r="P31" i="15"/>
  <c r="C32" i="15"/>
  <c r="F32" i="15"/>
  <c r="G32" i="15"/>
  <c r="H32" i="15"/>
  <c r="I32" i="15" s="1"/>
  <c r="P32" i="15"/>
  <c r="Q32" i="15"/>
  <c r="C33" i="15"/>
  <c r="H33" i="15" s="1"/>
  <c r="I33" i="15" s="1"/>
  <c r="F33" i="15"/>
  <c r="G33" i="15"/>
  <c r="P33" i="15"/>
  <c r="C34" i="15"/>
  <c r="F34" i="15"/>
  <c r="G34" i="15" s="1"/>
  <c r="P34" i="15"/>
  <c r="C35" i="15"/>
  <c r="H35" i="15" s="1"/>
  <c r="I35" i="15" s="1"/>
  <c r="F35" i="15"/>
  <c r="G35" i="15"/>
  <c r="P35" i="15"/>
  <c r="C36" i="15"/>
  <c r="F36" i="15"/>
  <c r="G36" i="15"/>
  <c r="H36" i="15"/>
  <c r="I36" i="15" s="1"/>
  <c r="P36" i="15"/>
  <c r="Q36" i="15"/>
  <c r="C37" i="15"/>
  <c r="F37" i="15"/>
  <c r="G37" i="15" s="1"/>
  <c r="P37" i="15"/>
  <c r="C38" i="15"/>
  <c r="F38" i="15"/>
  <c r="G38" i="15" s="1"/>
  <c r="P38" i="15"/>
  <c r="C39" i="15"/>
  <c r="F39" i="15"/>
  <c r="G39" i="15"/>
  <c r="H39" i="15"/>
  <c r="I39" i="15" s="1"/>
  <c r="P39" i="15"/>
  <c r="C40" i="15"/>
  <c r="F40" i="15"/>
  <c r="G40" i="15"/>
  <c r="H40" i="15"/>
  <c r="I40" i="15" s="1"/>
  <c r="P40" i="15"/>
  <c r="C41" i="15"/>
  <c r="F41" i="15"/>
  <c r="G41" i="15" s="1"/>
  <c r="P41" i="15"/>
  <c r="Q41" i="15"/>
  <c r="C42" i="15"/>
  <c r="H42" i="15" s="1"/>
  <c r="I42" i="15" s="1"/>
  <c r="F42" i="15"/>
  <c r="G42" i="15" s="1"/>
  <c r="P42" i="15"/>
  <c r="C43" i="15"/>
  <c r="F43" i="15"/>
  <c r="G43" i="15"/>
  <c r="H43" i="15"/>
  <c r="I43" i="15" s="1"/>
  <c r="P43" i="15"/>
  <c r="C44" i="15"/>
  <c r="F44" i="15"/>
  <c r="G44" i="15"/>
  <c r="H44" i="15"/>
  <c r="I44" i="15" s="1"/>
  <c r="P44" i="15"/>
  <c r="C45" i="15"/>
  <c r="H45" i="15" s="1"/>
  <c r="I45" i="15" s="1"/>
  <c r="F45" i="15"/>
  <c r="G45" i="15" s="1"/>
  <c r="P45" i="15"/>
  <c r="Q45" i="15"/>
  <c r="C46" i="15"/>
  <c r="H46" i="15" s="1"/>
  <c r="F46" i="15"/>
  <c r="G46" i="15" s="1"/>
  <c r="I46" i="15"/>
  <c r="P46" i="15"/>
  <c r="C47" i="15"/>
  <c r="F47" i="15"/>
  <c r="G47" i="15"/>
  <c r="H47" i="15"/>
  <c r="I47" i="15" s="1"/>
  <c r="P47" i="15"/>
  <c r="C48" i="15"/>
  <c r="F48" i="15"/>
  <c r="G48" i="15"/>
  <c r="H48" i="15"/>
  <c r="I48" i="15" s="1"/>
  <c r="P48" i="15"/>
  <c r="Q48" i="15"/>
  <c r="C49" i="15"/>
  <c r="H49" i="15" s="1"/>
  <c r="I49" i="15" s="1"/>
  <c r="F49" i="15"/>
  <c r="G49" i="15"/>
  <c r="P49" i="15"/>
  <c r="C50" i="15"/>
  <c r="F50" i="15"/>
  <c r="G50" i="15" s="1"/>
  <c r="P50" i="15"/>
  <c r="C51" i="15"/>
  <c r="H51" i="15" s="1"/>
  <c r="F51" i="15"/>
  <c r="G51" i="15"/>
  <c r="I51" i="15"/>
  <c r="P51" i="15"/>
  <c r="C52" i="15"/>
  <c r="F52" i="15"/>
  <c r="G52" i="15"/>
  <c r="H52" i="15"/>
  <c r="I52" i="15" s="1"/>
  <c r="P52" i="15"/>
  <c r="Q52" i="15"/>
  <c r="C53" i="15"/>
  <c r="F53" i="15"/>
  <c r="G53" i="15"/>
  <c r="P53" i="15"/>
  <c r="C54" i="15"/>
  <c r="H54" i="15" s="1"/>
  <c r="I54" i="15" s="1"/>
  <c r="F54" i="15"/>
  <c r="G54" i="15" s="1"/>
  <c r="P54" i="15"/>
  <c r="C55" i="15"/>
  <c r="H55" i="15" s="1"/>
  <c r="I55" i="15" s="1"/>
  <c r="F55" i="15"/>
  <c r="G55" i="15"/>
  <c r="P55" i="15"/>
  <c r="C56" i="15"/>
  <c r="F56" i="15"/>
  <c r="G56" i="15"/>
  <c r="H56" i="15"/>
  <c r="I56" i="15" s="1"/>
  <c r="P56" i="15"/>
  <c r="C57" i="15"/>
  <c r="H57" i="15" s="1"/>
  <c r="I57" i="15" s="1"/>
  <c r="F57" i="15"/>
  <c r="G57" i="15" s="1"/>
  <c r="P57" i="15"/>
  <c r="C58" i="15"/>
  <c r="H58" i="15" s="1"/>
  <c r="I58" i="15" s="1"/>
  <c r="F58" i="15"/>
  <c r="G58" i="15" s="1"/>
  <c r="P58" i="15"/>
  <c r="C59" i="15"/>
  <c r="F59" i="15"/>
  <c r="G59" i="15"/>
  <c r="H59" i="15"/>
  <c r="I59" i="15" s="1"/>
  <c r="P59" i="15"/>
  <c r="C60" i="15"/>
  <c r="F60" i="15"/>
  <c r="G60" i="15"/>
  <c r="H60" i="15"/>
  <c r="I60" i="15" s="1"/>
  <c r="P60" i="15"/>
  <c r="C61" i="15"/>
  <c r="H61" i="15" s="1"/>
  <c r="I61" i="15" s="1"/>
  <c r="F61" i="15"/>
  <c r="G61" i="15" s="1"/>
  <c r="P61" i="15"/>
  <c r="Q61" i="15"/>
  <c r="C62" i="15"/>
  <c r="H62" i="15" s="1"/>
  <c r="F62" i="15"/>
  <c r="G62" i="15" s="1"/>
  <c r="I62" i="15"/>
  <c r="P62" i="15"/>
  <c r="C63" i="15"/>
  <c r="F63" i="15"/>
  <c r="G63" i="15"/>
  <c r="H63" i="15"/>
  <c r="I63" i="15" s="1"/>
  <c r="P63" i="15"/>
  <c r="C64" i="15"/>
  <c r="F64" i="15"/>
  <c r="G64" i="15"/>
  <c r="H64" i="15"/>
  <c r="I64" i="15" s="1"/>
  <c r="P64" i="15"/>
  <c r="Q64" i="15"/>
  <c r="C65" i="15"/>
  <c r="H65" i="15" s="1"/>
  <c r="I65" i="15" s="1"/>
  <c r="F65" i="15"/>
  <c r="G65" i="15"/>
  <c r="P65" i="15"/>
  <c r="C66" i="15"/>
  <c r="F66" i="15"/>
  <c r="G66" i="15" s="1"/>
  <c r="P66" i="15"/>
  <c r="C67" i="15"/>
  <c r="H67" i="15" s="1"/>
  <c r="I67" i="15" s="1"/>
  <c r="F67" i="15"/>
  <c r="G67" i="15"/>
  <c r="P67" i="15"/>
  <c r="C68" i="15"/>
  <c r="F68" i="15"/>
  <c r="G68" i="15"/>
  <c r="H68" i="15"/>
  <c r="I68" i="15" s="1"/>
  <c r="P68" i="15"/>
  <c r="Q68" i="15"/>
  <c r="C69" i="15"/>
  <c r="F69" i="15"/>
  <c r="G69" i="15" s="1"/>
  <c r="P69" i="15"/>
  <c r="C70" i="15"/>
  <c r="F70" i="15"/>
  <c r="G70" i="15" s="1"/>
  <c r="P70" i="15"/>
  <c r="C71" i="15"/>
  <c r="F71" i="15"/>
  <c r="G71" i="15"/>
  <c r="H71" i="15"/>
  <c r="I71" i="15" s="1"/>
  <c r="P71" i="15"/>
  <c r="C72" i="15"/>
  <c r="F72" i="15"/>
  <c r="G72" i="15"/>
  <c r="H72" i="15"/>
  <c r="I72" i="15" s="1"/>
  <c r="P72" i="15"/>
  <c r="C73" i="15"/>
  <c r="F73" i="15"/>
  <c r="G73" i="15" s="1"/>
  <c r="P73" i="15"/>
  <c r="Q73" i="15"/>
  <c r="C74" i="15"/>
  <c r="H74" i="15" s="1"/>
  <c r="I74" i="15" s="1"/>
  <c r="F74" i="15"/>
  <c r="G74" i="15" s="1"/>
  <c r="P74" i="15"/>
  <c r="C75" i="15"/>
  <c r="F75" i="15"/>
  <c r="G75" i="15"/>
  <c r="H75" i="15"/>
  <c r="I75" i="15" s="1"/>
  <c r="P75" i="15"/>
  <c r="C76" i="15"/>
  <c r="F76" i="15"/>
  <c r="G76" i="15"/>
  <c r="H76" i="15"/>
  <c r="I76" i="15" s="1"/>
  <c r="P76" i="15"/>
  <c r="C77" i="15"/>
  <c r="H77" i="15" s="1"/>
  <c r="I77" i="15" s="1"/>
  <c r="F77" i="15"/>
  <c r="G77" i="15" s="1"/>
  <c r="P77" i="15"/>
  <c r="Q77" i="15"/>
  <c r="C78" i="15"/>
  <c r="H78" i="15" s="1"/>
  <c r="F78" i="15"/>
  <c r="G78" i="15" s="1"/>
  <c r="I78" i="15"/>
  <c r="P78" i="15"/>
  <c r="C79" i="15"/>
  <c r="F79" i="15"/>
  <c r="G79" i="15"/>
  <c r="H79" i="15"/>
  <c r="I79" i="15" s="1"/>
  <c r="P79" i="15"/>
  <c r="C80" i="15"/>
  <c r="F80" i="15"/>
  <c r="G80" i="15"/>
  <c r="H80" i="15"/>
  <c r="I80" i="15" s="1"/>
  <c r="P80" i="15"/>
  <c r="Q80" i="15"/>
  <c r="C81" i="15"/>
  <c r="H81" i="15" s="1"/>
  <c r="I81" i="15" s="1"/>
  <c r="F81" i="15"/>
  <c r="G81" i="15"/>
  <c r="P81" i="15"/>
  <c r="C82" i="15"/>
  <c r="F82" i="15"/>
  <c r="G82" i="15" s="1"/>
  <c r="P82" i="15"/>
  <c r="C83" i="15"/>
  <c r="H83" i="15" s="1"/>
  <c r="F83" i="15"/>
  <c r="G83" i="15"/>
  <c r="I83" i="15"/>
  <c r="P83" i="15"/>
  <c r="C84" i="15"/>
  <c r="F84" i="15"/>
  <c r="G84" i="15"/>
  <c r="H84" i="15"/>
  <c r="I84" i="15" s="1"/>
  <c r="P84" i="15"/>
  <c r="Q84" i="15"/>
  <c r="C85" i="15"/>
  <c r="F85" i="15"/>
  <c r="G85" i="15"/>
  <c r="P85" i="15"/>
  <c r="C86" i="15"/>
  <c r="H86" i="15" s="1"/>
  <c r="I86" i="15" s="1"/>
  <c r="F86" i="15"/>
  <c r="G86" i="15" s="1"/>
  <c r="P86" i="15"/>
  <c r="C87" i="15"/>
  <c r="H87" i="15" s="1"/>
  <c r="I87" i="15" s="1"/>
  <c r="F87" i="15"/>
  <c r="G87" i="15"/>
  <c r="P87" i="15"/>
  <c r="C88" i="15"/>
  <c r="F88" i="15"/>
  <c r="G88" i="15"/>
  <c r="H88" i="15"/>
  <c r="I88" i="15" s="1"/>
  <c r="P88" i="15"/>
  <c r="C89" i="15"/>
  <c r="H89" i="15" s="1"/>
  <c r="I89" i="15" s="1"/>
  <c r="F89" i="15"/>
  <c r="G89" i="15" s="1"/>
  <c r="P89" i="15"/>
  <c r="C90" i="15"/>
  <c r="H90" i="15" s="1"/>
  <c r="I90" i="15" s="1"/>
  <c r="F90" i="15"/>
  <c r="G90" i="15" s="1"/>
  <c r="P90" i="15"/>
  <c r="C91" i="15"/>
  <c r="F91" i="15"/>
  <c r="G91" i="15"/>
  <c r="H91" i="15"/>
  <c r="I91" i="15" s="1"/>
  <c r="P91" i="15"/>
  <c r="C92" i="15"/>
  <c r="F92" i="15"/>
  <c r="G92" i="15"/>
  <c r="H92" i="15"/>
  <c r="I92" i="15" s="1"/>
  <c r="P92" i="15"/>
  <c r="C93" i="15"/>
  <c r="H93" i="15" s="1"/>
  <c r="I93" i="15" s="1"/>
  <c r="F93" i="15"/>
  <c r="G93" i="15" s="1"/>
  <c r="P93" i="15"/>
  <c r="Q93" i="15"/>
  <c r="C94" i="15"/>
  <c r="H94" i="15" s="1"/>
  <c r="F94" i="15"/>
  <c r="G94" i="15" s="1"/>
  <c r="I94" i="15"/>
  <c r="P94" i="15"/>
  <c r="C95" i="15"/>
  <c r="F95" i="15"/>
  <c r="G95" i="15"/>
  <c r="H95" i="15"/>
  <c r="I95" i="15" s="1"/>
  <c r="P95" i="15"/>
  <c r="C96" i="15"/>
  <c r="F96" i="15"/>
  <c r="G96" i="15"/>
  <c r="H96" i="15"/>
  <c r="I96" i="15" s="1"/>
  <c r="P96" i="15"/>
  <c r="Q96" i="15"/>
  <c r="C97" i="15"/>
  <c r="H97" i="15" s="1"/>
  <c r="I97" i="15" s="1"/>
  <c r="F97" i="15"/>
  <c r="G97" i="15"/>
  <c r="P97" i="15"/>
  <c r="C98" i="15"/>
  <c r="F98" i="15"/>
  <c r="G98" i="15" s="1"/>
  <c r="P98" i="15"/>
  <c r="C99" i="15"/>
  <c r="H99" i="15" s="1"/>
  <c r="I99" i="15" s="1"/>
  <c r="F99" i="15"/>
  <c r="G99" i="15"/>
  <c r="P99" i="15"/>
  <c r="C100" i="15"/>
  <c r="F100" i="15"/>
  <c r="G100" i="15"/>
  <c r="H100" i="15"/>
  <c r="I100" i="15" s="1"/>
  <c r="P100" i="15"/>
  <c r="Q100" i="15"/>
  <c r="C101" i="15"/>
  <c r="F101" i="15"/>
  <c r="G101" i="15" s="1"/>
  <c r="P101" i="15"/>
  <c r="C102" i="15"/>
  <c r="F102" i="15"/>
  <c r="G102" i="15" s="1"/>
  <c r="C103" i="15"/>
  <c r="F103" i="15"/>
  <c r="G103" i="15"/>
  <c r="H103" i="15"/>
  <c r="I103" i="15" s="1"/>
  <c r="C104" i="15"/>
  <c r="F104" i="15"/>
  <c r="G104" i="15"/>
  <c r="H104" i="15"/>
  <c r="I104" i="15" s="1"/>
  <c r="C105" i="15"/>
  <c r="F105" i="15"/>
  <c r="G105" i="15" s="1"/>
  <c r="C106" i="15"/>
  <c r="F106" i="15"/>
  <c r="G106" i="15" s="1"/>
  <c r="C107" i="15"/>
  <c r="F107" i="15"/>
  <c r="G107" i="15"/>
  <c r="H107" i="15"/>
  <c r="I107" i="15" s="1"/>
  <c r="C108" i="15"/>
  <c r="F108" i="15"/>
  <c r="G108" i="15"/>
  <c r="H108" i="15"/>
  <c r="I108" i="15" s="1"/>
  <c r="C109" i="15"/>
  <c r="F109" i="15"/>
  <c r="G109" i="15"/>
  <c r="C110" i="15"/>
  <c r="H110" i="15" s="1"/>
  <c r="F110" i="15"/>
  <c r="G110" i="15" s="1"/>
  <c r="I110" i="15"/>
  <c r="C111" i="15"/>
  <c r="H111" i="15" s="1"/>
  <c r="F111" i="15"/>
  <c r="G111" i="15"/>
  <c r="I111" i="15"/>
  <c r="C112" i="15"/>
  <c r="F112" i="15"/>
  <c r="G112" i="15"/>
  <c r="H112" i="15"/>
  <c r="I112" i="15" s="1"/>
  <c r="C113" i="15"/>
  <c r="H113" i="15" s="1"/>
  <c r="I113" i="15" s="1"/>
  <c r="F113" i="15"/>
  <c r="G113" i="15"/>
  <c r="C114" i="15"/>
  <c r="H114" i="15" s="1"/>
  <c r="I114" i="15" s="1"/>
  <c r="F114" i="15"/>
  <c r="G114" i="15" s="1"/>
  <c r="C115" i="15"/>
  <c r="H115" i="15" s="1"/>
  <c r="I115" i="15" s="1"/>
  <c r="F115" i="15"/>
  <c r="G115" i="15"/>
  <c r="C116" i="15"/>
  <c r="F116" i="15"/>
  <c r="G116" i="15"/>
  <c r="H116" i="15"/>
  <c r="I116" i="15" s="1"/>
  <c r="C117" i="15"/>
  <c r="H117" i="15" s="1"/>
  <c r="I117" i="15" s="1"/>
  <c r="F117" i="15"/>
  <c r="G117" i="15" s="1"/>
  <c r="C118" i="15"/>
  <c r="H118" i="15" s="1"/>
  <c r="I118" i="15" s="1"/>
  <c r="F118" i="15"/>
  <c r="G118" i="15" s="1"/>
  <c r="C119" i="15"/>
  <c r="F119" i="15"/>
  <c r="G119" i="15"/>
  <c r="H119" i="15"/>
  <c r="I119" i="15" s="1"/>
  <c r="C120" i="15"/>
  <c r="F120" i="15"/>
  <c r="G120" i="15"/>
  <c r="H120" i="15"/>
  <c r="I120" i="15" s="1"/>
  <c r="C121" i="15"/>
  <c r="H121" i="15" s="1"/>
  <c r="I121" i="15" s="1"/>
  <c r="F121" i="15"/>
  <c r="G121" i="15" s="1"/>
  <c r="C122" i="15"/>
  <c r="F122" i="15"/>
  <c r="G122" i="15" s="1"/>
  <c r="C123" i="15"/>
  <c r="F123" i="15"/>
  <c r="G123" i="15"/>
  <c r="H123" i="15"/>
  <c r="I123" i="15" s="1"/>
  <c r="C124" i="15"/>
  <c r="F124" i="15"/>
  <c r="Q11" i="15" s="1"/>
  <c r="G124" i="15"/>
  <c r="H124" i="15"/>
  <c r="I124" i="15" s="1"/>
  <c r="C125" i="15"/>
  <c r="F125" i="15"/>
  <c r="G125" i="15" s="1"/>
  <c r="C126" i="15"/>
  <c r="H126" i="15" s="1"/>
  <c r="F126" i="15"/>
  <c r="I126" i="15"/>
  <c r="C127" i="15"/>
  <c r="F127" i="15"/>
  <c r="G127" i="15"/>
  <c r="H127" i="15"/>
  <c r="I127" i="15" s="1"/>
  <c r="C128" i="15"/>
  <c r="F128" i="15"/>
  <c r="Q7" i="15" s="1"/>
  <c r="G128" i="15"/>
  <c r="H128" i="15"/>
  <c r="I128" i="15" s="1"/>
  <c r="C129" i="15"/>
  <c r="H129" i="15" s="1"/>
  <c r="I129" i="15" s="1"/>
  <c r="F129" i="15"/>
  <c r="Q8" i="15" s="1"/>
  <c r="G129" i="15"/>
  <c r="C130" i="15"/>
  <c r="H130" i="15" s="1"/>
  <c r="I130" i="15" s="1"/>
  <c r="F130" i="15"/>
  <c r="C131" i="15"/>
  <c r="H131" i="15" s="1"/>
  <c r="F131" i="15"/>
  <c r="G131" i="15"/>
  <c r="I131" i="15"/>
  <c r="C132" i="15"/>
  <c r="F132" i="15"/>
  <c r="Q19" i="15" s="1"/>
  <c r="G132" i="15"/>
  <c r="H132" i="15"/>
  <c r="I132" i="15" s="1"/>
  <c r="C133" i="15"/>
  <c r="H133" i="15" s="1"/>
  <c r="I133" i="15" s="1"/>
  <c r="F133" i="15"/>
  <c r="G133" i="15" s="1"/>
  <c r="C134" i="15"/>
  <c r="F134" i="15"/>
  <c r="C135" i="15"/>
  <c r="F135" i="15"/>
  <c r="Q22" i="15" s="1"/>
  <c r="G135" i="15"/>
  <c r="H135" i="15"/>
  <c r="I135" i="15" s="1"/>
  <c r="C136" i="15"/>
  <c r="F136" i="15"/>
  <c r="Q23" i="15" s="1"/>
  <c r="G136" i="15"/>
  <c r="H136" i="15"/>
  <c r="I136" i="15" s="1"/>
  <c r="C137" i="15"/>
  <c r="F137" i="15"/>
  <c r="C138" i="15"/>
  <c r="F138" i="15"/>
  <c r="C139" i="15"/>
  <c r="F139" i="15"/>
  <c r="Q26" i="15" s="1"/>
  <c r="G139" i="15"/>
  <c r="H139" i="15"/>
  <c r="I139" i="15" s="1"/>
  <c r="C140" i="15"/>
  <c r="F140" i="15"/>
  <c r="Q27" i="15" s="1"/>
  <c r="G140" i="15"/>
  <c r="H140" i="15"/>
  <c r="I140" i="15" s="1"/>
  <c r="C141" i="15"/>
  <c r="F141" i="15"/>
  <c r="Q28" i="15" s="1"/>
  <c r="G141" i="15"/>
  <c r="C142" i="15"/>
  <c r="H142" i="15" s="1"/>
  <c r="F142" i="15"/>
  <c r="G142" i="15" s="1"/>
  <c r="I142" i="15"/>
  <c r="C143" i="15"/>
  <c r="H143" i="15" s="1"/>
  <c r="F143" i="15"/>
  <c r="Q30" i="15" s="1"/>
  <c r="G143" i="15"/>
  <c r="I143" i="15"/>
  <c r="C144" i="15"/>
  <c r="F144" i="15"/>
  <c r="Q31" i="15" s="1"/>
  <c r="G144" i="15"/>
  <c r="H144" i="15"/>
  <c r="I144" i="15" s="1"/>
  <c r="C145" i="15"/>
  <c r="F145" i="15"/>
  <c r="G145" i="15"/>
  <c r="C146" i="15"/>
  <c r="H146" i="15" s="1"/>
  <c r="I146" i="15" s="1"/>
  <c r="F146" i="15"/>
  <c r="G146" i="15" s="1"/>
  <c r="C147" i="15"/>
  <c r="H147" i="15" s="1"/>
  <c r="I147" i="15" s="1"/>
  <c r="F147" i="15"/>
  <c r="Q34" i="15" s="1"/>
  <c r="G147" i="15"/>
  <c r="C148" i="15"/>
  <c r="F148" i="15"/>
  <c r="Q35" i="15" s="1"/>
  <c r="G148" i="15"/>
  <c r="H148" i="15"/>
  <c r="I148" i="15" s="1"/>
  <c r="C149" i="15"/>
  <c r="H149" i="15" s="1"/>
  <c r="I149" i="15" s="1"/>
  <c r="F149" i="15"/>
  <c r="G149" i="15"/>
  <c r="C150" i="15"/>
  <c r="F150" i="15"/>
  <c r="C151" i="15"/>
  <c r="H151" i="15" s="1"/>
  <c r="I151" i="15" s="1"/>
  <c r="F151" i="15"/>
  <c r="Q38" i="15" s="1"/>
  <c r="G151" i="15"/>
  <c r="C152" i="15"/>
  <c r="F152" i="15"/>
  <c r="Q39" i="15" s="1"/>
  <c r="G152" i="15"/>
  <c r="H152" i="15"/>
  <c r="I152" i="15" s="1"/>
  <c r="C153" i="15"/>
  <c r="H153" i="15" s="1"/>
  <c r="I153" i="15" s="1"/>
  <c r="F153" i="15"/>
  <c r="C154" i="15"/>
  <c r="F154" i="15"/>
  <c r="G154" i="15" s="1"/>
  <c r="C155" i="15"/>
  <c r="F155" i="15"/>
  <c r="Q42" i="15" s="1"/>
  <c r="G155" i="15"/>
  <c r="H155" i="15"/>
  <c r="I155" i="15" s="1"/>
  <c r="C156" i="15"/>
  <c r="F156" i="15"/>
  <c r="Q43" i="15" s="1"/>
  <c r="G156" i="15"/>
  <c r="H156" i="15"/>
  <c r="I156" i="15" s="1"/>
  <c r="C157" i="15"/>
  <c r="F157" i="15"/>
  <c r="C158" i="15"/>
  <c r="F158" i="15"/>
  <c r="G158" i="15" s="1"/>
  <c r="C159" i="15"/>
  <c r="F159" i="15"/>
  <c r="Q46" i="15" s="1"/>
  <c r="G159" i="15"/>
  <c r="H159" i="15"/>
  <c r="I159" i="15" s="1"/>
  <c r="C160" i="15"/>
  <c r="F160" i="15"/>
  <c r="Q47" i="15" s="1"/>
  <c r="G160" i="15"/>
  <c r="H160" i="15"/>
  <c r="I160" i="15" s="1"/>
  <c r="C161" i="15"/>
  <c r="F161" i="15"/>
  <c r="G161" i="15"/>
  <c r="C162" i="15"/>
  <c r="H162" i="15" s="1"/>
  <c r="I162" i="15" s="1"/>
  <c r="F162" i="15"/>
  <c r="G162" i="15" s="1"/>
  <c r="C163" i="15"/>
  <c r="H163" i="15" s="1"/>
  <c r="F163" i="15"/>
  <c r="Q50" i="15" s="1"/>
  <c r="G163" i="15"/>
  <c r="I163" i="15"/>
  <c r="C164" i="15"/>
  <c r="F164" i="15"/>
  <c r="Q51" i="15" s="1"/>
  <c r="G164" i="15"/>
  <c r="H164" i="15"/>
  <c r="I164" i="15" s="1"/>
  <c r="C165" i="15"/>
  <c r="H165" i="15" s="1"/>
  <c r="I165" i="15" s="1"/>
  <c r="F165" i="15"/>
  <c r="G165" i="15"/>
  <c r="C166" i="15"/>
  <c r="H166" i="15" s="1"/>
  <c r="I166" i="15" s="1"/>
  <c r="F166" i="15"/>
  <c r="C167" i="15"/>
  <c r="H167" i="15" s="1"/>
  <c r="I167" i="15" s="1"/>
  <c r="F167" i="15"/>
  <c r="Q54" i="15" s="1"/>
  <c r="G167" i="15"/>
  <c r="C168" i="15"/>
  <c r="F168" i="15"/>
  <c r="Q55" i="15" s="1"/>
  <c r="G168" i="15"/>
  <c r="H168" i="15"/>
  <c r="I168" i="15" s="1"/>
  <c r="C169" i="15"/>
  <c r="F169" i="15"/>
  <c r="C170" i="15"/>
  <c r="F170" i="15"/>
  <c r="C171" i="15"/>
  <c r="F171" i="15"/>
  <c r="Q58" i="15" s="1"/>
  <c r="G171" i="15"/>
  <c r="H171" i="15"/>
  <c r="I171" i="15" s="1"/>
  <c r="C172" i="15"/>
  <c r="F172" i="15"/>
  <c r="Q59" i="15" s="1"/>
  <c r="G172" i="15"/>
  <c r="H172" i="15"/>
  <c r="I172" i="15" s="1"/>
  <c r="C173" i="15"/>
  <c r="F173" i="15"/>
  <c r="Q60" i="15" s="1"/>
  <c r="G173" i="15"/>
  <c r="C174" i="15"/>
  <c r="F174" i="15"/>
  <c r="G174" i="15" s="1"/>
  <c r="C175" i="15"/>
  <c r="H175" i="15" s="1"/>
  <c r="F175" i="15"/>
  <c r="Q62" i="15" s="1"/>
  <c r="G175" i="15"/>
  <c r="I175" i="15"/>
  <c r="C176" i="15"/>
  <c r="F176" i="15"/>
  <c r="Q63" i="15" s="1"/>
  <c r="G176" i="15"/>
  <c r="H176" i="15"/>
  <c r="I176" i="15" s="1"/>
  <c r="C177" i="15"/>
  <c r="F177" i="15"/>
  <c r="G177" i="15"/>
  <c r="C178" i="15"/>
  <c r="H178" i="15" s="1"/>
  <c r="I178" i="15" s="1"/>
  <c r="F178" i="15"/>
  <c r="G178" i="15" s="1"/>
  <c r="C179" i="15"/>
  <c r="H179" i="15" s="1"/>
  <c r="I179" i="15" s="1"/>
  <c r="F179" i="15"/>
  <c r="Q66" i="15" s="1"/>
  <c r="G179" i="15"/>
  <c r="C180" i="15"/>
  <c r="F180" i="15"/>
  <c r="Q67" i="15" s="1"/>
  <c r="G180" i="15"/>
  <c r="H180" i="15"/>
  <c r="I180" i="15" s="1"/>
  <c r="C181" i="15"/>
  <c r="H181" i="15" s="1"/>
  <c r="I181" i="15" s="1"/>
  <c r="F181" i="15"/>
  <c r="G181" i="15"/>
  <c r="C182" i="15"/>
  <c r="F182" i="15"/>
  <c r="C183" i="15"/>
  <c r="H183" i="15" s="1"/>
  <c r="I183" i="15" s="1"/>
  <c r="F183" i="15"/>
  <c r="Q70" i="15" s="1"/>
  <c r="G183" i="15"/>
  <c r="C184" i="15"/>
  <c r="F184" i="15"/>
  <c r="Q71" i="15" s="1"/>
  <c r="G184" i="15"/>
  <c r="H184" i="15"/>
  <c r="I184" i="15" s="1"/>
  <c r="C185" i="15"/>
  <c r="H185" i="15" s="1"/>
  <c r="I185" i="15" s="1"/>
  <c r="F185" i="15"/>
  <c r="C186" i="15"/>
  <c r="F186" i="15"/>
  <c r="G186" i="15" s="1"/>
  <c r="C187" i="15"/>
  <c r="F187" i="15"/>
  <c r="Q74" i="15" s="1"/>
  <c r="G187" i="15"/>
  <c r="H187" i="15"/>
  <c r="I187" i="15" s="1"/>
  <c r="C188" i="15"/>
  <c r="F188" i="15"/>
  <c r="Q75" i="15" s="1"/>
  <c r="G188" i="15"/>
  <c r="H188" i="15"/>
  <c r="I188" i="15" s="1"/>
  <c r="C189" i="15"/>
  <c r="F189" i="15"/>
  <c r="C190" i="15"/>
  <c r="F190" i="15"/>
  <c r="G190" i="15" s="1"/>
  <c r="C191" i="15"/>
  <c r="F191" i="15"/>
  <c r="Q78" i="15" s="1"/>
  <c r="G191" i="15"/>
  <c r="H191" i="15"/>
  <c r="I191" i="15" s="1"/>
  <c r="C192" i="15"/>
  <c r="F192" i="15"/>
  <c r="Q79" i="15" s="1"/>
  <c r="G192" i="15"/>
  <c r="H192" i="15"/>
  <c r="I192" i="15" s="1"/>
  <c r="C193" i="15"/>
  <c r="F193" i="15"/>
  <c r="G193" i="15"/>
  <c r="C194" i="15"/>
  <c r="H194" i="15" s="1"/>
  <c r="I194" i="15" s="1"/>
  <c r="F194" i="15"/>
  <c r="G194" i="15" s="1"/>
  <c r="C195" i="15"/>
  <c r="H195" i="15" s="1"/>
  <c r="F195" i="15"/>
  <c r="Q82" i="15" s="1"/>
  <c r="G195" i="15"/>
  <c r="I195" i="15"/>
  <c r="C196" i="15"/>
  <c r="F196" i="15"/>
  <c r="Q83" i="15" s="1"/>
  <c r="G196" i="15"/>
  <c r="H196" i="15"/>
  <c r="I196" i="15" s="1"/>
  <c r="C197" i="15"/>
  <c r="H197" i="15" s="1"/>
  <c r="I197" i="15" s="1"/>
  <c r="F197" i="15"/>
  <c r="G197" i="15"/>
  <c r="C198" i="15"/>
  <c r="H198" i="15" s="1"/>
  <c r="I198" i="15" s="1"/>
  <c r="F198" i="15"/>
  <c r="C199" i="15"/>
  <c r="H199" i="15" s="1"/>
  <c r="I199" i="15" s="1"/>
  <c r="F199" i="15"/>
  <c r="Q86" i="15" s="1"/>
  <c r="G199" i="15"/>
  <c r="C200" i="15"/>
  <c r="F200" i="15"/>
  <c r="Q87" i="15" s="1"/>
  <c r="G200" i="15"/>
  <c r="H200" i="15"/>
  <c r="I200" i="15" s="1"/>
  <c r="C201" i="15"/>
  <c r="F201" i="15"/>
  <c r="C202" i="15"/>
  <c r="F202" i="15"/>
  <c r="C203" i="15"/>
  <c r="F203" i="15"/>
  <c r="Q90" i="15" s="1"/>
  <c r="G203" i="15"/>
  <c r="H203" i="15"/>
  <c r="I203" i="15" s="1"/>
  <c r="C204" i="15"/>
  <c r="F204" i="15"/>
  <c r="Q91" i="15" s="1"/>
  <c r="G204" i="15"/>
  <c r="H204" i="15"/>
  <c r="I204" i="15" s="1"/>
  <c r="C205" i="15"/>
  <c r="F205" i="15"/>
  <c r="Q92" i="15" s="1"/>
  <c r="G205" i="15"/>
  <c r="C206" i="15"/>
  <c r="F206" i="15"/>
  <c r="G206" i="15" s="1"/>
  <c r="C207" i="15"/>
  <c r="H207" i="15" s="1"/>
  <c r="F207" i="15"/>
  <c r="Q94" i="15" s="1"/>
  <c r="G207" i="15"/>
  <c r="I207" i="15"/>
  <c r="C208" i="15"/>
  <c r="F208" i="15"/>
  <c r="Q95" i="15" s="1"/>
  <c r="G208" i="15"/>
  <c r="H208" i="15"/>
  <c r="I208" i="15" s="1"/>
  <c r="C209" i="15"/>
  <c r="F209" i="15"/>
  <c r="G209" i="15"/>
  <c r="C210" i="15"/>
  <c r="H210" i="15" s="1"/>
  <c r="I210" i="15" s="1"/>
  <c r="F210" i="15"/>
  <c r="G210" i="15" s="1"/>
  <c r="C211" i="15"/>
  <c r="H211" i="15" s="1"/>
  <c r="I211" i="15" s="1"/>
  <c r="F211" i="15"/>
  <c r="Q98" i="15" s="1"/>
  <c r="G211" i="15"/>
  <c r="C212" i="15"/>
  <c r="F212" i="15"/>
  <c r="Q99" i="15" s="1"/>
  <c r="G212" i="15"/>
  <c r="H212" i="15"/>
  <c r="I212" i="15" s="1"/>
  <c r="C213" i="15"/>
  <c r="H213" i="15" s="1"/>
  <c r="I213" i="15" s="1"/>
  <c r="F213" i="15"/>
  <c r="G213" i="15"/>
  <c r="C214" i="15"/>
  <c r="F214" i="15"/>
  <c r="C4" i="14"/>
  <c r="C5" i="14"/>
  <c r="C6" i="14"/>
  <c r="C7" i="14"/>
  <c r="C8" i="14"/>
  <c r="C9" i="14"/>
  <c r="C10" i="14"/>
  <c r="C11" i="14"/>
  <c r="C12" i="14"/>
  <c r="C13" i="14"/>
  <c r="C14" i="14"/>
  <c r="C15" i="14"/>
  <c r="C16" i="14"/>
  <c r="C17" i="14"/>
  <c r="C18" i="14"/>
  <c r="C19" i="14"/>
  <c r="C20" i="14"/>
  <c r="C21" i="14"/>
  <c r="C22" i="14"/>
  <c r="C23" i="14"/>
  <c r="C24" i="14"/>
  <c r="C25" i="14"/>
  <c r="C26" i="14"/>
  <c r="C27" i="14"/>
  <c r="C28" i="14"/>
  <c r="C29" i="14"/>
  <c r="C30" i="14"/>
  <c r="C31" i="14"/>
  <c r="C32" i="14"/>
  <c r="C33" i="14"/>
  <c r="C34" i="14"/>
  <c r="C35" i="14"/>
  <c r="C36" i="14"/>
  <c r="C37" i="14"/>
  <c r="C38" i="14"/>
  <c r="C39" i="14"/>
  <c r="C40" i="14"/>
  <c r="C41" i="14"/>
  <c r="C42" i="14"/>
  <c r="C43" i="14"/>
  <c r="C44" i="14"/>
  <c r="C45" i="14"/>
  <c r="C46" i="14"/>
  <c r="C47" i="14"/>
  <c r="C48" i="14"/>
  <c r="C49" i="14"/>
  <c r="C50" i="14"/>
  <c r="C51" i="14"/>
  <c r="C52" i="14"/>
  <c r="C53" i="14"/>
  <c r="C54" i="14"/>
  <c r="C55" i="14"/>
  <c r="C56" i="14"/>
  <c r="C57" i="14"/>
  <c r="C58" i="14"/>
  <c r="C59" i="14"/>
  <c r="C60" i="14"/>
  <c r="C61" i="14"/>
  <c r="C62" i="14"/>
  <c r="C63" i="14"/>
  <c r="C64" i="14"/>
  <c r="C65" i="14"/>
  <c r="C66" i="14"/>
  <c r="C67" i="14"/>
  <c r="C68" i="14"/>
  <c r="C69" i="14"/>
  <c r="C70" i="14"/>
  <c r="C71" i="14"/>
  <c r="C72" i="14"/>
  <c r="C73" i="14"/>
  <c r="C74" i="14"/>
  <c r="C75" i="14"/>
  <c r="C76" i="14"/>
  <c r="C77" i="14"/>
  <c r="C78" i="14"/>
  <c r="C79" i="14"/>
  <c r="C80" i="14"/>
  <c r="C81" i="14"/>
  <c r="C82" i="14"/>
  <c r="C83" i="14"/>
  <c r="C84" i="14"/>
  <c r="C85" i="14"/>
  <c r="C86" i="14"/>
  <c r="C87" i="14"/>
  <c r="C88" i="14"/>
  <c r="C89" i="14"/>
  <c r="C90" i="14"/>
  <c r="C91" i="14"/>
  <c r="C92" i="14"/>
  <c r="C93" i="14"/>
  <c r="C94" i="14"/>
  <c r="C95" i="14"/>
  <c r="C96" i="14"/>
  <c r="C97" i="14"/>
  <c r="C98" i="14"/>
  <c r="C99" i="14"/>
  <c r="C100" i="14"/>
  <c r="C101" i="14"/>
  <c r="C102" i="14"/>
  <c r="C103" i="14"/>
  <c r="C104" i="14"/>
  <c r="C105" i="14"/>
  <c r="C106" i="14"/>
  <c r="C107" i="14"/>
  <c r="C108" i="14"/>
  <c r="C109" i="14"/>
  <c r="C110" i="14"/>
  <c r="C111" i="14"/>
  <c r="C112" i="14"/>
  <c r="C113" i="14"/>
  <c r="C114" i="14"/>
  <c r="C115" i="14"/>
  <c r="C116" i="14"/>
  <c r="C117" i="14"/>
  <c r="C118" i="14"/>
  <c r="C119" i="14"/>
  <c r="C120" i="14"/>
  <c r="C121" i="14"/>
  <c r="C122" i="14"/>
  <c r="C123" i="14"/>
  <c r="C124" i="14"/>
  <c r="L124" i="14"/>
  <c r="N124" i="14"/>
  <c r="C125" i="14"/>
  <c r="C126" i="14"/>
  <c r="C127" i="14"/>
  <c r="C128" i="14"/>
  <c r="C129" i="14"/>
  <c r="C130" i="14"/>
  <c r="C131" i="14"/>
  <c r="C132" i="14"/>
  <c r="C133" i="14"/>
  <c r="C134" i="14"/>
  <c r="C135" i="14"/>
  <c r="C136" i="14"/>
  <c r="C137" i="14"/>
  <c r="C138" i="14"/>
  <c r="C139" i="14"/>
  <c r="C140" i="14"/>
  <c r="C141" i="14"/>
  <c r="C142" i="14"/>
  <c r="C143" i="14"/>
  <c r="C144" i="14"/>
  <c r="C145" i="14"/>
  <c r="C146" i="14"/>
  <c r="C147" i="14"/>
  <c r="C148" i="14"/>
  <c r="C149" i="14"/>
  <c r="C150" i="14"/>
  <c r="C151" i="14"/>
  <c r="C152" i="14"/>
  <c r="C153" i="14"/>
  <c r="C154" i="14"/>
  <c r="C155" i="14"/>
  <c r="C156" i="14"/>
  <c r="C157" i="14"/>
  <c r="C158" i="14"/>
  <c r="C159" i="14"/>
  <c r="C160" i="14"/>
  <c r="C161" i="14"/>
  <c r="C162" i="14"/>
  <c r="C163" i="14"/>
  <c r="C164" i="14"/>
  <c r="C165" i="14"/>
  <c r="C166" i="14"/>
  <c r="C167" i="14"/>
  <c r="C168" i="14"/>
  <c r="C169" i="14"/>
  <c r="C170" i="14"/>
  <c r="C171" i="14"/>
  <c r="C172" i="14"/>
  <c r="C173" i="14"/>
  <c r="C174" i="14"/>
  <c r="C175" i="14"/>
  <c r="C176" i="14"/>
  <c r="C177" i="14"/>
  <c r="C178" i="14"/>
  <c r="C179" i="14"/>
  <c r="C180" i="14"/>
  <c r="C181" i="14"/>
  <c r="C182" i="14"/>
  <c r="C183" i="14"/>
  <c r="C184" i="14"/>
  <c r="C185" i="14"/>
  <c r="C186" i="14"/>
  <c r="C187" i="14"/>
  <c r="C188" i="14"/>
  <c r="C189" i="14"/>
  <c r="C190" i="14"/>
  <c r="C191" i="14"/>
  <c r="C192" i="14"/>
  <c r="C193" i="14"/>
  <c r="C194" i="14"/>
  <c r="C195" i="14"/>
  <c r="C196" i="14"/>
  <c r="C197" i="14"/>
  <c r="C198" i="14"/>
  <c r="C199" i="14"/>
  <c r="C200" i="14"/>
  <c r="C201" i="14"/>
  <c r="C202" i="14"/>
  <c r="C203" i="14"/>
  <c r="C204" i="14"/>
  <c r="C205" i="14"/>
  <c r="C206" i="14"/>
  <c r="C207" i="14"/>
  <c r="C208" i="14"/>
  <c r="C209" i="14"/>
  <c r="C210" i="14"/>
  <c r="C211" i="14"/>
  <c r="C212" i="14"/>
  <c r="C213" i="14"/>
  <c r="C214" i="14"/>
  <c r="C215" i="14"/>
  <c r="C216" i="14"/>
  <c r="C217" i="14"/>
  <c r="C218" i="14"/>
  <c r="C219" i="14"/>
  <c r="C220" i="14"/>
  <c r="C221" i="14"/>
  <c r="C222" i="14"/>
  <c r="C223" i="14"/>
  <c r="C224" i="14"/>
  <c r="C225" i="14"/>
  <c r="C226" i="14"/>
  <c r="C227" i="14"/>
  <c r="C228" i="14"/>
  <c r="C229" i="14"/>
  <c r="C230" i="14"/>
  <c r="C231" i="14"/>
  <c r="C232" i="14"/>
  <c r="C233" i="14"/>
  <c r="C234" i="14"/>
  <c r="C235" i="14"/>
  <c r="C236" i="14"/>
  <c r="C237" i="14"/>
  <c r="C238" i="14"/>
  <c r="C239" i="14"/>
  <c r="C240" i="14"/>
  <c r="C241" i="14"/>
  <c r="C242" i="14"/>
  <c r="C243" i="14"/>
  <c r="M3" i="13"/>
  <c r="C4" i="13"/>
  <c r="M4" i="13"/>
  <c r="C5" i="13"/>
  <c r="M5" i="13"/>
  <c r="C6" i="13"/>
  <c r="M6" i="13"/>
  <c r="C7" i="13"/>
  <c r="M7" i="13"/>
  <c r="C8" i="13"/>
  <c r="M8" i="13"/>
  <c r="C9" i="13"/>
  <c r="C10" i="13"/>
  <c r="C11" i="13"/>
  <c r="M11" i="13"/>
  <c r="C12" i="13"/>
  <c r="M12" i="13"/>
  <c r="C13" i="13"/>
  <c r="M13" i="13"/>
  <c r="C14" i="13"/>
  <c r="M14" i="13"/>
  <c r="C15" i="13"/>
  <c r="M15" i="13"/>
  <c r="C16" i="13"/>
  <c r="M16" i="13"/>
  <c r="C17" i="13"/>
  <c r="M17" i="13"/>
  <c r="C18" i="13"/>
  <c r="M18" i="13"/>
  <c r="C19" i="13"/>
  <c r="M19" i="13"/>
  <c r="C20" i="13"/>
  <c r="M20" i="13"/>
  <c r="C21" i="13"/>
  <c r="M21" i="13"/>
  <c r="C22" i="13"/>
  <c r="M22" i="13"/>
  <c r="C23" i="13"/>
  <c r="M23" i="13"/>
  <c r="C24" i="13"/>
  <c r="M24" i="13"/>
  <c r="C25" i="13"/>
  <c r="M25" i="13"/>
  <c r="C26" i="13"/>
  <c r="M26" i="13"/>
  <c r="C27" i="13"/>
  <c r="M27" i="13"/>
  <c r="C28" i="13"/>
  <c r="M28" i="13"/>
  <c r="C29" i="13"/>
  <c r="M29" i="13"/>
  <c r="C30" i="13"/>
  <c r="M30" i="13"/>
  <c r="C31" i="13"/>
  <c r="M31" i="13"/>
  <c r="C32" i="13"/>
  <c r="M32" i="13"/>
  <c r="C33" i="13"/>
  <c r="M33" i="13"/>
  <c r="C34" i="13"/>
  <c r="M34" i="13"/>
  <c r="C35" i="13"/>
  <c r="M35" i="13"/>
  <c r="C36" i="13"/>
  <c r="M36" i="13"/>
  <c r="C37" i="13"/>
  <c r="M37" i="13"/>
  <c r="C38" i="13"/>
  <c r="M38" i="13"/>
  <c r="C39" i="13"/>
  <c r="M39" i="13"/>
  <c r="C40" i="13"/>
  <c r="M40" i="13"/>
  <c r="C41" i="13"/>
  <c r="M41" i="13"/>
  <c r="C42" i="13"/>
  <c r="M42" i="13"/>
  <c r="C43" i="13"/>
  <c r="M43" i="13"/>
  <c r="C44" i="13"/>
  <c r="M44" i="13"/>
  <c r="C45" i="13"/>
  <c r="M45" i="13"/>
  <c r="C46" i="13"/>
  <c r="M46" i="13"/>
  <c r="C47" i="13"/>
  <c r="M47" i="13"/>
  <c r="C48" i="13"/>
  <c r="M48" i="13"/>
  <c r="C49" i="13"/>
  <c r="M49" i="13"/>
  <c r="C50" i="13"/>
  <c r="M50" i="13"/>
  <c r="C51" i="13"/>
  <c r="M51" i="13"/>
  <c r="C52" i="13"/>
  <c r="M52" i="13"/>
  <c r="C53" i="13"/>
  <c r="M53" i="13"/>
  <c r="C54" i="13"/>
  <c r="M54" i="13"/>
  <c r="C55" i="13"/>
  <c r="M55" i="13"/>
  <c r="C56" i="13"/>
  <c r="M56" i="13"/>
  <c r="C57" i="13"/>
  <c r="M57" i="13"/>
  <c r="C58" i="13"/>
  <c r="M58" i="13"/>
  <c r="C59" i="13"/>
  <c r="M59" i="13"/>
  <c r="C60" i="13"/>
  <c r="M60" i="13"/>
  <c r="C61" i="13"/>
  <c r="M61" i="13"/>
  <c r="C62" i="13"/>
  <c r="M62" i="13"/>
  <c r="C63" i="13"/>
  <c r="M63" i="13"/>
  <c r="C64" i="13"/>
  <c r="M64" i="13"/>
  <c r="C65" i="13"/>
  <c r="M65" i="13"/>
  <c r="C66" i="13"/>
  <c r="M66" i="13"/>
  <c r="C67" i="13"/>
  <c r="M67" i="13"/>
  <c r="C68" i="13"/>
  <c r="M68" i="13"/>
  <c r="C69" i="13"/>
  <c r="M69" i="13"/>
  <c r="C70" i="13"/>
  <c r="M70" i="13"/>
  <c r="C71" i="13"/>
  <c r="M71" i="13"/>
  <c r="C72" i="13"/>
  <c r="M72" i="13"/>
  <c r="C73" i="13"/>
  <c r="M73" i="13"/>
  <c r="C74" i="13"/>
  <c r="M74" i="13"/>
  <c r="C75" i="13"/>
  <c r="M75" i="13"/>
  <c r="C76" i="13"/>
  <c r="M76" i="13"/>
  <c r="C77" i="13"/>
  <c r="M77" i="13"/>
  <c r="C78" i="13"/>
  <c r="M78" i="13"/>
  <c r="C79" i="13"/>
  <c r="M79" i="13"/>
  <c r="C80" i="13"/>
  <c r="M80" i="13"/>
  <c r="C81" i="13"/>
  <c r="M81" i="13"/>
  <c r="C82" i="13"/>
  <c r="M82" i="13"/>
  <c r="C83" i="13"/>
  <c r="M83" i="13"/>
  <c r="C84" i="13"/>
  <c r="M84" i="13"/>
  <c r="C85" i="13"/>
  <c r="M85" i="13"/>
  <c r="C86" i="13"/>
  <c r="M86" i="13"/>
  <c r="C87" i="13"/>
  <c r="M87" i="13"/>
  <c r="C88" i="13"/>
  <c r="M88" i="13"/>
  <c r="C89" i="13"/>
  <c r="M89" i="13"/>
  <c r="C90" i="13"/>
  <c r="M90" i="13"/>
  <c r="C91" i="13"/>
  <c r="M91" i="13"/>
  <c r="C92" i="13"/>
  <c r="M92" i="13"/>
  <c r="C93" i="13"/>
  <c r="M93" i="13"/>
  <c r="C94" i="13"/>
  <c r="M94" i="13"/>
  <c r="C95" i="13"/>
  <c r="M95" i="13"/>
  <c r="C96" i="13"/>
  <c r="M96" i="13"/>
  <c r="C97" i="13"/>
  <c r="M97" i="13"/>
  <c r="C98" i="13"/>
  <c r="M98" i="13"/>
  <c r="C99" i="13"/>
  <c r="M99" i="13"/>
  <c r="C100" i="13"/>
  <c r="M100" i="13"/>
  <c r="C101" i="13"/>
  <c r="M101" i="13"/>
  <c r="C102" i="13"/>
  <c r="C103" i="13"/>
  <c r="C104" i="13"/>
  <c r="C105" i="13"/>
  <c r="C106" i="13"/>
  <c r="C107" i="13"/>
  <c r="C108" i="13"/>
  <c r="C109" i="13"/>
  <c r="C110" i="13"/>
  <c r="C111" i="13"/>
  <c r="C112" i="13"/>
  <c r="C113" i="13"/>
  <c r="C114" i="13"/>
  <c r="C115" i="13"/>
  <c r="C116" i="13"/>
  <c r="C117" i="13"/>
  <c r="C118" i="13"/>
  <c r="C119" i="13"/>
  <c r="C120" i="13"/>
  <c r="C121" i="13"/>
  <c r="C122" i="13"/>
  <c r="C123" i="13"/>
  <c r="C124" i="13"/>
  <c r="C125" i="13"/>
  <c r="C126" i="13"/>
  <c r="C127" i="13"/>
  <c r="C128" i="13"/>
  <c r="C129" i="13"/>
  <c r="C130" i="13"/>
  <c r="C131" i="13"/>
  <c r="C132" i="13"/>
  <c r="C133" i="13"/>
  <c r="C134" i="13"/>
  <c r="C135" i="13"/>
  <c r="C136" i="13"/>
  <c r="C137" i="13"/>
  <c r="C138" i="13"/>
  <c r="C139" i="13"/>
  <c r="C140" i="13"/>
  <c r="C141" i="13"/>
  <c r="C142" i="13"/>
  <c r="C143" i="13"/>
  <c r="C144" i="13"/>
  <c r="C145" i="13"/>
  <c r="C146" i="13"/>
  <c r="C147" i="13"/>
  <c r="C148" i="13"/>
  <c r="C149" i="13"/>
  <c r="C150" i="13"/>
  <c r="C151" i="13"/>
  <c r="C152" i="13"/>
  <c r="C153" i="13"/>
  <c r="C154" i="13"/>
  <c r="C155" i="13"/>
  <c r="C156" i="13"/>
  <c r="C157" i="13"/>
  <c r="C158" i="13"/>
  <c r="C159" i="13"/>
  <c r="C160" i="13"/>
  <c r="C161" i="13"/>
  <c r="C162" i="13"/>
  <c r="C163" i="13"/>
  <c r="C164" i="13"/>
  <c r="C165" i="13"/>
  <c r="C166" i="13"/>
  <c r="C167" i="13"/>
  <c r="C168" i="13"/>
  <c r="C169" i="13"/>
  <c r="C170" i="13"/>
  <c r="C171" i="13"/>
  <c r="C172" i="13"/>
  <c r="C173" i="13"/>
  <c r="C174" i="13"/>
  <c r="C175" i="13"/>
  <c r="C176" i="13"/>
  <c r="C177" i="13"/>
  <c r="C178" i="13"/>
  <c r="C179" i="13"/>
  <c r="C180" i="13"/>
  <c r="C181" i="13"/>
  <c r="C182" i="13"/>
  <c r="C183" i="13"/>
  <c r="C184" i="13"/>
  <c r="C185" i="13"/>
  <c r="C186" i="13"/>
  <c r="C187" i="13"/>
  <c r="C188" i="13"/>
  <c r="C189" i="13"/>
  <c r="C190" i="13"/>
  <c r="C191" i="13"/>
  <c r="C192" i="13"/>
  <c r="C193" i="13"/>
  <c r="C194" i="13"/>
  <c r="C195" i="13"/>
  <c r="C196" i="13"/>
  <c r="C197" i="13"/>
  <c r="C198" i="13"/>
  <c r="C199" i="13"/>
  <c r="C200" i="13"/>
  <c r="C201" i="13"/>
  <c r="C202" i="13"/>
  <c r="C203" i="13"/>
  <c r="C204" i="13"/>
  <c r="C205" i="13"/>
  <c r="C206" i="13"/>
  <c r="C207" i="13"/>
  <c r="C208" i="13"/>
  <c r="C209" i="13"/>
  <c r="C210" i="13"/>
  <c r="C211" i="13"/>
  <c r="C212" i="13"/>
  <c r="C213" i="13"/>
  <c r="C214" i="13"/>
  <c r="C215" i="13"/>
  <c r="C216" i="13"/>
  <c r="C217" i="13"/>
  <c r="C218" i="13"/>
  <c r="C219" i="13"/>
  <c r="C220" i="13"/>
  <c r="C221" i="13"/>
  <c r="C222" i="13"/>
  <c r="C223" i="13"/>
  <c r="C224" i="13"/>
  <c r="C225" i="13"/>
  <c r="C226" i="13"/>
  <c r="C227" i="13"/>
  <c r="C228" i="13"/>
  <c r="C229" i="13"/>
  <c r="C230" i="13"/>
  <c r="C231" i="13"/>
  <c r="C232" i="13"/>
  <c r="C233" i="13"/>
  <c r="C234" i="13"/>
  <c r="C235" i="13"/>
  <c r="C236" i="13"/>
  <c r="C237" i="13"/>
  <c r="C238" i="13"/>
  <c r="C239" i="13"/>
  <c r="C240" i="13"/>
  <c r="C241" i="13"/>
  <c r="C242" i="13"/>
  <c r="C243" i="13"/>
  <c r="C4" i="12"/>
  <c r="C5" i="12"/>
  <c r="C6" i="12"/>
  <c r="C7" i="12"/>
  <c r="C8" i="12"/>
  <c r="C9" i="12"/>
  <c r="C10" i="12"/>
  <c r="C11" i="12"/>
  <c r="C12" i="12"/>
  <c r="C13" i="12"/>
  <c r="C14" i="12"/>
  <c r="C15" i="12"/>
  <c r="C16" i="12"/>
  <c r="C17" i="12"/>
  <c r="C18" i="12"/>
  <c r="C19" i="12"/>
  <c r="C20" i="12"/>
  <c r="C21" i="12"/>
  <c r="C22" i="12"/>
  <c r="C23" i="12"/>
  <c r="C24" i="12"/>
  <c r="C25" i="12"/>
  <c r="C26" i="12"/>
  <c r="C27" i="12"/>
  <c r="C28" i="12"/>
  <c r="C29" i="12"/>
  <c r="C30" i="12"/>
  <c r="C31" i="12"/>
  <c r="C32" i="12"/>
  <c r="C33" i="12"/>
  <c r="C34" i="12"/>
  <c r="C35" i="12"/>
  <c r="C36" i="12"/>
  <c r="C37" i="12"/>
  <c r="C38" i="12"/>
  <c r="C39" i="12"/>
  <c r="C40" i="12"/>
  <c r="C41" i="12"/>
  <c r="C42" i="12"/>
  <c r="C43" i="12"/>
  <c r="C44" i="12"/>
  <c r="C45" i="12"/>
  <c r="C46" i="12"/>
  <c r="C47" i="12"/>
  <c r="C48" i="12"/>
  <c r="C49" i="12"/>
  <c r="C50" i="12"/>
  <c r="C51" i="12"/>
  <c r="C52" i="12"/>
  <c r="C53" i="12"/>
  <c r="C54" i="12"/>
  <c r="C55" i="12"/>
  <c r="C56" i="12"/>
  <c r="C57" i="12"/>
  <c r="C58" i="12"/>
  <c r="C59" i="12"/>
  <c r="C60" i="12"/>
  <c r="C61" i="12"/>
  <c r="C62" i="12"/>
  <c r="C63" i="12"/>
  <c r="C64" i="12"/>
  <c r="C65" i="12"/>
  <c r="C66" i="12"/>
  <c r="C67" i="12"/>
  <c r="C68" i="12"/>
  <c r="C69" i="12"/>
  <c r="C70" i="12"/>
  <c r="C71" i="12"/>
  <c r="C72" i="12"/>
  <c r="C73" i="12"/>
  <c r="C74" i="12"/>
  <c r="C75" i="12"/>
  <c r="C76" i="12"/>
  <c r="C77" i="12"/>
  <c r="C78" i="12"/>
  <c r="C79" i="12"/>
  <c r="C80" i="12"/>
  <c r="C81" i="12"/>
  <c r="C82" i="12"/>
  <c r="C83" i="12"/>
  <c r="C84" i="12"/>
  <c r="C85" i="12"/>
  <c r="C86" i="12"/>
  <c r="C87" i="12"/>
  <c r="C88" i="12"/>
  <c r="C89" i="12"/>
  <c r="C90" i="12"/>
  <c r="C91" i="12"/>
  <c r="C92" i="12"/>
  <c r="C93" i="12"/>
  <c r="C94" i="12"/>
  <c r="C95" i="12"/>
  <c r="C96" i="12"/>
  <c r="C97" i="12"/>
  <c r="C98" i="12"/>
  <c r="C99" i="12"/>
  <c r="C100" i="12"/>
  <c r="C101" i="12"/>
  <c r="C102" i="12"/>
  <c r="C103" i="12"/>
  <c r="C104" i="12"/>
  <c r="C105" i="12"/>
  <c r="C106" i="12"/>
  <c r="C107" i="12"/>
  <c r="C108" i="12"/>
  <c r="C109" i="12"/>
  <c r="C110" i="12"/>
  <c r="C111" i="12"/>
  <c r="C112" i="12"/>
  <c r="C113" i="12"/>
  <c r="C114" i="12"/>
  <c r="C115" i="12"/>
  <c r="C116" i="12"/>
  <c r="C117" i="12"/>
  <c r="C118" i="12"/>
  <c r="C119" i="12"/>
  <c r="C120" i="12"/>
  <c r="C121" i="12"/>
  <c r="C122" i="12"/>
  <c r="C123" i="12"/>
  <c r="C124" i="12"/>
  <c r="C125" i="12"/>
  <c r="C126" i="12"/>
  <c r="C127" i="12"/>
  <c r="C128" i="12"/>
  <c r="C129" i="12"/>
  <c r="C130" i="12"/>
  <c r="C131" i="12"/>
  <c r="C132" i="12"/>
  <c r="C133" i="12"/>
  <c r="C134" i="12"/>
  <c r="C135" i="12"/>
  <c r="C136" i="12"/>
  <c r="C137" i="12"/>
  <c r="C138" i="12"/>
  <c r="C139" i="12"/>
  <c r="C140" i="12"/>
  <c r="C141" i="12"/>
  <c r="C142" i="12"/>
  <c r="C143" i="12"/>
  <c r="C144" i="12"/>
  <c r="C145" i="12"/>
  <c r="C146" i="12"/>
  <c r="C147" i="12"/>
  <c r="C148" i="12"/>
  <c r="C149" i="12"/>
  <c r="C150" i="12"/>
  <c r="C151" i="12"/>
  <c r="C152" i="12"/>
  <c r="C153" i="12"/>
  <c r="C154" i="12"/>
  <c r="C155" i="12"/>
  <c r="C156" i="12"/>
  <c r="C157" i="12"/>
  <c r="C158" i="12"/>
  <c r="C159" i="12"/>
  <c r="C160" i="12"/>
  <c r="C161" i="12"/>
  <c r="C162" i="12"/>
  <c r="C163" i="12"/>
  <c r="C164" i="12"/>
  <c r="C165" i="12"/>
  <c r="C166" i="12"/>
  <c r="C167" i="12"/>
  <c r="C168" i="12"/>
  <c r="C169" i="12"/>
  <c r="C170" i="12"/>
  <c r="C171" i="12"/>
  <c r="C172" i="12"/>
  <c r="C173" i="12"/>
  <c r="C174" i="12"/>
  <c r="C175" i="12"/>
  <c r="C176" i="12"/>
  <c r="C177" i="12"/>
  <c r="C178" i="12"/>
  <c r="C179" i="12"/>
  <c r="C180" i="12"/>
  <c r="C181" i="12"/>
  <c r="C182" i="12"/>
  <c r="C183" i="12"/>
  <c r="C184" i="12"/>
  <c r="C185" i="12"/>
  <c r="C186" i="12"/>
  <c r="C187" i="12"/>
  <c r="C188" i="12"/>
  <c r="C189" i="12"/>
  <c r="C190" i="12"/>
  <c r="C191" i="12"/>
  <c r="C192" i="12"/>
  <c r="C193" i="12"/>
  <c r="C194" i="12"/>
  <c r="C195" i="12"/>
  <c r="C196" i="12"/>
  <c r="C197" i="12"/>
  <c r="C198" i="12"/>
  <c r="C199" i="12"/>
  <c r="C200" i="12"/>
  <c r="C201" i="12"/>
  <c r="C202" i="12"/>
  <c r="C203" i="12"/>
  <c r="C204" i="12"/>
  <c r="C205" i="12"/>
  <c r="C206" i="12"/>
  <c r="C207" i="12"/>
  <c r="C208" i="12"/>
  <c r="C209" i="12"/>
  <c r="C210" i="12"/>
  <c r="C211" i="12"/>
  <c r="C212" i="12"/>
  <c r="C213" i="12"/>
  <c r="C214" i="12"/>
  <c r="C215" i="12"/>
  <c r="C216" i="12"/>
  <c r="C217" i="12"/>
  <c r="C218" i="12"/>
  <c r="C219" i="12"/>
  <c r="C220" i="12"/>
  <c r="C221" i="12"/>
  <c r="C222" i="12"/>
  <c r="C223" i="12"/>
  <c r="C224" i="12"/>
  <c r="C225" i="12"/>
  <c r="C226" i="12"/>
  <c r="C227" i="12"/>
  <c r="C228" i="12"/>
  <c r="C229" i="12"/>
  <c r="C230" i="12"/>
  <c r="C231" i="12"/>
  <c r="C232" i="12"/>
  <c r="C233" i="12"/>
  <c r="C234" i="12"/>
  <c r="C235" i="12"/>
  <c r="C236" i="12"/>
  <c r="C237" i="12"/>
  <c r="C238" i="12"/>
  <c r="C239" i="12"/>
  <c r="C240" i="12"/>
  <c r="C241" i="12"/>
  <c r="C242" i="12"/>
  <c r="C243" i="12"/>
  <c r="G202" i="15" l="1"/>
  <c r="Q89" i="15"/>
  <c r="E240" i="14"/>
  <c r="E232" i="14"/>
  <c r="E224" i="14"/>
  <c r="K6" i="18"/>
  <c r="L6" i="18" s="1"/>
  <c r="H178" i="16"/>
  <c r="I178" i="16" s="1"/>
  <c r="G178" i="16"/>
  <c r="T40" i="17"/>
  <c r="J161" i="17"/>
  <c r="K161" i="17"/>
  <c r="L161" i="17" s="1"/>
  <c r="D3" i="13"/>
  <c r="E228" i="13" s="1"/>
  <c r="F228" i="13" s="1"/>
  <c r="E164" i="14"/>
  <c r="E94" i="14"/>
  <c r="E181" i="13"/>
  <c r="F181" i="13" s="1"/>
  <c r="E149" i="13"/>
  <c r="F149" i="13" s="1"/>
  <c r="E117" i="13"/>
  <c r="F117" i="13" s="1"/>
  <c r="E73" i="13"/>
  <c r="F73" i="13" s="1"/>
  <c r="E41" i="13"/>
  <c r="F41" i="13" s="1"/>
  <c r="E241" i="14"/>
  <c r="E233" i="14"/>
  <c r="E225" i="14"/>
  <c r="G170" i="15"/>
  <c r="Q57" i="15"/>
  <c r="H208" i="16"/>
  <c r="I208" i="16" s="1"/>
  <c r="H192" i="16"/>
  <c r="I192" i="16" s="1"/>
  <c r="E6" i="13"/>
  <c r="F6" i="13" s="1"/>
  <c r="E156" i="14"/>
  <c r="E140" i="14"/>
  <c r="Q44" i="15"/>
  <c r="G157" i="15"/>
  <c r="E93" i="13"/>
  <c r="F93" i="13" s="1"/>
  <c r="E53" i="13"/>
  <c r="F53" i="13" s="1"/>
  <c r="E21" i="13"/>
  <c r="F21" i="13" s="1"/>
  <c r="E176" i="14"/>
  <c r="E160" i="14"/>
  <c r="E144" i="14"/>
  <c r="E110" i="14"/>
  <c r="E78" i="14"/>
  <c r="Q76" i="15"/>
  <c r="G189" i="15"/>
  <c r="H134" i="16"/>
  <c r="I134" i="16" s="1"/>
  <c r="G134" i="16"/>
  <c r="H92" i="16"/>
  <c r="I92" i="16" s="1"/>
  <c r="G92" i="16"/>
  <c r="E217" i="14"/>
  <c r="E209" i="14"/>
  <c r="E201" i="14"/>
  <c r="E193" i="14"/>
  <c r="E185" i="14"/>
  <c r="E120" i="14"/>
  <c r="E88" i="14"/>
  <c r="E45" i="14"/>
  <c r="E28" i="14"/>
  <c r="E12" i="14"/>
  <c r="D3" i="14"/>
  <c r="E4" i="14"/>
  <c r="G138" i="15"/>
  <c r="Q25" i="15"/>
  <c r="G134" i="15"/>
  <c r="Q21" i="15"/>
  <c r="H182" i="16"/>
  <c r="I182" i="16" s="1"/>
  <c r="G182" i="16"/>
  <c r="H162" i="16"/>
  <c r="I162" i="16" s="1"/>
  <c r="G162" i="16"/>
  <c r="G129" i="16"/>
  <c r="H129" i="16"/>
  <c r="I129" i="16" s="1"/>
  <c r="H104" i="16"/>
  <c r="I104" i="16" s="1"/>
  <c r="G104" i="16"/>
  <c r="H72" i="16"/>
  <c r="I72" i="16" s="1"/>
  <c r="G72" i="16"/>
  <c r="G53" i="16"/>
  <c r="H53" i="16"/>
  <c r="I53" i="16" s="1"/>
  <c r="H40" i="16"/>
  <c r="I40" i="16" s="1"/>
  <c r="G40" i="16"/>
  <c r="H20" i="16"/>
  <c r="I20" i="16" s="1"/>
  <c r="G20" i="16"/>
  <c r="E182" i="14"/>
  <c r="E174" i="14"/>
  <c r="E170" i="14"/>
  <c r="E166" i="14"/>
  <c r="E158" i="14"/>
  <c r="E154" i="14"/>
  <c r="E150" i="14"/>
  <c r="E142" i="14"/>
  <c r="E138" i="14"/>
  <c r="E134" i="14"/>
  <c r="E128" i="14"/>
  <c r="E117" i="14"/>
  <c r="E101" i="14"/>
  <c r="E69" i="14"/>
  <c r="G214" i="15"/>
  <c r="Q101" i="15"/>
  <c r="Q88" i="15"/>
  <c r="G201" i="15"/>
  <c r="G182" i="15"/>
  <c r="Q69" i="15"/>
  <c r="Q56" i="15"/>
  <c r="G169" i="15"/>
  <c r="G150" i="15"/>
  <c r="Q37" i="15"/>
  <c r="H206" i="16"/>
  <c r="I206" i="16" s="1"/>
  <c r="H190" i="16"/>
  <c r="I190" i="16" s="1"/>
  <c r="H166" i="16"/>
  <c r="I166" i="16" s="1"/>
  <c r="G166" i="16"/>
  <c r="H146" i="16"/>
  <c r="I146" i="16" s="1"/>
  <c r="G146" i="16"/>
  <c r="G105" i="16"/>
  <c r="H105" i="16"/>
  <c r="I105" i="16" s="1"/>
  <c r="G101" i="16"/>
  <c r="H101" i="16"/>
  <c r="I101" i="16" s="1"/>
  <c r="E183" i="14"/>
  <c r="E179" i="14"/>
  <c r="E175" i="14"/>
  <c r="E171" i="14"/>
  <c r="E167" i="14"/>
  <c r="E163" i="14"/>
  <c r="E159" i="14"/>
  <c r="E155" i="14"/>
  <c r="E151" i="14"/>
  <c r="E147" i="14"/>
  <c r="E143" i="14"/>
  <c r="E139" i="14"/>
  <c r="E135" i="14"/>
  <c r="E131" i="14"/>
  <c r="E112" i="14"/>
  <c r="E96" i="14"/>
  <c r="E80" i="14"/>
  <c r="E53" i="14"/>
  <c r="E40" i="14"/>
  <c r="E32" i="14"/>
  <c r="E24" i="14"/>
  <c r="E16" i="14"/>
  <c r="E8" i="14"/>
  <c r="Q24" i="15"/>
  <c r="G137" i="15"/>
  <c r="U2" i="15"/>
  <c r="H150" i="16"/>
  <c r="I150" i="16" s="1"/>
  <c r="G150" i="16"/>
  <c r="H130" i="16"/>
  <c r="I130" i="16" s="1"/>
  <c r="G130" i="16"/>
  <c r="H124" i="16"/>
  <c r="I124" i="16" s="1"/>
  <c r="G124" i="16"/>
  <c r="G21" i="16"/>
  <c r="H21" i="16"/>
  <c r="I21" i="16" s="1"/>
  <c r="E56" i="14"/>
  <c r="H182" i="15"/>
  <c r="I182" i="15" s="1"/>
  <c r="H169" i="15"/>
  <c r="I169" i="15" s="1"/>
  <c r="G166" i="15"/>
  <c r="Q53" i="15"/>
  <c r="Q40" i="15"/>
  <c r="G153" i="15"/>
  <c r="H134" i="15"/>
  <c r="I134" i="15" s="1"/>
  <c r="H105" i="15"/>
  <c r="I105" i="15" s="1"/>
  <c r="H73" i="15"/>
  <c r="I73" i="15" s="1"/>
  <c r="H70" i="15"/>
  <c r="I70" i="15" s="1"/>
  <c r="H213" i="16"/>
  <c r="I213" i="16" s="1"/>
  <c r="H198" i="16"/>
  <c r="I198" i="16" s="1"/>
  <c r="H171" i="16"/>
  <c r="I171" i="16" s="1"/>
  <c r="H159" i="16"/>
  <c r="I159" i="16" s="1"/>
  <c r="H139" i="16"/>
  <c r="I139" i="16" s="1"/>
  <c r="G121" i="16"/>
  <c r="H121" i="16"/>
  <c r="I121" i="16" s="1"/>
  <c r="H120" i="16"/>
  <c r="I120" i="16" s="1"/>
  <c r="G120" i="16"/>
  <c r="G117" i="16"/>
  <c r="H117" i="16"/>
  <c r="I117" i="16" s="1"/>
  <c r="G69" i="16"/>
  <c r="H69" i="16"/>
  <c r="I69" i="16" s="1"/>
  <c r="H56" i="16"/>
  <c r="I56" i="16" s="1"/>
  <c r="G56" i="16"/>
  <c r="G17" i="16"/>
  <c r="H17" i="16"/>
  <c r="I17" i="16" s="1"/>
  <c r="J184" i="17"/>
  <c r="T63" i="17"/>
  <c r="T57" i="17"/>
  <c r="J178" i="17"/>
  <c r="K178" i="17"/>
  <c r="L178" i="17" s="1"/>
  <c r="T49" i="17"/>
  <c r="J170" i="17"/>
  <c r="K170" i="17"/>
  <c r="L170" i="17" s="1"/>
  <c r="J163" i="17"/>
  <c r="T42" i="17"/>
  <c r="T20" i="17"/>
  <c r="J141" i="17"/>
  <c r="J32" i="17"/>
  <c r="K32" i="17"/>
  <c r="L32" i="17" s="1"/>
  <c r="J90" i="18"/>
  <c r="K90" i="18"/>
  <c r="L90" i="18" s="1"/>
  <c r="T84" i="17"/>
  <c r="J205" i="17"/>
  <c r="J150" i="17"/>
  <c r="T29" i="17"/>
  <c r="K150" i="17"/>
  <c r="L150" i="17" s="1"/>
  <c r="K77" i="17"/>
  <c r="L77" i="17" s="1"/>
  <c r="J77" i="17"/>
  <c r="J207" i="18"/>
  <c r="K207" i="18"/>
  <c r="L207" i="18" s="1"/>
  <c r="J191" i="18"/>
  <c r="K191" i="18"/>
  <c r="L191" i="18" s="1"/>
  <c r="J167" i="18"/>
  <c r="K167" i="18"/>
  <c r="L167" i="18" s="1"/>
  <c r="E64" i="14"/>
  <c r="E48" i="14"/>
  <c r="H214" i="15"/>
  <c r="I214" i="15" s="1"/>
  <c r="H201" i="15"/>
  <c r="I201" i="15" s="1"/>
  <c r="G198" i="15"/>
  <c r="Q85" i="15"/>
  <c r="Q72" i="15"/>
  <c r="G185" i="15"/>
  <c r="H150" i="15"/>
  <c r="I150" i="15" s="1"/>
  <c r="H137" i="15"/>
  <c r="I137" i="15" s="1"/>
  <c r="H102" i="15"/>
  <c r="I102" i="15" s="1"/>
  <c r="H41" i="15"/>
  <c r="I41" i="15" s="1"/>
  <c r="H38" i="15"/>
  <c r="I38" i="15" s="1"/>
  <c r="H214" i="16"/>
  <c r="I214" i="16" s="1"/>
  <c r="H197" i="16"/>
  <c r="I197" i="16" s="1"/>
  <c r="H175" i="16"/>
  <c r="I175" i="16" s="1"/>
  <c r="H155" i="16"/>
  <c r="I155" i="16" s="1"/>
  <c r="H143" i="16"/>
  <c r="I143" i="16" s="1"/>
  <c r="G89" i="16"/>
  <c r="H89" i="16"/>
  <c r="I89" i="16" s="1"/>
  <c r="H88" i="16"/>
  <c r="I88" i="16" s="1"/>
  <c r="G88" i="16"/>
  <c r="G85" i="16"/>
  <c r="H85" i="16"/>
  <c r="I85" i="16" s="1"/>
  <c r="J214" i="17"/>
  <c r="T93" i="17"/>
  <c r="K214" i="17"/>
  <c r="L214" i="17" s="1"/>
  <c r="T39" i="17"/>
  <c r="K160" i="17"/>
  <c r="L160" i="17" s="1"/>
  <c r="J160" i="17"/>
  <c r="J12" i="17"/>
  <c r="K12" i="17"/>
  <c r="L12" i="17" s="1"/>
  <c r="K32" i="18"/>
  <c r="L32" i="18" s="1"/>
  <c r="G73" i="16"/>
  <c r="H73" i="16"/>
  <c r="I73" i="16" s="1"/>
  <c r="G57" i="16"/>
  <c r="H57" i="16"/>
  <c r="I57" i="16" s="1"/>
  <c r="G45" i="16"/>
  <c r="H45" i="16"/>
  <c r="I45" i="16" s="1"/>
  <c r="G37" i="16"/>
  <c r="H37" i="16"/>
  <c r="I37" i="16" s="1"/>
  <c r="H36" i="16"/>
  <c r="I36" i="16" s="1"/>
  <c r="G36" i="16"/>
  <c r="G33" i="16"/>
  <c r="H33" i="16"/>
  <c r="I33" i="16" s="1"/>
  <c r="K205" i="17"/>
  <c r="L205" i="17" s="1"/>
  <c r="T79" i="17"/>
  <c r="J200" i="17"/>
  <c r="T73" i="17"/>
  <c r="J194" i="17"/>
  <c r="K194" i="17"/>
  <c r="L194" i="17" s="1"/>
  <c r="T65" i="17"/>
  <c r="J186" i="17"/>
  <c r="K186" i="17"/>
  <c r="L186" i="17" s="1"/>
  <c r="K184" i="17"/>
  <c r="L184" i="17" s="1"/>
  <c r="T58" i="17"/>
  <c r="J179" i="17"/>
  <c r="T56" i="17"/>
  <c r="J177" i="17"/>
  <c r="K177" i="17"/>
  <c r="L177" i="17" s="1"/>
  <c r="K176" i="17"/>
  <c r="L176" i="17" s="1"/>
  <c r="T55" i="17"/>
  <c r="J166" i="17"/>
  <c r="K166" i="17"/>
  <c r="L166" i="17" s="1"/>
  <c r="T45" i="17"/>
  <c r="T36" i="17"/>
  <c r="J157" i="17"/>
  <c r="K141" i="17"/>
  <c r="L141" i="17" s="1"/>
  <c r="T15" i="17"/>
  <c r="J136" i="17"/>
  <c r="J130" i="17"/>
  <c r="K130" i="17"/>
  <c r="L130" i="17" s="1"/>
  <c r="J122" i="17"/>
  <c r="K122" i="17"/>
  <c r="L122" i="17" s="1"/>
  <c r="K120" i="17"/>
  <c r="L120" i="17" s="1"/>
  <c r="K115" i="17"/>
  <c r="L115" i="17" s="1"/>
  <c r="J115" i="17"/>
  <c r="J104" i="17"/>
  <c r="K104" i="17"/>
  <c r="L104" i="17" s="1"/>
  <c r="J96" i="17"/>
  <c r="K96" i="17"/>
  <c r="L96" i="17" s="1"/>
  <c r="J85" i="17"/>
  <c r="K85" i="17"/>
  <c r="L85" i="17" s="1"/>
  <c r="J68" i="17"/>
  <c r="K68" i="17"/>
  <c r="L68" i="17" s="1"/>
  <c r="K45" i="17"/>
  <c r="L45" i="17" s="1"/>
  <c r="J45" i="17"/>
  <c r="K13" i="17"/>
  <c r="L13" i="17" s="1"/>
  <c r="J13" i="17"/>
  <c r="J4" i="17"/>
  <c r="K4" i="17"/>
  <c r="L4" i="17" s="1"/>
  <c r="J208" i="18"/>
  <c r="K208" i="18"/>
  <c r="L208" i="18" s="1"/>
  <c r="J192" i="18"/>
  <c r="K192" i="18"/>
  <c r="L192" i="18" s="1"/>
  <c r="J168" i="18"/>
  <c r="K168" i="18"/>
  <c r="L168" i="18" s="1"/>
  <c r="K99" i="18"/>
  <c r="L99" i="18" s="1"/>
  <c r="J99" i="18"/>
  <c r="H205" i="15"/>
  <c r="I205" i="15" s="1"/>
  <c r="H202" i="15"/>
  <c r="I202" i="15" s="1"/>
  <c r="H189" i="15"/>
  <c r="I189" i="15" s="1"/>
  <c r="H186" i="15"/>
  <c r="I186" i="15" s="1"/>
  <c r="H173" i="15"/>
  <c r="I173" i="15" s="1"/>
  <c r="H170" i="15"/>
  <c r="I170" i="15" s="1"/>
  <c r="H157" i="15"/>
  <c r="I157" i="15" s="1"/>
  <c r="H154" i="15"/>
  <c r="I154" i="15" s="1"/>
  <c r="H141" i="15"/>
  <c r="I141" i="15" s="1"/>
  <c r="H138" i="15"/>
  <c r="I138" i="15" s="1"/>
  <c r="Q13" i="15"/>
  <c r="G126" i="15"/>
  <c r="U3" i="15" s="1"/>
  <c r="U5" i="15" s="1"/>
  <c r="H125" i="15"/>
  <c r="I125" i="15" s="1"/>
  <c r="H122" i="15"/>
  <c r="I122" i="15" s="1"/>
  <c r="H109" i="15"/>
  <c r="I109" i="15" s="1"/>
  <c r="H106" i="15"/>
  <c r="I106" i="15" s="1"/>
  <c r="H101" i="15"/>
  <c r="I101" i="15" s="1"/>
  <c r="H98" i="15"/>
  <c r="I98" i="15" s="1"/>
  <c r="H85" i="15"/>
  <c r="I85" i="15" s="1"/>
  <c r="H82" i="15"/>
  <c r="I82" i="15" s="1"/>
  <c r="H69" i="15"/>
  <c r="I69" i="15" s="1"/>
  <c r="H66" i="15"/>
  <c r="I66" i="15" s="1"/>
  <c r="H53" i="15"/>
  <c r="I53" i="15" s="1"/>
  <c r="H50" i="15"/>
  <c r="I50" i="15" s="1"/>
  <c r="H37" i="15"/>
  <c r="I37" i="15" s="1"/>
  <c r="H34" i="15"/>
  <c r="I34" i="15" s="1"/>
  <c r="H21" i="15"/>
  <c r="I21" i="15" s="1"/>
  <c r="Q16" i="15"/>
  <c r="H13" i="15"/>
  <c r="I13" i="15" s="1"/>
  <c r="H211" i="16"/>
  <c r="I211" i="16" s="1"/>
  <c r="H203" i="16"/>
  <c r="I203" i="16" s="1"/>
  <c r="H195" i="16"/>
  <c r="I195" i="16" s="1"/>
  <c r="H187" i="16"/>
  <c r="I187" i="16" s="1"/>
  <c r="H179" i="16"/>
  <c r="I179" i="16" s="1"/>
  <c r="H163" i="16"/>
  <c r="I163" i="16" s="1"/>
  <c r="H147" i="16"/>
  <c r="I147" i="16" s="1"/>
  <c r="H131" i="16"/>
  <c r="I131" i="16" s="1"/>
  <c r="G109" i="16"/>
  <c r="H109" i="16"/>
  <c r="I109" i="16" s="1"/>
  <c r="G93" i="16"/>
  <c r="H93" i="16"/>
  <c r="I93" i="16" s="1"/>
  <c r="G77" i="16"/>
  <c r="H77" i="16"/>
  <c r="I77" i="16" s="1"/>
  <c r="G61" i="16"/>
  <c r="H61" i="16"/>
  <c r="I61" i="16" s="1"/>
  <c r="G24" i="16"/>
  <c r="T89" i="17"/>
  <c r="J210" i="17"/>
  <c r="K210" i="17"/>
  <c r="L210" i="17" s="1"/>
  <c r="T81" i="17"/>
  <c r="J202" i="17"/>
  <c r="K202" i="17"/>
  <c r="L202" i="17" s="1"/>
  <c r="K200" i="17"/>
  <c r="L200" i="17" s="1"/>
  <c r="J195" i="17"/>
  <c r="T74" i="17"/>
  <c r="T72" i="17"/>
  <c r="J193" i="17"/>
  <c r="K193" i="17"/>
  <c r="L193" i="17" s="1"/>
  <c r="T71" i="17"/>
  <c r="K192" i="17"/>
  <c r="L192" i="17" s="1"/>
  <c r="J182" i="17"/>
  <c r="T61" i="17"/>
  <c r="K182" i="17"/>
  <c r="L182" i="17" s="1"/>
  <c r="T52" i="17"/>
  <c r="J173" i="17"/>
  <c r="K157" i="17"/>
  <c r="L157" i="17" s="1"/>
  <c r="J152" i="17"/>
  <c r="T31" i="17"/>
  <c r="T25" i="17"/>
  <c r="J146" i="17"/>
  <c r="K146" i="17"/>
  <c r="L146" i="17" s="1"/>
  <c r="J138" i="17"/>
  <c r="K138" i="17"/>
  <c r="L138" i="17" s="1"/>
  <c r="K136" i="17"/>
  <c r="L136" i="17" s="1"/>
  <c r="J116" i="17"/>
  <c r="K116" i="17"/>
  <c r="L116" i="17" s="1"/>
  <c r="K106" i="17"/>
  <c r="L106" i="17" s="1"/>
  <c r="J106" i="17"/>
  <c r="J53" i="17"/>
  <c r="K53" i="17"/>
  <c r="L53" i="17" s="1"/>
  <c r="J36" i="17"/>
  <c r="K36" i="17"/>
  <c r="L36" i="17" s="1"/>
  <c r="K19" i="17"/>
  <c r="L19" i="17" s="1"/>
  <c r="J19" i="17"/>
  <c r="T17" i="17"/>
  <c r="J14" i="17"/>
  <c r="K14" i="17"/>
  <c r="L14" i="17" s="1"/>
  <c r="K213" i="18"/>
  <c r="L213" i="18" s="1"/>
  <c r="K197" i="18"/>
  <c r="L197" i="18" s="1"/>
  <c r="K181" i="18"/>
  <c r="L181" i="18" s="1"/>
  <c r="K148" i="18"/>
  <c r="L148" i="18" s="1"/>
  <c r="J148" i="18"/>
  <c r="K87" i="18"/>
  <c r="L87" i="18" s="1"/>
  <c r="J87" i="18"/>
  <c r="K67" i="18"/>
  <c r="L67" i="18" s="1"/>
  <c r="J67" i="18"/>
  <c r="E124" i="14"/>
  <c r="E116" i="14"/>
  <c r="E108" i="14"/>
  <c r="E100" i="14"/>
  <c r="E92" i="14"/>
  <c r="E84" i="14"/>
  <c r="E76" i="14"/>
  <c r="E68" i="14"/>
  <c r="E60" i="14"/>
  <c r="E52" i="14"/>
  <c r="E44" i="14"/>
  <c r="H209" i="15"/>
  <c r="I209" i="15" s="1"/>
  <c r="H206" i="15"/>
  <c r="I206" i="15" s="1"/>
  <c r="H193" i="15"/>
  <c r="I193" i="15" s="1"/>
  <c r="H190" i="15"/>
  <c r="I190" i="15" s="1"/>
  <c r="H177" i="15"/>
  <c r="I177" i="15" s="1"/>
  <c r="H174" i="15"/>
  <c r="I174" i="15" s="1"/>
  <c r="H161" i="15"/>
  <c r="I161" i="15" s="1"/>
  <c r="H158" i="15"/>
  <c r="I158" i="15" s="1"/>
  <c r="H145" i="15"/>
  <c r="I145" i="15" s="1"/>
  <c r="Q17" i="15"/>
  <c r="G130" i="15"/>
  <c r="Q97" i="15"/>
  <c r="Q81" i="15"/>
  <c r="Q65" i="15"/>
  <c r="Q49" i="15"/>
  <c r="Q33" i="15"/>
  <c r="K2" i="15"/>
  <c r="H212" i="16"/>
  <c r="I212" i="16" s="1"/>
  <c r="H209" i="16"/>
  <c r="I209" i="16" s="1"/>
  <c r="H204" i="16"/>
  <c r="I204" i="16" s="1"/>
  <c r="H201" i="16"/>
  <c r="I201" i="16" s="1"/>
  <c r="H196" i="16"/>
  <c r="I196" i="16" s="1"/>
  <c r="H193" i="16"/>
  <c r="I193" i="16" s="1"/>
  <c r="H188" i="16"/>
  <c r="I188" i="16" s="1"/>
  <c r="H185" i="16"/>
  <c r="I185" i="16" s="1"/>
  <c r="H183" i="16"/>
  <c r="I183" i="16" s="1"/>
  <c r="H167" i="16"/>
  <c r="I167" i="16" s="1"/>
  <c r="H151" i="16"/>
  <c r="I151" i="16" s="1"/>
  <c r="H135" i="16"/>
  <c r="I135" i="16" s="1"/>
  <c r="G113" i="16"/>
  <c r="H113" i="16"/>
  <c r="I113" i="16" s="1"/>
  <c r="G97" i="16"/>
  <c r="H97" i="16"/>
  <c r="I97" i="16" s="1"/>
  <c r="G81" i="16"/>
  <c r="H81" i="16"/>
  <c r="I81" i="16" s="1"/>
  <c r="G65" i="16"/>
  <c r="H65" i="16"/>
  <c r="I65" i="16" s="1"/>
  <c r="G49" i="16"/>
  <c r="H49" i="16"/>
  <c r="I49" i="16" s="1"/>
  <c r="G5" i="16"/>
  <c r="H5" i="16"/>
  <c r="I5" i="16" s="1"/>
  <c r="H4" i="16"/>
  <c r="I4" i="16" s="1"/>
  <c r="G4" i="16"/>
  <c r="T90" i="17"/>
  <c r="J211" i="17"/>
  <c r="T88" i="17"/>
  <c r="J209" i="17"/>
  <c r="K209" i="17"/>
  <c r="L209" i="17" s="1"/>
  <c r="K208" i="17"/>
  <c r="L208" i="17" s="1"/>
  <c r="T87" i="17"/>
  <c r="J198" i="17"/>
  <c r="K198" i="17"/>
  <c r="L198" i="17" s="1"/>
  <c r="T77" i="17"/>
  <c r="T68" i="17"/>
  <c r="J189" i="17"/>
  <c r="T47" i="17"/>
  <c r="J168" i="17"/>
  <c r="T41" i="17"/>
  <c r="J162" i="17"/>
  <c r="K162" i="17"/>
  <c r="L162" i="17" s="1"/>
  <c r="T33" i="17"/>
  <c r="J154" i="17"/>
  <c r="K154" i="17"/>
  <c r="L154" i="17" s="1"/>
  <c r="K152" i="17"/>
  <c r="L152" i="17" s="1"/>
  <c r="T26" i="17"/>
  <c r="J147" i="17"/>
  <c r="J134" i="17"/>
  <c r="K134" i="17"/>
  <c r="L134" i="17" s="1"/>
  <c r="T13" i="17"/>
  <c r="J125" i="17"/>
  <c r="T4" i="17"/>
  <c r="K111" i="17"/>
  <c r="L111" i="17" s="1"/>
  <c r="J111" i="17"/>
  <c r="J64" i="17"/>
  <c r="K64" i="17"/>
  <c r="L64" i="17" s="1"/>
  <c r="J21" i="17"/>
  <c r="K21" i="17"/>
  <c r="L21" i="17" s="1"/>
  <c r="K152" i="18"/>
  <c r="L152" i="18" s="1"/>
  <c r="J152" i="18"/>
  <c r="T24" i="17"/>
  <c r="J145" i="17"/>
  <c r="K145" i="17"/>
  <c r="L145" i="17" s="1"/>
  <c r="T8" i="17"/>
  <c r="J129" i="17"/>
  <c r="K129" i="17"/>
  <c r="L129" i="17" s="1"/>
  <c r="J112" i="17"/>
  <c r="K112" i="17"/>
  <c r="L112" i="17" s="1"/>
  <c r="K98" i="17"/>
  <c r="L98" i="17" s="1"/>
  <c r="J92" i="17"/>
  <c r="K92" i="17"/>
  <c r="L92" i="17" s="1"/>
  <c r="J84" i="17"/>
  <c r="K84" i="17"/>
  <c r="L84" i="17" s="1"/>
  <c r="J76" i="17"/>
  <c r="K76" i="17"/>
  <c r="L76" i="17" s="1"/>
  <c r="K74" i="17"/>
  <c r="L74" i="17" s="1"/>
  <c r="J72" i="17"/>
  <c r="K72" i="17"/>
  <c r="L72" i="17" s="1"/>
  <c r="K65" i="17"/>
  <c r="L65" i="17" s="1"/>
  <c r="J60" i="17"/>
  <c r="K60" i="17"/>
  <c r="L60" i="17" s="1"/>
  <c r="J52" i="17"/>
  <c r="K52" i="17"/>
  <c r="L52" i="17" s="1"/>
  <c r="J44" i="17"/>
  <c r="K44" i="17"/>
  <c r="L44" i="17" s="1"/>
  <c r="K42" i="17"/>
  <c r="L42" i="17" s="1"/>
  <c r="J40" i="17"/>
  <c r="K40" i="17"/>
  <c r="L40" i="17" s="1"/>
  <c r="K33" i="17"/>
  <c r="L33" i="17" s="1"/>
  <c r="J28" i="17"/>
  <c r="K28" i="17"/>
  <c r="L28" i="17" s="1"/>
  <c r="T23" i="17"/>
  <c r="J20" i="17"/>
  <c r="K20" i="17"/>
  <c r="L20" i="17" s="1"/>
  <c r="J18" i="17"/>
  <c r="K18" i="17"/>
  <c r="L18" i="17" s="1"/>
  <c r="J212" i="18"/>
  <c r="K212" i="18"/>
  <c r="L212" i="18" s="1"/>
  <c r="K201" i="18"/>
  <c r="L201" i="18" s="1"/>
  <c r="J196" i="18"/>
  <c r="K196" i="18"/>
  <c r="L196" i="18" s="1"/>
  <c r="K185" i="18"/>
  <c r="L185" i="18" s="1"/>
  <c r="J180" i="18"/>
  <c r="K180" i="18"/>
  <c r="L180" i="18" s="1"/>
  <c r="K170" i="18"/>
  <c r="L170" i="18" s="1"/>
  <c r="J165" i="18"/>
  <c r="K165" i="18"/>
  <c r="L165" i="18" s="1"/>
  <c r="J94" i="18"/>
  <c r="K94" i="18"/>
  <c r="L94" i="18" s="1"/>
  <c r="J35" i="18"/>
  <c r="K35" i="18"/>
  <c r="L35" i="18" s="1"/>
  <c r="J33" i="18"/>
  <c r="K33" i="18"/>
  <c r="L33" i="18" s="1"/>
  <c r="J25" i="18"/>
  <c r="K25" i="18"/>
  <c r="L25" i="18" s="1"/>
  <c r="J3" i="18"/>
  <c r="AG3" i="18"/>
  <c r="G41" i="16"/>
  <c r="H41" i="16"/>
  <c r="I41" i="16" s="1"/>
  <c r="G25" i="16"/>
  <c r="H25" i="16"/>
  <c r="I25" i="16" s="1"/>
  <c r="G9" i="16"/>
  <c r="H9" i="16"/>
  <c r="I9" i="16" s="1"/>
  <c r="J206" i="17"/>
  <c r="K206" i="17"/>
  <c r="L206" i="17" s="1"/>
  <c r="J204" i="17"/>
  <c r="K204" i="17"/>
  <c r="L204" i="17" s="1"/>
  <c r="J199" i="17"/>
  <c r="T78" i="17"/>
  <c r="J190" i="17"/>
  <c r="K190" i="17"/>
  <c r="L190" i="17" s="1"/>
  <c r="T69" i="17"/>
  <c r="T67" i="17"/>
  <c r="J188" i="17"/>
  <c r="K188" i="17"/>
  <c r="L188" i="17" s="1"/>
  <c r="J174" i="17"/>
  <c r="K174" i="17"/>
  <c r="L174" i="17" s="1"/>
  <c r="J172" i="17"/>
  <c r="K172" i="17"/>
  <c r="L172" i="17" s="1"/>
  <c r="J167" i="17"/>
  <c r="T46" i="17"/>
  <c r="J158" i="17"/>
  <c r="K158" i="17"/>
  <c r="L158" i="17" s="1"/>
  <c r="T37" i="17"/>
  <c r="T35" i="17"/>
  <c r="J156" i="17"/>
  <c r="K156" i="17"/>
  <c r="L156" i="17" s="1"/>
  <c r="J142" i="17"/>
  <c r="K142" i="17"/>
  <c r="L142" i="17" s="1"/>
  <c r="J140" i="17"/>
  <c r="T19" i="17"/>
  <c r="K140" i="17"/>
  <c r="L140" i="17" s="1"/>
  <c r="T14" i="17"/>
  <c r="J135" i="17"/>
  <c r="T5" i="17"/>
  <c r="J126" i="17"/>
  <c r="K126" i="17"/>
  <c r="L126" i="17" s="1"/>
  <c r="T3" i="17"/>
  <c r="J124" i="17"/>
  <c r="X3" i="17" s="1"/>
  <c r="X5" i="17" s="1"/>
  <c r="K124" i="17"/>
  <c r="L124" i="17" s="1"/>
  <c r="K107" i="17"/>
  <c r="L107" i="17" s="1"/>
  <c r="K89" i="17"/>
  <c r="L89" i="17" s="1"/>
  <c r="T85" i="17"/>
  <c r="K82" i="17"/>
  <c r="L82" i="17" s="1"/>
  <c r="J80" i="17"/>
  <c r="K80" i="17"/>
  <c r="L80" i="17" s="1"/>
  <c r="K57" i="17"/>
  <c r="L57" i="17" s="1"/>
  <c r="T53" i="17"/>
  <c r="K50" i="17"/>
  <c r="L50" i="17" s="1"/>
  <c r="J48" i="17"/>
  <c r="K48" i="17"/>
  <c r="L48" i="17" s="1"/>
  <c r="K25" i="17"/>
  <c r="L25" i="17" s="1"/>
  <c r="T21" i="17"/>
  <c r="K17" i="17"/>
  <c r="L17" i="17" s="1"/>
  <c r="J17" i="17"/>
  <c r="J8" i="17"/>
  <c r="K8" i="17"/>
  <c r="L8" i="17" s="1"/>
  <c r="K205" i="18"/>
  <c r="L205" i="18" s="1"/>
  <c r="J200" i="18"/>
  <c r="K200" i="18"/>
  <c r="L200" i="18" s="1"/>
  <c r="K189" i="18"/>
  <c r="L189" i="18" s="1"/>
  <c r="J184" i="18"/>
  <c r="K184" i="18"/>
  <c r="L184" i="18" s="1"/>
  <c r="K171" i="18"/>
  <c r="L171" i="18" s="1"/>
  <c r="J169" i="18"/>
  <c r="K169" i="18"/>
  <c r="L169" i="18" s="1"/>
  <c r="K136" i="18"/>
  <c r="L136" i="18" s="1"/>
  <c r="J136" i="18"/>
  <c r="K131" i="18"/>
  <c r="L131" i="18" s="1"/>
  <c r="K125" i="18"/>
  <c r="L125" i="18" s="1"/>
  <c r="K103" i="18"/>
  <c r="L103" i="18" s="1"/>
  <c r="J103" i="18"/>
  <c r="K83" i="18"/>
  <c r="L83" i="18" s="1"/>
  <c r="J83" i="18"/>
  <c r="J74" i="18"/>
  <c r="K74" i="18"/>
  <c r="L74" i="18" s="1"/>
  <c r="K71" i="18"/>
  <c r="L71" i="18" s="1"/>
  <c r="J71" i="18"/>
  <c r="K59" i="18"/>
  <c r="L59" i="18" s="1"/>
  <c r="J59" i="18"/>
  <c r="J58" i="18"/>
  <c r="K58" i="18"/>
  <c r="L58" i="18" s="1"/>
  <c r="K55" i="18"/>
  <c r="L55" i="18" s="1"/>
  <c r="J55" i="18"/>
  <c r="J54" i="18"/>
  <c r="K54" i="18"/>
  <c r="L54" i="18" s="1"/>
  <c r="Q15" i="15"/>
  <c r="G29" i="16"/>
  <c r="H29" i="16"/>
  <c r="I29" i="16" s="1"/>
  <c r="G13" i="16"/>
  <c r="H13" i="16"/>
  <c r="I13" i="16" s="1"/>
  <c r="T92" i="17"/>
  <c r="K213" i="17"/>
  <c r="L213" i="17" s="1"/>
  <c r="T76" i="17"/>
  <c r="K197" i="17"/>
  <c r="L197" i="17" s="1"/>
  <c r="T60" i="17"/>
  <c r="K181" i="17"/>
  <c r="L181" i="17" s="1"/>
  <c r="T44" i="17"/>
  <c r="K165" i="17"/>
  <c r="L165" i="17" s="1"/>
  <c r="T28" i="17"/>
  <c r="K149" i="17"/>
  <c r="L149" i="17" s="1"/>
  <c r="T12" i="17"/>
  <c r="X12" i="17" s="1"/>
  <c r="K133" i="17"/>
  <c r="L133" i="17" s="1"/>
  <c r="K102" i="17"/>
  <c r="L102" i="17" s="1"/>
  <c r="J94" i="17"/>
  <c r="K94" i="17"/>
  <c r="L94" i="17" s="1"/>
  <c r="K87" i="17"/>
  <c r="L87" i="17" s="1"/>
  <c r="J62" i="17"/>
  <c r="K62" i="17"/>
  <c r="L62" i="17" s="1"/>
  <c r="K55" i="17"/>
  <c r="L55" i="17" s="1"/>
  <c r="J30" i="17"/>
  <c r="K30" i="17"/>
  <c r="L30" i="17" s="1"/>
  <c r="K23" i="17"/>
  <c r="L23" i="17" s="1"/>
  <c r="J16" i="17"/>
  <c r="K16" i="17"/>
  <c r="L16" i="17" s="1"/>
  <c r="T7" i="17"/>
  <c r="K209" i="18"/>
  <c r="L209" i="18" s="1"/>
  <c r="J204" i="18"/>
  <c r="K204" i="18"/>
  <c r="L204" i="18" s="1"/>
  <c r="K193" i="18"/>
  <c r="L193" i="18" s="1"/>
  <c r="J188" i="18"/>
  <c r="K188" i="18"/>
  <c r="L188" i="18" s="1"/>
  <c r="K175" i="18"/>
  <c r="L175" i="18" s="1"/>
  <c r="K159" i="18"/>
  <c r="L159" i="18" s="1"/>
  <c r="K143" i="18"/>
  <c r="L143" i="18" s="1"/>
  <c r="J78" i="18"/>
  <c r="K78" i="18"/>
  <c r="L78" i="18" s="1"/>
  <c r="J45" i="18"/>
  <c r="K45" i="18"/>
  <c r="L45" i="18" s="1"/>
  <c r="K211" i="17"/>
  <c r="L211" i="17" s="1"/>
  <c r="K195" i="17"/>
  <c r="L195" i="17" s="1"/>
  <c r="K179" i="17"/>
  <c r="L179" i="17" s="1"/>
  <c r="K163" i="17"/>
  <c r="L163" i="17" s="1"/>
  <c r="K147" i="17"/>
  <c r="L147" i="17" s="1"/>
  <c r="K131" i="17"/>
  <c r="L131" i="17" s="1"/>
  <c r="K129" i="18"/>
  <c r="L129" i="18" s="1"/>
  <c r="K124" i="18"/>
  <c r="L124" i="18" s="1"/>
  <c r="J124" i="18"/>
  <c r="K121" i="18"/>
  <c r="L121" i="18" s="1"/>
  <c r="K118" i="18"/>
  <c r="L118" i="18" s="1"/>
  <c r="J118" i="18"/>
  <c r="K116" i="18"/>
  <c r="L116" i="18" s="1"/>
  <c r="J116" i="18"/>
  <c r="K113" i="18"/>
  <c r="L113" i="18" s="1"/>
  <c r="K110" i="18"/>
  <c r="L110" i="18" s="1"/>
  <c r="J110" i="18"/>
  <c r="K108" i="18"/>
  <c r="L108" i="18" s="1"/>
  <c r="J108" i="18"/>
  <c r="K105" i="18"/>
  <c r="L105" i="18" s="1"/>
  <c r="J102" i="18"/>
  <c r="K102" i="18"/>
  <c r="L102" i="18" s="1"/>
  <c r="K95" i="18"/>
  <c r="L95" i="18" s="1"/>
  <c r="J95" i="18"/>
  <c r="J86" i="18"/>
  <c r="K86" i="18"/>
  <c r="L86" i="18" s="1"/>
  <c r="K79" i="18"/>
  <c r="L79" i="18" s="1"/>
  <c r="J79" i="18"/>
  <c r="J70" i="18"/>
  <c r="K70" i="18"/>
  <c r="L70" i="18" s="1"/>
  <c r="J51" i="18"/>
  <c r="K51" i="18"/>
  <c r="L51" i="18" s="1"/>
  <c r="K38" i="18"/>
  <c r="L38" i="18" s="1"/>
  <c r="J31" i="18"/>
  <c r="K31" i="18"/>
  <c r="L31" i="18" s="1"/>
  <c r="K23" i="18"/>
  <c r="L23" i="18" s="1"/>
  <c r="K14" i="18"/>
  <c r="L14" i="18" s="1"/>
  <c r="K13" i="18"/>
  <c r="L13" i="18" s="1"/>
  <c r="K199" i="17"/>
  <c r="L199" i="17" s="1"/>
  <c r="K183" i="17"/>
  <c r="L183" i="17" s="1"/>
  <c r="K167" i="17"/>
  <c r="L167" i="17" s="1"/>
  <c r="K151" i="17"/>
  <c r="L151" i="17" s="1"/>
  <c r="K135" i="17"/>
  <c r="L135" i="17" s="1"/>
  <c r="K119" i="17"/>
  <c r="L119" i="17" s="1"/>
  <c r="K99" i="17"/>
  <c r="L99" i="17" s="1"/>
  <c r="K95" i="17"/>
  <c r="L95" i="17" s="1"/>
  <c r="K63" i="17"/>
  <c r="L63" i="17" s="1"/>
  <c r="K31" i="17"/>
  <c r="L31" i="17" s="1"/>
  <c r="K9" i="17"/>
  <c r="L9" i="17" s="1"/>
  <c r="K5" i="17"/>
  <c r="L5" i="17" s="1"/>
  <c r="K166" i="18"/>
  <c r="L166" i="18" s="1"/>
  <c r="K155" i="18"/>
  <c r="L155" i="18" s="1"/>
  <c r="K139" i="18"/>
  <c r="L139" i="18" s="1"/>
  <c r="K123" i="18"/>
  <c r="L123" i="18" s="1"/>
  <c r="K115" i="18"/>
  <c r="L115" i="18" s="1"/>
  <c r="K107" i="18"/>
  <c r="L107" i="18" s="1"/>
  <c r="J98" i="18"/>
  <c r="K98" i="18"/>
  <c r="L98" i="18" s="1"/>
  <c r="K91" i="18"/>
  <c r="L91" i="18" s="1"/>
  <c r="J91" i="18"/>
  <c r="J82" i="18"/>
  <c r="K82" i="18"/>
  <c r="L82" i="18" s="1"/>
  <c r="K75" i="18"/>
  <c r="L75" i="18" s="1"/>
  <c r="J75" i="18"/>
  <c r="J66" i="18"/>
  <c r="K66" i="18"/>
  <c r="L66" i="18" s="1"/>
  <c r="J49" i="18"/>
  <c r="K49" i="18"/>
  <c r="L49" i="18" s="1"/>
  <c r="J39" i="18"/>
  <c r="K39" i="18"/>
  <c r="L39" i="18" s="1"/>
  <c r="K36" i="18"/>
  <c r="L36" i="18" s="1"/>
  <c r="K127" i="18"/>
  <c r="L127" i="18" s="1"/>
  <c r="K117" i="18"/>
  <c r="L117" i="18" s="1"/>
  <c r="K109" i="18"/>
  <c r="L109" i="18" s="1"/>
  <c r="J62" i="18"/>
  <c r="K62" i="18"/>
  <c r="L62" i="18" s="1"/>
  <c r="J47" i="18"/>
  <c r="K47" i="18"/>
  <c r="L47" i="18" s="1"/>
  <c r="J41" i="18"/>
  <c r="K41" i="18"/>
  <c r="L41" i="18" s="1"/>
  <c r="J29" i="18"/>
  <c r="K29" i="18"/>
  <c r="L29" i="18" s="1"/>
  <c r="J27" i="18"/>
  <c r="K27" i="18"/>
  <c r="L27" i="18" s="1"/>
  <c r="K26" i="18"/>
  <c r="L26" i="18" s="1"/>
  <c r="K15" i="18"/>
  <c r="L15" i="18" s="1"/>
  <c r="K153" i="18"/>
  <c r="L153" i="18" s="1"/>
  <c r="K149" i="18"/>
  <c r="L149" i="18" s="1"/>
  <c r="K145" i="18"/>
  <c r="L145" i="18" s="1"/>
  <c r="K141" i="18"/>
  <c r="L141" i="18" s="1"/>
  <c r="K137" i="18"/>
  <c r="L137" i="18" s="1"/>
  <c r="K133" i="18"/>
  <c r="L133" i="18" s="1"/>
  <c r="K119" i="18"/>
  <c r="L119" i="18" s="1"/>
  <c r="K111" i="18"/>
  <c r="L111" i="18" s="1"/>
  <c r="J43" i="18"/>
  <c r="K43" i="18"/>
  <c r="L43" i="18" s="1"/>
  <c r="K42" i="18"/>
  <c r="L42" i="18" s="1"/>
  <c r="K7" i="18"/>
  <c r="L7" i="18" s="1"/>
  <c r="K5" i="18"/>
  <c r="L5" i="18" s="1"/>
  <c r="K46" i="18"/>
  <c r="L46" i="18" s="1"/>
  <c r="J37" i="18"/>
  <c r="K37" i="18"/>
  <c r="L37" i="18" s="1"/>
  <c r="K30" i="18"/>
  <c r="L30" i="18" s="1"/>
  <c r="K113" i="17"/>
  <c r="L113" i="17" s="1"/>
  <c r="K91" i="17"/>
  <c r="L91" i="17" s="1"/>
  <c r="K83" i="17"/>
  <c r="L83" i="17" s="1"/>
  <c r="K75" i="17"/>
  <c r="L75" i="17" s="1"/>
  <c r="K67" i="17"/>
  <c r="L67" i="17" s="1"/>
  <c r="K59" i="17"/>
  <c r="L59" i="17" s="1"/>
  <c r="K51" i="17"/>
  <c r="L51" i="17" s="1"/>
  <c r="K43" i="17"/>
  <c r="L43" i="17" s="1"/>
  <c r="K35" i="17"/>
  <c r="L35" i="17" s="1"/>
  <c r="K27" i="17"/>
  <c r="L27" i="17" s="1"/>
  <c r="K11" i="17"/>
  <c r="L11" i="17" s="1"/>
  <c r="K126" i="18"/>
  <c r="L126" i="18" s="1"/>
  <c r="K50" i="18"/>
  <c r="L50" i="18" s="1"/>
  <c r="K34" i="18"/>
  <c r="L34" i="18" s="1"/>
  <c r="K17" i="18"/>
  <c r="L17" i="18" s="1"/>
  <c r="K9" i="18"/>
  <c r="L9" i="18" s="1"/>
  <c r="K24" i="18"/>
  <c r="L24" i="18" s="1"/>
  <c r="K20" i="18"/>
  <c r="L20" i="18" s="1"/>
  <c r="K16" i="18"/>
  <c r="L16" i="18" s="1"/>
  <c r="K12" i="18"/>
  <c r="L12" i="18" s="1"/>
  <c r="K8" i="18"/>
  <c r="L8" i="18" s="1"/>
  <c r="K4" i="18"/>
  <c r="L4" i="18" s="1"/>
  <c r="S124" i="8"/>
  <c r="Q124" i="8"/>
  <c r="Q5" i="8"/>
  <c r="Q6" i="8"/>
  <c r="Q7" i="8"/>
  <c r="Q8" i="8"/>
  <c r="Q9" i="8"/>
  <c r="Q10" i="8"/>
  <c r="Q11" i="8"/>
  <c r="Q12" i="8"/>
  <c r="Q13" i="8"/>
  <c r="Q14" i="8"/>
  <c r="Q15" i="8"/>
  <c r="Q16" i="8"/>
  <c r="Q17" i="8"/>
  <c r="Q18" i="8"/>
  <c r="Q19" i="8"/>
  <c r="Q20" i="8"/>
  <c r="Q21" i="8"/>
  <c r="Q22" i="8"/>
  <c r="Q23" i="8"/>
  <c r="Q24" i="8"/>
  <c r="Q25" i="8"/>
  <c r="Q26" i="8"/>
  <c r="Q27" i="8"/>
  <c r="Q28" i="8"/>
  <c r="Q29" i="8"/>
  <c r="Q30" i="8"/>
  <c r="Q31" i="8"/>
  <c r="Q32" i="8"/>
  <c r="Q33" i="8"/>
  <c r="Q34" i="8"/>
  <c r="Q35" i="8"/>
  <c r="Q36" i="8"/>
  <c r="Q37" i="8"/>
  <c r="Q38" i="8"/>
  <c r="Q39" i="8"/>
  <c r="Q40" i="8"/>
  <c r="Q41" i="8"/>
  <c r="Q42" i="8"/>
  <c r="Q43" i="8"/>
  <c r="Q44" i="8"/>
  <c r="Q45" i="8"/>
  <c r="Q46" i="8"/>
  <c r="Q47" i="8"/>
  <c r="Q48" i="8"/>
  <c r="Q49" i="8"/>
  <c r="Q50" i="8"/>
  <c r="Q51" i="8"/>
  <c r="Q52" i="8"/>
  <c r="Q53" i="8"/>
  <c r="Q54" i="8"/>
  <c r="Q55" i="8"/>
  <c r="Q56" i="8"/>
  <c r="Q57" i="8"/>
  <c r="Q58" i="8"/>
  <c r="Q59" i="8"/>
  <c r="Q60" i="8"/>
  <c r="Q61" i="8"/>
  <c r="Q62" i="8"/>
  <c r="Q63" i="8"/>
  <c r="Q64" i="8"/>
  <c r="Q65" i="8"/>
  <c r="Q66" i="8"/>
  <c r="Q67" i="8"/>
  <c r="Q68" i="8"/>
  <c r="Q69" i="8"/>
  <c r="Q70" i="8"/>
  <c r="Q71" i="8"/>
  <c r="Q72" i="8"/>
  <c r="Q73" i="8"/>
  <c r="Q74" i="8"/>
  <c r="Q75" i="8"/>
  <c r="Q76" i="8"/>
  <c r="Q77" i="8"/>
  <c r="Q78" i="8"/>
  <c r="Q79" i="8"/>
  <c r="Q80" i="8"/>
  <c r="Q81" i="8"/>
  <c r="Q82" i="8"/>
  <c r="Q83" i="8"/>
  <c r="Q84" i="8"/>
  <c r="Q85" i="8"/>
  <c r="Q86" i="8"/>
  <c r="Q87" i="8"/>
  <c r="Q88" i="8"/>
  <c r="Q89" i="8"/>
  <c r="Q90" i="8"/>
  <c r="Q91" i="8"/>
  <c r="Q92" i="8"/>
  <c r="Q93" i="8"/>
  <c r="Q94" i="8"/>
  <c r="Q95" i="8"/>
  <c r="Q96" i="8"/>
  <c r="Q97" i="8"/>
  <c r="Q98" i="8"/>
  <c r="Q99" i="8"/>
  <c r="Q100" i="8"/>
  <c r="Q101" i="8"/>
  <c r="Q102" i="8"/>
  <c r="Q103" i="8"/>
  <c r="Q104" i="8"/>
  <c r="Q105" i="8"/>
  <c r="Q106" i="8"/>
  <c r="Q107" i="8"/>
  <c r="Q108" i="8"/>
  <c r="Q109" i="8"/>
  <c r="Q110" i="8"/>
  <c r="Q111" i="8"/>
  <c r="Q112" i="8"/>
  <c r="Q113" i="8"/>
  <c r="Q114" i="8"/>
  <c r="Q115" i="8"/>
  <c r="Q116" i="8"/>
  <c r="Q117" i="8"/>
  <c r="Q118" i="8"/>
  <c r="Q119" i="8"/>
  <c r="Q120" i="8"/>
  <c r="Q121" i="8"/>
  <c r="Q122" i="8"/>
  <c r="Q123" i="8"/>
  <c r="R5" i="8"/>
  <c r="V5" i="8" s="1"/>
  <c r="R9" i="8"/>
  <c r="V9" i="8" s="1"/>
  <c r="R13" i="8"/>
  <c r="V13" i="8" s="1"/>
  <c r="R17" i="8"/>
  <c r="V17" i="8" s="1"/>
  <c r="R21" i="8"/>
  <c r="V21" i="8" s="1"/>
  <c r="R25" i="8"/>
  <c r="V25" i="8" s="1"/>
  <c r="R29" i="8"/>
  <c r="V29" i="8" s="1"/>
  <c r="R33" i="8"/>
  <c r="V33" i="8" s="1"/>
  <c r="R37" i="8"/>
  <c r="V37" i="8" s="1"/>
  <c r="R41" i="8"/>
  <c r="V41" i="8" s="1"/>
  <c r="R45" i="8"/>
  <c r="V45" i="8" s="1"/>
  <c r="R49" i="8"/>
  <c r="V49" i="8" s="1"/>
  <c r="R53" i="8"/>
  <c r="V53" i="8" s="1"/>
  <c r="R57" i="8"/>
  <c r="V57" i="8" s="1"/>
  <c r="R61" i="8"/>
  <c r="V61" i="8" s="1"/>
  <c r="R65" i="8"/>
  <c r="V65" i="8" s="1"/>
  <c r="R69" i="8"/>
  <c r="V69" i="8" s="1"/>
  <c r="R73" i="8"/>
  <c r="V73" i="8" s="1"/>
  <c r="R77" i="8"/>
  <c r="V77" i="8" s="1"/>
  <c r="R81" i="8"/>
  <c r="V81" i="8" s="1"/>
  <c r="R85" i="8"/>
  <c r="V85" i="8" s="1"/>
  <c r="R89" i="8"/>
  <c r="V89" i="8" s="1"/>
  <c r="R93" i="8"/>
  <c r="V93" i="8" s="1"/>
  <c r="R97" i="8"/>
  <c r="V97" i="8" s="1"/>
  <c r="R101" i="8"/>
  <c r="V101" i="8" s="1"/>
  <c r="R105" i="8"/>
  <c r="V105" i="8" s="1"/>
  <c r="R109" i="8"/>
  <c r="V109" i="8" s="1"/>
  <c r="R112" i="8"/>
  <c r="V112" i="8" s="1"/>
  <c r="R113" i="8"/>
  <c r="V113" i="8" s="1"/>
  <c r="R114" i="8"/>
  <c r="V114" i="8" s="1"/>
  <c r="R115" i="8"/>
  <c r="V115" i="8" s="1"/>
  <c r="R116" i="8"/>
  <c r="V116" i="8" s="1"/>
  <c r="R117" i="8"/>
  <c r="V117" i="8" s="1"/>
  <c r="R118" i="8"/>
  <c r="V118" i="8" s="1"/>
  <c r="R119" i="8"/>
  <c r="V119" i="8" s="1"/>
  <c r="R120" i="8"/>
  <c r="V120" i="8" s="1"/>
  <c r="R121" i="8"/>
  <c r="V121" i="8" s="1"/>
  <c r="R122" i="8"/>
  <c r="V122" i="8" s="1"/>
  <c r="R123" i="8"/>
  <c r="V123" i="8" s="1"/>
  <c r="R124" i="8"/>
  <c r="V124" i="8" s="1"/>
  <c r="S5" i="8"/>
  <c r="S6" i="8"/>
  <c r="S7" i="8"/>
  <c r="S8" i="8"/>
  <c r="T5" i="8" s="1"/>
  <c r="Z5" i="8" s="1"/>
  <c r="S9" i="8"/>
  <c r="S10" i="8"/>
  <c r="S11" i="8"/>
  <c r="S12" i="8"/>
  <c r="S13" i="8"/>
  <c r="S14" i="8"/>
  <c r="S15" i="8"/>
  <c r="S16" i="8"/>
  <c r="S17" i="8"/>
  <c r="S18" i="8"/>
  <c r="S19" i="8"/>
  <c r="S20" i="8"/>
  <c r="S21" i="8"/>
  <c r="S22" i="8"/>
  <c r="S23" i="8"/>
  <c r="S24" i="8"/>
  <c r="S25" i="8"/>
  <c r="S26" i="8"/>
  <c r="S27" i="8"/>
  <c r="S28" i="8"/>
  <c r="S29" i="8"/>
  <c r="S30" i="8"/>
  <c r="S31" i="8"/>
  <c r="S32" i="8"/>
  <c r="S33" i="8"/>
  <c r="S34" i="8"/>
  <c r="S35" i="8"/>
  <c r="S36" i="8"/>
  <c r="S37" i="8"/>
  <c r="S38" i="8"/>
  <c r="S39" i="8"/>
  <c r="S40" i="8"/>
  <c r="S41" i="8"/>
  <c r="S42" i="8"/>
  <c r="S43" i="8"/>
  <c r="S44" i="8"/>
  <c r="S45" i="8"/>
  <c r="S46" i="8"/>
  <c r="S47" i="8"/>
  <c r="S48" i="8"/>
  <c r="S49" i="8"/>
  <c r="S50" i="8"/>
  <c r="S51" i="8"/>
  <c r="S52" i="8"/>
  <c r="S53" i="8"/>
  <c r="S54" i="8"/>
  <c r="S55" i="8"/>
  <c r="S56" i="8"/>
  <c r="S57" i="8"/>
  <c r="S58" i="8"/>
  <c r="S59" i="8"/>
  <c r="S60" i="8"/>
  <c r="S61" i="8"/>
  <c r="S62" i="8"/>
  <c r="S63" i="8"/>
  <c r="S64" i="8"/>
  <c r="S65" i="8"/>
  <c r="S66" i="8"/>
  <c r="S67" i="8"/>
  <c r="S68" i="8"/>
  <c r="S69" i="8"/>
  <c r="S70" i="8"/>
  <c r="S71" i="8"/>
  <c r="S72" i="8"/>
  <c r="S73" i="8"/>
  <c r="S74" i="8"/>
  <c r="S75" i="8"/>
  <c r="S76" i="8"/>
  <c r="S77" i="8"/>
  <c r="S78" i="8"/>
  <c r="S79" i="8"/>
  <c r="S80" i="8"/>
  <c r="S81" i="8"/>
  <c r="S82" i="8"/>
  <c r="S83" i="8"/>
  <c r="S84" i="8"/>
  <c r="S85" i="8"/>
  <c r="S86" i="8"/>
  <c r="S87" i="8"/>
  <c r="S88" i="8"/>
  <c r="S89" i="8"/>
  <c r="S90" i="8"/>
  <c r="S91" i="8"/>
  <c r="S92" i="8"/>
  <c r="S93" i="8"/>
  <c r="S94" i="8"/>
  <c r="S95" i="8"/>
  <c r="S96" i="8"/>
  <c r="S97" i="8"/>
  <c r="S98" i="8"/>
  <c r="S99" i="8"/>
  <c r="S100" i="8"/>
  <c r="S101" i="8"/>
  <c r="S102" i="8"/>
  <c r="S103" i="8"/>
  <c r="S104" i="8"/>
  <c r="S105" i="8"/>
  <c r="S106" i="8"/>
  <c r="S107" i="8"/>
  <c r="S108" i="8"/>
  <c r="S109" i="8"/>
  <c r="S110" i="8"/>
  <c r="S111" i="8"/>
  <c r="S112" i="8"/>
  <c r="S113" i="8"/>
  <c r="S114" i="8"/>
  <c r="S115" i="8"/>
  <c r="S116" i="8"/>
  <c r="S117" i="8"/>
  <c r="S118" i="8"/>
  <c r="S119" i="8"/>
  <c r="S120" i="8"/>
  <c r="S121" i="8"/>
  <c r="S122" i="8"/>
  <c r="S123" i="8"/>
  <c r="T8" i="8"/>
  <c r="Z8" i="8" s="1"/>
  <c r="T12" i="8"/>
  <c r="Z12" i="8" s="1"/>
  <c r="T16" i="8"/>
  <c r="Z16" i="8" s="1"/>
  <c r="T20" i="8"/>
  <c r="Z20" i="8" s="1"/>
  <c r="T24" i="8"/>
  <c r="Z24" i="8" s="1"/>
  <c r="T28" i="8"/>
  <c r="Z28" i="8" s="1"/>
  <c r="T32" i="8"/>
  <c r="Z32" i="8" s="1"/>
  <c r="T36" i="8"/>
  <c r="Z36" i="8" s="1"/>
  <c r="T40" i="8"/>
  <c r="Z40" i="8" s="1"/>
  <c r="T44" i="8"/>
  <c r="Z44" i="8" s="1"/>
  <c r="T48" i="8"/>
  <c r="Z48" i="8" s="1"/>
  <c r="T52" i="8"/>
  <c r="Z52" i="8" s="1"/>
  <c r="T56" i="8"/>
  <c r="Z56" i="8" s="1"/>
  <c r="T60" i="8"/>
  <c r="Z60" i="8" s="1"/>
  <c r="T64" i="8"/>
  <c r="Z64" i="8" s="1"/>
  <c r="T68" i="8"/>
  <c r="Z68" i="8" s="1"/>
  <c r="T72" i="8"/>
  <c r="Z72" i="8" s="1"/>
  <c r="T76" i="8"/>
  <c r="Z76" i="8" s="1"/>
  <c r="T80" i="8"/>
  <c r="Z80" i="8" s="1"/>
  <c r="T84" i="8"/>
  <c r="Z84" i="8" s="1"/>
  <c r="T88" i="8"/>
  <c r="Z88" i="8" s="1"/>
  <c r="T92" i="8"/>
  <c r="Z92" i="8" s="1"/>
  <c r="T96" i="8"/>
  <c r="Z96" i="8" s="1"/>
  <c r="T100" i="8"/>
  <c r="Z100" i="8" s="1"/>
  <c r="T104" i="8"/>
  <c r="Z104" i="8" s="1"/>
  <c r="T108" i="8"/>
  <c r="Z108" i="8" s="1"/>
  <c r="T112" i="8"/>
  <c r="Z112" i="8" s="1"/>
  <c r="T116" i="8"/>
  <c r="Z116" i="8" s="1"/>
  <c r="T120" i="8"/>
  <c r="Z120" i="8" s="1"/>
  <c r="T124" i="8"/>
  <c r="Z124" i="8" s="1"/>
  <c r="S4" i="8"/>
  <c r="Q4" i="8"/>
  <c r="R4" i="8" s="1"/>
  <c r="V4" i="8" s="1"/>
  <c r="N2" i="18" l="1"/>
  <c r="N3" i="18" s="1"/>
  <c r="N5" i="17"/>
  <c r="X14" i="17"/>
  <c r="S6" i="15"/>
  <c r="S5" i="15"/>
  <c r="S3" i="15"/>
  <c r="S4" i="15"/>
  <c r="S8" i="15"/>
  <c r="S7" i="15"/>
  <c r="F44" i="14"/>
  <c r="G44" i="14"/>
  <c r="F76" i="14"/>
  <c r="G76" i="14"/>
  <c r="F108" i="14"/>
  <c r="G108" i="14"/>
  <c r="K4" i="15"/>
  <c r="U4" i="15"/>
  <c r="F24" i="14"/>
  <c r="G24" i="14"/>
  <c r="G80" i="14"/>
  <c r="F80" i="14"/>
  <c r="F135" i="14"/>
  <c r="G135" i="14"/>
  <c r="F151" i="14"/>
  <c r="G151" i="14"/>
  <c r="F167" i="14"/>
  <c r="G167" i="14"/>
  <c r="F183" i="14"/>
  <c r="G183" i="14"/>
  <c r="F101" i="14"/>
  <c r="G101" i="14"/>
  <c r="G134" i="14"/>
  <c r="F134" i="14"/>
  <c r="G150" i="14"/>
  <c r="F150" i="14"/>
  <c r="G166" i="14"/>
  <c r="F166" i="14"/>
  <c r="G182" i="14"/>
  <c r="F182" i="14"/>
  <c r="U12" i="15"/>
  <c r="F4" i="14"/>
  <c r="G4" i="14"/>
  <c r="F28" i="14"/>
  <c r="G28" i="14"/>
  <c r="G88" i="14"/>
  <c r="F88" i="14"/>
  <c r="G185" i="14"/>
  <c r="F185" i="14"/>
  <c r="G201" i="14"/>
  <c r="F201" i="14"/>
  <c r="G217" i="14"/>
  <c r="F217" i="14"/>
  <c r="G78" i="14"/>
  <c r="F78" i="14"/>
  <c r="F144" i="14"/>
  <c r="G144" i="14"/>
  <c r="F176" i="14"/>
  <c r="G176" i="14"/>
  <c r="E37" i="13"/>
  <c r="F37" i="13" s="1"/>
  <c r="E69" i="13"/>
  <c r="F69" i="13" s="1"/>
  <c r="F156" i="14"/>
  <c r="G156" i="14"/>
  <c r="E101" i="13"/>
  <c r="F101" i="13" s="1"/>
  <c r="F233" i="14"/>
  <c r="G233" i="14"/>
  <c r="E25" i="13"/>
  <c r="F25" i="13" s="1"/>
  <c r="E57" i="13"/>
  <c r="F57" i="13" s="1"/>
  <c r="E89" i="13"/>
  <c r="F89" i="13" s="1"/>
  <c r="E133" i="13"/>
  <c r="F133" i="13" s="1"/>
  <c r="E165" i="13"/>
  <c r="F165" i="13" s="1"/>
  <c r="F164" i="14"/>
  <c r="G164" i="14"/>
  <c r="E29" i="13"/>
  <c r="F29" i="13" s="1"/>
  <c r="E70" i="13"/>
  <c r="F70" i="13" s="1"/>
  <c r="F224" i="14"/>
  <c r="G224" i="14"/>
  <c r="F240" i="14"/>
  <c r="G240" i="14"/>
  <c r="E42" i="13"/>
  <c r="F42" i="13" s="1"/>
  <c r="E145" i="13"/>
  <c r="F145" i="13" s="1"/>
  <c r="E74" i="13"/>
  <c r="F74" i="13" s="1"/>
  <c r="E113" i="13"/>
  <c r="F113" i="13" s="1"/>
  <c r="E161" i="13"/>
  <c r="F161" i="13" s="1"/>
  <c r="E197" i="13"/>
  <c r="F197" i="13" s="1"/>
  <c r="E213" i="13"/>
  <c r="F213" i="13" s="1"/>
  <c r="E229" i="13"/>
  <c r="F229" i="13" s="1"/>
  <c r="E86" i="13"/>
  <c r="F86" i="13" s="1"/>
  <c r="E118" i="13"/>
  <c r="F118" i="13" s="1"/>
  <c r="E150" i="13"/>
  <c r="F150" i="13" s="1"/>
  <c r="E182" i="13"/>
  <c r="F182" i="13" s="1"/>
  <c r="E123" i="13"/>
  <c r="F123" i="13" s="1"/>
  <c r="E155" i="13"/>
  <c r="F155" i="13" s="1"/>
  <c r="E187" i="13"/>
  <c r="F187" i="13" s="1"/>
  <c r="E224" i="13"/>
  <c r="F224" i="13" s="1"/>
  <c r="X2" i="17"/>
  <c r="X13" i="17"/>
  <c r="X15" i="17" s="1"/>
  <c r="K2" i="16"/>
  <c r="K3" i="16" s="1"/>
  <c r="F52" i="14"/>
  <c r="G52" i="14"/>
  <c r="F84" i="14"/>
  <c r="G84" i="14"/>
  <c r="F116" i="14"/>
  <c r="G116" i="14"/>
  <c r="N2" i="17"/>
  <c r="G48" i="14"/>
  <c r="F48" i="14"/>
  <c r="F32" i="14"/>
  <c r="G32" i="14"/>
  <c r="G96" i="14"/>
  <c r="F96" i="14"/>
  <c r="F139" i="14"/>
  <c r="G139" i="14"/>
  <c r="F155" i="14"/>
  <c r="G155" i="14"/>
  <c r="F171" i="14"/>
  <c r="G171" i="14"/>
  <c r="U13" i="15"/>
  <c r="U15" i="15" s="1"/>
  <c r="S15" i="15" s="1"/>
  <c r="F117" i="14"/>
  <c r="G117" i="14"/>
  <c r="G138" i="14"/>
  <c r="F138" i="14"/>
  <c r="G154" i="14"/>
  <c r="F154" i="14"/>
  <c r="G170" i="14"/>
  <c r="F170" i="14"/>
  <c r="S21" i="15"/>
  <c r="E7" i="14"/>
  <c r="E11" i="14"/>
  <c r="E15" i="14"/>
  <c r="E19" i="14"/>
  <c r="E23" i="14"/>
  <c r="E27" i="14"/>
  <c r="E31" i="14"/>
  <c r="E35" i="14"/>
  <c r="E39" i="14"/>
  <c r="E127" i="14"/>
  <c r="E133" i="14"/>
  <c r="E137" i="14"/>
  <c r="E141" i="14"/>
  <c r="E145" i="14"/>
  <c r="E149" i="14"/>
  <c r="E153" i="14"/>
  <c r="E157" i="14"/>
  <c r="E161" i="14"/>
  <c r="E165" i="14"/>
  <c r="E169" i="14"/>
  <c r="E173" i="14"/>
  <c r="E177" i="14"/>
  <c r="E181" i="14"/>
  <c r="E42" i="14"/>
  <c r="E43" i="14"/>
  <c r="E50" i="14"/>
  <c r="E51" i="14"/>
  <c r="E58" i="14"/>
  <c r="E59" i="14"/>
  <c r="E66" i="14"/>
  <c r="E67" i="14"/>
  <c r="E74" i="14"/>
  <c r="E75" i="14"/>
  <c r="E82" i="14"/>
  <c r="E83" i="14"/>
  <c r="E90" i="14"/>
  <c r="E91" i="14"/>
  <c r="E98" i="14"/>
  <c r="E99" i="14"/>
  <c r="E106" i="14"/>
  <c r="E107" i="14"/>
  <c r="E114" i="14"/>
  <c r="E115" i="14"/>
  <c r="AA3" i="14"/>
  <c r="E6" i="14"/>
  <c r="E14" i="14"/>
  <c r="E22" i="14"/>
  <c r="E30" i="14"/>
  <c r="E38" i="14"/>
  <c r="E41" i="14"/>
  <c r="E54" i="14"/>
  <c r="E55" i="14"/>
  <c r="E57" i="14"/>
  <c r="E123" i="14"/>
  <c r="E5" i="14"/>
  <c r="E13" i="14"/>
  <c r="E21" i="14"/>
  <c r="E29" i="14"/>
  <c r="E37" i="14"/>
  <c r="E73" i="14"/>
  <c r="E87" i="14"/>
  <c r="E89" i="14"/>
  <c r="E103" i="14"/>
  <c r="E105" i="14"/>
  <c r="E119" i="14"/>
  <c r="E121" i="14"/>
  <c r="E125" i="14"/>
  <c r="E10" i="14"/>
  <c r="E18" i="14"/>
  <c r="E26" i="14"/>
  <c r="E34" i="14"/>
  <c r="E46" i="14"/>
  <c r="E47" i="14"/>
  <c r="E49" i="14"/>
  <c r="E62" i="14"/>
  <c r="E63" i="14"/>
  <c r="E65" i="14"/>
  <c r="E70" i="14"/>
  <c r="E122" i="14"/>
  <c r="E129" i="14"/>
  <c r="E222" i="14"/>
  <c r="E226" i="14"/>
  <c r="E230" i="14"/>
  <c r="E234" i="14"/>
  <c r="E238" i="14"/>
  <c r="E242" i="14"/>
  <c r="E81" i="14"/>
  <c r="E86" i="14"/>
  <c r="E113" i="14"/>
  <c r="E118" i="14"/>
  <c r="E186" i="14"/>
  <c r="E188" i="14"/>
  <c r="E190" i="14"/>
  <c r="E192" i="14"/>
  <c r="E194" i="14"/>
  <c r="E196" i="14"/>
  <c r="E198" i="14"/>
  <c r="E200" i="14"/>
  <c r="E202" i="14"/>
  <c r="E204" i="14"/>
  <c r="E206" i="14"/>
  <c r="E208" i="14"/>
  <c r="E210" i="14"/>
  <c r="E212" i="14"/>
  <c r="E214" i="14"/>
  <c r="E216" i="14"/>
  <c r="E218" i="14"/>
  <c r="E17" i="14"/>
  <c r="E33" i="14"/>
  <c r="E97" i="14"/>
  <c r="E187" i="14"/>
  <c r="E191" i="14"/>
  <c r="E195" i="14"/>
  <c r="E203" i="14"/>
  <c r="E215" i="14"/>
  <c r="E219" i="14"/>
  <c r="E243" i="14"/>
  <c r="E95" i="14"/>
  <c r="E9" i="14"/>
  <c r="E25" i="14"/>
  <c r="E71" i="14"/>
  <c r="E102" i="14"/>
  <c r="E199" i="14"/>
  <c r="E207" i="14"/>
  <c r="E211" i="14"/>
  <c r="E223" i="14"/>
  <c r="E227" i="14"/>
  <c r="E231" i="14"/>
  <c r="E235" i="14"/>
  <c r="E239" i="14"/>
  <c r="E111" i="14"/>
  <c r="E79" i="14"/>
  <c r="E36" i="14"/>
  <c r="E104" i="14"/>
  <c r="E189" i="14"/>
  <c r="E205" i="14"/>
  <c r="E93" i="14"/>
  <c r="E152" i="14"/>
  <c r="E184" i="14"/>
  <c r="E46" i="13"/>
  <c r="F46" i="13" s="1"/>
  <c r="E78" i="13"/>
  <c r="F78" i="13" s="1"/>
  <c r="E132" i="14"/>
  <c r="E180" i="14"/>
  <c r="E221" i="14"/>
  <c r="E237" i="14"/>
  <c r="E34" i="13"/>
  <c r="F34" i="13" s="1"/>
  <c r="E66" i="13"/>
  <c r="F66" i="13" s="1"/>
  <c r="E109" i="13"/>
  <c r="F109" i="13" s="1"/>
  <c r="E141" i="13"/>
  <c r="F141" i="13" s="1"/>
  <c r="E173" i="13"/>
  <c r="F173" i="13" s="1"/>
  <c r="E77" i="14"/>
  <c r="E172" i="14"/>
  <c r="E38" i="13"/>
  <c r="F38" i="13" s="1"/>
  <c r="E77" i="13"/>
  <c r="F77" i="13" s="1"/>
  <c r="E228" i="14"/>
  <c r="E10" i="13"/>
  <c r="F10" i="13" s="1"/>
  <c r="E49" i="13"/>
  <c r="F49" i="13" s="1"/>
  <c r="E177" i="13"/>
  <c r="F177" i="13" s="1"/>
  <c r="E72" i="14"/>
  <c r="E81" i="13"/>
  <c r="F81" i="13" s="1"/>
  <c r="E129" i="13"/>
  <c r="F129" i="13" s="1"/>
  <c r="E169" i="13"/>
  <c r="F169" i="13" s="1"/>
  <c r="E201" i="13"/>
  <c r="F201" i="13" s="1"/>
  <c r="E217" i="13"/>
  <c r="F217" i="13" s="1"/>
  <c r="E233" i="13"/>
  <c r="F233" i="13" s="1"/>
  <c r="E98" i="13"/>
  <c r="F98" i="13" s="1"/>
  <c r="E126" i="13"/>
  <c r="F126" i="13" s="1"/>
  <c r="E158" i="13"/>
  <c r="F158" i="13" s="1"/>
  <c r="E190" i="13"/>
  <c r="F190" i="13" s="1"/>
  <c r="E131" i="13"/>
  <c r="F131" i="13" s="1"/>
  <c r="E163" i="13"/>
  <c r="F163" i="13" s="1"/>
  <c r="E91" i="13"/>
  <c r="F91" i="13" s="1"/>
  <c r="K3" i="15"/>
  <c r="K7" i="15"/>
  <c r="K6" i="15"/>
  <c r="F60" i="14"/>
  <c r="G60" i="14"/>
  <c r="F92" i="14"/>
  <c r="G92" i="14"/>
  <c r="F124" i="14"/>
  <c r="G124" i="14"/>
  <c r="G64" i="14"/>
  <c r="F64" i="14"/>
  <c r="F8" i="14"/>
  <c r="G8" i="14"/>
  <c r="F40" i="14"/>
  <c r="G40" i="14"/>
  <c r="G112" i="14"/>
  <c r="F112" i="14"/>
  <c r="F143" i="14"/>
  <c r="G143" i="14"/>
  <c r="F159" i="14"/>
  <c r="G159" i="14"/>
  <c r="F175" i="14"/>
  <c r="G175" i="14"/>
  <c r="F69" i="14"/>
  <c r="G69" i="14"/>
  <c r="F128" i="14"/>
  <c r="G128" i="14"/>
  <c r="G142" i="14"/>
  <c r="F142" i="14"/>
  <c r="G158" i="14"/>
  <c r="F158" i="14"/>
  <c r="G174" i="14"/>
  <c r="F174" i="14"/>
  <c r="F12" i="14"/>
  <c r="G12" i="14"/>
  <c r="F45" i="14"/>
  <c r="G45" i="14"/>
  <c r="G120" i="14"/>
  <c r="F120" i="14"/>
  <c r="G193" i="14"/>
  <c r="F193" i="14"/>
  <c r="G209" i="14"/>
  <c r="F209" i="14"/>
  <c r="G110" i="14"/>
  <c r="F110" i="14"/>
  <c r="F160" i="14"/>
  <c r="G160" i="14"/>
  <c r="F140" i="14"/>
  <c r="G140" i="14"/>
  <c r="S57" i="15"/>
  <c r="F225" i="14"/>
  <c r="G225" i="14"/>
  <c r="F241" i="14"/>
  <c r="G241" i="14"/>
  <c r="G94" i="14"/>
  <c r="F94" i="14"/>
  <c r="N3" i="13"/>
  <c r="U3" i="13"/>
  <c r="N6" i="13"/>
  <c r="N21" i="13"/>
  <c r="N25" i="13"/>
  <c r="N29" i="13"/>
  <c r="N33" i="13"/>
  <c r="N37" i="13"/>
  <c r="N41" i="13"/>
  <c r="N45" i="13"/>
  <c r="N49" i="13"/>
  <c r="N53" i="13"/>
  <c r="N57" i="13"/>
  <c r="N61" i="13"/>
  <c r="N65" i="13"/>
  <c r="N69" i="13"/>
  <c r="N73" i="13"/>
  <c r="N77" i="13"/>
  <c r="N81" i="13"/>
  <c r="N7" i="13"/>
  <c r="N12" i="13"/>
  <c r="N13" i="13"/>
  <c r="N14" i="13"/>
  <c r="N15" i="13"/>
  <c r="N16" i="13"/>
  <c r="N17" i="13"/>
  <c r="N18" i="13"/>
  <c r="N19" i="13"/>
  <c r="N20" i="13"/>
  <c r="N24" i="13"/>
  <c r="N28" i="13"/>
  <c r="N32" i="13"/>
  <c r="N36" i="13"/>
  <c r="N40" i="13"/>
  <c r="N44" i="13"/>
  <c r="N48" i="13"/>
  <c r="N52" i="13"/>
  <c r="N56" i="13"/>
  <c r="N60" i="13"/>
  <c r="N64" i="13"/>
  <c r="N68" i="13"/>
  <c r="N72" i="13"/>
  <c r="N76" i="13"/>
  <c r="N80" i="13"/>
  <c r="N84" i="13"/>
  <c r="N88" i="13"/>
  <c r="N92" i="13"/>
  <c r="N96" i="13"/>
  <c r="N100" i="13"/>
  <c r="E4" i="13"/>
  <c r="F4" i="13" s="1"/>
  <c r="N4" i="13"/>
  <c r="E8" i="13"/>
  <c r="F8" i="13" s="1"/>
  <c r="N8" i="13"/>
  <c r="N11" i="13"/>
  <c r="E12" i="13"/>
  <c r="F12" i="13" s="1"/>
  <c r="E13" i="13"/>
  <c r="F13" i="13" s="1"/>
  <c r="E14" i="13"/>
  <c r="F14" i="13" s="1"/>
  <c r="E15" i="13"/>
  <c r="F15" i="13" s="1"/>
  <c r="E16" i="13"/>
  <c r="F16" i="13" s="1"/>
  <c r="E17" i="13"/>
  <c r="F17" i="13" s="1"/>
  <c r="E18" i="13"/>
  <c r="F18" i="13" s="1"/>
  <c r="E19" i="13"/>
  <c r="F19" i="13" s="1"/>
  <c r="E20" i="13"/>
  <c r="F20" i="13" s="1"/>
  <c r="N23" i="13"/>
  <c r="E24" i="13"/>
  <c r="F24" i="13" s="1"/>
  <c r="N27" i="13"/>
  <c r="E28" i="13"/>
  <c r="F28" i="13" s="1"/>
  <c r="N31" i="13"/>
  <c r="E32" i="13"/>
  <c r="F32" i="13" s="1"/>
  <c r="N35" i="13"/>
  <c r="E36" i="13"/>
  <c r="F36" i="13" s="1"/>
  <c r="N39" i="13"/>
  <c r="E40" i="13"/>
  <c r="F40" i="13" s="1"/>
  <c r="N43" i="13"/>
  <c r="E44" i="13"/>
  <c r="F44" i="13" s="1"/>
  <c r="N47" i="13"/>
  <c r="E48" i="13"/>
  <c r="F48" i="13" s="1"/>
  <c r="N51" i="13"/>
  <c r="E52" i="13"/>
  <c r="F52" i="13" s="1"/>
  <c r="N55" i="13"/>
  <c r="E56" i="13"/>
  <c r="F56" i="13" s="1"/>
  <c r="N59" i="13"/>
  <c r="E60" i="13"/>
  <c r="F60" i="13" s="1"/>
  <c r="N63" i="13"/>
  <c r="E64" i="13"/>
  <c r="F64" i="13" s="1"/>
  <c r="N67" i="13"/>
  <c r="E68" i="13"/>
  <c r="F68" i="13" s="1"/>
  <c r="N71" i="13"/>
  <c r="E72" i="13"/>
  <c r="F72" i="13" s="1"/>
  <c r="N75" i="13"/>
  <c r="E76" i="13"/>
  <c r="F76" i="13" s="1"/>
  <c r="N79" i="13"/>
  <c r="E80" i="13"/>
  <c r="F80" i="13" s="1"/>
  <c r="N83" i="13"/>
  <c r="N22" i="13"/>
  <c r="E31" i="13"/>
  <c r="F31" i="13" s="1"/>
  <c r="N38" i="13"/>
  <c r="E47" i="13"/>
  <c r="F47" i="13" s="1"/>
  <c r="N54" i="13"/>
  <c r="E63" i="13"/>
  <c r="F63" i="13" s="1"/>
  <c r="N70" i="13"/>
  <c r="E79" i="13"/>
  <c r="F79" i="13" s="1"/>
  <c r="N87" i="13"/>
  <c r="E88" i="13"/>
  <c r="F88" i="13" s="1"/>
  <c r="N89" i="13"/>
  <c r="N94" i="13"/>
  <c r="E23" i="13"/>
  <c r="F23" i="13" s="1"/>
  <c r="N30" i="13"/>
  <c r="E39" i="13"/>
  <c r="F39" i="13" s="1"/>
  <c r="E55" i="13"/>
  <c r="F55" i="13" s="1"/>
  <c r="N62" i="13"/>
  <c r="E71" i="13"/>
  <c r="F71" i="13" s="1"/>
  <c r="N78" i="13"/>
  <c r="N97" i="13"/>
  <c r="E99" i="13"/>
  <c r="F99" i="13" s="1"/>
  <c r="E111" i="13"/>
  <c r="F111" i="13" s="1"/>
  <c r="E122" i="13"/>
  <c r="F122" i="13" s="1"/>
  <c r="E135" i="13"/>
  <c r="F135" i="13" s="1"/>
  <c r="E138" i="13"/>
  <c r="F138" i="13" s="1"/>
  <c r="E151" i="13"/>
  <c r="F151" i="13" s="1"/>
  <c r="E154" i="13"/>
  <c r="F154" i="13" s="1"/>
  <c r="E162" i="13"/>
  <c r="F162" i="13" s="1"/>
  <c r="E167" i="13"/>
  <c r="F167" i="13" s="1"/>
  <c r="E170" i="13"/>
  <c r="F170" i="13" s="1"/>
  <c r="E178" i="13"/>
  <c r="F178" i="13" s="1"/>
  <c r="E191" i="13"/>
  <c r="F191" i="13" s="1"/>
  <c r="E199" i="13"/>
  <c r="F199" i="13" s="1"/>
  <c r="E203" i="13"/>
  <c r="F203" i="13" s="1"/>
  <c r="E207" i="13"/>
  <c r="F207" i="13" s="1"/>
  <c r="E211" i="13"/>
  <c r="F211" i="13" s="1"/>
  <c r="E219" i="13"/>
  <c r="F219" i="13" s="1"/>
  <c r="E223" i="13"/>
  <c r="F223" i="13" s="1"/>
  <c r="E227" i="13"/>
  <c r="F227" i="13" s="1"/>
  <c r="E231" i="13"/>
  <c r="F231" i="13" s="1"/>
  <c r="E235" i="13"/>
  <c r="F235" i="13" s="1"/>
  <c r="E239" i="13"/>
  <c r="F239" i="13" s="1"/>
  <c r="E5" i="13"/>
  <c r="F5" i="13" s="1"/>
  <c r="N5" i="13"/>
  <c r="E11" i="13"/>
  <c r="F11" i="13" s="1"/>
  <c r="N26" i="13"/>
  <c r="E35" i="13"/>
  <c r="F35" i="13" s="1"/>
  <c r="N42" i="13"/>
  <c r="E51" i="13"/>
  <c r="F51" i="13" s="1"/>
  <c r="N58" i="13"/>
  <c r="E67" i="13"/>
  <c r="F67" i="13" s="1"/>
  <c r="N74" i="13"/>
  <c r="E83" i="13"/>
  <c r="F83" i="13" s="1"/>
  <c r="E84" i="13"/>
  <c r="F84" i="13" s="1"/>
  <c r="N85" i="13"/>
  <c r="E87" i="13"/>
  <c r="F87" i="13" s="1"/>
  <c r="N90" i="13"/>
  <c r="N99" i="13"/>
  <c r="E100" i="13"/>
  <c r="F100" i="13" s="1"/>
  <c r="N101" i="13"/>
  <c r="E104" i="13"/>
  <c r="F104" i="13" s="1"/>
  <c r="E112" i="13"/>
  <c r="F112" i="13" s="1"/>
  <c r="E120" i="13"/>
  <c r="F120" i="13" s="1"/>
  <c r="E128" i="13"/>
  <c r="F128" i="13" s="1"/>
  <c r="E136" i="13"/>
  <c r="F136" i="13" s="1"/>
  <c r="E144" i="13"/>
  <c r="F144" i="13" s="1"/>
  <c r="E152" i="13"/>
  <c r="F152" i="13" s="1"/>
  <c r="E160" i="13"/>
  <c r="F160" i="13" s="1"/>
  <c r="E168" i="13"/>
  <c r="F168" i="13" s="1"/>
  <c r="E176" i="13"/>
  <c r="F176" i="13" s="1"/>
  <c r="E184" i="13"/>
  <c r="F184" i="13" s="1"/>
  <c r="E192" i="13"/>
  <c r="F192" i="13" s="1"/>
  <c r="E196" i="13"/>
  <c r="F196" i="13" s="1"/>
  <c r="E200" i="13"/>
  <c r="F200" i="13" s="1"/>
  <c r="E204" i="13"/>
  <c r="F204" i="13" s="1"/>
  <c r="E208" i="13"/>
  <c r="F208" i="13" s="1"/>
  <c r="E216" i="13"/>
  <c r="F216" i="13" s="1"/>
  <c r="E232" i="13"/>
  <c r="F232" i="13" s="1"/>
  <c r="N46" i="13"/>
  <c r="N86" i="13"/>
  <c r="E94" i="13"/>
  <c r="F94" i="13" s="1"/>
  <c r="N95" i="13"/>
  <c r="E96" i="13"/>
  <c r="F96" i="13" s="1"/>
  <c r="E103" i="13"/>
  <c r="F103" i="13" s="1"/>
  <c r="E106" i="13"/>
  <c r="F106" i="13" s="1"/>
  <c r="E114" i="13"/>
  <c r="F114" i="13" s="1"/>
  <c r="E119" i="13"/>
  <c r="F119" i="13" s="1"/>
  <c r="E127" i="13"/>
  <c r="F127" i="13" s="1"/>
  <c r="E130" i="13"/>
  <c r="F130" i="13" s="1"/>
  <c r="E143" i="13"/>
  <c r="F143" i="13" s="1"/>
  <c r="E146" i="13"/>
  <c r="F146" i="13" s="1"/>
  <c r="E159" i="13"/>
  <c r="F159" i="13" s="1"/>
  <c r="E175" i="13"/>
  <c r="F175" i="13" s="1"/>
  <c r="E183" i="13"/>
  <c r="F183" i="13" s="1"/>
  <c r="E186" i="13"/>
  <c r="F186" i="13" s="1"/>
  <c r="E195" i="13"/>
  <c r="F195" i="13" s="1"/>
  <c r="E215" i="13"/>
  <c r="F215" i="13" s="1"/>
  <c r="E243" i="13"/>
  <c r="F243" i="13" s="1"/>
  <c r="E108" i="13"/>
  <c r="F108" i="13" s="1"/>
  <c r="E206" i="13"/>
  <c r="F206" i="13" s="1"/>
  <c r="E9" i="13"/>
  <c r="F9" i="13" s="1"/>
  <c r="N66" i="13"/>
  <c r="E75" i="13"/>
  <c r="F75" i="13" s="1"/>
  <c r="N82" i="13"/>
  <c r="E90" i="13"/>
  <c r="F90" i="13" s="1"/>
  <c r="N91" i="13"/>
  <c r="E92" i="13"/>
  <c r="F92" i="13" s="1"/>
  <c r="N93" i="13"/>
  <c r="E95" i="13"/>
  <c r="F95" i="13" s="1"/>
  <c r="N98" i="13"/>
  <c r="E116" i="13"/>
  <c r="F116" i="13" s="1"/>
  <c r="E124" i="13"/>
  <c r="F124" i="13" s="1"/>
  <c r="E132" i="13"/>
  <c r="F132" i="13" s="1"/>
  <c r="E156" i="13"/>
  <c r="F156" i="13" s="1"/>
  <c r="E164" i="13"/>
  <c r="F164" i="13" s="1"/>
  <c r="E188" i="13"/>
  <c r="F188" i="13" s="1"/>
  <c r="E198" i="13"/>
  <c r="F198" i="13" s="1"/>
  <c r="E202" i="13"/>
  <c r="F202" i="13" s="1"/>
  <c r="E210" i="13"/>
  <c r="F210" i="13" s="1"/>
  <c r="E214" i="13"/>
  <c r="F214" i="13" s="1"/>
  <c r="E222" i="13"/>
  <c r="F222" i="13" s="1"/>
  <c r="E238" i="13"/>
  <c r="F238" i="13" s="1"/>
  <c r="E242" i="13"/>
  <c r="F242" i="13" s="1"/>
  <c r="E27" i="13"/>
  <c r="F27" i="13" s="1"/>
  <c r="N34" i="13"/>
  <c r="E43" i="13"/>
  <c r="F43" i="13" s="1"/>
  <c r="N50" i="13"/>
  <c r="E59" i="13"/>
  <c r="F59" i="13" s="1"/>
  <c r="E140" i="13"/>
  <c r="F140" i="13" s="1"/>
  <c r="E148" i="13"/>
  <c r="F148" i="13" s="1"/>
  <c r="E172" i="13"/>
  <c r="F172" i="13" s="1"/>
  <c r="E180" i="13"/>
  <c r="F180" i="13" s="1"/>
  <c r="E194" i="13"/>
  <c r="F194" i="13" s="1"/>
  <c r="E218" i="13"/>
  <c r="F218" i="13" s="1"/>
  <c r="E226" i="13"/>
  <c r="F226" i="13" s="1"/>
  <c r="E230" i="13"/>
  <c r="F230" i="13" s="1"/>
  <c r="E234" i="13"/>
  <c r="F234" i="13" s="1"/>
  <c r="E54" i="13"/>
  <c r="F54" i="13" s="1"/>
  <c r="E85" i="13"/>
  <c r="F85" i="13" s="1"/>
  <c r="F232" i="14"/>
  <c r="G232" i="14"/>
  <c r="E26" i="13"/>
  <c r="F26" i="13" s="1"/>
  <c r="E58" i="13"/>
  <c r="F58" i="13" s="1"/>
  <c r="E97" i="13"/>
  <c r="F97" i="13" s="1"/>
  <c r="E137" i="13"/>
  <c r="F137" i="13" s="1"/>
  <c r="E185" i="13"/>
  <c r="F185" i="13" s="1"/>
  <c r="E205" i="13"/>
  <c r="F205" i="13" s="1"/>
  <c r="E221" i="13"/>
  <c r="F221" i="13" s="1"/>
  <c r="E237" i="13"/>
  <c r="F237" i="13" s="1"/>
  <c r="E102" i="13"/>
  <c r="F102" i="13" s="1"/>
  <c r="E134" i="13"/>
  <c r="F134" i="13" s="1"/>
  <c r="E166" i="13"/>
  <c r="F166" i="13" s="1"/>
  <c r="E107" i="13"/>
  <c r="F107" i="13" s="1"/>
  <c r="E139" i="13"/>
  <c r="F139" i="13" s="1"/>
  <c r="E171" i="13"/>
  <c r="F171" i="13" s="1"/>
  <c r="E212" i="13"/>
  <c r="F212" i="13" s="1"/>
  <c r="E236" i="13"/>
  <c r="F236" i="13" s="1"/>
  <c r="F68" i="14"/>
  <c r="G68" i="14"/>
  <c r="F100" i="14"/>
  <c r="G100" i="14"/>
  <c r="S72" i="15"/>
  <c r="G56" i="14"/>
  <c r="F56" i="14"/>
  <c r="F16" i="14"/>
  <c r="G16" i="14"/>
  <c r="F53" i="14"/>
  <c r="G53" i="14"/>
  <c r="F131" i="14"/>
  <c r="G131" i="14"/>
  <c r="F147" i="14"/>
  <c r="G147" i="14"/>
  <c r="F163" i="14"/>
  <c r="G163" i="14"/>
  <c r="F179" i="14"/>
  <c r="G179" i="14"/>
  <c r="S69" i="15"/>
  <c r="E85" i="14"/>
  <c r="E130" i="14"/>
  <c r="E146" i="14"/>
  <c r="E162" i="14"/>
  <c r="E178" i="14"/>
  <c r="E20" i="14"/>
  <c r="E61" i="14"/>
  <c r="E126" i="14"/>
  <c r="E197" i="14"/>
  <c r="E213" i="14"/>
  <c r="E136" i="14"/>
  <c r="E168" i="14"/>
  <c r="E30" i="13"/>
  <c r="F30" i="13" s="1"/>
  <c r="E62" i="13"/>
  <c r="F62" i="13" s="1"/>
  <c r="E148" i="14"/>
  <c r="E45" i="13"/>
  <c r="F45" i="13" s="1"/>
  <c r="E229" i="14"/>
  <c r="E7" i="13"/>
  <c r="F7" i="13" s="1"/>
  <c r="E50" i="13"/>
  <c r="F50" i="13" s="1"/>
  <c r="E82" i="13"/>
  <c r="F82" i="13" s="1"/>
  <c r="E125" i="13"/>
  <c r="F125" i="13" s="1"/>
  <c r="E157" i="13"/>
  <c r="F157" i="13" s="1"/>
  <c r="E189" i="13"/>
  <c r="F189" i="13" s="1"/>
  <c r="E109" i="14"/>
  <c r="E22" i="13"/>
  <c r="F22" i="13" s="1"/>
  <c r="E61" i="13"/>
  <c r="F61" i="13" s="1"/>
  <c r="E220" i="14"/>
  <c r="E236" i="14"/>
  <c r="E33" i="13"/>
  <c r="F33" i="13" s="1"/>
  <c r="E121" i="13"/>
  <c r="F121" i="13" s="1"/>
  <c r="S89" i="15"/>
  <c r="E65" i="13"/>
  <c r="F65" i="13" s="1"/>
  <c r="E105" i="13"/>
  <c r="F105" i="13" s="1"/>
  <c r="E153" i="13"/>
  <c r="F153" i="13" s="1"/>
  <c r="E193" i="13"/>
  <c r="F193" i="13" s="1"/>
  <c r="E209" i="13"/>
  <c r="F209" i="13" s="1"/>
  <c r="E225" i="13"/>
  <c r="F225" i="13" s="1"/>
  <c r="E241" i="13"/>
  <c r="F241" i="13" s="1"/>
  <c r="E110" i="13"/>
  <c r="F110" i="13" s="1"/>
  <c r="E142" i="13"/>
  <c r="F142" i="13" s="1"/>
  <c r="E174" i="13"/>
  <c r="F174" i="13" s="1"/>
  <c r="E115" i="13"/>
  <c r="F115" i="13" s="1"/>
  <c r="E147" i="13"/>
  <c r="F147" i="13" s="1"/>
  <c r="E179" i="13"/>
  <c r="F179" i="13" s="1"/>
  <c r="E220" i="13"/>
  <c r="F220" i="13" s="1"/>
  <c r="E240" i="13"/>
  <c r="F240" i="13" s="1"/>
  <c r="W4" i="8"/>
  <c r="X4" i="8" s="1"/>
  <c r="W5" i="8"/>
  <c r="X5" i="8" s="1"/>
  <c r="R6" i="8"/>
  <c r="V6" i="8" s="1"/>
  <c r="R10" i="8"/>
  <c r="V10" i="8" s="1"/>
  <c r="R14" i="8"/>
  <c r="V14" i="8" s="1"/>
  <c r="R18" i="8"/>
  <c r="V18" i="8" s="1"/>
  <c r="R22" i="8"/>
  <c r="V22" i="8" s="1"/>
  <c r="R26" i="8"/>
  <c r="V26" i="8" s="1"/>
  <c r="R30" i="8"/>
  <c r="V30" i="8" s="1"/>
  <c r="R34" i="8"/>
  <c r="V34" i="8" s="1"/>
  <c r="R38" i="8"/>
  <c r="V38" i="8" s="1"/>
  <c r="R42" i="8"/>
  <c r="V42" i="8" s="1"/>
  <c r="R46" i="8"/>
  <c r="V46" i="8" s="1"/>
  <c r="R50" i="8"/>
  <c r="V50" i="8" s="1"/>
  <c r="R54" i="8"/>
  <c r="V54" i="8" s="1"/>
  <c r="R58" i="8"/>
  <c r="V58" i="8" s="1"/>
  <c r="R62" i="8"/>
  <c r="V62" i="8" s="1"/>
  <c r="R66" i="8"/>
  <c r="V66" i="8" s="1"/>
  <c r="R70" i="8"/>
  <c r="V70" i="8" s="1"/>
  <c r="R74" i="8"/>
  <c r="V74" i="8" s="1"/>
  <c r="R78" i="8"/>
  <c r="V78" i="8" s="1"/>
  <c r="R82" i="8"/>
  <c r="V82" i="8" s="1"/>
  <c r="R86" i="8"/>
  <c r="V86" i="8" s="1"/>
  <c r="R90" i="8"/>
  <c r="V90" i="8" s="1"/>
  <c r="R94" i="8"/>
  <c r="V94" i="8" s="1"/>
  <c r="R98" i="8"/>
  <c r="V98" i="8" s="1"/>
  <c r="R102" i="8"/>
  <c r="V102" i="8" s="1"/>
  <c r="R106" i="8"/>
  <c r="V106" i="8" s="1"/>
  <c r="R110" i="8"/>
  <c r="V110" i="8" s="1"/>
  <c r="R7" i="8"/>
  <c r="V7" i="8" s="1"/>
  <c r="R11" i="8"/>
  <c r="V11" i="8" s="1"/>
  <c r="R15" i="8"/>
  <c r="V15" i="8" s="1"/>
  <c r="R19" i="8"/>
  <c r="V19" i="8" s="1"/>
  <c r="R23" i="8"/>
  <c r="V23" i="8" s="1"/>
  <c r="R27" i="8"/>
  <c r="V27" i="8" s="1"/>
  <c r="R31" i="8"/>
  <c r="V31" i="8" s="1"/>
  <c r="R35" i="8"/>
  <c r="V35" i="8" s="1"/>
  <c r="R39" i="8"/>
  <c r="V39" i="8" s="1"/>
  <c r="R43" i="8"/>
  <c r="V43" i="8" s="1"/>
  <c r="R47" i="8"/>
  <c r="V47" i="8" s="1"/>
  <c r="R51" i="8"/>
  <c r="V51" i="8" s="1"/>
  <c r="R55" i="8"/>
  <c r="V55" i="8" s="1"/>
  <c r="R59" i="8"/>
  <c r="V59" i="8" s="1"/>
  <c r="R63" i="8"/>
  <c r="V63" i="8" s="1"/>
  <c r="R67" i="8"/>
  <c r="V67" i="8" s="1"/>
  <c r="R71" i="8"/>
  <c r="V71" i="8" s="1"/>
  <c r="R75" i="8"/>
  <c r="V75" i="8" s="1"/>
  <c r="R79" i="8"/>
  <c r="V79" i="8" s="1"/>
  <c r="R83" i="8"/>
  <c r="V83" i="8" s="1"/>
  <c r="R87" i="8"/>
  <c r="V87" i="8" s="1"/>
  <c r="R91" i="8"/>
  <c r="V91" i="8" s="1"/>
  <c r="R95" i="8"/>
  <c r="V95" i="8" s="1"/>
  <c r="R99" i="8"/>
  <c r="V99" i="8" s="1"/>
  <c r="R103" i="8"/>
  <c r="V103" i="8" s="1"/>
  <c r="R107" i="8"/>
  <c r="V107" i="8" s="1"/>
  <c r="R111" i="8"/>
  <c r="V111" i="8" s="1"/>
  <c r="R8" i="8"/>
  <c r="V8" i="8" s="1"/>
  <c r="R12" i="8"/>
  <c r="V12" i="8" s="1"/>
  <c r="R16" i="8"/>
  <c r="V16" i="8" s="1"/>
  <c r="R20" i="8"/>
  <c r="V20" i="8" s="1"/>
  <c r="R24" i="8"/>
  <c r="V24" i="8" s="1"/>
  <c r="R28" i="8"/>
  <c r="V28" i="8" s="1"/>
  <c r="R32" i="8"/>
  <c r="V32" i="8" s="1"/>
  <c r="R36" i="8"/>
  <c r="V36" i="8" s="1"/>
  <c r="R40" i="8"/>
  <c r="V40" i="8" s="1"/>
  <c r="R44" i="8"/>
  <c r="V44" i="8" s="1"/>
  <c r="R48" i="8"/>
  <c r="V48" i="8" s="1"/>
  <c r="R52" i="8"/>
  <c r="V52" i="8" s="1"/>
  <c r="R56" i="8"/>
  <c r="V56" i="8" s="1"/>
  <c r="R60" i="8"/>
  <c r="V60" i="8" s="1"/>
  <c r="R64" i="8"/>
  <c r="V64" i="8" s="1"/>
  <c r="R68" i="8"/>
  <c r="V68" i="8" s="1"/>
  <c r="R72" i="8"/>
  <c r="V72" i="8" s="1"/>
  <c r="R76" i="8"/>
  <c r="V76" i="8" s="1"/>
  <c r="R80" i="8"/>
  <c r="V80" i="8" s="1"/>
  <c r="R84" i="8"/>
  <c r="V84" i="8" s="1"/>
  <c r="R88" i="8"/>
  <c r="V88" i="8" s="1"/>
  <c r="R92" i="8"/>
  <c r="V92" i="8" s="1"/>
  <c r="R96" i="8"/>
  <c r="V96" i="8" s="1"/>
  <c r="R100" i="8"/>
  <c r="V100" i="8" s="1"/>
  <c r="R104" i="8"/>
  <c r="V104" i="8" s="1"/>
  <c r="R108" i="8"/>
  <c r="V108" i="8" s="1"/>
  <c r="T123" i="8"/>
  <c r="Z123" i="8" s="1"/>
  <c r="T119" i="8"/>
  <c r="Z119" i="8" s="1"/>
  <c r="T115" i="8"/>
  <c r="Z115" i="8" s="1"/>
  <c r="T111" i="8"/>
  <c r="Z111" i="8" s="1"/>
  <c r="T107" i="8"/>
  <c r="Z107" i="8" s="1"/>
  <c r="T103" i="8"/>
  <c r="Z103" i="8" s="1"/>
  <c r="T99" i="8"/>
  <c r="Z99" i="8" s="1"/>
  <c r="T95" i="8"/>
  <c r="Z95" i="8" s="1"/>
  <c r="T91" i="8"/>
  <c r="Z91" i="8" s="1"/>
  <c r="T87" i="8"/>
  <c r="Z87" i="8" s="1"/>
  <c r="T83" i="8"/>
  <c r="Z83" i="8" s="1"/>
  <c r="T79" i="8"/>
  <c r="Z79" i="8" s="1"/>
  <c r="T75" i="8"/>
  <c r="Z75" i="8" s="1"/>
  <c r="T71" i="8"/>
  <c r="Z71" i="8" s="1"/>
  <c r="T67" i="8"/>
  <c r="Z67" i="8" s="1"/>
  <c r="T63" i="8"/>
  <c r="Z63" i="8" s="1"/>
  <c r="T59" i="8"/>
  <c r="Z59" i="8" s="1"/>
  <c r="T55" i="8"/>
  <c r="Z55" i="8" s="1"/>
  <c r="T51" i="8"/>
  <c r="Z51" i="8" s="1"/>
  <c r="T47" i="8"/>
  <c r="Z47" i="8" s="1"/>
  <c r="T43" i="8"/>
  <c r="Z43" i="8" s="1"/>
  <c r="T39" i="8"/>
  <c r="Z39" i="8" s="1"/>
  <c r="T35" i="8"/>
  <c r="Z35" i="8" s="1"/>
  <c r="T31" i="8"/>
  <c r="Z31" i="8" s="1"/>
  <c r="T27" i="8"/>
  <c r="Z27" i="8" s="1"/>
  <c r="T23" i="8"/>
  <c r="Z23" i="8" s="1"/>
  <c r="T19" i="8"/>
  <c r="Z19" i="8" s="1"/>
  <c r="T15" i="8"/>
  <c r="Z15" i="8" s="1"/>
  <c r="T11" i="8"/>
  <c r="Z11" i="8" s="1"/>
  <c r="T7" i="8"/>
  <c r="Z7" i="8" s="1"/>
  <c r="T122" i="8"/>
  <c r="Z122" i="8" s="1"/>
  <c r="T118" i="8"/>
  <c r="Z118" i="8" s="1"/>
  <c r="T114" i="8"/>
  <c r="Z114" i="8" s="1"/>
  <c r="T110" i="8"/>
  <c r="Z110" i="8" s="1"/>
  <c r="T106" i="8"/>
  <c r="Z106" i="8" s="1"/>
  <c r="T102" i="8"/>
  <c r="Z102" i="8" s="1"/>
  <c r="T98" i="8"/>
  <c r="Z98" i="8" s="1"/>
  <c r="T94" i="8"/>
  <c r="Z94" i="8" s="1"/>
  <c r="T90" i="8"/>
  <c r="Z90" i="8" s="1"/>
  <c r="T86" i="8"/>
  <c r="Z86" i="8" s="1"/>
  <c r="T82" i="8"/>
  <c r="Z82" i="8" s="1"/>
  <c r="T78" i="8"/>
  <c r="Z78" i="8" s="1"/>
  <c r="T74" i="8"/>
  <c r="Z74" i="8" s="1"/>
  <c r="T70" i="8"/>
  <c r="Z70" i="8" s="1"/>
  <c r="T66" i="8"/>
  <c r="Z66" i="8" s="1"/>
  <c r="T62" i="8"/>
  <c r="Z62" i="8" s="1"/>
  <c r="T58" i="8"/>
  <c r="Z58" i="8" s="1"/>
  <c r="T54" i="8"/>
  <c r="Z54" i="8" s="1"/>
  <c r="T50" i="8"/>
  <c r="Z50" i="8" s="1"/>
  <c r="T46" i="8"/>
  <c r="Z46" i="8" s="1"/>
  <c r="T42" i="8"/>
  <c r="Z42" i="8" s="1"/>
  <c r="T38" i="8"/>
  <c r="Z38" i="8" s="1"/>
  <c r="T34" i="8"/>
  <c r="Z34" i="8" s="1"/>
  <c r="T30" i="8"/>
  <c r="Z30" i="8" s="1"/>
  <c r="T26" i="8"/>
  <c r="Z26" i="8" s="1"/>
  <c r="T22" i="8"/>
  <c r="Z22" i="8" s="1"/>
  <c r="T18" i="8"/>
  <c r="Z18" i="8" s="1"/>
  <c r="T14" i="8"/>
  <c r="Z14" i="8" s="1"/>
  <c r="T10" i="8"/>
  <c r="Z10" i="8" s="1"/>
  <c r="T6" i="8"/>
  <c r="Z6" i="8" s="1"/>
  <c r="T4" i="8"/>
  <c r="Z4" i="8" s="1"/>
  <c r="T121" i="8"/>
  <c r="Z121" i="8" s="1"/>
  <c r="T117" i="8"/>
  <c r="Z117" i="8" s="1"/>
  <c r="T113" i="8"/>
  <c r="Z113" i="8" s="1"/>
  <c r="T109" i="8"/>
  <c r="Z109" i="8" s="1"/>
  <c r="T105" i="8"/>
  <c r="Z105" i="8" s="1"/>
  <c r="T101" i="8"/>
  <c r="Z101" i="8" s="1"/>
  <c r="T97" i="8"/>
  <c r="Z97" i="8" s="1"/>
  <c r="T93" i="8"/>
  <c r="Z93" i="8" s="1"/>
  <c r="T89" i="8"/>
  <c r="Z89" i="8" s="1"/>
  <c r="T85" i="8"/>
  <c r="Z85" i="8" s="1"/>
  <c r="T81" i="8"/>
  <c r="Z81" i="8" s="1"/>
  <c r="T77" i="8"/>
  <c r="Z77" i="8" s="1"/>
  <c r="T73" i="8"/>
  <c r="Z73" i="8" s="1"/>
  <c r="T69" i="8"/>
  <c r="Z69" i="8" s="1"/>
  <c r="T65" i="8"/>
  <c r="Z65" i="8" s="1"/>
  <c r="T61" i="8"/>
  <c r="Z61" i="8" s="1"/>
  <c r="T57" i="8"/>
  <c r="Z57" i="8" s="1"/>
  <c r="T53" i="8"/>
  <c r="Z53" i="8" s="1"/>
  <c r="T49" i="8"/>
  <c r="Z49" i="8" s="1"/>
  <c r="T45" i="8"/>
  <c r="Z45" i="8" s="1"/>
  <c r="T41" i="8"/>
  <c r="Z41" i="8" s="1"/>
  <c r="T37" i="8"/>
  <c r="Z37" i="8" s="1"/>
  <c r="T33" i="8"/>
  <c r="Z33" i="8" s="1"/>
  <c r="T29" i="8"/>
  <c r="Z29" i="8" s="1"/>
  <c r="T25" i="8"/>
  <c r="Z25" i="8" s="1"/>
  <c r="T21" i="8"/>
  <c r="Z21" i="8" s="1"/>
  <c r="T17" i="8"/>
  <c r="Z17" i="8" s="1"/>
  <c r="T13" i="8"/>
  <c r="Z13" i="8" s="1"/>
  <c r="T9" i="8"/>
  <c r="Z9" i="8" s="1"/>
  <c r="Q5" i="7"/>
  <c r="Q6" i="7"/>
  <c r="Q7" i="7"/>
  <c r="Q8" i="7"/>
  <c r="Q9" i="7"/>
  <c r="Q10" i="7"/>
  <c r="Q11" i="7"/>
  <c r="Q12" i="7"/>
  <c r="Q13" i="7"/>
  <c r="Q14" i="7"/>
  <c r="Q15" i="7"/>
  <c r="Q16" i="7"/>
  <c r="Q17" i="7"/>
  <c r="Q18" i="7"/>
  <c r="Q19" i="7"/>
  <c r="Q20" i="7"/>
  <c r="Q21" i="7"/>
  <c r="Q22" i="7"/>
  <c r="Q23" i="7"/>
  <c r="Q24" i="7"/>
  <c r="Q25" i="7"/>
  <c r="Q26" i="7"/>
  <c r="Q27" i="7"/>
  <c r="Q28" i="7"/>
  <c r="Q29" i="7"/>
  <c r="Q30" i="7"/>
  <c r="Q31" i="7"/>
  <c r="Q32" i="7"/>
  <c r="Q33" i="7"/>
  <c r="Q34" i="7"/>
  <c r="Q35" i="7"/>
  <c r="Q36" i="7"/>
  <c r="Q37" i="7"/>
  <c r="Q38" i="7"/>
  <c r="Q39" i="7"/>
  <c r="Q40" i="7"/>
  <c r="Q41" i="7"/>
  <c r="Q42" i="7"/>
  <c r="Q43" i="7"/>
  <c r="Q44" i="7"/>
  <c r="Q45" i="7"/>
  <c r="Q46" i="7"/>
  <c r="Q47" i="7"/>
  <c r="Q48" i="7"/>
  <c r="Q49" i="7"/>
  <c r="Q50" i="7"/>
  <c r="Q51" i="7"/>
  <c r="Q52" i="7"/>
  <c r="Q53" i="7"/>
  <c r="Q54" i="7"/>
  <c r="Q55" i="7"/>
  <c r="Q56" i="7"/>
  <c r="Q57" i="7"/>
  <c r="Q58" i="7"/>
  <c r="Q59" i="7"/>
  <c r="Q60" i="7"/>
  <c r="Q61" i="7"/>
  <c r="Q62" i="7"/>
  <c r="Q63" i="7"/>
  <c r="Q64" i="7"/>
  <c r="Q65" i="7"/>
  <c r="Q66" i="7"/>
  <c r="Q67" i="7"/>
  <c r="Q68" i="7"/>
  <c r="Q69" i="7"/>
  <c r="Q70" i="7"/>
  <c r="Q71" i="7"/>
  <c r="Q72" i="7"/>
  <c r="Q73" i="7"/>
  <c r="Q74" i="7"/>
  <c r="Q75" i="7"/>
  <c r="Q76" i="7"/>
  <c r="Q77" i="7"/>
  <c r="Q78" i="7"/>
  <c r="Q79" i="7"/>
  <c r="Q80" i="7"/>
  <c r="Q81" i="7"/>
  <c r="Q82" i="7"/>
  <c r="Q83" i="7"/>
  <c r="Q84" i="7"/>
  <c r="Q85" i="7"/>
  <c r="Q86" i="7"/>
  <c r="Q87" i="7"/>
  <c r="Q88" i="7"/>
  <c r="Q89" i="7"/>
  <c r="Q90" i="7"/>
  <c r="Q91" i="7"/>
  <c r="Q92" i="7"/>
  <c r="Q93" i="7"/>
  <c r="Q94" i="7"/>
  <c r="Q95" i="7"/>
  <c r="Q96" i="7"/>
  <c r="Q97" i="7"/>
  <c r="Q98" i="7"/>
  <c r="Q99" i="7"/>
  <c r="Q100" i="7"/>
  <c r="Q101" i="7"/>
  <c r="Q102" i="7"/>
  <c r="Q103" i="7"/>
  <c r="Q104" i="7"/>
  <c r="Q105" i="7"/>
  <c r="Q106" i="7"/>
  <c r="Q107" i="7"/>
  <c r="Q108" i="7"/>
  <c r="Q109" i="7"/>
  <c r="Q110" i="7"/>
  <c r="Q111" i="7"/>
  <c r="Q112" i="7"/>
  <c r="Q113" i="7"/>
  <c r="Q114" i="7"/>
  <c r="Q115" i="7"/>
  <c r="Q116" i="7"/>
  <c r="Q117" i="7"/>
  <c r="Q118" i="7"/>
  <c r="Q119" i="7"/>
  <c r="Q120" i="7"/>
  <c r="Q121" i="7"/>
  <c r="Q122" i="7"/>
  <c r="Q123" i="7"/>
  <c r="O5" i="7"/>
  <c r="O6" i="7"/>
  <c r="O7" i="7"/>
  <c r="O8" i="7"/>
  <c r="O9" i="7"/>
  <c r="O10" i="7"/>
  <c r="O11" i="7"/>
  <c r="O12" i="7"/>
  <c r="O13" i="7"/>
  <c r="O14" i="7"/>
  <c r="O15" i="7"/>
  <c r="O16" i="7"/>
  <c r="O17" i="7"/>
  <c r="O18" i="7"/>
  <c r="O19" i="7"/>
  <c r="O20" i="7"/>
  <c r="O21" i="7"/>
  <c r="O22" i="7"/>
  <c r="O23" i="7"/>
  <c r="O24" i="7"/>
  <c r="O25" i="7"/>
  <c r="O26" i="7"/>
  <c r="O27" i="7"/>
  <c r="O28" i="7"/>
  <c r="O29" i="7"/>
  <c r="O30" i="7"/>
  <c r="O31" i="7"/>
  <c r="O32" i="7"/>
  <c r="O33" i="7"/>
  <c r="O34" i="7"/>
  <c r="O35" i="7"/>
  <c r="O36" i="7"/>
  <c r="O37" i="7"/>
  <c r="O38" i="7"/>
  <c r="O39" i="7"/>
  <c r="O40" i="7"/>
  <c r="O41" i="7"/>
  <c r="O42" i="7"/>
  <c r="O43" i="7"/>
  <c r="O44" i="7"/>
  <c r="O45" i="7"/>
  <c r="O46" i="7"/>
  <c r="O47" i="7"/>
  <c r="O48" i="7"/>
  <c r="O49" i="7"/>
  <c r="O50" i="7"/>
  <c r="O51" i="7"/>
  <c r="O52" i="7"/>
  <c r="O53" i="7"/>
  <c r="O54" i="7"/>
  <c r="O55" i="7"/>
  <c r="O56" i="7"/>
  <c r="O57" i="7"/>
  <c r="O58" i="7"/>
  <c r="O59" i="7"/>
  <c r="O60" i="7"/>
  <c r="O61" i="7"/>
  <c r="O62" i="7"/>
  <c r="O63" i="7"/>
  <c r="O64" i="7"/>
  <c r="O65" i="7"/>
  <c r="O66" i="7"/>
  <c r="O67" i="7"/>
  <c r="O68" i="7"/>
  <c r="O69" i="7"/>
  <c r="O70" i="7"/>
  <c r="O71" i="7"/>
  <c r="O72" i="7"/>
  <c r="O73" i="7"/>
  <c r="O74" i="7"/>
  <c r="O75" i="7"/>
  <c r="O76" i="7"/>
  <c r="O77" i="7"/>
  <c r="O78" i="7"/>
  <c r="O79" i="7"/>
  <c r="O80" i="7"/>
  <c r="O81" i="7"/>
  <c r="O82" i="7"/>
  <c r="O83" i="7"/>
  <c r="O84" i="7"/>
  <c r="O85" i="7"/>
  <c r="O86" i="7"/>
  <c r="O87" i="7"/>
  <c r="O88" i="7"/>
  <c r="O89" i="7"/>
  <c r="O90" i="7"/>
  <c r="O91" i="7"/>
  <c r="O92" i="7"/>
  <c r="O93" i="7"/>
  <c r="O94" i="7"/>
  <c r="O95" i="7"/>
  <c r="O96" i="7"/>
  <c r="O97" i="7"/>
  <c r="O98" i="7"/>
  <c r="O99" i="7"/>
  <c r="O100" i="7"/>
  <c r="O101" i="7"/>
  <c r="O102" i="7"/>
  <c r="O103" i="7"/>
  <c r="O104" i="7"/>
  <c r="O105" i="7"/>
  <c r="O106" i="7"/>
  <c r="O107" i="7"/>
  <c r="O108" i="7"/>
  <c r="O109" i="7"/>
  <c r="O110" i="7"/>
  <c r="O111" i="7"/>
  <c r="O112" i="7"/>
  <c r="O113" i="7"/>
  <c r="O114" i="7"/>
  <c r="O115" i="7"/>
  <c r="O116" i="7"/>
  <c r="O117" i="7"/>
  <c r="O118" i="7"/>
  <c r="O119" i="7"/>
  <c r="O120" i="7"/>
  <c r="O121" i="7"/>
  <c r="O122" i="7"/>
  <c r="O123" i="7"/>
  <c r="O4" i="7"/>
  <c r="Q4" i="7"/>
  <c r="F109" i="14" l="1"/>
  <c r="G109" i="14"/>
  <c r="F20" i="14"/>
  <c r="G20" i="14"/>
  <c r="F172" i="14"/>
  <c r="G172" i="14"/>
  <c r="G205" i="14"/>
  <c r="F205" i="14"/>
  <c r="G90" i="14"/>
  <c r="F90" i="14"/>
  <c r="F148" i="14"/>
  <c r="G148" i="14"/>
  <c r="F126" i="14"/>
  <c r="G126" i="14"/>
  <c r="G130" i="14"/>
  <c r="F130" i="14"/>
  <c r="R2" i="13"/>
  <c r="S88" i="15"/>
  <c r="F132" i="14"/>
  <c r="G132" i="14"/>
  <c r="F152" i="14"/>
  <c r="G152" i="14"/>
  <c r="G104" i="14"/>
  <c r="F104" i="14"/>
  <c r="F239" i="14"/>
  <c r="G239" i="14"/>
  <c r="F223" i="14"/>
  <c r="G223" i="14"/>
  <c r="G102" i="14"/>
  <c r="F102" i="14"/>
  <c r="F95" i="14"/>
  <c r="G95" i="14"/>
  <c r="G203" i="14"/>
  <c r="F203" i="14"/>
  <c r="F97" i="14"/>
  <c r="G97" i="14"/>
  <c r="F216" i="14"/>
  <c r="G216" i="14"/>
  <c r="F208" i="14"/>
  <c r="G208" i="14"/>
  <c r="F200" i="14"/>
  <c r="G200" i="14"/>
  <c r="F192" i="14"/>
  <c r="G192" i="14"/>
  <c r="G118" i="14"/>
  <c r="F118" i="14"/>
  <c r="G242" i="14"/>
  <c r="F242" i="14"/>
  <c r="G226" i="14"/>
  <c r="F226" i="14"/>
  <c r="G70" i="14"/>
  <c r="F70" i="14"/>
  <c r="F49" i="14"/>
  <c r="G49" i="14"/>
  <c r="G26" i="14"/>
  <c r="F26" i="14"/>
  <c r="F121" i="14"/>
  <c r="G121" i="14"/>
  <c r="F89" i="14"/>
  <c r="G89" i="14"/>
  <c r="F29" i="14"/>
  <c r="G29" i="14"/>
  <c r="F123" i="14"/>
  <c r="G123" i="14"/>
  <c r="F41" i="14"/>
  <c r="G41" i="14"/>
  <c r="G14" i="14"/>
  <c r="F14" i="14"/>
  <c r="G114" i="14"/>
  <c r="F114" i="14"/>
  <c r="G98" i="14"/>
  <c r="F98" i="14"/>
  <c r="G82" i="14"/>
  <c r="F82" i="14"/>
  <c r="G66" i="14"/>
  <c r="F66" i="14"/>
  <c r="G50" i="14"/>
  <c r="F50" i="14"/>
  <c r="G177" i="14"/>
  <c r="F177" i="14"/>
  <c r="G161" i="14"/>
  <c r="F161" i="14"/>
  <c r="G145" i="14"/>
  <c r="F145" i="14"/>
  <c r="F127" i="14"/>
  <c r="G127" i="14"/>
  <c r="F27" i="14"/>
  <c r="G27" i="14"/>
  <c r="F11" i="14"/>
  <c r="G11" i="14"/>
  <c r="S44" i="15"/>
  <c r="R6" i="15"/>
  <c r="R5" i="15"/>
  <c r="R3" i="15"/>
  <c r="U6" i="15" s="1"/>
  <c r="U7" i="15" s="1"/>
  <c r="R4" i="15"/>
  <c r="R8" i="15"/>
  <c r="R7" i="15"/>
  <c r="S13" i="15"/>
  <c r="G213" i="14"/>
  <c r="F213" i="14"/>
  <c r="G74" i="14"/>
  <c r="F74" i="14"/>
  <c r="F229" i="14"/>
  <c r="G229" i="14"/>
  <c r="S76" i="15"/>
  <c r="F61" i="14"/>
  <c r="G61" i="14"/>
  <c r="G178" i="14"/>
  <c r="F178" i="14"/>
  <c r="F85" i="14"/>
  <c r="G85" i="14"/>
  <c r="S37" i="15"/>
  <c r="S53" i="15"/>
  <c r="S97" i="15"/>
  <c r="S33" i="15"/>
  <c r="F237" i="14"/>
  <c r="G237" i="14"/>
  <c r="F93" i="14"/>
  <c r="G93" i="14"/>
  <c r="F36" i="14"/>
  <c r="G36" i="14"/>
  <c r="F235" i="14"/>
  <c r="G235" i="14"/>
  <c r="G211" i="14"/>
  <c r="F211" i="14"/>
  <c r="F71" i="14"/>
  <c r="G71" i="14"/>
  <c r="F243" i="14"/>
  <c r="G243" i="14"/>
  <c r="G195" i="14"/>
  <c r="F195" i="14"/>
  <c r="F33" i="14"/>
  <c r="G33" i="14"/>
  <c r="F214" i="14"/>
  <c r="G214" i="14"/>
  <c r="F206" i="14"/>
  <c r="G206" i="14"/>
  <c r="F198" i="14"/>
  <c r="G198" i="14"/>
  <c r="F190" i="14"/>
  <c r="G190" i="14"/>
  <c r="F113" i="14"/>
  <c r="G113" i="14"/>
  <c r="G238" i="14"/>
  <c r="F238" i="14"/>
  <c r="G222" i="14"/>
  <c r="F222" i="14"/>
  <c r="F65" i="14"/>
  <c r="G65" i="14"/>
  <c r="F47" i="14"/>
  <c r="G47" i="14"/>
  <c r="G18" i="14"/>
  <c r="F18" i="14"/>
  <c r="F119" i="14"/>
  <c r="G119" i="14"/>
  <c r="F87" i="14"/>
  <c r="G87" i="14"/>
  <c r="F21" i="14"/>
  <c r="G21" i="14"/>
  <c r="F57" i="14"/>
  <c r="G57" i="14"/>
  <c r="G38" i="14"/>
  <c r="F38" i="14"/>
  <c r="G6" i="14"/>
  <c r="F6" i="14"/>
  <c r="G107" i="14"/>
  <c r="F107" i="14"/>
  <c r="G91" i="14"/>
  <c r="F91" i="14"/>
  <c r="G75" i="14"/>
  <c r="F75" i="14"/>
  <c r="G59" i="14"/>
  <c r="F59" i="14"/>
  <c r="G43" i="14"/>
  <c r="F43" i="14"/>
  <c r="G173" i="14"/>
  <c r="F173" i="14"/>
  <c r="G157" i="14"/>
  <c r="F157" i="14"/>
  <c r="G141" i="14"/>
  <c r="F141" i="14"/>
  <c r="F39" i="14"/>
  <c r="G39" i="14"/>
  <c r="F23" i="14"/>
  <c r="G23" i="14"/>
  <c r="F7" i="14"/>
  <c r="G7" i="14"/>
  <c r="S56" i="15"/>
  <c r="S85" i="15"/>
  <c r="M7" i="16"/>
  <c r="M11" i="16"/>
  <c r="M15" i="16"/>
  <c r="M19" i="16"/>
  <c r="M23" i="16"/>
  <c r="M27" i="16"/>
  <c r="M31" i="16"/>
  <c r="M35" i="16"/>
  <c r="M39" i="16"/>
  <c r="M43" i="16"/>
  <c r="M47" i="16"/>
  <c r="M4" i="16"/>
  <c r="M8" i="16"/>
  <c r="M12" i="16"/>
  <c r="M16" i="16"/>
  <c r="M20" i="16"/>
  <c r="M24" i="16"/>
  <c r="M28" i="16"/>
  <c r="M32" i="16"/>
  <c r="M36" i="16"/>
  <c r="M40" i="16"/>
  <c r="M44" i="16"/>
  <c r="M6" i="16"/>
  <c r="M17" i="16"/>
  <c r="M22" i="16"/>
  <c r="M33" i="16"/>
  <c r="M38" i="16"/>
  <c r="M45" i="16"/>
  <c r="M46" i="16"/>
  <c r="M51" i="16"/>
  <c r="M55" i="16"/>
  <c r="M59" i="16"/>
  <c r="M63" i="16"/>
  <c r="M67" i="16"/>
  <c r="M71" i="16"/>
  <c r="M75" i="16"/>
  <c r="M79" i="16"/>
  <c r="M83" i="16"/>
  <c r="M87" i="16"/>
  <c r="M91" i="16"/>
  <c r="M95" i="16"/>
  <c r="M99" i="16"/>
  <c r="M103" i="16"/>
  <c r="M107" i="16"/>
  <c r="M111" i="16"/>
  <c r="M115" i="16"/>
  <c r="M119" i="16"/>
  <c r="M123" i="16"/>
  <c r="M127" i="16"/>
  <c r="M133" i="16"/>
  <c r="M137" i="16"/>
  <c r="M141" i="16"/>
  <c r="M145" i="16"/>
  <c r="M149" i="16"/>
  <c r="M153" i="16"/>
  <c r="M157" i="16"/>
  <c r="M161" i="16"/>
  <c r="M165" i="16"/>
  <c r="M169" i="16"/>
  <c r="M173" i="16"/>
  <c r="M177" i="16"/>
  <c r="M181" i="16"/>
  <c r="M13" i="16"/>
  <c r="M18" i="16"/>
  <c r="M29" i="16"/>
  <c r="M34" i="16"/>
  <c r="M48" i="16"/>
  <c r="M52" i="16"/>
  <c r="M56" i="16"/>
  <c r="M60" i="16"/>
  <c r="M64" i="16"/>
  <c r="M68" i="16"/>
  <c r="M72" i="16"/>
  <c r="M76" i="16"/>
  <c r="M80" i="16"/>
  <c r="M84" i="16"/>
  <c r="M88" i="16"/>
  <c r="M92" i="16"/>
  <c r="M96" i="16"/>
  <c r="M100" i="16"/>
  <c r="M104" i="16"/>
  <c r="M108" i="16"/>
  <c r="M112" i="16"/>
  <c r="M116" i="16"/>
  <c r="M120" i="16"/>
  <c r="M124" i="16"/>
  <c r="M130" i="16"/>
  <c r="M134" i="16"/>
  <c r="M138" i="16"/>
  <c r="M142" i="16"/>
  <c r="M146" i="16"/>
  <c r="M150" i="16"/>
  <c r="M154" i="16"/>
  <c r="M158" i="16"/>
  <c r="M162" i="16"/>
  <c r="M166" i="16"/>
  <c r="M170" i="16"/>
  <c r="M174" i="16"/>
  <c r="M178" i="16"/>
  <c r="M182" i="16"/>
  <c r="M14" i="16"/>
  <c r="M21" i="16"/>
  <c r="M53" i="16"/>
  <c r="M58" i="16"/>
  <c r="M69" i="16"/>
  <c r="M74" i="16"/>
  <c r="M85" i="16"/>
  <c r="M90" i="16"/>
  <c r="M101" i="16"/>
  <c r="M106" i="16"/>
  <c r="M117" i="16"/>
  <c r="M122" i="16"/>
  <c r="M129" i="16"/>
  <c r="M132" i="16"/>
  <c r="M148" i="16"/>
  <c r="M164" i="16"/>
  <c r="M180" i="16"/>
  <c r="M187" i="16"/>
  <c r="M195" i="16"/>
  <c r="M203" i="16"/>
  <c r="M211" i="16"/>
  <c r="M5" i="16"/>
  <c r="M26" i="16"/>
  <c r="M41" i="16"/>
  <c r="M49" i="16"/>
  <c r="M54" i="16"/>
  <c r="M65" i="16"/>
  <c r="M70" i="16"/>
  <c r="M81" i="16"/>
  <c r="M86" i="16"/>
  <c r="M97" i="16"/>
  <c r="M102" i="16"/>
  <c r="M113" i="16"/>
  <c r="M118" i="16"/>
  <c r="M128" i="16"/>
  <c r="M144" i="16"/>
  <c r="M160" i="16"/>
  <c r="M176" i="16"/>
  <c r="M189" i="16"/>
  <c r="M197" i="16"/>
  <c r="M205" i="16"/>
  <c r="M213" i="16"/>
  <c r="M10" i="16"/>
  <c r="M25" i="16"/>
  <c r="M50" i="16"/>
  <c r="M61" i="16"/>
  <c r="M66" i="16"/>
  <c r="M9" i="16"/>
  <c r="M37" i="16"/>
  <c r="M77" i="16"/>
  <c r="M98" i="16"/>
  <c r="M105" i="16"/>
  <c r="M125" i="16"/>
  <c r="M131" i="16"/>
  <c r="M140" i="16"/>
  <c r="M152" i="16"/>
  <c r="M163" i="16"/>
  <c r="M172" i="16"/>
  <c r="M185" i="16"/>
  <c r="M191" i="16"/>
  <c r="M42" i="16"/>
  <c r="M57" i="16"/>
  <c r="M94" i="16"/>
  <c r="M109" i="16"/>
  <c r="M136" i="16"/>
  <c r="M147" i="16"/>
  <c r="M156" i="16"/>
  <c r="M168" i="16"/>
  <c r="M179" i="16"/>
  <c r="M201" i="16"/>
  <c r="M207" i="16"/>
  <c r="M30" i="16"/>
  <c r="M110" i="16"/>
  <c r="M126" i="16"/>
  <c r="M167" i="16"/>
  <c r="M62" i="16"/>
  <c r="M73" i="16"/>
  <c r="M82" i="16"/>
  <c r="M183" i="16"/>
  <c r="M199" i="16"/>
  <c r="M89" i="16"/>
  <c r="M114" i="16"/>
  <c r="M135" i="16"/>
  <c r="M193" i="16"/>
  <c r="M209" i="16"/>
  <c r="M121" i="16"/>
  <c r="M78" i="16"/>
  <c r="M93" i="16"/>
  <c r="M151" i="16"/>
  <c r="M159" i="16"/>
  <c r="M212" i="16"/>
  <c r="M196" i="16"/>
  <c r="M186" i="16"/>
  <c r="M192" i="16"/>
  <c r="M190" i="16"/>
  <c r="M184" i="16"/>
  <c r="M155" i="16"/>
  <c r="M194" i="16"/>
  <c r="M200" i="16"/>
  <c r="M171" i="16"/>
  <c r="M139" i="16"/>
  <c r="M214" i="16"/>
  <c r="M204" i="16"/>
  <c r="M188" i="16"/>
  <c r="M202" i="16"/>
  <c r="M208" i="16"/>
  <c r="M206" i="16"/>
  <c r="M198" i="16"/>
  <c r="M175" i="16"/>
  <c r="M143" i="16"/>
  <c r="M210" i="16"/>
  <c r="K8" i="15"/>
  <c r="S81" i="15"/>
  <c r="F236" i="14"/>
  <c r="G236" i="14"/>
  <c r="F168" i="14"/>
  <c r="G168" i="14"/>
  <c r="G162" i="14"/>
  <c r="F162" i="14"/>
  <c r="F221" i="14"/>
  <c r="G221" i="14"/>
  <c r="F79" i="14"/>
  <c r="G79" i="14"/>
  <c r="F231" i="14"/>
  <c r="G231" i="14"/>
  <c r="G207" i="14"/>
  <c r="F207" i="14"/>
  <c r="F25" i="14"/>
  <c r="G25" i="14"/>
  <c r="F219" i="14"/>
  <c r="G219" i="14"/>
  <c r="G191" i="14"/>
  <c r="F191" i="14"/>
  <c r="F17" i="14"/>
  <c r="G17" i="14"/>
  <c r="F212" i="14"/>
  <c r="G212" i="14"/>
  <c r="F204" i="14"/>
  <c r="G204" i="14"/>
  <c r="F188" i="14"/>
  <c r="G188" i="14"/>
  <c r="G86" i="14"/>
  <c r="F86" i="14"/>
  <c r="G234" i="14"/>
  <c r="F234" i="14"/>
  <c r="F129" i="14"/>
  <c r="G129" i="14"/>
  <c r="F63" i="14"/>
  <c r="G63" i="14"/>
  <c r="G46" i="14"/>
  <c r="F46" i="14"/>
  <c r="G10" i="14"/>
  <c r="F10" i="14"/>
  <c r="F105" i="14"/>
  <c r="G105" i="14"/>
  <c r="F73" i="14"/>
  <c r="G73" i="14"/>
  <c r="F13" i="14"/>
  <c r="G13" i="14"/>
  <c r="F55" i="14"/>
  <c r="G55" i="14"/>
  <c r="G30" i="14"/>
  <c r="F30" i="14"/>
  <c r="G106" i="14"/>
  <c r="F106" i="14"/>
  <c r="G58" i="14"/>
  <c r="F58" i="14"/>
  <c r="G42" i="14"/>
  <c r="F42" i="14"/>
  <c r="G169" i="14"/>
  <c r="F169" i="14"/>
  <c r="G153" i="14"/>
  <c r="F153" i="14"/>
  <c r="G137" i="14"/>
  <c r="F137" i="14"/>
  <c r="F35" i="14"/>
  <c r="G35" i="14"/>
  <c r="F19" i="14"/>
  <c r="G19" i="14"/>
  <c r="S58" i="15"/>
  <c r="S26" i="15"/>
  <c r="S90" i="15"/>
  <c r="S27" i="15"/>
  <c r="S59" i="15"/>
  <c r="S91" i="15"/>
  <c r="S42" i="15"/>
  <c r="S74" i="15"/>
  <c r="S87" i="15"/>
  <c r="S23" i="15"/>
  <c r="S55" i="15"/>
  <c r="S70" i="15"/>
  <c r="S12" i="15"/>
  <c r="S95" i="15"/>
  <c r="S100" i="15"/>
  <c r="S36" i="15"/>
  <c r="S92" i="15"/>
  <c r="S34" i="15"/>
  <c r="S86" i="15"/>
  <c r="S39" i="15"/>
  <c r="S67" i="15"/>
  <c r="S78" i="15"/>
  <c r="S46" i="15"/>
  <c r="S14" i="15"/>
  <c r="S63" i="15"/>
  <c r="S11" i="15"/>
  <c r="S93" i="15"/>
  <c r="S61" i="15"/>
  <c r="S29" i="15"/>
  <c r="S41" i="15"/>
  <c r="S28" i="15"/>
  <c r="S84" i="15"/>
  <c r="S77" i="15"/>
  <c r="S20" i="15"/>
  <c r="S66" i="15"/>
  <c r="S71" i="15"/>
  <c r="S48" i="15"/>
  <c r="S83" i="15"/>
  <c r="S75" i="15"/>
  <c r="S31" i="15"/>
  <c r="S96" i="15"/>
  <c r="S64" i="15"/>
  <c r="S32" i="15"/>
  <c r="S82" i="15"/>
  <c r="S68" i="15"/>
  <c r="S18" i="15"/>
  <c r="S47" i="15"/>
  <c r="S60" i="15"/>
  <c r="S54" i="15"/>
  <c r="S99" i="15"/>
  <c r="S35" i="15"/>
  <c r="S94" i="15"/>
  <c r="S62" i="15"/>
  <c r="S30" i="15"/>
  <c r="S38" i="15"/>
  <c r="S43" i="15"/>
  <c r="S50" i="15"/>
  <c r="S73" i="15"/>
  <c r="S22" i="15"/>
  <c r="S98" i="15"/>
  <c r="S80" i="15"/>
  <c r="S79" i="15"/>
  <c r="S52" i="15"/>
  <c r="S45" i="15"/>
  <c r="S51" i="15"/>
  <c r="S19" i="15"/>
  <c r="K5" i="15"/>
  <c r="K9" i="15" s="1"/>
  <c r="U14" i="15"/>
  <c r="S101" i="15"/>
  <c r="U8" i="15"/>
  <c r="U9" i="15" s="1"/>
  <c r="N9" i="17"/>
  <c r="P6" i="13"/>
  <c r="F196" i="14"/>
  <c r="G196" i="14"/>
  <c r="F220" i="14"/>
  <c r="G220" i="14"/>
  <c r="F136" i="14"/>
  <c r="G136" i="14"/>
  <c r="G197" i="14"/>
  <c r="F197" i="14"/>
  <c r="S25" i="15"/>
  <c r="G146" i="14"/>
  <c r="F146" i="14"/>
  <c r="R12" i="13"/>
  <c r="H2" i="13"/>
  <c r="R13" i="13"/>
  <c r="R15" i="13" s="1"/>
  <c r="R3" i="13"/>
  <c r="R5" i="13" s="1"/>
  <c r="P4" i="13" s="1"/>
  <c r="S16" i="15"/>
  <c r="S65" i="15"/>
  <c r="G72" i="14"/>
  <c r="F72" i="14"/>
  <c r="F228" i="14"/>
  <c r="G228" i="14"/>
  <c r="F77" i="14"/>
  <c r="G77" i="14"/>
  <c r="F180" i="14"/>
  <c r="G180" i="14"/>
  <c r="F184" i="14"/>
  <c r="G184" i="14"/>
  <c r="G189" i="14"/>
  <c r="F189" i="14"/>
  <c r="F111" i="14"/>
  <c r="G111" i="14"/>
  <c r="F227" i="14"/>
  <c r="G227" i="14"/>
  <c r="G199" i="14"/>
  <c r="F199" i="14"/>
  <c r="F9" i="14"/>
  <c r="G9" i="14"/>
  <c r="G215" i="14"/>
  <c r="F215" i="14"/>
  <c r="G187" i="14"/>
  <c r="F187" i="14"/>
  <c r="F218" i="14"/>
  <c r="G218" i="14"/>
  <c r="F210" i="14"/>
  <c r="G210" i="14"/>
  <c r="F202" i="14"/>
  <c r="G202" i="14"/>
  <c r="F194" i="14"/>
  <c r="G194" i="14"/>
  <c r="F186" i="14"/>
  <c r="G186" i="14"/>
  <c r="F81" i="14"/>
  <c r="G81" i="14"/>
  <c r="G230" i="14"/>
  <c r="F230" i="14"/>
  <c r="G122" i="14"/>
  <c r="F122" i="14"/>
  <c r="G62" i="14"/>
  <c r="F62" i="14"/>
  <c r="G34" i="14"/>
  <c r="F34" i="14"/>
  <c r="F125" i="14"/>
  <c r="G125" i="14"/>
  <c r="F103" i="14"/>
  <c r="G103" i="14"/>
  <c r="F37" i="14"/>
  <c r="G37" i="14"/>
  <c r="F5" i="14"/>
  <c r="G5" i="14"/>
  <c r="G54" i="14"/>
  <c r="F54" i="14"/>
  <c r="G22" i="14"/>
  <c r="F22" i="14"/>
  <c r="F115" i="14"/>
  <c r="G115" i="14"/>
  <c r="F99" i="14"/>
  <c r="G99" i="14"/>
  <c r="F83" i="14"/>
  <c r="G83" i="14"/>
  <c r="F67" i="14"/>
  <c r="G67" i="14"/>
  <c r="G51" i="14"/>
  <c r="F51" i="14"/>
  <c r="G181" i="14"/>
  <c r="F181" i="14"/>
  <c r="G165" i="14"/>
  <c r="F165" i="14"/>
  <c r="G149" i="14"/>
  <c r="F149" i="14"/>
  <c r="G133" i="14"/>
  <c r="F133" i="14"/>
  <c r="F31" i="14"/>
  <c r="G31" i="14"/>
  <c r="F15" i="14"/>
  <c r="G15" i="14"/>
  <c r="N7" i="17"/>
  <c r="N3" i="17"/>
  <c r="N6" i="17"/>
  <c r="X4" i="17"/>
  <c r="N4" i="17"/>
  <c r="N8" i="17" s="1"/>
  <c r="S24" i="15"/>
  <c r="S40" i="15"/>
  <c r="S17" i="15"/>
  <c r="S49" i="15"/>
  <c r="O4" i="18"/>
  <c r="O8" i="18"/>
  <c r="O12" i="18"/>
  <c r="O16" i="18"/>
  <c r="O20" i="18"/>
  <c r="O24" i="18"/>
  <c r="O28" i="18"/>
  <c r="O33" i="18"/>
  <c r="O39" i="18"/>
  <c r="O44" i="18"/>
  <c r="O49" i="18"/>
  <c r="O52" i="18"/>
  <c r="O56" i="18"/>
  <c r="O60" i="18"/>
  <c r="O64" i="18"/>
  <c r="O68" i="18"/>
  <c r="O72" i="18"/>
  <c r="O76" i="18"/>
  <c r="O80" i="18"/>
  <c r="O84" i="18"/>
  <c r="O88" i="18"/>
  <c r="O92" i="18"/>
  <c r="O96" i="18"/>
  <c r="O100" i="18"/>
  <c r="O104" i="18"/>
  <c r="O10" i="18"/>
  <c r="O18" i="18"/>
  <c r="O29" i="18"/>
  <c r="O35" i="18"/>
  <c r="O40" i="18"/>
  <c r="O45" i="18"/>
  <c r="O51" i="18"/>
  <c r="O37" i="18"/>
  <c r="O54" i="18"/>
  <c r="O66" i="18"/>
  <c r="O70" i="18"/>
  <c r="O74" i="18"/>
  <c r="O78" i="18"/>
  <c r="O82" i="18"/>
  <c r="O86" i="18"/>
  <c r="O90" i="18"/>
  <c r="O94" i="18"/>
  <c r="O98" i="18"/>
  <c r="O102" i="18"/>
  <c r="O126" i="18"/>
  <c r="O22" i="18"/>
  <c r="O43" i="18"/>
  <c r="O48" i="18"/>
  <c r="O50" i="18"/>
  <c r="O58" i="18"/>
  <c r="O25" i="18"/>
  <c r="O27" i="18"/>
  <c r="O62" i="18"/>
  <c r="O41" i="18"/>
  <c r="O47" i="18"/>
  <c r="O31" i="18"/>
  <c r="O127" i="18"/>
  <c r="O34" i="18"/>
  <c r="O160" i="18"/>
  <c r="O32" i="18"/>
  <c r="O210" i="18"/>
  <c r="O181" i="18"/>
  <c r="O198" i="18"/>
  <c r="O170" i="18"/>
  <c r="O134" i="18"/>
  <c r="O202" i="18"/>
  <c r="O171" i="18"/>
  <c r="O190" i="18"/>
  <c r="O158" i="18"/>
  <c r="O200" i="18"/>
  <c r="O184" i="18"/>
  <c r="O166" i="18"/>
  <c r="O23" i="18"/>
  <c r="O13" i="18"/>
  <c r="O203" i="18"/>
  <c r="O187" i="18"/>
  <c r="O138" i="18"/>
  <c r="O101" i="18"/>
  <c r="O65" i="18"/>
  <c r="O197" i="18"/>
  <c r="O61" i="18"/>
  <c r="O182" i="18"/>
  <c r="O131" i="18"/>
  <c r="O93" i="18"/>
  <c r="O186" i="18"/>
  <c r="O125" i="18"/>
  <c r="O209" i="18"/>
  <c r="O174" i="18"/>
  <c r="O150" i="18"/>
  <c r="O212" i="18"/>
  <c r="O196" i="18"/>
  <c r="O6" i="18"/>
  <c r="O97" i="18"/>
  <c r="O146" i="18"/>
  <c r="O57" i="18"/>
  <c r="O213" i="18"/>
  <c r="O176" i="18"/>
  <c r="O156" i="18"/>
  <c r="O201" i="18"/>
  <c r="O205" i="18"/>
  <c r="O81" i="18"/>
  <c r="O193" i="18"/>
  <c r="O159" i="18"/>
  <c r="O147" i="18"/>
  <c r="O21" i="18"/>
  <c r="O208" i="18"/>
  <c r="O192" i="18"/>
  <c r="O168" i="18"/>
  <c r="O142" i="18"/>
  <c r="O89" i="18"/>
  <c r="O211" i="18"/>
  <c r="O195" i="18"/>
  <c r="O179" i="18"/>
  <c r="O163" i="18"/>
  <c r="O151" i="18"/>
  <c r="O69" i="18"/>
  <c r="O172" i="18"/>
  <c r="O194" i="18"/>
  <c r="O214" i="18"/>
  <c r="O185" i="18"/>
  <c r="O189" i="18"/>
  <c r="O130" i="18"/>
  <c r="O206" i="18"/>
  <c r="O175" i="18"/>
  <c r="O143" i="18"/>
  <c r="O77" i="18"/>
  <c r="O204" i="18"/>
  <c r="O167" i="18"/>
  <c r="O129" i="18"/>
  <c r="O121" i="18"/>
  <c r="O105" i="18"/>
  <c r="O14" i="18"/>
  <c r="O191" i="18"/>
  <c r="O164" i="18"/>
  <c r="O85" i="18"/>
  <c r="O36" i="18"/>
  <c r="O165" i="18"/>
  <c r="O149" i="18"/>
  <c r="O133" i="18"/>
  <c r="O53" i="18"/>
  <c r="O119" i="18"/>
  <c r="O118" i="18"/>
  <c r="O110" i="18"/>
  <c r="O99" i="18"/>
  <c r="O83" i="18"/>
  <c r="O67" i="18"/>
  <c r="O19" i="18"/>
  <c r="O199" i="18"/>
  <c r="O71" i="18"/>
  <c r="O155" i="18"/>
  <c r="O73" i="18"/>
  <c r="O183" i="18"/>
  <c r="O162" i="18"/>
  <c r="O135" i="18"/>
  <c r="O115" i="18"/>
  <c r="O177" i="18"/>
  <c r="O161" i="18"/>
  <c r="O145" i="18"/>
  <c r="O109" i="18"/>
  <c r="O5" i="18"/>
  <c r="O148" i="18"/>
  <c r="O140" i="18"/>
  <c r="O132" i="18"/>
  <c r="O124" i="18"/>
  <c r="O116" i="18"/>
  <c r="O108" i="18"/>
  <c r="O95" i="18"/>
  <c r="O79" i="18"/>
  <c r="O63" i="18"/>
  <c r="O46" i="18"/>
  <c r="O180" i="18"/>
  <c r="O38" i="18"/>
  <c r="O154" i="18"/>
  <c r="O107" i="18"/>
  <c r="O137" i="18"/>
  <c r="O15" i="18"/>
  <c r="O152" i="18"/>
  <c r="O188" i="18"/>
  <c r="O139" i="18"/>
  <c r="O113" i="18"/>
  <c r="O207" i="18"/>
  <c r="O178" i="18"/>
  <c r="O173" i="18"/>
  <c r="O157" i="18"/>
  <c r="O141" i="18"/>
  <c r="O26" i="18"/>
  <c r="O128" i="18"/>
  <c r="O111" i="18"/>
  <c r="O42" i="18"/>
  <c r="O17" i="18"/>
  <c r="O122" i="18"/>
  <c r="O114" i="18"/>
  <c r="O106" i="18"/>
  <c r="O91" i="18"/>
  <c r="O75" i="18"/>
  <c r="O59" i="18"/>
  <c r="O11" i="18"/>
  <c r="O123" i="18"/>
  <c r="O169" i="18"/>
  <c r="O153" i="18"/>
  <c r="O117" i="18"/>
  <c r="O144" i="18"/>
  <c r="O136" i="18"/>
  <c r="O7" i="18"/>
  <c r="O9" i="18"/>
  <c r="O120" i="18"/>
  <c r="O112" i="18"/>
  <c r="O103" i="18"/>
  <c r="O87" i="18"/>
  <c r="O55" i="18"/>
  <c r="O30" i="18"/>
  <c r="W7" i="8"/>
  <c r="X7" i="8" s="1"/>
  <c r="W29" i="8"/>
  <c r="X29" i="8" s="1"/>
  <c r="W84" i="8"/>
  <c r="X84" i="8" s="1"/>
  <c r="W109" i="8"/>
  <c r="X109" i="8" s="1"/>
  <c r="W41" i="8"/>
  <c r="X41" i="8" s="1"/>
  <c r="W104" i="8"/>
  <c r="X104" i="8" s="1"/>
  <c r="W21" i="8"/>
  <c r="X21" i="8" s="1"/>
  <c r="W99" i="8"/>
  <c r="X99" i="8" s="1"/>
  <c r="W72" i="8"/>
  <c r="X72" i="8" s="1"/>
  <c r="W40" i="8"/>
  <c r="X40" i="8" s="1"/>
  <c r="W8" i="8"/>
  <c r="X8" i="8" s="1"/>
  <c r="W67" i="8"/>
  <c r="X67" i="8" s="1"/>
  <c r="W35" i="8"/>
  <c r="X35" i="8" s="1"/>
  <c r="W94" i="8"/>
  <c r="X94" i="8" s="1"/>
  <c r="W62" i="8"/>
  <c r="X62" i="8" s="1"/>
  <c r="W30" i="8"/>
  <c r="X30" i="8" s="1"/>
  <c r="W98" i="8"/>
  <c r="X98" i="8" s="1"/>
  <c r="AA4" i="8"/>
  <c r="AB4" i="8" s="1"/>
  <c r="AA8" i="8"/>
  <c r="AB8" i="8" s="1"/>
  <c r="AA12" i="8"/>
  <c r="AB12" i="8" s="1"/>
  <c r="AA16" i="8"/>
  <c r="AB16" i="8" s="1"/>
  <c r="AA20" i="8"/>
  <c r="AB20" i="8" s="1"/>
  <c r="AA24" i="8"/>
  <c r="AB24" i="8" s="1"/>
  <c r="AA28" i="8"/>
  <c r="AB28" i="8" s="1"/>
  <c r="AA32" i="8"/>
  <c r="AB32" i="8" s="1"/>
  <c r="AA36" i="8"/>
  <c r="AB36" i="8" s="1"/>
  <c r="AA40" i="8"/>
  <c r="AB40" i="8" s="1"/>
  <c r="AA44" i="8"/>
  <c r="AB44" i="8" s="1"/>
  <c r="AA48" i="8"/>
  <c r="AB48" i="8" s="1"/>
  <c r="AA52" i="8"/>
  <c r="AB52" i="8" s="1"/>
  <c r="AA56" i="8"/>
  <c r="AB56" i="8" s="1"/>
  <c r="AA60" i="8"/>
  <c r="AB60" i="8" s="1"/>
  <c r="AA64" i="8"/>
  <c r="AB64" i="8" s="1"/>
  <c r="AA68" i="8"/>
  <c r="AB68" i="8" s="1"/>
  <c r="AA72" i="8"/>
  <c r="AB72" i="8" s="1"/>
  <c r="AA76" i="8"/>
  <c r="AB76" i="8" s="1"/>
  <c r="AA80" i="8"/>
  <c r="AB80" i="8" s="1"/>
  <c r="AA84" i="8"/>
  <c r="AB84" i="8" s="1"/>
  <c r="AA88" i="8"/>
  <c r="AB88" i="8" s="1"/>
  <c r="AA92" i="8"/>
  <c r="AB92" i="8" s="1"/>
  <c r="AA96" i="8"/>
  <c r="AB96" i="8" s="1"/>
  <c r="AA100" i="8"/>
  <c r="AB100" i="8" s="1"/>
  <c r="AA104" i="8"/>
  <c r="AB104" i="8" s="1"/>
  <c r="AA108" i="8"/>
  <c r="AB108" i="8" s="1"/>
  <c r="AA112" i="8"/>
  <c r="AB112" i="8" s="1"/>
  <c r="AA116" i="8"/>
  <c r="AB116" i="8" s="1"/>
  <c r="AA120" i="8"/>
  <c r="AB120" i="8" s="1"/>
  <c r="AA124" i="8"/>
  <c r="AA5" i="8"/>
  <c r="AB5" i="8" s="1"/>
  <c r="AA9" i="8"/>
  <c r="AB9" i="8" s="1"/>
  <c r="AA13" i="8"/>
  <c r="AB13" i="8" s="1"/>
  <c r="AA17" i="8"/>
  <c r="AB17" i="8" s="1"/>
  <c r="AA21" i="8"/>
  <c r="AB21" i="8" s="1"/>
  <c r="AA25" i="8"/>
  <c r="AB25" i="8" s="1"/>
  <c r="AA29" i="8"/>
  <c r="AB29" i="8" s="1"/>
  <c r="AA33" i="8"/>
  <c r="AB33" i="8" s="1"/>
  <c r="AA37" i="8"/>
  <c r="AB37" i="8" s="1"/>
  <c r="AA41" i="8"/>
  <c r="AB41" i="8" s="1"/>
  <c r="AA45" i="8"/>
  <c r="AB45" i="8" s="1"/>
  <c r="AA49" i="8"/>
  <c r="AB49" i="8" s="1"/>
  <c r="AA53" i="8"/>
  <c r="AB53" i="8" s="1"/>
  <c r="AA57" i="8"/>
  <c r="AB57" i="8" s="1"/>
  <c r="AA61" i="8"/>
  <c r="AB61" i="8" s="1"/>
  <c r="AA65" i="8"/>
  <c r="AB65" i="8" s="1"/>
  <c r="AA69" i="8"/>
  <c r="AB69" i="8" s="1"/>
  <c r="AA73" i="8"/>
  <c r="AB73" i="8" s="1"/>
  <c r="AA77" i="8"/>
  <c r="AB77" i="8" s="1"/>
  <c r="AA81" i="8"/>
  <c r="AB81" i="8" s="1"/>
  <c r="AA85" i="8"/>
  <c r="AB85" i="8" s="1"/>
  <c r="AA89" i="8"/>
  <c r="AB89" i="8" s="1"/>
  <c r="AA93" i="8"/>
  <c r="AB93" i="8" s="1"/>
  <c r="AA97" i="8"/>
  <c r="AB97" i="8" s="1"/>
  <c r="AA101" i="8"/>
  <c r="AB101" i="8" s="1"/>
  <c r="AA105" i="8"/>
  <c r="AB105" i="8" s="1"/>
  <c r="AA109" i="8"/>
  <c r="AB109" i="8" s="1"/>
  <c r="AA113" i="8"/>
  <c r="AB113" i="8" s="1"/>
  <c r="AA117" i="8"/>
  <c r="AB117" i="8" s="1"/>
  <c r="AA121" i="8"/>
  <c r="AB121" i="8" s="1"/>
  <c r="AA6" i="8"/>
  <c r="AB6" i="8" s="1"/>
  <c r="AA10" i="8"/>
  <c r="AB10" i="8" s="1"/>
  <c r="AA14" i="8"/>
  <c r="AB14" i="8" s="1"/>
  <c r="AA18" i="8"/>
  <c r="AB18" i="8" s="1"/>
  <c r="AA22" i="8"/>
  <c r="AB22" i="8" s="1"/>
  <c r="AA26" i="8"/>
  <c r="AB26" i="8" s="1"/>
  <c r="AA30" i="8"/>
  <c r="AB30" i="8" s="1"/>
  <c r="AA34" i="8"/>
  <c r="AB34" i="8" s="1"/>
  <c r="AA38" i="8"/>
  <c r="AB38" i="8" s="1"/>
  <c r="AA42" i="8"/>
  <c r="AB42" i="8" s="1"/>
  <c r="AA46" i="8"/>
  <c r="AB46" i="8" s="1"/>
  <c r="AA50" i="8"/>
  <c r="AB50" i="8" s="1"/>
  <c r="AA54" i="8"/>
  <c r="AB54" i="8" s="1"/>
  <c r="AA58" i="8"/>
  <c r="AB58" i="8" s="1"/>
  <c r="AA62" i="8"/>
  <c r="AB62" i="8" s="1"/>
  <c r="AA66" i="8"/>
  <c r="AB66" i="8" s="1"/>
  <c r="AA70" i="8"/>
  <c r="AB70" i="8" s="1"/>
  <c r="AA74" i="8"/>
  <c r="AB74" i="8" s="1"/>
  <c r="AA78" i="8"/>
  <c r="AB78" i="8" s="1"/>
  <c r="AA82" i="8"/>
  <c r="AB82" i="8" s="1"/>
  <c r="AA86" i="8"/>
  <c r="AB86" i="8" s="1"/>
  <c r="AA90" i="8"/>
  <c r="AB90" i="8" s="1"/>
  <c r="AA94" i="8"/>
  <c r="AB94" i="8" s="1"/>
  <c r="AA98" i="8"/>
  <c r="AB98" i="8" s="1"/>
  <c r="AA102" i="8"/>
  <c r="AB102" i="8" s="1"/>
  <c r="AA106" i="8"/>
  <c r="AB106" i="8" s="1"/>
  <c r="AA110" i="8"/>
  <c r="AB110" i="8" s="1"/>
  <c r="AA114" i="8"/>
  <c r="AB114" i="8" s="1"/>
  <c r="AA118" i="8"/>
  <c r="AB118" i="8" s="1"/>
  <c r="AA122" i="8"/>
  <c r="AB122" i="8" s="1"/>
  <c r="AA7" i="8"/>
  <c r="AB7" i="8" s="1"/>
  <c r="AA23" i="8"/>
  <c r="AB23" i="8" s="1"/>
  <c r="AA39" i="8"/>
  <c r="AB39" i="8" s="1"/>
  <c r="AA55" i="8"/>
  <c r="AB55" i="8" s="1"/>
  <c r="AA71" i="8"/>
  <c r="AB71" i="8" s="1"/>
  <c r="AA87" i="8"/>
  <c r="AB87" i="8" s="1"/>
  <c r="AA103" i="8"/>
  <c r="AB103" i="8" s="1"/>
  <c r="AA119" i="8"/>
  <c r="AB119" i="8" s="1"/>
  <c r="AA11" i="8"/>
  <c r="AB11" i="8" s="1"/>
  <c r="AA27" i="8"/>
  <c r="AB27" i="8" s="1"/>
  <c r="AA43" i="8"/>
  <c r="AB43" i="8" s="1"/>
  <c r="AA59" i="8"/>
  <c r="AB59" i="8" s="1"/>
  <c r="AA75" i="8"/>
  <c r="AB75" i="8" s="1"/>
  <c r="AA91" i="8"/>
  <c r="AB91" i="8" s="1"/>
  <c r="AA107" i="8"/>
  <c r="AB107" i="8" s="1"/>
  <c r="AA123" i="8"/>
  <c r="AB123" i="8" s="1"/>
  <c r="AA15" i="8"/>
  <c r="AB15" i="8" s="1"/>
  <c r="AA31" i="8"/>
  <c r="AB31" i="8" s="1"/>
  <c r="AA47" i="8"/>
  <c r="AB47" i="8" s="1"/>
  <c r="AA63" i="8"/>
  <c r="AB63" i="8" s="1"/>
  <c r="AA79" i="8"/>
  <c r="AB79" i="8" s="1"/>
  <c r="AA95" i="8"/>
  <c r="AB95" i="8" s="1"/>
  <c r="AA111" i="8"/>
  <c r="AB111" i="8" s="1"/>
  <c r="AA19" i="8"/>
  <c r="AB19" i="8" s="1"/>
  <c r="AA83" i="8"/>
  <c r="AB83" i="8" s="1"/>
  <c r="AA35" i="8"/>
  <c r="AB35" i="8" s="1"/>
  <c r="AA99" i="8"/>
  <c r="AB99" i="8" s="1"/>
  <c r="AA51" i="8"/>
  <c r="AB51" i="8" s="1"/>
  <c r="AA115" i="8"/>
  <c r="AB115" i="8" s="1"/>
  <c r="AA67" i="8"/>
  <c r="AB67" i="8" s="1"/>
  <c r="W122" i="8"/>
  <c r="X122" i="8" s="1"/>
  <c r="W76" i="8"/>
  <c r="X76" i="8" s="1"/>
  <c r="W13" i="8"/>
  <c r="X13" i="8" s="1"/>
  <c r="W102" i="8"/>
  <c r="X102" i="8" s="1"/>
  <c r="W118" i="8"/>
  <c r="X118" i="8" s="1"/>
  <c r="W121" i="8"/>
  <c r="X121" i="8" s="1"/>
  <c r="W105" i="8"/>
  <c r="X105" i="8" s="1"/>
  <c r="W81" i="8"/>
  <c r="X81" i="8" s="1"/>
  <c r="W25" i="8"/>
  <c r="X25" i="8" s="1"/>
  <c r="W116" i="8"/>
  <c r="X116" i="8" s="1"/>
  <c r="W100" i="8"/>
  <c r="X100" i="8" s="1"/>
  <c r="W69" i="8"/>
  <c r="X69" i="8" s="1"/>
  <c r="W111" i="8"/>
  <c r="X111" i="8" s="1"/>
  <c r="W93" i="8"/>
  <c r="X93" i="8" s="1"/>
  <c r="W49" i="8"/>
  <c r="X49" i="8" s="1"/>
  <c r="W68" i="8"/>
  <c r="X68" i="8" s="1"/>
  <c r="W52" i="8"/>
  <c r="X52" i="8" s="1"/>
  <c r="W36" i="8"/>
  <c r="X36" i="8" s="1"/>
  <c r="W20" i="8"/>
  <c r="X20" i="8" s="1"/>
  <c r="W95" i="8"/>
  <c r="X95" i="8" s="1"/>
  <c r="W79" i="8"/>
  <c r="X79" i="8" s="1"/>
  <c r="W63" i="8"/>
  <c r="X63" i="8" s="1"/>
  <c r="W47" i="8"/>
  <c r="X47" i="8" s="1"/>
  <c r="W31" i="8"/>
  <c r="X31" i="8" s="1"/>
  <c r="W15" i="8"/>
  <c r="X15" i="8" s="1"/>
  <c r="W90" i="8"/>
  <c r="X90" i="8" s="1"/>
  <c r="W74" i="8"/>
  <c r="X74" i="8" s="1"/>
  <c r="W58" i="8"/>
  <c r="X58" i="8" s="1"/>
  <c r="W42" i="8"/>
  <c r="X42" i="8" s="1"/>
  <c r="W26" i="8"/>
  <c r="X26" i="8" s="1"/>
  <c r="W10" i="8"/>
  <c r="X10" i="8" s="1"/>
  <c r="W114" i="8"/>
  <c r="X114" i="8" s="1"/>
  <c r="W92" i="8"/>
  <c r="X92" i="8" s="1"/>
  <c r="W113" i="8"/>
  <c r="X113" i="8" s="1"/>
  <c r="W97" i="8"/>
  <c r="X97" i="8" s="1"/>
  <c r="W57" i="8"/>
  <c r="X57" i="8" s="1"/>
  <c r="W124" i="8"/>
  <c r="W108" i="8"/>
  <c r="X108" i="8" s="1"/>
  <c r="W88" i="8"/>
  <c r="X88" i="8" s="1"/>
  <c r="W37" i="8"/>
  <c r="X37" i="8" s="1"/>
  <c r="W119" i="8"/>
  <c r="X119" i="8" s="1"/>
  <c r="W103" i="8"/>
  <c r="X103" i="8" s="1"/>
  <c r="W77" i="8"/>
  <c r="X77" i="8" s="1"/>
  <c r="W17" i="8"/>
  <c r="X17" i="8" s="1"/>
  <c r="W60" i="8"/>
  <c r="X60" i="8" s="1"/>
  <c r="W44" i="8"/>
  <c r="X44" i="8" s="1"/>
  <c r="W28" i="8"/>
  <c r="X28" i="8" s="1"/>
  <c r="W12" i="8"/>
  <c r="X12" i="8" s="1"/>
  <c r="W87" i="8"/>
  <c r="X87" i="8" s="1"/>
  <c r="W71" i="8"/>
  <c r="X71" i="8" s="1"/>
  <c r="W55" i="8"/>
  <c r="X55" i="8" s="1"/>
  <c r="W39" i="8"/>
  <c r="X39" i="8" s="1"/>
  <c r="W23" i="8"/>
  <c r="X23" i="8" s="1"/>
  <c r="W82" i="8"/>
  <c r="X82" i="8" s="1"/>
  <c r="W66" i="8"/>
  <c r="X66" i="8" s="1"/>
  <c r="W50" i="8"/>
  <c r="X50" i="8" s="1"/>
  <c r="W34" i="8"/>
  <c r="X34" i="8" s="1"/>
  <c r="W18" i="8"/>
  <c r="X18" i="8" s="1"/>
  <c r="W106" i="8"/>
  <c r="X106" i="8" s="1"/>
  <c r="W110" i="8"/>
  <c r="X110" i="8" s="1"/>
  <c r="W89" i="8"/>
  <c r="X89" i="8" s="1"/>
  <c r="W120" i="8"/>
  <c r="X120" i="8" s="1"/>
  <c r="W80" i="8"/>
  <c r="X80" i="8" s="1"/>
  <c r="W115" i="8"/>
  <c r="X115" i="8" s="1"/>
  <c r="W65" i="8"/>
  <c r="X65" i="8" s="1"/>
  <c r="W56" i="8"/>
  <c r="X56" i="8" s="1"/>
  <c r="W24" i="8"/>
  <c r="X24" i="8" s="1"/>
  <c r="W83" i="8"/>
  <c r="X83" i="8" s="1"/>
  <c r="W51" i="8"/>
  <c r="X51" i="8" s="1"/>
  <c r="W19" i="8"/>
  <c r="X19" i="8" s="1"/>
  <c r="W78" i="8"/>
  <c r="X78" i="8" s="1"/>
  <c r="W46" i="8"/>
  <c r="X46" i="8" s="1"/>
  <c r="W14" i="8"/>
  <c r="X14" i="8" s="1"/>
  <c r="W45" i="8"/>
  <c r="X45" i="8" s="1"/>
  <c r="W117" i="8"/>
  <c r="X117" i="8" s="1"/>
  <c r="W101" i="8"/>
  <c r="X101" i="8" s="1"/>
  <c r="W73" i="8"/>
  <c r="X73" i="8" s="1"/>
  <c r="W9" i="8"/>
  <c r="X9" i="8" s="1"/>
  <c r="W112" i="8"/>
  <c r="X112" i="8" s="1"/>
  <c r="W96" i="8"/>
  <c r="X96" i="8" s="1"/>
  <c r="W53" i="8"/>
  <c r="X53" i="8" s="1"/>
  <c r="W123" i="8"/>
  <c r="X123" i="8" s="1"/>
  <c r="W107" i="8"/>
  <c r="X107" i="8" s="1"/>
  <c r="W85" i="8"/>
  <c r="X85" i="8" s="1"/>
  <c r="W33" i="8"/>
  <c r="X33" i="8" s="1"/>
  <c r="W64" i="8"/>
  <c r="X64" i="8" s="1"/>
  <c r="W48" i="8"/>
  <c r="X48" i="8" s="1"/>
  <c r="W32" i="8"/>
  <c r="X32" i="8" s="1"/>
  <c r="W16" i="8"/>
  <c r="X16" i="8" s="1"/>
  <c r="W91" i="8"/>
  <c r="X91" i="8" s="1"/>
  <c r="W75" i="8"/>
  <c r="X75" i="8" s="1"/>
  <c r="W59" i="8"/>
  <c r="X59" i="8" s="1"/>
  <c r="W43" i="8"/>
  <c r="X43" i="8" s="1"/>
  <c r="W27" i="8"/>
  <c r="X27" i="8" s="1"/>
  <c r="W11" i="8"/>
  <c r="X11" i="8" s="1"/>
  <c r="W86" i="8"/>
  <c r="X86" i="8" s="1"/>
  <c r="W70" i="8"/>
  <c r="X70" i="8" s="1"/>
  <c r="W54" i="8"/>
  <c r="X54" i="8" s="1"/>
  <c r="W38" i="8"/>
  <c r="X38" i="8" s="1"/>
  <c r="W22" i="8"/>
  <c r="X22" i="8" s="1"/>
  <c r="W6" i="8"/>
  <c r="X6" i="8" s="1"/>
  <c r="W61" i="8"/>
  <c r="X61" i="8" s="1"/>
  <c r="N124" i="6"/>
  <c r="L124" i="6"/>
  <c r="S112" i="18" l="1"/>
  <c r="Q112" i="18"/>
  <c r="S75" i="18"/>
  <c r="Q75" i="18"/>
  <c r="Q115" i="18"/>
  <c r="S115" i="18"/>
  <c r="S19" i="18"/>
  <c r="Q19" i="18"/>
  <c r="S85" i="18"/>
  <c r="Q85" i="18"/>
  <c r="S57" i="18"/>
  <c r="Q57" i="18"/>
  <c r="S65" i="18"/>
  <c r="Q65" i="18"/>
  <c r="Q47" i="18"/>
  <c r="S47" i="18"/>
  <c r="Q25" i="18"/>
  <c r="S25" i="18"/>
  <c r="Q43" i="18"/>
  <c r="S43" i="18"/>
  <c r="Q98" i="18"/>
  <c r="S98" i="18"/>
  <c r="Q82" i="18"/>
  <c r="S82" i="18"/>
  <c r="Q66" i="18"/>
  <c r="S66" i="18"/>
  <c r="Q45" i="18"/>
  <c r="S45" i="18"/>
  <c r="Q18" i="18"/>
  <c r="S18" i="18"/>
  <c r="Q96" i="18"/>
  <c r="S96" i="18"/>
  <c r="Q80" i="18"/>
  <c r="S80" i="18"/>
  <c r="Q64" i="18"/>
  <c r="S64" i="18"/>
  <c r="Q49" i="18"/>
  <c r="S49" i="18"/>
  <c r="S28" i="18"/>
  <c r="Q28" i="18"/>
  <c r="Q12" i="18"/>
  <c r="S12" i="18"/>
  <c r="L83" i="14"/>
  <c r="P46" i="13"/>
  <c r="P78" i="13"/>
  <c r="P70" i="13"/>
  <c r="P84" i="13"/>
  <c r="P52" i="13"/>
  <c r="P20" i="13"/>
  <c r="P12" i="13"/>
  <c r="P57" i="13"/>
  <c r="P25" i="13"/>
  <c r="P22" i="13"/>
  <c r="P18" i="13"/>
  <c r="P98" i="13"/>
  <c r="P79" i="13"/>
  <c r="P63" i="13"/>
  <c r="P47" i="13"/>
  <c r="P31" i="13"/>
  <c r="P92" i="13"/>
  <c r="P65" i="13"/>
  <c r="P82" i="13"/>
  <c r="P101" i="13"/>
  <c r="P42" i="13"/>
  <c r="P97" i="13"/>
  <c r="P56" i="13"/>
  <c r="P24" i="13"/>
  <c r="P13" i="13"/>
  <c r="P61" i="13"/>
  <c r="P29" i="13"/>
  <c r="P26" i="13"/>
  <c r="P32" i="13"/>
  <c r="P69" i="13"/>
  <c r="P86" i="13"/>
  <c r="P94" i="13"/>
  <c r="P43" i="13"/>
  <c r="P54" i="13"/>
  <c r="P14" i="13"/>
  <c r="P50" i="13"/>
  <c r="P85" i="13"/>
  <c r="P89" i="13"/>
  <c r="P38" i="13"/>
  <c r="P100" i="13"/>
  <c r="P68" i="13"/>
  <c r="P36" i="13"/>
  <c r="P16" i="13"/>
  <c r="P73" i="13"/>
  <c r="P41" i="13"/>
  <c r="P62" i="13"/>
  <c r="P76" i="13"/>
  <c r="P49" i="13"/>
  <c r="P95" i="13"/>
  <c r="P71" i="13"/>
  <c r="P55" i="13"/>
  <c r="P39" i="13"/>
  <c r="P23" i="13"/>
  <c r="P44" i="13"/>
  <c r="P90" i="13"/>
  <c r="P93" i="13"/>
  <c r="P74" i="13"/>
  <c r="P72" i="13"/>
  <c r="P40" i="13"/>
  <c r="P17" i="13"/>
  <c r="P77" i="13"/>
  <c r="P45" i="13"/>
  <c r="P99" i="13"/>
  <c r="P96" i="13"/>
  <c r="P15" i="13"/>
  <c r="P87" i="13"/>
  <c r="P59" i="13"/>
  <c r="P34" i="13"/>
  <c r="P60" i="13"/>
  <c r="P33" i="13"/>
  <c r="P91" i="13"/>
  <c r="P58" i="13"/>
  <c r="P30" i="13"/>
  <c r="P80" i="13"/>
  <c r="P48" i="13"/>
  <c r="P19" i="13"/>
  <c r="P53" i="13"/>
  <c r="P21" i="13"/>
  <c r="P81" i="13"/>
  <c r="P83" i="13"/>
  <c r="P67" i="13"/>
  <c r="P51" i="13"/>
  <c r="P35" i="13"/>
  <c r="P11" i="13"/>
  <c r="P88" i="13"/>
  <c r="P66" i="13"/>
  <c r="P64" i="13"/>
  <c r="P37" i="13"/>
  <c r="P28" i="13"/>
  <c r="P75" i="13"/>
  <c r="P27" i="13"/>
  <c r="S30" i="18"/>
  <c r="Q30" i="18"/>
  <c r="S122" i="18"/>
  <c r="Q122" i="18"/>
  <c r="S95" i="18"/>
  <c r="Q95" i="18"/>
  <c r="S109" i="18"/>
  <c r="Q109" i="18"/>
  <c r="S73" i="18"/>
  <c r="Q73" i="18"/>
  <c r="S110" i="18"/>
  <c r="Q110" i="18"/>
  <c r="Q105" i="18"/>
  <c r="S105" i="18"/>
  <c r="I2" i="14"/>
  <c r="I3" i="14" s="1"/>
  <c r="L62" i="14"/>
  <c r="L10" i="14"/>
  <c r="Q30" i="16"/>
  <c r="O30" i="16"/>
  <c r="Q9" i="16"/>
  <c r="O9" i="16"/>
  <c r="Q41" i="16"/>
  <c r="O41" i="16"/>
  <c r="Q116" i="16"/>
  <c r="O116" i="16"/>
  <c r="Q52" i="16"/>
  <c r="O52" i="16"/>
  <c r="Q123" i="16"/>
  <c r="O123" i="16"/>
  <c r="Q75" i="16"/>
  <c r="O75" i="16"/>
  <c r="Q45" i="16"/>
  <c r="O45" i="16"/>
  <c r="Q20" i="16"/>
  <c r="O20" i="16"/>
  <c r="Q35" i="16"/>
  <c r="O35" i="16"/>
  <c r="L75" i="14"/>
  <c r="L49" i="14"/>
  <c r="S87" i="18"/>
  <c r="Q87" i="18"/>
  <c r="Q9" i="18"/>
  <c r="S9" i="18"/>
  <c r="S117" i="18"/>
  <c r="Q117" i="18"/>
  <c r="S11" i="18"/>
  <c r="Q11" i="18"/>
  <c r="S106" i="18"/>
  <c r="Q106" i="18"/>
  <c r="S42" i="18"/>
  <c r="Q42" i="18"/>
  <c r="S63" i="18"/>
  <c r="Q63" i="18"/>
  <c r="S116" i="18"/>
  <c r="Q116" i="18"/>
  <c r="S71" i="18"/>
  <c r="Q71" i="18"/>
  <c r="S83" i="18"/>
  <c r="Q83" i="18"/>
  <c r="Q119" i="18"/>
  <c r="S119" i="18"/>
  <c r="Q21" i="18"/>
  <c r="S21" i="18"/>
  <c r="S81" i="18"/>
  <c r="Q81" i="18"/>
  <c r="S97" i="18"/>
  <c r="Q97" i="18"/>
  <c r="S61" i="18"/>
  <c r="Q61" i="18"/>
  <c r="S23" i="18"/>
  <c r="Q23" i="18"/>
  <c r="Q62" i="18"/>
  <c r="S62" i="18"/>
  <c r="S50" i="18"/>
  <c r="Q50" i="18"/>
  <c r="Q90" i="18"/>
  <c r="S90" i="18"/>
  <c r="Q74" i="18"/>
  <c r="S74" i="18"/>
  <c r="Q37" i="18"/>
  <c r="S37" i="18"/>
  <c r="Q35" i="18"/>
  <c r="S35" i="18"/>
  <c r="Q104" i="18"/>
  <c r="S104" i="18"/>
  <c r="Q88" i="18"/>
  <c r="S88" i="18"/>
  <c r="Q72" i="18"/>
  <c r="S72" i="18"/>
  <c r="Q56" i="18"/>
  <c r="S56" i="18"/>
  <c r="Q39" i="18"/>
  <c r="S39" i="18"/>
  <c r="Q20" i="18"/>
  <c r="S20" i="18"/>
  <c r="Q4" i="18"/>
  <c r="S4" i="18"/>
  <c r="L54" i="14"/>
  <c r="L35" i="14"/>
  <c r="L13" i="14"/>
  <c r="L17" i="14"/>
  <c r="Q121" i="16"/>
  <c r="O121" i="16"/>
  <c r="Q114" i="16"/>
  <c r="O114" i="16"/>
  <c r="Q82" i="16"/>
  <c r="O82" i="16"/>
  <c r="Q57" i="16"/>
  <c r="O57" i="16"/>
  <c r="Q77" i="16"/>
  <c r="O77" i="16"/>
  <c r="Q61" i="16"/>
  <c r="O61" i="16"/>
  <c r="Q118" i="16"/>
  <c r="O118" i="16"/>
  <c r="Q86" i="16"/>
  <c r="O86" i="16"/>
  <c r="Q54" i="16"/>
  <c r="O54" i="16"/>
  <c r="Q5" i="16"/>
  <c r="O5" i="16"/>
  <c r="Q106" i="16"/>
  <c r="O106" i="16"/>
  <c r="Q74" i="16"/>
  <c r="O74" i="16"/>
  <c r="Q21" i="16"/>
  <c r="O21" i="16"/>
  <c r="Q108" i="16"/>
  <c r="O108" i="16"/>
  <c r="Q92" i="16"/>
  <c r="O92" i="16"/>
  <c r="Q76" i="16"/>
  <c r="O76" i="16"/>
  <c r="Q60" i="16"/>
  <c r="O60" i="16"/>
  <c r="Q34" i="16"/>
  <c r="O34" i="16"/>
  <c r="Q115" i="16"/>
  <c r="O115" i="16"/>
  <c r="Q99" i="16"/>
  <c r="O99" i="16"/>
  <c r="Q83" i="16"/>
  <c r="O83" i="16"/>
  <c r="Q67" i="16"/>
  <c r="O67" i="16"/>
  <c r="Q51" i="16"/>
  <c r="O51" i="16"/>
  <c r="Q33" i="16"/>
  <c r="O33" i="16"/>
  <c r="Q44" i="16"/>
  <c r="O44" i="16"/>
  <c r="Q28" i="16"/>
  <c r="O28" i="16"/>
  <c r="Q12" i="16"/>
  <c r="O12" i="16"/>
  <c r="Q43" i="16"/>
  <c r="O43" i="16"/>
  <c r="Q27" i="16"/>
  <c r="O27" i="16"/>
  <c r="Q11" i="16"/>
  <c r="O11" i="16"/>
  <c r="L23" i="14"/>
  <c r="L43" i="14"/>
  <c r="L107" i="14"/>
  <c r="L6" i="14"/>
  <c r="L57" i="14"/>
  <c r="L21" i="14"/>
  <c r="L93" i="14"/>
  <c r="P7" i="13"/>
  <c r="L61" i="14"/>
  <c r="L74" i="14"/>
  <c r="L11" i="14"/>
  <c r="L50" i="14"/>
  <c r="L114" i="14"/>
  <c r="L41" i="14"/>
  <c r="L121" i="14"/>
  <c r="L118" i="14"/>
  <c r="L102" i="14"/>
  <c r="P3" i="13"/>
  <c r="P8" i="13"/>
  <c r="L42" i="14"/>
  <c r="L63" i="14"/>
  <c r="Q105" i="16"/>
  <c r="O105" i="16"/>
  <c r="Q102" i="16"/>
  <c r="O102" i="16"/>
  <c r="Q90" i="16"/>
  <c r="O90" i="16"/>
  <c r="Q84" i="16"/>
  <c r="O84" i="16"/>
  <c r="Q18" i="16"/>
  <c r="O18" i="16"/>
  <c r="Q91" i="16"/>
  <c r="O91" i="16"/>
  <c r="Q17" i="16"/>
  <c r="O17" i="16"/>
  <c r="Q4" i="16"/>
  <c r="O4" i="16"/>
  <c r="S103" i="18"/>
  <c r="Q103" i="18"/>
  <c r="S7" i="18"/>
  <c r="Q7" i="18"/>
  <c r="S59" i="18"/>
  <c r="Q59" i="18"/>
  <c r="S114" i="18"/>
  <c r="Q114" i="18"/>
  <c r="Q111" i="18"/>
  <c r="S111" i="18"/>
  <c r="Q113" i="18"/>
  <c r="S113" i="18"/>
  <c r="S15" i="18"/>
  <c r="Q15" i="18"/>
  <c r="S38" i="18"/>
  <c r="Q38" i="18"/>
  <c r="S79" i="18"/>
  <c r="Q79" i="18"/>
  <c r="Q5" i="18"/>
  <c r="S5" i="18"/>
  <c r="S99" i="18"/>
  <c r="Q99" i="18"/>
  <c r="S53" i="18"/>
  <c r="Q53" i="18"/>
  <c r="S36" i="18"/>
  <c r="Q36" i="18"/>
  <c r="Q14" i="18"/>
  <c r="S14" i="18"/>
  <c r="S69" i="18"/>
  <c r="Q69" i="18"/>
  <c r="Q6" i="18"/>
  <c r="S6" i="18"/>
  <c r="S93" i="18"/>
  <c r="Q93" i="18"/>
  <c r="S32" i="18"/>
  <c r="Q32" i="18"/>
  <c r="Q31" i="18"/>
  <c r="S31" i="18"/>
  <c r="Q27" i="18"/>
  <c r="S27" i="18"/>
  <c r="S48" i="18"/>
  <c r="Q48" i="18"/>
  <c r="Q102" i="18"/>
  <c r="S102" i="18"/>
  <c r="Q86" i="18"/>
  <c r="S86" i="18"/>
  <c r="Q70" i="18"/>
  <c r="S70" i="18"/>
  <c r="Q51" i="18"/>
  <c r="S51" i="18"/>
  <c r="Q29" i="18"/>
  <c r="S29" i="18"/>
  <c r="Q100" i="18"/>
  <c r="S100" i="18"/>
  <c r="Q84" i="18"/>
  <c r="S84" i="18"/>
  <c r="Q68" i="18"/>
  <c r="S68" i="18"/>
  <c r="Q52" i="18"/>
  <c r="S52" i="18"/>
  <c r="Q33" i="18"/>
  <c r="S33" i="18"/>
  <c r="Q16" i="18"/>
  <c r="S16" i="18"/>
  <c r="L31" i="14"/>
  <c r="L51" i="14"/>
  <c r="L99" i="14"/>
  <c r="L22" i="14"/>
  <c r="L37" i="14"/>
  <c r="L122" i="14"/>
  <c r="L81" i="14"/>
  <c r="H3" i="13"/>
  <c r="H6" i="13"/>
  <c r="H7" i="13"/>
  <c r="P5" i="13"/>
  <c r="L19" i="14"/>
  <c r="L58" i="14"/>
  <c r="L105" i="14"/>
  <c r="L46" i="14"/>
  <c r="L86" i="14"/>
  <c r="L25" i="14"/>
  <c r="L79" i="14"/>
  <c r="Q89" i="16"/>
  <c r="O89" i="16"/>
  <c r="Q73" i="16"/>
  <c r="O73" i="16"/>
  <c r="Q110" i="16"/>
  <c r="O110" i="16"/>
  <c r="Q42" i="16"/>
  <c r="O42" i="16"/>
  <c r="Q37" i="16"/>
  <c r="O37" i="16"/>
  <c r="Q50" i="16"/>
  <c r="O50" i="16"/>
  <c r="Q113" i="16"/>
  <c r="O113" i="16"/>
  <c r="Q81" i="16"/>
  <c r="O81" i="16"/>
  <c r="Q49" i="16"/>
  <c r="O49" i="16"/>
  <c r="Q101" i="16"/>
  <c r="O101" i="16"/>
  <c r="Q69" i="16"/>
  <c r="O69" i="16"/>
  <c r="Q14" i="16"/>
  <c r="O14" i="16"/>
  <c r="Q120" i="16"/>
  <c r="O120" i="16"/>
  <c r="Q104" i="16"/>
  <c r="O104" i="16"/>
  <c r="Q88" i="16"/>
  <c r="O88" i="16"/>
  <c r="Q72" i="16"/>
  <c r="O72" i="16"/>
  <c r="Q56" i="16"/>
  <c r="O56" i="16"/>
  <c r="Q29" i="16"/>
  <c r="O29" i="16"/>
  <c r="Q111" i="16"/>
  <c r="O111" i="16"/>
  <c r="Q95" i="16"/>
  <c r="O95" i="16"/>
  <c r="Q79" i="16"/>
  <c r="O79" i="16"/>
  <c r="Q63" i="16"/>
  <c r="O63" i="16"/>
  <c r="Q46" i="16"/>
  <c r="O46" i="16"/>
  <c r="Q22" i="16"/>
  <c r="O22" i="16"/>
  <c r="Q40" i="16"/>
  <c r="O40" i="16"/>
  <c r="Q24" i="16"/>
  <c r="O24" i="16"/>
  <c r="Q8" i="16"/>
  <c r="O8" i="16"/>
  <c r="Q39" i="16"/>
  <c r="O39" i="16"/>
  <c r="Q23" i="16"/>
  <c r="O23" i="16"/>
  <c r="Q7" i="16"/>
  <c r="O7" i="16"/>
  <c r="L7" i="14"/>
  <c r="L91" i="14"/>
  <c r="L119" i="14"/>
  <c r="L36" i="14"/>
  <c r="L98" i="14"/>
  <c r="L89" i="14"/>
  <c r="L26" i="14"/>
  <c r="L97" i="14"/>
  <c r="L104" i="14"/>
  <c r="L90" i="14"/>
  <c r="H4" i="13"/>
  <c r="H8" i="13" s="1"/>
  <c r="R4" i="13"/>
  <c r="L109" i="14"/>
  <c r="L72" i="14"/>
  <c r="U18" i="15"/>
  <c r="U19" i="15" s="1"/>
  <c r="L73" i="14"/>
  <c r="Q93" i="16"/>
  <c r="O93" i="16"/>
  <c r="Q62" i="16"/>
  <c r="O62" i="16"/>
  <c r="Q109" i="16"/>
  <c r="O109" i="16"/>
  <c r="Q25" i="16"/>
  <c r="O25" i="16"/>
  <c r="Q70" i="16"/>
  <c r="O70" i="16"/>
  <c r="Q122" i="16"/>
  <c r="O122" i="16"/>
  <c r="Q58" i="16"/>
  <c r="O58" i="16"/>
  <c r="Q100" i="16"/>
  <c r="O100" i="16"/>
  <c r="Q68" i="16"/>
  <c r="O68" i="16"/>
  <c r="Q107" i="16"/>
  <c r="O107" i="16"/>
  <c r="Q59" i="16"/>
  <c r="R59" i="16" s="1"/>
  <c r="O59" i="16"/>
  <c r="Q36" i="16"/>
  <c r="O36" i="16"/>
  <c r="Q19" i="16"/>
  <c r="R19" i="16" s="1"/>
  <c r="O19" i="16"/>
  <c r="L87" i="14"/>
  <c r="L65" i="14"/>
  <c r="L85" i="14"/>
  <c r="S55" i="18"/>
  <c r="Q55" i="18"/>
  <c r="S120" i="18"/>
  <c r="Q120" i="18"/>
  <c r="Q123" i="18"/>
  <c r="S123" i="18"/>
  <c r="S91" i="18"/>
  <c r="Q91" i="18"/>
  <c r="Q17" i="18"/>
  <c r="S17" i="18"/>
  <c r="S26" i="18"/>
  <c r="Q26" i="18"/>
  <c r="Q107" i="18"/>
  <c r="S107" i="18"/>
  <c r="S46" i="18"/>
  <c r="Q46" i="18"/>
  <c r="S108" i="18"/>
  <c r="Q108" i="18"/>
  <c r="S67" i="18"/>
  <c r="Q67" i="18"/>
  <c r="S118" i="18"/>
  <c r="Q118" i="18"/>
  <c r="Q121" i="18"/>
  <c r="S121" i="18"/>
  <c r="S77" i="18"/>
  <c r="Q77" i="18"/>
  <c r="S89" i="18"/>
  <c r="Q89" i="18"/>
  <c r="S101" i="18"/>
  <c r="Q101" i="18"/>
  <c r="Q13" i="18"/>
  <c r="S13" i="18"/>
  <c r="S34" i="18"/>
  <c r="Q34" i="18"/>
  <c r="Q41" i="18"/>
  <c r="S41" i="18"/>
  <c r="Q58" i="18"/>
  <c r="S58" i="18"/>
  <c r="Q22" i="18"/>
  <c r="S22" i="18"/>
  <c r="Q94" i="18"/>
  <c r="S94" i="18"/>
  <c r="Q78" i="18"/>
  <c r="S78" i="18"/>
  <c r="Q54" i="18"/>
  <c r="S54" i="18"/>
  <c r="S40" i="18"/>
  <c r="Q40" i="18"/>
  <c r="R40" i="18" s="1"/>
  <c r="V40" i="18" s="1"/>
  <c r="Q10" i="18"/>
  <c r="S10" i="18"/>
  <c r="Q92" i="18"/>
  <c r="S92" i="18"/>
  <c r="Q76" i="18"/>
  <c r="S76" i="18"/>
  <c r="Q60" i="18"/>
  <c r="S60" i="18"/>
  <c r="S44" i="18"/>
  <c r="Q44" i="18"/>
  <c r="Q24" i="18"/>
  <c r="S24" i="18"/>
  <c r="T24" i="18" s="1"/>
  <c r="Z24" i="18" s="1"/>
  <c r="Q8" i="18"/>
  <c r="S8" i="18"/>
  <c r="L67" i="14"/>
  <c r="L103" i="14"/>
  <c r="L34" i="14"/>
  <c r="L77" i="14"/>
  <c r="R14" i="13"/>
  <c r="H5" i="13"/>
  <c r="H9" i="13" s="1"/>
  <c r="R79" i="15"/>
  <c r="R47" i="15"/>
  <c r="R31" i="15"/>
  <c r="R48" i="15"/>
  <c r="R63" i="15"/>
  <c r="R80" i="15"/>
  <c r="R95" i="15"/>
  <c r="R28" i="15"/>
  <c r="R60" i="15"/>
  <c r="R92" i="15"/>
  <c r="R75" i="15"/>
  <c r="R11" i="15"/>
  <c r="R93" i="15"/>
  <c r="R61" i="15"/>
  <c r="R29" i="15"/>
  <c r="R91" i="15"/>
  <c r="R83" i="15"/>
  <c r="R55" i="15"/>
  <c r="R41" i="15"/>
  <c r="R77" i="15"/>
  <c r="R66" i="15"/>
  <c r="R52" i="15"/>
  <c r="R90" i="15"/>
  <c r="R26" i="15"/>
  <c r="R78" i="15"/>
  <c r="R38" i="15"/>
  <c r="R12" i="15"/>
  <c r="R82" i="15"/>
  <c r="R59" i="15"/>
  <c r="R51" i="15"/>
  <c r="R23" i="15"/>
  <c r="R100" i="15"/>
  <c r="R36" i="15"/>
  <c r="R99" i="15"/>
  <c r="R86" i="15"/>
  <c r="R39" i="15"/>
  <c r="R42" i="15"/>
  <c r="R94" i="15"/>
  <c r="R30" i="15"/>
  <c r="R43" i="15"/>
  <c r="R50" i="15"/>
  <c r="R73" i="15"/>
  <c r="R27" i="15"/>
  <c r="R22" i="15"/>
  <c r="R98" i="15"/>
  <c r="R35" i="15"/>
  <c r="R84" i="15"/>
  <c r="R20" i="15"/>
  <c r="R71" i="15"/>
  <c r="R45" i="15"/>
  <c r="R58" i="15"/>
  <c r="R46" i="15"/>
  <c r="R19" i="15"/>
  <c r="R70" i="15"/>
  <c r="R96" i="15"/>
  <c r="R64" i="15"/>
  <c r="R32" i="15"/>
  <c r="R87" i="15"/>
  <c r="R68" i="15"/>
  <c r="R18" i="15"/>
  <c r="R34" i="15"/>
  <c r="R14" i="15"/>
  <c r="R67" i="15"/>
  <c r="R54" i="15"/>
  <c r="R74" i="15"/>
  <c r="R62" i="15"/>
  <c r="R101" i="15"/>
  <c r="R44" i="15"/>
  <c r="R21" i="15"/>
  <c r="R88" i="15"/>
  <c r="R57" i="15"/>
  <c r="R69" i="15"/>
  <c r="R89" i="15"/>
  <c r="R16" i="15"/>
  <c r="R15" i="15"/>
  <c r="R81" i="15"/>
  <c r="R40" i="15"/>
  <c r="R24" i="15"/>
  <c r="R85" i="15"/>
  <c r="R53" i="15"/>
  <c r="R13" i="15"/>
  <c r="R72" i="15"/>
  <c r="R33" i="15"/>
  <c r="R37" i="15"/>
  <c r="R49" i="15"/>
  <c r="R17" i="15"/>
  <c r="R56" i="15"/>
  <c r="R65" i="15"/>
  <c r="R25" i="15"/>
  <c r="R76" i="15"/>
  <c r="R97" i="15"/>
  <c r="L30" i="14"/>
  <c r="Q78" i="16"/>
  <c r="O78" i="16"/>
  <c r="Q94" i="16"/>
  <c r="O94" i="16"/>
  <c r="Q98" i="16"/>
  <c r="O98" i="16"/>
  <c r="Q66" i="16"/>
  <c r="O66" i="16"/>
  <c r="Q10" i="16"/>
  <c r="O10" i="16"/>
  <c r="Q97" i="16"/>
  <c r="O97" i="16"/>
  <c r="Q65" i="16"/>
  <c r="O65" i="16"/>
  <c r="Q26" i="16"/>
  <c r="O26" i="16"/>
  <c r="Q117" i="16"/>
  <c r="O117" i="16"/>
  <c r="Q85" i="16"/>
  <c r="O85" i="16"/>
  <c r="Q53" i="16"/>
  <c r="O53" i="16"/>
  <c r="Q112" i="16"/>
  <c r="O112" i="16"/>
  <c r="Q96" i="16"/>
  <c r="O96" i="16"/>
  <c r="Q80" i="16"/>
  <c r="O80" i="16"/>
  <c r="Q64" i="16"/>
  <c r="O64" i="16"/>
  <c r="Q48" i="16"/>
  <c r="O48" i="16"/>
  <c r="Q13" i="16"/>
  <c r="O13" i="16"/>
  <c r="Q119" i="16"/>
  <c r="O119" i="16"/>
  <c r="Q103" i="16"/>
  <c r="O103" i="16"/>
  <c r="Q87" i="16"/>
  <c r="O87" i="16"/>
  <c r="Q71" i="16"/>
  <c r="O71" i="16"/>
  <c r="Q55" i="16"/>
  <c r="O55" i="16"/>
  <c r="Q38" i="16"/>
  <c r="O38" i="16"/>
  <c r="Q6" i="16"/>
  <c r="O6" i="16"/>
  <c r="P6" i="16" s="1"/>
  <c r="T6" i="16" s="1"/>
  <c r="Q32" i="16"/>
  <c r="O32" i="16"/>
  <c r="Q16" i="16"/>
  <c r="O16" i="16"/>
  <c r="P16" i="16" s="1"/>
  <c r="T16" i="16" s="1"/>
  <c r="Q47" i="16"/>
  <c r="O47" i="16"/>
  <c r="Q31" i="16"/>
  <c r="O31" i="16"/>
  <c r="P31" i="16" s="1"/>
  <c r="T31" i="16" s="1"/>
  <c r="Q15" i="16"/>
  <c r="O15" i="16"/>
  <c r="L39" i="14"/>
  <c r="L59" i="14"/>
  <c r="L38" i="14"/>
  <c r="L47" i="14"/>
  <c r="L113" i="14"/>
  <c r="L33" i="14"/>
  <c r="L71" i="14"/>
  <c r="L27" i="14"/>
  <c r="L66" i="14"/>
  <c r="L14" i="14"/>
  <c r="L123" i="14"/>
  <c r="L29" i="14"/>
  <c r="L70" i="14"/>
  <c r="L95" i="14"/>
  <c r="L20" i="14"/>
  <c r="W127" i="8"/>
  <c r="X124" i="8"/>
  <c r="X125" i="8" s="1"/>
  <c r="AB124" i="8"/>
  <c r="AB125" i="8" s="1"/>
  <c r="AA127" i="8"/>
  <c r="N7" i="9"/>
  <c r="N6" i="9"/>
  <c r="N5" i="9"/>
  <c r="N9" i="9" s="1"/>
  <c r="N4" i="9"/>
  <c r="N8" i="9" s="1"/>
  <c r="X18" i="9"/>
  <c r="X19" i="9" s="1"/>
  <c r="X16" i="9"/>
  <c r="X17" i="9" s="1"/>
  <c r="X13" i="9"/>
  <c r="X15" i="9" s="1"/>
  <c r="X12" i="9"/>
  <c r="X14" i="9" s="1"/>
  <c r="X8" i="9"/>
  <c r="X9" i="9" s="1"/>
  <c r="X6" i="9"/>
  <c r="X7" i="9" s="1"/>
  <c r="X3" i="9"/>
  <c r="X5" i="9" s="1"/>
  <c r="X2" i="9"/>
  <c r="X4" i="9" s="1"/>
  <c r="T12" i="9"/>
  <c r="T13" i="9"/>
  <c r="T14" i="9"/>
  <c r="T15" i="9"/>
  <c r="T16" i="9"/>
  <c r="T17" i="9"/>
  <c r="T18" i="9"/>
  <c r="T19" i="9"/>
  <c r="T20" i="9"/>
  <c r="T21" i="9"/>
  <c r="T22" i="9"/>
  <c r="T23" i="9"/>
  <c r="T24" i="9"/>
  <c r="T25" i="9"/>
  <c r="T26" i="9"/>
  <c r="T27" i="9"/>
  <c r="T28" i="9"/>
  <c r="T29" i="9"/>
  <c r="T30" i="9"/>
  <c r="T31" i="9"/>
  <c r="T32" i="9"/>
  <c r="T33" i="9"/>
  <c r="T34" i="9"/>
  <c r="T35" i="9"/>
  <c r="T36" i="9"/>
  <c r="T37" i="9"/>
  <c r="T38" i="9"/>
  <c r="T39" i="9"/>
  <c r="T40" i="9"/>
  <c r="T41" i="9"/>
  <c r="T42" i="9"/>
  <c r="T43" i="9"/>
  <c r="T44" i="9"/>
  <c r="T45" i="9"/>
  <c r="T46" i="9"/>
  <c r="T47" i="9"/>
  <c r="T48" i="9"/>
  <c r="T49" i="9"/>
  <c r="T50" i="9"/>
  <c r="T51" i="9"/>
  <c r="T52" i="9"/>
  <c r="T53" i="9"/>
  <c r="T54" i="9"/>
  <c r="T55" i="9"/>
  <c r="T56" i="9"/>
  <c r="T57" i="9"/>
  <c r="T58" i="9"/>
  <c r="T59" i="9"/>
  <c r="T60" i="9"/>
  <c r="T61" i="9"/>
  <c r="T62" i="9"/>
  <c r="T63" i="9"/>
  <c r="T64" i="9"/>
  <c r="T65" i="9"/>
  <c r="T66" i="9"/>
  <c r="T67" i="9"/>
  <c r="T68" i="9"/>
  <c r="T69" i="9"/>
  <c r="T70" i="9"/>
  <c r="T71" i="9"/>
  <c r="T72" i="9"/>
  <c r="T73" i="9"/>
  <c r="T74" i="9"/>
  <c r="T75" i="9"/>
  <c r="T76" i="9"/>
  <c r="T77" i="9"/>
  <c r="T78" i="9"/>
  <c r="T79" i="9"/>
  <c r="T80" i="9"/>
  <c r="T81" i="9"/>
  <c r="T82" i="9"/>
  <c r="T83" i="9"/>
  <c r="T84" i="9"/>
  <c r="T85" i="9"/>
  <c r="T86" i="9"/>
  <c r="T87" i="9"/>
  <c r="T88" i="9"/>
  <c r="T89" i="9"/>
  <c r="T90" i="9"/>
  <c r="T91" i="9"/>
  <c r="T92" i="9"/>
  <c r="T93" i="9"/>
  <c r="T94" i="9"/>
  <c r="T95" i="9"/>
  <c r="T96" i="9"/>
  <c r="T97" i="9"/>
  <c r="T98" i="9"/>
  <c r="T99" i="9"/>
  <c r="T100" i="9"/>
  <c r="T101" i="9"/>
  <c r="T102" i="9"/>
  <c r="T103" i="9"/>
  <c r="T104" i="9"/>
  <c r="T105" i="9"/>
  <c r="T106" i="9"/>
  <c r="T107" i="9"/>
  <c r="T108" i="9"/>
  <c r="T109" i="9"/>
  <c r="T110" i="9"/>
  <c r="T111" i="9"/>
  <c r="T112" i="9"/>
  <c r="T113" i="9"/>
  <c r="T114" i="9"/>
  <c r="T115" i="9"/>
  <c r="T116" i="9"/>
  <c r="T117" i="9"/>
  <c r="T118" i="9"/>
  <c r="T119" i="9"/>
  <c r="T120" i="9"/>
  <c r="T121" i="9"/>
  <c r="T122" i="9"/>
  <c r="T123" i="9"/>
  <c r="T124" i="9"/>
  <c r="T125" i="9"/>
  <c r="T126" i="9"/>
  <c r="T127" i="9"/>
  <c r="T128" i="9"/>
  <c r="T129" i="9"/>
  <c r="T130" i="9"/>
  <c r="T131" i="9"/>
  <c r="T132" i="9"/>
  <c r="T133" i="9"/>
  <c r="T134" i="9"/>
  <c r="T135" i="9"/>
  <c r="T11" i="9"/>
  <c r="T4" i="9"/>
  <c r="T5" i="9"/>
  <c r="T6" i="9"/>
  <c r="T7" i="9"/>
  <c r="T8" i="9"/>
  <c r="T3" i="9"/>
  <c r="S135" i="9"/>
  <c r="S134" i="9"/>
  <c r="S133" i="9"/>
  <c r="S132" i="9"/>
  <c r="S131" i="9"/>
  <c r="S130" i="9"/>
  <c r="S129" i="9"/>
  <c r="S128" i="9"/>
  <c r="S127" i="9"/>
  <c r="S126" i="9"/>
  <c r="S125" i="9"/>
  <c r="S124" i="9"/>
  <c r="S123" i="9"/>
  <c r="S122" i="9"/>
  <c r="S121" i="9"/>
  <c r="S120" i="9"/>
  <c r="S119" i="9"/>
  <c r="S118" i="9"/>
  <c r="S117" i="9"/>
  <c r="S116" i="9"/>
  <c r="S115" i="9"/>
  <c r="S114" i="9"/>
  <c r="S113" i="9"/>
  <c r="S112" i="9"/>
  <c r="S111" i="9"/>
  <c r="S110" i="9"/>
  <c r="S109" i="9"/>
  <c r="S108" i="9"/>
  <c r="S107" i="9"/>
  <c r="S106" i="9"/>
  <c r="S105" i="9"/>
  <c r="S104" i="9"/>
  <c r="S103" i="9"/>
  <c r="S102" i="9"/>
  <c r="S101" i="9"/>
  <c r="S100" i="9"/>
  <c r="S99" i="9"/>
  <c r="S98" i="9"/>
  <c r="S97" i="9"/>
  <c r="S96" i="9"/>
  <c r="S95" i="9"/>
  <c r="S94" i="9"/>
  <c r="S93" i="9"/>
  <c r="S92" i="9"/>
  <c r="S91" i="9"/>
  <c r="S90" i="9"/>
  <c r="S89" i="9"/>
  <c r="S88" i="9"/>
  <c r="S87" i="9"/>
  <c r="S86" i="9"/>
  <c r="S85" i="9"/>
  <c r="S84" i="9"/>
  <c r="S83" i="9"/>
  <c r="S82" i="9"/>
  <c r="S81" i="9"/>
  <c r="S80" i="9"/>
  <c r="S79" i="9"/>
  <c r="S78" i="9"/>
  <c r="S77" i="9"/>
  <c r="S76" i="9"/>
  <c r="S75" i="9"/>
  <c r="S74" i="9"/>
  <c r="S73" i="9"/>
  <c r="S72" i="9"/>
  <c r="S71" i="9"/>
  <c r="S70" i="9"/>
  <c r="S69" i="9"/>
  <c r="S68" i="9"/>
  <c r="S67" i="9"/>
  <c r="S66" i="9"/>
  <c r="S65" i="9"/>
  <c r="S64" i="9"/>
  <c r="S63" i="9"/>
  <c r="S62" i="9"/>
  <c r="S61" i="9"/>
  <c r="S60" i="9"/>
  <c r="S59" i="9"/>
  <c r="S58" i="9"/>
  <c r="S57" i="9"/>
  <c r="S56" i="9"/>
  <c r="S55" i="9"/>
  <c r="S54" i="9"/>
  <c r="S53" i="9"/>
  <c r="S52" i="9"/>
  <c r="S51" i="9"/>
  <c r="S50" i="9"/>
  <c r="S49" i="9"/>
  <c r="S48" i="9"/>
  <c r="S47" i="9"/>
  <c r="S46" i="9"/>
  <c r="S45" i="9"/>
  <c r="S44" i="9"/>
  <c r="S43" i="9"/>
  <c r="S42" i="9"/>
  <c r="S41" i="9"/>
  <c r="S40" i="9"/>
  <c r="S39" i="9"/>
  <c r="S38" i="9"/>
  <c r="S37" i="9"/>
  <c r="S36" i="9"/>
  <c r="S35" i="9"/>
  <c r="S34" i="9"/>
  <c r="S33" i="9"/>
  <c r="S32" i="9"/>
  <c r="S31" i="9"/>
  <c r="S30" i="9"/>
  <c r="S29" i="9"/>
  <c r="S28" i="9"/>
  <c r="S27" i="9"/>
  <c r="S26" i="9"/>
  <c r="S25" i="9"/>
  <c r="S24" i="9"/>
  <c r="S23" i="9"/>
  <c r="S22" i="9"/>
  <c r="S21" i="9"/>
  <c r="S20" i="9"/>
  <c r="S19" i="9"/>
  <c r="S18" i="9"/>
  <c r="S17" i="9"/>
  <c r="S16" i="9"/>
  <c r="S15" i="9"/>
  <c r="S14" i="9"/>
  <c r="S13" i="9"/>
  <c r="S12" i="9"/>
  <c r="S11" i="9"/>
  <c r="S8" i="9"/>
  <c r="S7" i="9"/>
  <c r="S6" i="9"/>
  <c r="S5" i="9"/>
  <c r="S4" i="9"/>
  <c r="S3" i="9"/>
  <c r="G243" i="9"/>
  <c r="H243" i="9" s="1"/>
  <c r="I243" i="9" s="1"/>
  <c r="J243" i="9" s="1"/>
  <c r="C243" i="9"/>
  <c r="J242" i="9"/>
  <c r="G242" i="9"/>
  <c r="H242" i="9" s="1"/>
  <c r="I242" i="9" s="1"/>
  <c r="C242" i="9"/>
  <c r="G241" i="9"/>
  <c r="H241" i="9" s="1"/>
  <c r="I241" i="9" s="1"/>
  <c r="J241" i="9" s="1"/>
  <c r="C241" i="9"/>
  <c r="G240" i="9"/>
  <c r="H240" i="9" s="1"/>
  <c r="I240" i="9" s="1"/>
  <c r="J240" i="9" s="1"/>
  <c r="C240" i="9"/>
  <c r="G239" i="9"/>
  <c r="H239" i="9" s="1"/>
  <c r="I239" i="9" s="1"/>
  <c r="J239" i="9" s="1"/>
  <c r="C239" i="9"/>
  <c r="H238" i="9"/>
  <c r="I238" i="9" s="1"/>
  <c r="G238" i="9"/>
  <c r="C238" i="9"/>
  <c r="G237" i="9"/>
  <c r="H237" i="9" s="1"/>
  <c r="I237" i="9" s="1"/>
  <c r="C237" i="9"/>
  <c r="H236" i="9"/>
  <c r="I236" i="9" s="1"/>
  <c r="J236" i="9" s="1"/>
  <c r="G236" i="9"/>
  <c r="C236" i="9"/>
  <c r="K235" i="9"/>
  <c r="L235" i="9" s="1"/>
  <c r="G235" i="9"/>
  <c r="H235" i="9" s="1"/>
  <c r="I235" i="9" s="1"/>
  <c r="J235" i="9" s="1"/>
  <c r="C235" i="9"/>
  <c r="H234" i="9"/>
  <c r="I234" i="9" s="1"/>
  <c r="G234" i="9"/>
  <c r="C234" i="9"/>
  <c r="H233" i="9"/>
  <c r="I233" i="9" s="1"/>
  <c r="G233" i="9"/>
  <c r="C233" i="9"/>
  <c r="J232" i="9"/>
  <c r="H232" i="9"/>
  <c r="I232" i="9" s="1"/>
  <c r="G232" i="9"/>
  <c r="C232" i="9"/>
  <c r="G231" i="9"/>
  <c r="H231" i="9" s="1"/>
  <c r="I231" i="9" s="1"/>
  <c r="J231" i="9" s="1"/>
  <c r="C231" i="9"/>
  <c r="K230" i="9"/>
  <c r="L230" i="9" s="1"/>
  <c r="H230" i="9"/>
  <c r="I230" i="9" s="1"/>
  <c r="J230" i="9" s="1"/>
  <c r="G230" i="9"/>
  <c r="C230" i="9"/>
  <c r="G229" i="9"/>
  <c r="H229" i="9" s="1"/>
  <c r="I229" i="9" s="1"/>
  <c r="C229" i="9"/>
  <c r="H228" i="9"/>
  <c r="I228" i="9" s="1"/>
  <c r="J228" i="9" s="1"/>
  <c r="G228" i="9"/>
  <c r="C228" i="9"/>
  <c r="G227" i="9"/>
  <c r="H227" i="9" s="1"/>
  <c r="I227" i="9" s="1"/>
  <c r="J227" i="9" s="1"/>
  <c r="C227" i="9"/>
  <c r="H226" i="9"/>
  <c r="I226" i="9" s="1"/>
  <c r="J226" i="9" s="1"/>
  <c r="G226" i="9"/>
  <c r="C226" i="9"/>
  <c r="G225" i="9"/>
  <c r="H225" i="9" s="1"/>
  <c r="I225" i="9" s="1"/>
  <c r="C225" i="9"/>
  <c r="H224" i="9"/>
  <c r="I224" i="9" s="1"/>
  <c r="J224" i="9" s="1"/>
  <c r="G224" i="9"/>
  <c r="C224" i="9"/>
  <c r="K223" i="9"/>
  <c r="L223" i="9" s="1"/>
  <c r="G223" i="9"/>
  <c r="H223" i="9" s="1"/>
  <c r="I223" i="9" s="1"/>
  <c r="J223" i="9" s="1"/>
  <c r="C223" i="9"/>
  <c r="H222" i="9"/>
  <c r="I222" i="9" s="1"/>
  <c r="G222" i="9"/>
  <c r="C222" i="9"/>
  <c r="G221" i="9"/>
  <c r="H221" i="9" s="1"/>
  <c r="I221" i="9" s="1"/>
  <c r="C221" i="9"/>
  <c r="J220" i="9"/>
  <c r="H220" i="9"/>
  <c r="I220" i="9" s="1"/>
  <c r="G220" i="9"/>
  <c r="C220" i="9"/>
  <c r="L219" i="9"/>
  <c r="K219" i="9"/>
  <c r="G219" i="9"/>
  <c r="H219" i="9" s="1"/>
  <c r="I219" i="9" s="1"/>
  <c r="J219" i="9" s="1"/>
  <c r="C219" i="9"/>
  <c r="K218" i="9"/>
  <c r="L218" i="9" s="1"/>
  <c r="H218" i="9"/>
  <c r="I218" i="9" s="1"/>
  <c r="J218" i="9" s="1"/>
  <c r="G218" i="9"/>
  <c r="C218" i="9"/>
  <c r="K217" i="9"/>
  <c r="L217" i="9" s="1"/>
  <c r="H217" i="9"/>
  <c r="I217" i="9" s="1"/>
  <c r="J217" i="9" s="1"/>
  <c r="G217" i="9"/>
  <c r="C217" i="9"/>
  <c r="J216" i="9"/>
  <c r="H216" i="9"/>
  <c r="I216" i="9" s="1"/>
  <c r="G216" i="9"/>
  <c r="C216" i="9"/>
  <c r="G215" i="9"/>
  <c r="H215" i="9" s="1"/>
  <c r="I215" i="9" s="1"/>
  <c r="J215" i="9" s="1"/>
  <c r="C215" i="9"/>
  <c r="K214" i="9"/>
  <c r="L214" i="9" s="1"/>
  <c r="H214" i="9"/>
  <c r="I214" i="9" s="1"/>
  <c r="J214" i="9" s="1"/>
  <c r="G214" i="9"/>
  <c r="C214" i="9"/>
  <c r="K213" i="9"/>
  <c r="L213" i="9" s="1"/>
  <c r="G213" i="9"/>
  <c r="H213" i="9" s="1"/>
  <c r="I213" i="9" s="1"/>
  <c r="J213" i="9" s="1"/>
  <c r="C213" i="9"/>
  <c r="K212" i="9"/>
  <c r="L212" i="9" s="1"/>
  <c r="H212" i="9"/>
  <c r="I212" i="9" s="1"/>
  <c r="J212" i="9" s="1"/>
  <c r="G212" i="9"/>
  <c r="C212" i="9"/>
  <c r="G211" i="9"/>
  <c r="H211" i="9" s="1"/>
  <c r="I211" i="9" s="1"/>
  <c r="J211" i="9" s="1"/>
  <c r="C211" i="9"/>
  <c r="H210" i="9"/>
  <c r="I210" i="9" s="1"/>
  <c r="J210" i="9" s="1"/>
  <c r="G210" i="9"/>
  <c r="C210" i="9"/>
  <c r="G209" i="9"/>
  <c r="H209" i="9" s="1"/>
  <c r="I209" i="9" s="1"/>
  <c r="C209" i="9"/>
  <c r="H208" i="9"/>
  <c r="I208" i="9" s="1"/>
  <c r="J208" i="9" s="1"/>
  <c r="G208" i="9"/>
  <c r="C208" i="9"/>
  <c r="G207" i="9"/>
  <c r="H207" i="9" s="1"/>
  <c r="I207" i="9" s="1"/>
  <c r="J207" i="9" s="1"/>
  <c r="C207" i="9"/>
  <c r="H206" i="9"/>
  <c r="I206" i="9" s="1"/>
  <c r="G206" i="9"/>
  <c r="C206" i="9"/>
  <c r="G205" i="9"/>
  <c r="H205" i="9" s="1"/>
  <c r="I205" i="9" s="1"/>
  <c r="C205" i="9"/>
  <c r="H204" i="9"/>
  <c r="I204" i="9" s="1"/>
  <c r="J204" i="9" s="1"/>
  <c r="G204" i="9"/>
  <c r="C204" i="9"/>
  <c r="K203" i="9"/>
  <c r="L203" i="9" s="1"/>
  <c r="G203" i="9"/>
  <c r="H203" i="9" s="1"/>
  <c r="I203" i="9" s="1"/>
  <c r="J203" i="9" s="1"/>
  <c r="C203" i="9"/>
  <c r="H202" i="9"/>
  <c r="I202" i="9" s="1"/>
  <c r="G202" i="9"/>
  <c r="C202" i="9"/>
  <c r="I201" i="9"/>
  <c r="H201" i="9"/>
  <c r="G201" i="9"/>
  <c r="C201" i="9"/>
  <c r="H200" i="9"/>
  <c r="I200" i="9" s="1"/>
  <c r="G200" i="9"/>
  <c r="C200" i="9"/>
  <c r="K199" i="9"/>
  <c r="L199" i="9" s="1"/>
  <c r="G199" i="9"/>
  <c r="H199" i="9" s="1"/>
  <c r="I199" i="9" s="1"/>
  <c r="J199" i="9" s="1"/>
  <c r="C199" i="9"/>
  <c r="G198" i="9"/>
  <c r="H198" i="9" s="1"/>
  <c r="I198" i="9" s="1"/>
  <c r="C198" i="9"/>
  <c r="H197" i="9"/>
  <c r="I197" i="9" s="1"/>
  <c r="G197" i="9"/>
  <c r="C197" i="9"/>
  <c r="G196" i="9"/>
  <c r="H196" i="9" s="1"/>
  <c r="I196" i="9" s="1"/>
  <c r="C196" i="9"/>
  <c r="H195" i="9"/>
  <c r="I195" i="9" s="1"/>
  <c r="G195" i="9"/>
  <c r="C195" i="9"/>
  <c r="G194" i="9"/>
  <c r="H194" i="9" s="1"/>
  <c r="I194" i="9" s="1"/>
  <c r="J194" i="9" s="1"/>
  <c r="C194" i="9"/>
  <c r="H193" i="9"/>
  <c r="I193" i="9" s="1"/>
  <c r="G193" i="9"/>
  <c r="C193" i="9"/>
  <c r="G192" i="9"/>
  <c r="H192" i="9" s="1"/>
  <c r="I192" i="9" s="1"/>
  <c r="C192" i="9"/>
  <c r="G191" i="9"/>
  <c r="H191" i="9" s="1"/>
  <c r="I191" i="9" s="1"/>
  <c r="C191" i="9"/>
  <c r="I190" i="9"/>
  <c r="G190" i="9"/>
  <c r="H190" i="9" s="1"/>
  <c r="C190" i="9"/>
  <c r="K189" i="9"/>
  <c r="L189" i="9" s="1"/>
  <c r="H189" i="9"/>
  <c r="I189" i="9" s="1"/>
  <c r="J189" i="9" s="1"/>
  <c r="G189" i="9"/>
  <c r="C189" i="9"/>
  <c r="I188" i="9"/>
  <c r="H188" i="9"/>
  <c r="G188" i="9"/>
  <c r="C188" i="9"/>
  <c r="G187" i="9"/>
  <c r="H187" i="9" s="1"/>
  <c r="I187" i="9" s="1"/>
  <c r="C187" i="9"/>
  <c r="I186" i="9"/>
  <c r="G186" i="9"/>
  <c r="H186" i="9" s="1"/>
  <c r="C186" i="9"/>
  <c r="I185" i="9"/>
  <c r="H185" i="9"/>
  <c r="G185" i="9"/>
  <c r="C185" i="9"/>
  <c r="H184" i="9"/>
  <c r="I184" i="9" s="1"/>
  <c r="G184" i="9"/>
  <c r="C184" i="9"/>
  <c r="K183" i="9"/>
  <c r="L183" i="9" s="1"/>
  <c r="G183" i="9"/>
  <c r="H183" i="9" s="1"/>
  <c r="I183" i="9" s="1"/>
  <c r="J183" i="9" s="1"/>
  <c r="C183" i="9"/>
  <c r="G182" i="9"/>
  <c r="H182" i="9" s="1"/>
  <c r="I182" i="9" s="1"/>
  <c r="C182" i="9"/>
  <c r="H181" i="9"/>
  <c r="I181" i="9" s="1"/>
  <c r="G181" i="9"/>
  <c r="C181" i="9"/>
  <c r="G180" i="9"/>
  <c r="H180" i="9" s="1"/>
  <c r="I180" i="9" s="1"/>
  <c r="C180" i="9"/>
  <c r="H179" i="9"/>
  <c r="I179" i="9" s="1"/>
  <c r="G179" i="9"/>
  <c r="C179" i="9"/>
  <c r="G178" i="9"/>
  <c r="H178" i="9" s="1"/>
  <c r="I178" i="9" s="1"/>
  <c r="J178" i="9" s="1"/>
  <c r="C178" i="9"/>
  <c r="H177" i="9"/>
  <c r="I177" i="9" s="1"/>
  <c r="G177" i="9"/>
  <c r="C177" i="9"/>
  <c r="G176" i="9"/>
  <c r="H176" i="9" s="1"/>
  <c r="I176" i="9" s="1"/>
  <c r="C176" i="9"/>
  <c r="H175" i="9"/>
  <c r="I175" i="9" s="1"/>
  <c r="G175" i="9"/>
  <c r="C175" i="9"/>
  <c r="I174" i="9"/>
  <c r="G174" i="9"/>
  <c r="H174" i="9" s="1"/>
  <c r="C174" i="9"/>
  <c r="H173" i="9"/>
  <c r="I173" i="9" s="1"/>
  <c r="J173" i="9" s="1"/>
  <c r="G173" i="9"/>
  <c r="C173" i="9"/>
  <c r="H172" i="9"/>
  <c r="I172" i="9" s="1"/>
  <c r="G172" i="9"/>
  <c r="C172" i="9"/>
  <c r="G171" i="9"/>
  <c r="H171" i="9" s="1"/>
  <c r="I171" i="9" s="1"/>
  <c r="C171" i="9"/>
  <c r="G170" i="9"/>
  <c r="H170" i="9" s="1"/>
  <c r="I170" i="9" s="1"/>
  <c r="C170" i="9"/>
  <c r="I169" i="9"/>
  <c r="H169" i="9"/>
  <c r="G169" i="9"/>
  <c r="C169" i="9"/>
  <c r="H168" i="9"/>
  <c r="I168" i="9" s="1"/>
  <c r="G168" i="9"/>
  <c r="C168" i="9"/>
  <c r="K167" i="9"/>
  <c r="L167" i="9" s="1"/>
  <c r="G167" i="9"/>
  <c r="H167" i="9" s="1"/>
  <c r="I167" i="9" s="1"/>
  <c r="J167" i="9" s="1"/>
  <c r="C167" i="9"/>
  <c r="G166" i="9"/>
  <c r="H166" i="9" s="1"/>
  <c r="I166" i="9" s="1"/>
  <c r="C166" i="9"/>
  <c r="H165" i="9"/>
  <c r="I165" i="9" s="1"/>
  <c r="G165" i="9"/>
  <c r="C165" i="9"/>
  <c r="G164" i="9"/>
  <c r="H164" i="9" s="1"/>
  <c r="I164" i="9" s="1"/>
  <c r="C164" i="9"/>
  <c r="H163" i="9"/>
  <c r="I163" i="9" s="1"/>
  <c r="G163" i="9"/>
  <c r="C163" i="9"/>
  <c r="G162" i="9"/>
  <c r="H162" i="9" s="1"/>
  <c r="I162" i="9" s="1"/>
  <c r="J162" i="9" s="1"/>
  <c r="C162" i="9"/>
  <c r="H161" i="9"/>
  <c r="I161" i="9" s="1"/>
  <c r="G161" i="9"/>
  <c r="C161" i="9"/>
  <c r="G160" i="9"/>
  <c r="H160" i="9" s="1"/>
  <c r="I160" i="9" s="1"/>
  <c r="C160" i="9"/>
  <c r="G159" i="9"/>
  <c r="H159" i="9" s="1"/>
  <c r="I159" i="9" s="1"/>
  <c r="C159" i="9"/>
  <c r="I158" i="9"/>
  <c r="G158" i="9"/>
  <c r="H158" i="9" s="1"/>
  <c r="C158" i="9"/>
  <c r="K157" i="9"/>
  <c r="L157" i="9" s="1"/>
  <c r="H157" i="9"/>
  <c r="I157" i="9" s="1"/>
  <c r="J157" i="9" s="1"/>
  <c r="G157" i="9"/>
  <c r="C157" i="9"/>
  <c r="I156" i="9"/>
  <c r="H156" i="9"/>
  <c r="G156" i="9"/>
  <c r="C156" i="9"/>
  <c r="G155" i="9"/>
  <c r="H155" i="9" s="1"/>
  <c r="I155" i="9" s="1"/>
  <c r="C155" i="9"/>
  <c r="I154" i="9"/>
  <c r="G154" i="9"/>
  <c r="H154" i="9" s="1"/>
  <c r="C154" i="9"/>
  <c r="I153" i="9"/>
  <c r="H153" i="9"/>
  <c r="G153" i="9"/>
  <c r="C153" i="9"/>
  <c r="H152" i="9"/>
  <c r="I152" i="9" s="1"/>
  <c r="G152" i="9"/>
  <c r="C152" i="9"/>
  <c r="K151" i="9"/>
  <c r="L151" i="9" s="1"/>
  <c r="G151" i="9"/>
  <c r="H151" i="9" s="1"/>
  <c r="I151" i="9" s="1"/>
  <c r="J151" i="9" s="1"/>
  <c r="C151" i="9"/>
  <c r="G150" i="9"/>
  <c r="H150" i="9" s="1"/>
  <c r="I150" i="9" s="1"/>
  <c r="C150" i="9"/>
  <c r="H149" i="9"/>
  <c r="I149" i="9" s="1"/>
  <c r="G149" i="9"/>
  <c r="C149" i="9"/>
  <c r="G148" i="9"/>
  <c r="H148" i="9" s="1"/>
  <c r="I148" i="9" s="1"/>
  <c r="C148" i="9"/>
  <c r="H147" i="9"/>
  <c r="I147" i="9" s="1"/>
  <c r="G147" i="9"/>
  <c r="C147" i="9"/>
  <c r="G146" i="9"/>
  <c r="H146" i="9" s="1"/>
  <c r="I146" i="9" s="1"/>
  <c r="J146" i="9" s="1"/>
  <c r="C146" i="9"/>
  <c r="H145" i="9"/>
  <c r="I145" i="9" s="1"/>
  <c r="G145" i="9"/>
  <c r="C145" i="9"/>
  <c r="G144" i="9"/>
  <c r="H144" i="9" s="1"/>
  <c r="I144" i="9" s="1"/>
  <c r="C144" i="9"/>
  <c r="H143" i="9"/>
  <c r="I143" i="9" s="1"/>
  <c r="G143" i="9"/>
  <c r="C143" i="9"/>
  <c r="I142" i="9"/>
  <c r="G142" i="9"/>
  <c r="H142" i="9" s="1"/>
  <c r="C142" i="9"/>
  <c r="H141" i="9"/>
  <c r="I141" i="9" s="1"/>
  <c r="J141" i="9" s="1"/>
  <c r="G141" i="9"/>
  <c r="C141" i="9"/>
  <c r="H140" i="9"/>
  <c r="I140" i="9" s="1"/>
  <c r="G140" i="9"/>
  <c r="C140" i="9"/>
  <c r="G139" i="9"/>
  <c r="H139" i="9" s="1"/>
  <c r="I139" i="9" s="1"/>
  <c r="C139" i="9"/>
  <c r="G138" i="9"/>
  <c r="H138" i="9" s="1"/>
  <c r="I138" i="9" s="1"/>
  <c r="C138" i="9"/>
  <c r="I137" i="9"/>
  <c r="H137" i="9"/>
  <c r="G137" i="9"/>
  <c r="C137" i="9"/>
  <c r="H136" i="9"/>
  <c r="I136" i="9" s="1"/>
  <c r="G136" i="9"/>
  <c r="C136" i="9"/>
  <c r="K135" i="9"/>
  <c r="L135" i="9" s="1"/>
  <c r="G135" i="9"/>
  <c r="H135" i="9" s="1"/>
  <c r="I135" i="9" s="1"/>
  <c r="J135" i="9" s="1"/>
  <c r="C135" i="9"/>
  <c r="I134" i="9"/>
  <c r="G134" i="9"/>
  <c r="H134" i="9" s="1"/>
  <c r="C134" i="9"/>
  <c r="I133" i="9"/>
  <c r="J133" i="9" s="1"/>
  <c r="H133" i="9"/>
  <c r="G133" i="9"/>
  <c r="C133" i="9"/>
  <c r="G132" i="9"/>
  <c r="H132" i="9" s="1"/>
  <c r="I132" i="9" s="1"/>
  <c r="C132" i="9"/>
  <c r="H131" i="9"/>
  <c r="I131" i="9" s="1"/>
  <c r="G131" i="9"/>
  <c r="C131" i="9"/>
  <c r="K130" i="9"/>
  <c r="L130" i="9" s="1"/>
  <c r="G130" i="9"/>
  <c r="H130" i="9" s="1"/>
  <c r="I130" i="9" s="1"/>
  <c r="J130" i="9" s="1"/>
  <c r="C130" i="9"/>
  <c r="H129" i="9"/>
  <c r="I129" i="9" s="1"/>
  <c r="G129" i="9"/>
  <c r="C129" i="9"/>
  <c r="I128" i="9"/>
  <c r="G128" i="9"/>
  <c r="H128" i="9" s="1"/>
  <c r="C128" i="9"/>
  <c r="G127" i="9"/>
  <c r="H127" i="9" s="1"/>
  <c r="I127" i="9" s="1"/>
  <c r="C127" i="9"/>
  <c r="I126" i="9"/>
  <c r="G126" i="9"/>
  <c r="H126" i="9" s="1"/>
  <c r="C126" i="9"/>
  <c r="H125" i="9"/>
  <c r="I125" i="9" s="1"/>
  <c r="J125" i="9" s="1"/>
  <c r="G125" i="9"/>
  <c r="C125" i="9"/>
  <c r="I124" i="9"/>
  <c r="H124" i="9"/>
  <c r="G124" i="9"/>
  <c r="C124" i="9"/>
  <c r="H123" i="9"/>
  <c r="I123" i="9" s="1"/>
  <c r="G123" i="9"/>
  <c r="C123" i="9"/>
  <c r="I122" i="9"/>
  <c r="J122" i="9" s="1"/>
  <c r="G122" i="9"/>
  <c r="H122" i="9" s="1"/>
  <c r="C122" i="9"/>
  <c r="K121" i="9"/>
  <c r="L121" i="9" s="1"/>
  <c r="I121" i="9"/>
  <c r="J121" i="9" s="1"/>
  <c r="H121" i="9"/>
  <c r="G121" i="9"/>
  <c r="C121" i="9"/>
  <c r="H120" i="9"/>
  <c r="I120" i="9" s="1"/>
  <c r="G120" i="9"/>
  <c r="C120" i="9"/>
  <c r="G119" i="9"/>
  <c r="H119" i="9" s="1"/>
  <c r="I119" i="9" s="1"/>
  <c r="C119" i="9"/>
  <c r="G118" i="9"/>
  <c r="H118" i="9" s="1"/>
  <c r="I118" i="9" s="1"/>
  <c r="C118" i="9"/>
  <c r="K117" i="9"/>
  <c r="L117" i="9" s="1"/>
  <c r="I117" i="9"/>
  <c r="J117" i="9" s="1"/>
  <c r="H117" i="9"/>
  <c r="G117" i="9"/>
  <c r="C117" i="9"/>
  <c r="G116" i="9"/>
  <c r="H116" i="9" s="1"/>
  <c r="I116" i="9" s="1"/>
  <c r="C116" i="9"/>
  <c r="K115" i="9"/>
  <c r="L115" i="9" s="1"/>
  <c r="H115" i="9"/>
  <c r="I115" i="9" s="1"/>
  <c r="J115" i="9" s="1"/>
  <c r="G115" i="9"/>
  <c r="C115" i="9"/>
  <c r="G114" i="9"/>
  <c r="H114" i="9" s="1"/>
  <c r="I114" i="9" s="1"/>
  <c r="C114" i="9"/>
  <c r="H113" i="9"/>
  <c r="I113" i="9" s="1"/>
  <c r="G113" i="9"/>
  <c r="C113" i="9"/>
  <c r="G112" i="9"/>
  <c r="H112" i="9" s="1"/>
  <c r="I112" i="9" s="1"/>
  <c r="C112" i="9"/>
  <c r="H111" i="9"/>
  <c r="I111" i="9" s="1"/>
  <c r="J111" i="9" s="1"/>
  <c r="G111" i="9"/>
  <c r="C111" i="9"/>
  <c r="K110" i="9"/>
  <c r="L110" i="9" s="1"/>
  <c r="I110" i="9"/>
  <c r="J110" i="9" s="1"/>
  <c r="G110" i="9"/>
  <c r="H110" i="9" s="1"/>
  <c r="C110" i="9"/>
  <c r="H109" i="9"/>
  <c r="I109" i="9" s="1"/>
  <c r="G109" i="9"/>
  <c r="C109" i="9"/>
  <c r="I108" i="9"/>
  <c r="H108" i="9"/>
  <c r="G108" i="9"/>
  <c r="C108" i="9"/>
  <c r="H107" i="9"/>
  <c r="I107" i="9" s="1"/>
  <c r="G107" i="9"/>
  <c r="C107" i="9"/>
  <c r="I106" i="9"/>
  <c r="J106" i="9" s="1"/>
  <c r="G106" i="9"/>
  <c r="H106" i="9" s="1"/>
  <c r="C106" i="9"/>
  <c r="K105" i="9"/>
  <c r="L105" i="9" s="1"/>
  <c r="I105" i="9"/>
  <c r="J105" i="9" s="1"/>
  <c r="H105" i="9"/>
  <c r="G105" i="9"/>
  <c r="C105" i="9"/>
  <c r="H104" i="9"/>
  <c r="I104" i="9" s="1"/>
  <c r="G104" i="9"/>
  <c r="C104" i="9"/>
  <c r="G103" i="9"/>
  <c r="H103" i="9" s="1"/>
  <c r="I103" i="9" s="1"/>
  <c r="C103" i="9"/>
  <c r="G102" i="9"/>
  <c r="H102" i="9" s="1"/>
  <c r="I102" i="9" s="1"/>
  <c r="C102" i="9"/>
  <c r="K101" i="9"/>
  <c r="L101" i="9" s="1"/>
  <c r="I101" i="9"/>
  <c r="J101" i="9" s="1"/>
  <c r="H101" i="9"/>
  <c r="G101" i="9"/>
  <c r="C101" i="9"/>
  <c r="G100" i="9"/>
  <c r="H100" i="9" s="1"/>
  <c r="I100" i="9" s="1"/>
  <c r="C100" i="9"/>
  <c r="K99" i="9"/>
  <c r="L99" i="9" s="1"/>
  <c r="H99" i="9"/>
  <c r="I99" i="9" s="1"/>
  <c r="J99" i="9" s="1"/>
  <c r="G99" i="9"/>
  <c r="C99" i="9"/>
  <c r="G98" i="9"/>
  <c r="H98" i="9" s="1"/>
  <c r="I98" i="9" s="1"/>
  <c r="C98" i="9"/>
  <c r="H97" i="9"/>
  <c r="I97" i="9" s="1"/>
  <c r="G97" i="9"/>
  <c r="C97" i="9"/>
  <c r="G96" i="9"/>
  <c r="H96" i="9" s="1"/>
  <c r="I96" i="9" s="1"/>
  <c r="C96" i="9"/>
  <c r="H95" i="9"/>
  <c r="I95" i="9" s="1"/>
  <c r="J95" i="9" s="1"/>
  <c r="G95" i="9"/>
  <c r="C95" i="9"/>
  <c r="K94" i="9"/>
  <c r="L94" i="9" s="1"/>
  <c r="I94" i="9"/>
  <c r="J94" i="9" s="1"/>
  <c r="G94" i="9"/>
  <c r="H94" i="9" s="1"/>
  <c r="C94" i="9"/>
  <c r="H93" i="9"/>
  <c r="I93" i="9" s="1"/>
  <c r="G93" i="9"/>
  <c r="C93" i="9"/>
  <c r="I92" i="9"/>
  <c r="H92" i="9"/>
  <c r="G92" i="9"/>
  <c r="C92" i="9"/>
  <c r="H91" i="9"/>
  <c r="I91" i="9" s="1"/>
  <c r="G91" i="9"/>
  <c r="C91" i="9"/>
  <c r="I90" i="9"/>
  <c r="J90" i="9" s="1"/>
  <c r="G90" i="9"/>
  <c r="H90" i="9" s="1"/>
  <c r="C90" i="9"/>
  <c r="K89" i="9"/>
  <c r="L89" i="9" s="1"/>
  <c r="I89" i="9"/>
  <c r="J89" i="9" s="1"/>
  <c r="H89" i="9"/>
  <c r="G89" i="9"/>
  <c r="C89" i="9"/>
  <c r="H88" i="9"/>
  <c r="I88" i="9" s="1"/>
  <c r="G88" i="9"/>
  <c r="C88" i="9"/>
  <c r="G87" i="9"/>
  <c r="H87" i="9" s="1"/>
  <c r="I87" i="9" s="1"/>
  <c r="C87" i="9"/>
  <c r="G86" i="9"/>
  <c r="H86" i="9" s="1"/>
  <c r="I86" i="9" s="1"/>
  <c r="C86" i="9"/>
  <c r="K85" i="9"/>
  <c r="L85" i="9" s="1"/>
  <c r="I85" i="9"/>
  <c r="J85" i="9" s="1"/>
  <c r="H85" i="9"/>
  <c r="G85" i="9"/>
  <c r="C85" i="9"/>
  <c r="G84" i="9"/>
  <c r="H84" i="9" s="1"/>
  <c r="I84" i="9" s="1"/>
  <c r="C84" i="9"/>
  <c r="K83" i="9"/>
  <c r="L83" i="9" s="1"/>
  <c r="H83" i="9"/>
  <c r="I83" i="9" s="1"/>
  <c r="J83" i="9" s="1"/>
  <c r="G83" i="9"/>
  <c r="C83" i="9"/>
  <c r="G82" i="9"/>
  <c r="H82" i="9" s="1"/>
  <c r="I82" i="9" s="1"/>
  <c r="C82" i="9"/>
  <c r="H81" i="9"/>
  <c r="I81" i="9" s="1"/>
  <c r="G81" i="9"/>
  <c r="C81" i="9"/>
  <c r="G80" i="9"/>
  <c r="H80" i="9" s="1"/>
  <c r="I80" i="9" s="1"/>
  <c r="C80" i="9"/>
  <c r="H79" i="9"/>
  <c r="I79" i="9" s="1"/>
  <c r="J79" i="9" s="1"/>
  <c r="G79" i="9"/>
  <c r="C79" i="9"/>
  <c r="K78" i="9"/>
  <c r="L78" i="9" s="1"/>
  <c r="I78" i="9"/>
  <c r="J78" i="9" s="1"/>
  <c r="G78" i="9"/>
  <c r="H78" i="9" s="1"/>
  <c r="C78" i="9"/>
  <c r="H77" i="9"/>
  <c r="I77" i="9" s="1"/>
  <c r="G77" i="9"/>
  <c r="C77" i="9"/>
  <c r="I76" i="9"/>
  <c r="H76" i="9"/>
  <c r="G76" i="9"/>
  <c r="C76" i="9"/>
  <c r="H75" i="9"/>
  <c r="I75" i="9" s="1"/>
  <c r="J75" i="9" s="1"/>
  <c r="G75" i="9"/>
  <c r="C75" i="9"/>
  <c r="J74" i="9"/>
  <c r="H74" i="9"/>
  <c r="I74" i="9" s="1"/>
  <c r="G74" i="9"/>
  <c r="C74" i="9"/>
  <c r="G73" i="9"/>
  <c r="H73" i="9" s="1"/>
  <c r="I73" i="9" s="1"/>
  <c r="J73" i="9" s="1"/>
  <c r="C73" i="9"/>
  <c r="J72" i="9"/>
  <c r="H72" i="9"/>
  <c r="I72" i="9" s="1"/>
  <c r="G72" i="9"/>
  <c r="C72" i="9"/>
  <c r="G71" i="9"/>
  <c r="H71" i="9" s="1"/>
  <c r="I71" i="9" s="1"/>
  <c r="J71" i="9" s="1"/>
  <c r="C71" i="9"/>
  <c r="J70" i="9"/>
  <c r="H70" i="9"/>
  <c r="I70" i="9" s="1"/>
  <c r="G70" i="9"/>
  <c r="C70" i="9"/>
  <c r="G69" i="9"/>
  <c r="H69" i="9" s="1"/>
  <c r="I69" i="9" s="1"/>
  <c r="J69" i="9" s="1"/>
  <c r="C69" i="9"/>
  <c r="J68" i="9"/>
  <c r="H68" i="9"/>
  <c r="I68" i="9" s="1"/>
  <c r="G68" i="9"/>
  <c r="C68" i="9"/>
  <c r="H67" i="9"/>
  <c r="I67" i="9" s="1"/>
  <c r="J67" i="9" s="1"/>
  <c r="G67" i="9"/>
  <c r="C67" i="9"/>
  <c r="J66" i="9"/>
  <c r="H66" i="9"/>
  <c r="I66" i="9" s="1"/>
  <c r="G66" i="9"/>
  <c r="C66" i="9"/>
  <c r="G65" i="9"/>
  <c r="H65" i="9" s="1"/>
  <c r="I65" i="9" s="1"/>
  <c r="J65" i="9" s="1"/>
  <c r="C65" i="9"/>
  <c r="J64" i="9"/>
  <c r="H64" i="9"/>
  <c r="I64" i="9" s="1"/>
  <c r="G64" i="9"/>
  <c r="C64" i="9"/>
  <c r="G63" i="9"/>
  <c r="H63" i="9" s="1"/>
  <c r="I63" i="9" s="1"/>
  <c r="J63" i="9" s="1"/>
  <c r="C63" i="9"/>
  <c r="J62" i="9"/>
  <c r="H62" i="9"/>
  <c r="I62" i="9" s="1"/>
  <c r="G62" i="9"/>
  <c r="C62" i="9"/>
  <c r="H61" i="9"/>
  <c r="I61" i="9" s="1"/>
  <c r="J61" i="9" s="1"/>
  <c r="G61" i="9"/>
  <c r="C61" i="9"/>
  <c r="J60" i="9"/>
  <c r="H60" i="9"/>
  <c r="I60" i="9" s="1"/>
  <c r="G60" i="9"/>
  <c r="C60" i="9"/>
  <c r="K60" i="9" s="1"/>
  <c r="L60" i="9" s="1"/>
  <c r="G59" i="9"/>
  <c r="H59" i="9" s="1"/>
  <c r="I59" i="9" s="1"/>
  <c r="J59" i="9" s="1"/>
  <c r="C59" i="9"/>
  <c r="H58" i="9"/>
  <c r="I58" i="9" s="1"/>
  <c r="J58" i="9" s="1"/>
  <c r="G58" i="9"/>
  <c r="C58" i="9"/>
  <c r="H57" i="9"/>
  <c r="I57" i="9" s="1"/>
  <c r="J57" i="9" s="1"/>
  <c r="G57" i="9"/>
  <c r="C57" i="9"/>
  <c r="J56" i="9"/>
  <c r="H56" i="9"/>
  <c r="I56" i="9" s="1"/>
  <c r="G56" i="9"/>
  <c r="C56" i="9"/>
  <c r="G55" i="9"/>
  <c r="H55" i="9" s="1"/>
  <c r="I55" i="9" s="1"/>
  <c r="J55" i="9" s="1"/>
  <c r="C55" i="9"/>
  <c r="H54" i="9"/>
  <c r="I54" i="9" s="1"/>
  <c r="J54" i="9" s="1"/>
  <c r="G54" i="9"/>
  <c r="C54" i="9"/>
  <c r="H53" i="9"/>
  <c r="I53" i="9" s="1"/>
  <c r="J53" i="9" s="1"/>
  <c r="G53" i="9"/>
  <c r="C53" i="9"/>
  <c r="J52" i="9"/>
  <c r="H52" i="9"/>
  <c r="I52" i="9" s="1"/>
  <c r="G52" i="9"/>
  <c r="C52" i="9"/>
  <c r="G51" i="9"/>
  <c r="H51" i="9" s="1"/>
  <c r="I51" i="9" s="1"/>
  <c r="J51" i="9" s="1"/>
  <c r="C51" i="9"/>
  <c r="H50" i="9"/>
  <c r="I50" i="9" s="1"/>
  <c r="J50" i="9" s="1"/>
  <c r="G50" i="9"/>
  <c r="C50" i="9"/>
  <c r="H49" i="9"/>
  <c r="I49" i="9" s="1"/>
  <c r="J49" i="9" s="1"/>
  <c r="G49" i="9"/>
  <c r="C49" i="9"/>
  <c r="J48" i="9"/>
  <c r="H48" i="9"/>
  <c r="I48" i="9" s="1"/>
  <c r="G48" i="9"/>
  <c r="C48" i="9"/>
  <c r="G47" i="9"/>
  <c r="H47" i="9" s="1"/>
  <c r="I47" i="9" s="1"/>
  <c r="J47" i="9" s="1"/>
  <c r="C47" i="9"/>
  <c r="H46" i="9"/>
  <c r="I46" i="9" s="1"/>
  <c r="J46" i="9" s="1"/>
  <c r="G46" i="9"/>
  <c r="C46" i="9"/>
  <c r="H45" i="9"/>
  <c r="I45" i="9" s="1"/>
  <c r="J45" i="9" s="1"/>
  <c r="G45" i="9"/>
  <c r="C45" i="9"/>
  <c r="J44" i="9"/>
  <c r="H44" i="9"/>
  <c r="I44" i="9" s="1"/>
  <c r="G44" i="9"/>
  <c r="C44" i="9"/>
  <c r="G43" i="9"/>
  <c r="H43" i="9" s="1"/>
  <c r="I43" i="9" s="1"/>
  <c r="J43" i="9" s="1"/>
  <c r="C43" i="9"/>
  <c r="H42" i="9"/>
  <c r="I42" i="9" s="1"/>
  <c r="J42" i="9" s="1"/>
  <c r="G42" i="9"/>
  <c r="C42" i="9"/>
  <c r="H41" i="9"/>
  <c r="I41" i="9" s="1"/>
  <c r="J41" i="9" s="1"/>
  <c r="G41" i="9"/>
  <c r="C41" i="9"/>
  <c r="J40" i="9"/>
  <c r="H40" i="9"/>
  <c r="I40" i="9" s="1"/>
  <c r="G40" i="9"/>
  <c r="C40" i="9"/>
  <c r="G39" i="9"/>
  <c r="H39" i="9" s="1"/>
  <c r="I39" i="9" s="1"/>
  <c r="J39" i="9" s="1"/>
  <c r="C39" i="9"/>
  <c r="H38" i="9"/>
  <c r="I38" i="9" s="1"/>
  <c r="J38" i="9" s="1"/>
  <c r="G38" i="9"/>
  <c r="C38" i="9"/>
  <c r="H37" i="9"/>
  <c r="I37" i="9" s="1"/>
  <c r="J37" i="9" s="1"/>
  <c r="G37" i="9"/>
  <c r="C37" i="9"/>
  <c r="J36" i="9"/>
  <c r="H36" i="9"/>
  <c r="I36" i="9" s="1"/>
  <c r="G36" i="9"/>
  <c r="C36" i="9"/>
  <c r="G35" i="9"/>
  <c r="H35" i="9" s="1"/>
  <c r="I35" i="9" s="1"/>
  <c r="J35" i="9" s="1"/>
  <c r="C35" i="9"/>
  <c r="H34" i="9"/>
  <c r="I34" i="9" s="1"/>
  <c r="J34" i="9" s="1"/>
  <c r="G34" i="9"/>
  <c r="C34" i="9"/>
  <c r="H33" i="9"/>
  <c r="I33" i="9" s="1"/>
  <c r="J33" i="9" s="1"/>
  <c r="G33" i="9"/>
  <c r="C33" i="9"/>
  <c r="J32" i="9"/>
  <c r="H32" i="9"/>
  <c r="I32" i="9" s="1"/>
  <c r="G32" i="9"/>
  <c r="C32" i="9"/>
  <c r="G31" i="9"/>
  <c r="H31" i="9" s="1"/>
  <c r="I31" i="9" s="1"/>
  <c r="J31" i="9" s="1"/>
  <c r="C31" i="9"/>
  <c r="H30" i="9"/>
  <c r="I30" i="9" s="1"/>
  <c r="J30" i="9" s="1"/>
  <c r="G30" i="9"/>
  <c r="C30" i="9"/>
  <c r="H29" i="9"/>
  <c r="I29" i="9" s="1"/>
  <c r="J29" i="9" s="1"/>
  <c r="G29" i="9"/>
  <c r="C29" i="9"/>
  <c r="J28" i="9"/>
  <c r="H28" i="9"/>
  <c r="I28" i="9" s="1"/>
  <c r="G28" i="9"/>
  <c r="C28" i="9"/>
  <c r="G27" i="9"/>
  <c r="H27" i="9" s="1"/>
  <c r="I27" i="9" s="1"/>
  <c r="J27" i="9" s="1"/>
  <c r="C27" i="9"/>
  <c r="H26" i="9"/>
  <c r="I26" i="9" s="1"/>
  <c r="J26" i="9" s="1"/>
  <c r="G26" i="9"/>
  <c r="C26" i="9"/>
  <c r="H25" i="9"/>
  <c r="I25" i="9" s="1"/>
  <c r="J25" i="9" s="1"/>
  <c r="G25" i="9"/>
  <c r="C25" i="9"/>
  <c r="J24" i="9"/>
  <c r="H24" i="9"/>
  <c r="I24" i="9" s="1"/>
  <c r="G24" i="9"/>
  <c r="C24" i="9"/>
  <c r="G23" i="9"/>
  <c r="H23" i="9" s="1"/>
  <c r="I23" i="9" s="1"/>
  <c r="J23" i="9" s="1"/>
  <c r="C23" i="9"/>
  <c r="H22" i="9"/>
  <c r="I22" i="9" s="1"/>
  <c r="J22" i="9" s="1"/>
  <c r="G22" i="9"/>
  <c r="C22" i="9"/>
  <c r="H21" i="9"/>
  <c r="I21" i="9" s="1"/>
  <c r="J21" i="9" s="1"/>
  <c r="G21" i="9"/>
  <c r="C21" i="9"/>
  <c r="J20" i="9"/>
  <c r="H20" i="9"/>
  <c r="I20" i="9" s="1"/>
  <c r="G20" i="9"/>
  <c r="C20" i="9"/>
  <c r="G19" i="9"/>
  <c r="H19" i="9" s="1"/>
  <c r="I19" i="9" s="1"/>
  <c r="J19" i="9" s="1"/>
  <c r="C19" i="9"/>
  <c r="H18" i="9"/>
  <c r="I18" i="9" s="1"/>
  <c r="J18" i="9" s="1"/>
  <c r="G18" i="9"/>
  <c r="C18" i="9"/>
  <c r="H17" i="9"/>
  <c r="I17" i="9" s="1"/>
  <c r="J17" i="9" s="1"/>
  <c r="G17" i="9"/>
  <c r="C17" i="9"/>
  <c r="J16" i="9"/>
  <c r="H16" i="9"/>
  <c r="I16" i="9" s="1"/>
  <c r="G16" i="9"/>
  <c r="C16" i="9"/>
  <c r="G15" i="9"/>
  <c r="H15" i="9" s="1"/>
  <c r="I15" i="9" s="1"/>
  <c r="J15" i="9" s="1"/>
  <c r="C15" i="9"/>
  <c r="H14" i="9"/>
  <c r="I14" i="9" s="1"/>
  <c r="J14" i="9" s="1"/>
  <c r="G14" i="9"/>
  <c r="C14" i="9"/>
  <c r="H13" i="9"/>
  <c r="I13" i="9" s="1"/>
  <c r="J13" i="9" s="1"/>
  <c r="G13" i="9"/>
  <c r="C13" i="9"/>
  <c r="J12" i="9"/>
  <c r="H12" i="9"/>
  <c r="I12" i="9" s="1"/>
  <c r="G12" i="9"/>
  <c r="C12" i="9"/>
  <c r="G11" i="9"/>
  <c r="H11" i="9" s="1"/>
  <c r="I11" i="9" s="1"/>
  <c r="J11" i="9" s="1"/>
  <c r="C11" i="9"/>
  <c r="H10" i="9"/>
  <c r="I10" i="9" s="1"/>
  <c r="J10" i="9" s="1"/>
  <c r="G10" i="9"/>
  <c r="C10" i="9"/>
  <c r="H9" i="9"/>
  <c r="I9" i="9" s="1"/>
  <c r="J9" i="9" s="1"/>
  <c r="G9" i="9"/>
  <c r="C9" i="9"/>
  <c r="G8" i="9"/>
  <c r="H8" i="9" s="1"/>
  <c r="I8" i="9" s="1"/>
  <c r="J8" i="9" s="1"/>
  <c r="C8" i="9"/>
  <c r="G7" i="9"/>
  <c r="H7" i="9" s="1"/>
  <c r="I7" i="9" s="1"/>
  <c r="J7" i="9" s="1"/>
  <c r="C7" i="9"/>
  <c r="G6" i="9"/>
  <c r="H6" i="9" s="1"/>
  <c r="I6" i="9" s="1"/>
  <c r="J6" i="9" s="1"/>
  <c r="C6" i="9"/>
  <c r="G5" i="9"/>
  <c r="H5" i="9" s="1"/>
  <c r="I5" i="9" s="1"/>
  <c r="J5" i="9" s="1"/>
  <c r="C5" i="9"/>
  <c r="G4" i="9"/>
  <c r="H4" i="9" s="1"/>
  <c r="I4" i="9" s="1"/>
  <c r="J4" i="9" s="1"/>
  <c r="C4" i="9"/>
  <c r="G3" i="9"/>
  <c r="H3" i="9" s="1"/>
  <c r="I3" i="9" s="1"/>
  <c r="P48" i="16" l="1"/>
  <c r="T48" i="16" s="1"/>
  <c r="P97" i="16"/>
  <c r="T97" i="16" s="1"/>
  <c r="N30" i="14"/>
  <c r="U16" i="15"/>
  <c r="U17" i="15" s="1"/>
  <c r="N103" i="14"/>
  <c r="N104" i="14"/>
  <c r="R40" i="16"/>
  <c r="X40" i="16" s="1"/>
  <c r="R88" i="16"/>
  <c r="X88" i="16" s="1"/>
  <c r="R49" i="16"/>
  <c r="X49" i="16" s="1"/>
  <c r="R110" i="16"/>
  <c r="X110" i="16" s="1"/>
  <c r="R16" i="18"/>
  <c r="V16" i="18" s="1"/>
  <c r="R70" i="18"/>
  <c r="V70" i="18" s="1"/>
  <c r="R6" i="18"/>
  <c r="V6" i="18" s="1"/>
  <c r="T38" i="18"/>
  <c r="Z38" i="18" s="1"/>
  <c r="T114" i="18"/>
  <c r="Z114" i="18" s="1"/>
  <c r="R4" i="16"/>
  <c r="X4" i="16" s="1"/>
  <c r="R124" i="16"/>
  <c r="X124" i="16" s="1"/>
  <c r="R102" i="16"/>
  <c r="X102" i="16" s="1"/>
  <c r="N50" i="14"/>
  <c r="P11" i="16"/>
  <c r="T11" i="16" s="1"/>
  <c r="P67" i="16"/>
  <c r="T67" i="16" s="1"/>
  <c r="P76" i="16"/>
  <c r="T76" i="16" s="1"/>
  <c r="P61" i="16"/>
  <c r="T61" i="16" s="1"/>
  <c r="N17" i="14"/>
  <c r="R4" i="18"/>
  <c r="V4" i="18" s="1"/>
  <c r="R124" i="18"/>
  <c r="V124" i="18" s="1"/>
  <c r="R104" i="18"/>
  <c r="V104" i="18" s="1"/>
  <c r="R62" i="18"/>
  <c r="V62" i="18" s="1"/>
  <c r="T81" i="18"/>
  <c r="Z81" i="18" s="1"/>
  <c r="T63" i="18"/>
  <c r="Z63" i="18" s="1"/>
  <c r="R20" i="16"/>
  <c r="X20" i="16" s="1"/>
  <c r="R30" i="16"/>
  <c r="X30" i="16" s="1"/>
  <c r="R122" i="18"/>
  <c r="V122" i="18" s="1"/>
  <c r="N83" i="14"/>
  <c r="R64" i="18"/>
  <c r="V64" i="18" s="1"/>
  <c r="R45" i="18"/>
  <c r="V45" i="18" s="1"/>
  <c r="R82" i="18"/>
  <c r="V82" i="18" s="1"/>
  <c r="R43" i="18"/>
  <c r="V43" i="18" s="1"/>
  <c r="R47" i="18"/>
  <c r="V47" i="18" s="1"/>
  <c r="T75" i="18"/>
  <c r="Z75" i="18" s="1"/>
  <c r="N70" i="14"/>
  <c r="N66" i="14"/>
  <c r="N113" i="14"/>
  <c r="N39" i="14"/>
  <c r="R31" i="16"/>
  <c r="X31" i="16" s="1"/>
  <c r="R16" i="16"/>
  <c r="X16" i="16" s="1"/>
  <c r="R6" i="16"/>
  <c r="X6" i="16" s="1"/>
  <c r="R55" i="16"/>
  <c r="X55" i="16" s="1"/>
  <c r="R87" i="16"/>
  <c r="X87" i="16" s="1"/>
  <c r="R119" i="16"/>
  <c r="X119" i="16" s="1"/>
  <c r="R48" i="16"/>
  <c r="X48" i="16" s="1"/>
  <c r="R80" i="16"/>
  <c r="X80" i="16" s="1"/>
  <c r="R112" i="16"/>
  <c r="X112" i="16" s="1"/>
  <c r="R85" i="16"/>
  <c r="X85" i="16" s="1"/>
  <c r="R26" i="16"/>
  <c r="X26" i="16" s="1"/>
  <c r="R97" i="16"/>
  <c r="X97" i="16" s="1"/>
  <c r="R66" i="16"/>
  <c r="X66" i="16" s="1"/>
  <c r="R94" i="16"/>
  <c r="X94" i="16" s="1"/>
  <c r="O54" i="13"/>
  <c r="O14" i="13"/>
  <c r="O66" i="13"/>
  <c r="O99" i="13"/>
  <c r="O26" i="13"/>
  <c r="O96" i="13"/>
  <c r="O64" i="13"/>
  <c r="O32" i="13"/>
  <c r="O15" i="13"/>
  <c r="O69" i="13"/>
  <c r="O37" i="13"/>
  <c r="O87" i="13"/>
  <c r="O28" i="13"/>
  <c r="O83" i="13"/>
  <c r="O67" i="13"/>
  <c r="O51" i="13"/>
  <c r="O35" i="13"/>
  <c r="O88" i="13"/>
  <c r="O47" i="13"/>
  <c r="O44" i="13"/>
  <c r="O40" i="13"/>
  <c r="O45" i="13"/>
  <c r="O50" i="13"/>
  <c r="O85" i="13"/>
  <c r="O89" i="13"/>
  <c r="O38" i="13"/>
  <c r="O100" i="13"/>
  <c r="O68" i="13"/>
  <c r="O36" i="13"/>
  <c r="O16" i="13"/>
  <c r="O73" i="13"/>
  <c r="O41" i="13"/>
  <c r="O34" i="13"/>
  <c r="O60" i="13"/>
  <c r="O33" i="13"/>
  <c r="O91" i="13"/>
  <c r="O58" i="13"/>
  <c r="O30" i="13"/>
  <c r="O80" i="13"/>
  <c r="O48" i="13"/>
  <c r="O19" i="13"/>
  <c r="O53" i="13"/>
  <c r="O21" i="13"/>
  <c r="O81" i="13"/>
  <c r="O86" i="13"/>
  <c r="O94" i="13"/>
  <c r="O75" i="13"/>
  <c r="O59" i="13"/>
  <c r="O43" i="13"/>
  <c r="O27" i="13"/>
  <c r="O62" i="13"/>
  <c r="O49" i="13"/>
  <c r="O63" i="13"/>
  <c r="O93" i="13"/>
  <c r="O11" i="13"/>
  <c r="O17" i="13"/>
  <c r="O46" i="13"/>
  <c r="O78" i="13"/>
  <c r="O70" i="13"/>
  <c r="O84" i="13"/>
  <c r="O52" i="13"/>
  <c r="O20" i="13"/>
  <c r="O12" i="13"/>
  <c r="O57" i="13"/>
  <c r="O25" i="13"/>
  <c r="O22" i="13"/>
  <c r="O18" i="13"/>
  <c r="O95" i="13"/>
  <c r="O71" i="13"/>
  <c r="O55" i="13"/>
  <c r="O39" i="13"/>
  <c r="O23" i="13"/>
  <c r="O92" i="13"/>
  <c r="O65" i="13"/>
  <c r="O90" i="13"/>
  <c r="O82" i="13"/>
  <c r="O101" i="13"/>
  <c r="O42" i="13"/>
  <c r="O97" i="13"/>
  <c r="O56" i="13"/>
  <c r="O24" i="13"/>
  <c r="O13" i="13"/>
  <c r="O61" i="13"/>
  <c r="O29" i="13"/>
  <c r="O76" i="13"/>
  <c r="O98" i="13"/>
  <c r="O79" i="13"/>
  <c r="O31" i="13"/>
  <c r="O74" i="13"/>
  <c r="O72" i="13"/>
  <c r="O77" i="13"/>
  <c r="N67" i="14"/>
  <c r="R24" i="18"/>
  <c r="V24" i="18" s="1"/>
  <c r="R60" i="18"/>
  <c r="V60" i="18" s="1"/>
  <c r="R92" i="18"/>
  <c r="V92" i="18" s="1"/>
  <c r="T40" i="18"/>
  <c r="Z40" i="18" s="1"/>
  <c r="R78" i="18"/>
  <c r="V78" i="18" s="1"/>
  <c r="R22" i="18"/>
  <c r="V22" i="18" s="1"/>
  <c r="R41" i="18"/>
  <c r="V41" i="18" s="1"/>
  <c r="R13" i="18"/>
  <c r="V13" i="18" s="1"/>
  <c r="T89" i="18"/>
  <c r="Z89" i="18" s="1"/>
  <c r="R121" i="18"/>
  <c r="V121" i="18" s="1"/>
  <c r="T67" i="18"/>
  <c r="Z67" i="18" s="1"/>
  <c r="T46" i="18"/>
  <c r="Z46" i="18" s="1"/>
  <c r="T26" i="18"/>
  <c r="Z26" i="18" s="1"/>
  <c r="T91" i="18"/>
  <c r="Z91" i="18" s="1"/>
  <c r="T120" i="18"/>
  <c r="Z120" i="18" s="1"/>
  <c r="N65" i="14"/>
  <c r="P36" i="16"/>
  <c r="T36" i="16" s="1"/>
  <c r="P107" i="16"/>
  <c r="T107" i="16" s="1"/>
  <c r="P100" i="16"/>
  <c r="T100" i="16" s="1"/>
  <c r="P122" i="16"/>
  <c r="T122" i="16" s="1"/>
  <c r="P25" i="16"/>
  <c r="T25" i="16" s="1"/>
  <c r="P62" i="16"/>
  <c r="T62" i="16" s="1"/>
  <c r="N73" i="14"/>
  <c r="O8" i="13"/>
  <c r="O6" i="13"/>
  <c r="O3" i="13"/>
  <c r="O7" i="13"/>
  <c r="O5" i="13"/>
  <c r="O4" i="13"/>
  <c r="N97" i="14"/>
  <c r="N36" i="14"/>
  <c r="P7" i="16"/>
  <c r="T7" i="16" s="1"/>
  <c r="P39" i="16"/>
  <c r="T39" i="16" s="1"/>
  <c r="P24" i="16"/>
  <c r="T24" i="16" s="1"/>
  <c r="P22" i="16"/>
  <c r="T22" i="16" s="1"/>
  <c r="P63" i="16"/>
  <c r="T63" i="16" s="1"/>
  <c r="P95" i="16"/>
  <c r="T95" i="16" s="1"/>
  <c r="P29" i="16"/>
  <c r="T29" i="16" s="1"/>
  <c r="P72" i="16"/>
  <c r="T72" i="16" s="1"/>
  <c r="P104" i="16"/>
  <c r="T104" i="16" s="1"/>
  <c r="P14" i="16"/>
  <c r="T14" i="16" s="1"/>
  <c r="P101" i="16"/>
  <c r="T101" i="16" s="1"/>
  <c r="P81" i="16"/>
  <c r="T81" i="16" s="1"/>
  <c r="P50" i="16"/>
  <c r="T50" i="16" s="1"/>
  <c r="P42" i="16"/>
  <c r="T42" i="16" s="1"/>
  <c r="P73" i="16"/>
  <c r="T73" i="16" s="1"/>
  <c r="N79" i="14"/>
  <c r="N105" i="14"/>
  <c r="N122" i="14"/>
  <c r="N51" i="14"/>
  <c r="T33" i="18"/>
  <c r="Z33" i="18" s="1"/>
  <c r="T68" i="18"/>
  <c r="Z68" i="18" s="1"/>
  <c r="T100" i="18"/>
  <c r="Z100" i="18" s="1"/>
  <c r="T51" i="18"/>
  <c r="Z51" i="18" s="1"/>
  <c r="T86" i="18"/>
  <c r="Z86" i="18" s="1"/>
  <c r="R48" i="18"/>
  <c r="V48" i="18" s="1"/>
  <c r="T31" i="18"/>
  <c r="Z31" i="18" s="1"/>
  <c r="R93" i="18"/>
  <c r="V93" i="18" s="1"/>
  <c r="R69" i="18"/>
  <c r="V69" i="18" s="1"/>
  <c r="R36" i="18"/>
  <c r="V36" i="18" s="1"/>
  <c r="R99" i="18"/>
  <c r="V99" i="18" s="1"/>
  <c r="R79" i="18"/>
  <c r="V79" i="18" s="1"/>
  <c r="R15" i="18"/>
  <c r="V15" i="18" s="1"/>
  <c r="T111" i="18"/>
  <c r="Z111" i="18" s="1"/>
  <c r="R59" i="18"/>
  <c r="V59" i="18" s="1"/>
  <c r="R103" i="18"/>
  <c r="V103" i="18" s="1"/>
  <c r="P17" i="16"/>
  <c r="T17" i="16" s="1"/>
  <c r="P18" i="16"/>
  <c r="T18" i="16" s="1"/>
  <c r="P90" i="16"/>
  <c r="T90" i="16" s="1"/>
  <c r="P105" i="16"/>
  <c r="T105" i="16" s="1"/>
  <c r="N121" i="14"/>
  <c r="N11" i="14"/>
  <c r="N93" i="14"/>
  <c r="N107" i="14"/>
  <c r="R11" i="16"/>
  <c r="X11" i="16" s="1"/>
  <c r="R43" i="16"/>
  <c r="X43" i="16" s="1"/>
  <c r="R28" i="16"/>
  <c r="X28" i="16" s="1"/>
  <c r="R33" i="16"/>
  <c r="X33" i="16" s="1"/>
  <c r="R67" i="16"/>
  <c r="X67" i="16" s="1"/>
  <c r="R99" i="16"/>
  <c r="X99" i="16" s="1"/>
  <c r="R34" i="16"/>
  <c r="X34" i="16" s="1"/>
  <c r="R76" i="16"/>
  <c r="X76" i="16" s="1"/>
  <c r="R108" i="16"/>
  <c r="X108" i="16" s="1"/>
  <c r="R74" i="16"/>
  <c r="X74" i="16" s="1"/>
  <c r="R5" i="16"/>
  <c r="X5" i="16" s="1"/>
  <c r="R86" i="16"/>
  <c r="X86" i="16" s="1"/>
  <c r="R61" i="16"/>
  <c r="X61" i="16" s="1"/>
  <c r="R57" i="16"/>
  <c r="X57" i="16" s="1"/>
  <c r="R114" i="16"/>
  <c r="X114" i="16" s="1"/>
  <c r="N13" i="14"/>
  <c r="N54" i="14"/>
  <c r="T20" i="18"/>
  <c r="Z20" i="18" s="1"/>
  <c r="T56" i="18"/>
  <c r="Z56" i="18" s="1"/>
  <c r="T88" i="18"/>
  <c r="Z88" i="18" s="1"/>
  <c r="T35" i="18"/>
  <c r="Z35" i="18" s="1"/>
  <c r="T74" i="18"/>
  <c r="Z74" i="18" s="1"/>
  <c r="R50" i="18"/>
  <c r="V50" i="18" s="1"/>
  <c r="R23" i="18"/>
  <c r="V23" i="18" s="1"/>
  <c r="R97" i="18"/>
  <c r="V97" i="18" s="1"/>
  <c r="T21" i="18"/>
  <c r="Z21" i="18" s="1"/>
  <c r="R83" i="18"/>
  <c r="V83" i="18" s="1"/>
  <c r="R116" i="18"/>
  <c r="V116" i="18" s="1"/>
  <c r="R42" i="18"/>
  <c r="V42" i="18" s="1"/>
  <c r="R11" i="18"/>
  <c r="V11" i="18" s="1"/>
  <c r="T9" i="18"/>
  <c r="Z9" i="18" s="1"/>
  <c r="N49" i="14"/>
  <c r="P35" i="16"/>
  <c r="T35" i="16" s="1"/>
  <c r="P45" i="16"/>
  <c r="T45" i="16" s="1"/>
  <c r="P123" i="16"/>
  <c r="T123" i="16" s="1"/>
  <c r="P116" i="16"/>
  <c r="T116" i="16" s="1"/>
  <c r="P9" i="16"/>
  <c r="T9" i="16" s="1"/>
  <c r="N10" i="14"/>
  <c r="J24" i="14"/>
  <c r="J167" i="14"/>
  <c r="J101" i="14"/>
  <c r="J182" i="14"/>
  <c r="J4" i="14"/>
  <c r="J185" i="14"/>
  <c r="J176" i="14"/>
  <c r="J224" i="14"/>
  <c r="J84" i="14"/>
  <c r="J48" i="14"/>
  <c r="J32" i="14"/>
  <c r="J171" i="14"/>
  <c r="J154" i="14"/>
  <c r="J92" i="14"/>
  <c r="J40" i="14"/>
  <c r="J175" i="14"/>
  <c r="J128" i="14"/>
  <c r="J158" i="14"/>
  <c r="J160" i="14"/>
  <c r="J100" i="14"/>
  <c r="J56" i="14"/>
  <c r="J16" i="14"/>
  <c r="J163" i="14"/>
  <c r="J60" i="14"/>
  <c r="J68" i="14"/>
  <c r="J147" i="14"/>
  <c r="J108" i="14"/>
  <c r="J151" i="14"/>
  <c r="J166" i="14"/>
  <c r="J88" i="14"/>
  <c r="J144" i="14"/>
  <c r="J233" i="14"/>
  <c r="J52" i="14"/>
  <c r="J155" i="14"/>
  <c r="J138" i="14"/>
  <c r="J124" i="14"/>
  <c r="J45" i="14"/>
  <c r="J76" i="14"/>
  <c r="J80" i="14"/>
  <c r="J135" i="14"/>
  <c r="J150" i="14"/>
  <c r="J217" i="14"/>
  <c r="J78" i="14"/>
  <c r="J96" i="14"/>
  <c r="J139" i="14"/>
  <c r="J117" i="14"/>
  <c r="J112" i="14"/>
  <c r="J143" i="14"/>
  <c r="J12" i="14"/>
  <c r="J193" i="14"/>
  <c r="J225" i="14"/>
  <c r="J94" i="14"/>
  <c r="J232" i="14"/>
  <c r="J131" i="14"/>
  <c r="J142" i="14"/>
  <c r="J110" i="14"/>
  <c r="J241" i="14"/>
  <c r="J44" i="14"/>
  <c r="J183" i="14"/>
  <c r="J134" i="14"/>
  <c r="J28" i="14"/>
  <c r="J201" i="14"/>
  <c r="J156" i="14"/>
  <c r="J164" i="14"/>
  <c r="J240" i="14"/>
  <c r="J116" i="14"/>
  <c r="J170" i="14"/>
  <c r="J64" i="14"/>
  <c r="J69" i="14"/>
  <c r="J174" i="14"/>
  <c r="J120" i="14"/>
  <c r="J140" i="14"/>
  <c r="J53" i="14"/>
  <c r="J179" i="14"/>
  <c r="J8" i="14"/>
  <c r="J159" i="14"/>
  <c r="J209" i="14"/>
  <c r="J205" i="14"/>
  <c r="J90" i="14"/>
  <c r="L100" i="14"/>
  <c r="L110" i="14"/>
  <c r="J208" i="14"/>
  <c r="J49" i="14"/>
  <c r="J98" i="14"/>
  <c r="J145" i="14"/>
  <c r="L32" i="14"/>
  <c r="L4" i="14"/>
  <c r="M66" i="14" s="1"/>
  <c r="J61" i="14"/>
  <c r="L120" i="14"/>
  <c r="L64" i="14"/>
  <c r="J93" i="14"/>
  <c r="J198" i="14"/>
  <c r="J65" i="14"/>
  <c r="J119" i="14"/>
  <c r="J21" i="14"/>
  <c r="J6" i="14"/>
  <c r="J75" i="14"/>
  <c r="J157" i="14"/>
  <c r="J7" i="14"/>
  <c r="L44" i="14"/>
  <c r="J236" i="14"/>
  <c r="J79" i="14"/>
  <c r="J207" i="14"/>
  <c r="J17" i="14"/>
  <c r="J86" i="14"/>
  <c r="J46" i="14"/>
  <c r="J73" i="14"/>
  <c r="J13" i="14"/>
  <c r="J58" i="14"/>
  <c r="J169" i="14"/>
  <c r="J19" i="14"/>
  <c r="J136" i="14"/>
  <c r="L68" i="14"/>
  <c r="L45" i="14"/>
  <c r="J180" i="14"/>
  <c r="J227" i="14"/>
  <c r="J187" i="14"/>
  <c r="J210" i="14"/>
  <c r="J230" i="14"/>
  <c r="J99" i="14"/>
  <c r="J181" i="14"/>
  <c r="J31" i="14"/>
  <c r="L78" i="14"/>
  <c r="L108" i="14"/>
  <c r="J152" i="14"/>
  <c r="J102" i="14"/>
  <c r="J97" i="14"/>
  <c r="J216" i="14"/>
  <c r="J118" i="14"/>
  <c r="J89" i="14"/>
  <c r="J114" i="14"/>
  <c r="J50" i="14"/>
  <c r="J11" i="14"/>
  <c r="J211" i="14"/>
  <c r="J33" i="14"/>
  <c r="J91" i="14"/>
  <c r="J231" i="14"/>
  <c r="J191" i="14"/>
  <c r="J105" i="14"/>
  <c r="J77" i="14"/>
  <c r="J189" i="14"/>
  <c r="J20" i="14"/>
  <c r="J126" i="14"/>
  <c r="J130" i="14"/>
  <c r="J109" i="14"/>
  <c r="J172" i="14"/>
  <c r="L16" i="14"/>
  <c r="L40" i="14"/>
  <c r="J132" i="14"/>
  <c r="J223" i="14"/>
  <c r="J95" i="14"/>
  <c r="J192" i="14"/>
  <c r="J226" i="14"/>
  <c r="J70" i="14"/>
  <c r="J121" i="14"/>
  <c r="J123" i="14"/>
  <c r="J41" i="14"/>
  <c r="J66" i="14"/>
  <c r="J177" i="14"/>
  <c r="J27" i="14"/>
  <c r="L84" i="14"/>
  <c r="L24" i="14"/>
  <c r="J229" i="14"/>
  <c r="J85" i="14"/>
  <c r="J235" i="14"/>
  <c r="J71" i="14"/>
  <c r="J195" i="14"/>
  <c r="J214" i="14"/>
  <c r="J238" i="14"/>
  <c r="J47" i="14"/>
  <c r="J18" i="14"/>
  <c r="J57" i="14"/>
  <c r="J107" i="14"/>
  <c r="J43" i="14"/>
  <c r="J39" i="14"/>
  <c r="J162" i="14"/>
  <c r="J219" i="14"/>
  <c r="J204" i="14"/>
  <c r="J234" i="14"/>
  <c r="J129" i="14"/>
  <c r="J10" i="14"/>
  <c r="J137" i="14"/>
  <c r="L96" i="14"/>
  <c r="L80" i="14"/>
  <c r="L12" i="14"/>
  <c r="J196" i="14"/>
  <c r="J197" i="14"/>
  <c r="J72" i="14"/>
  <c r="J228" i="14"/>
  <c r="J9" i="14"/>
  <c r="J194" i="14"/>
  <c r="J103" i="14"/>
  <c r="J5" i="14"/>
  <c r="J67" i="14"/>
  <c r="J149" i="14"/>
  <c r="J14" i="14"/>
  <c r="J161" i="14"/>
  <c r="L48" i="14"/>
  <c r="J74" i="14"/>
  <c r="L69" i="14"/>
  <c r="J222" i="14"/>
  <c r="J173" i="14"/>
  <c r="J23" i="14"/>
  <c r="L116" i="14"/>
  <c r="L28" i="14"/>
  <c r="J188" i="14"/>
  <c r="J55" i="14"/>
  <c r="J220" i="14"/>
  <c r="J148" i="14"/>
  <c r="L56" i="14"/>
  <c r="L92" i="14"/>
  <c r="J104" i="14"/>
  <c r="J239" i="14"/>
  <c r="J203" i="14"/>
  <c r="J200" i="14"/>
  <c r="J242" i="14"/>
  <c r="J26" i="14"/>
  <c r="J82" i="14"/>
  <c r="J127" i="14"/>
  <c r="J213" i="14"/>
  <c r="J178" i="14"/>
  <c r="L53" i="14"/>
  <c r="J237" i="14"/>
  <c r="J36" i="14"/>
  <c r="J243" i="14"/>
  <c r="J190" i="14"/>
  <c r="J113" i="14"/>
  <c r="J87" i="14"/>
  <c r="J59" i="14"/>
  <c r="J141" i="14"/>
  <c r="J168" i="14"/>
  <c r="J25" i="14"/>
  <c r="J212" i="14"/>
  <c r="J63" i="14"/>
  <c r="J42" i="14"/>
  <c r="J153" i="14"/>
  <c r="L117" i="14"/>
  <c r="L76" i="14"/>
  <c r="L112" i="14"/>
  <c r="J146" i="14"/>
  <c r="L94" i="14"/>
  <c r="L60" i="14"/>
  <c r="J184" i="14"/>
  <c r="J111" i="14"/>
  <c r="J199" i="14"/>
  <c r="J202" i="14"/>
  <c r="J122" i="14"/>
  <c r="J62" i="14"/>
  <c r="J37" i="14"/>
  <c r="J22" i="14"/>
  <c r="J83" i="14"/>
  <c r="J165" i="14"/>
  <c r="J15" i="14"/>
  <c r="J29" i="14"/>
  <c r="L101" i="14"/>
  <c r="J206" i="14"/>
  <c r="J38" i="14"/>
  <c r="J221" i="14"/>
  <c r="J30" i="14"/>
  <c r="J106" i="14"/>
  <c r="J35" i="14"/>
  <c r="L8" i="14"/>
  <c r="J215" i="14"/>
  <c r="J54" i="14"/>
  <c r="J51" i="14"/>
  <c r="J81" i="14"/>
  <c r="L52" i="14"/>
  <c r="J218" i="14"/>
  <c r="J133" i="14"/>
  <c r="J186" i="14"/>
  <c r="L88" i="14"/>
  <c r="J34" i="14"/>
  <c r="J125" i="14"/>
  <c r="J115" i="14"/>
  <c r="T110" i="18"/>
  <c r="Z110" i="18" s="1"/>
  <c r="T109" i="18"/>
  <c r="Z109" i="18" s="1"/>
  <c r="T122" i="18"/>
  <c r="Z122" i="18" s="1"/>
  <c r="T12" i="18"/>
  <c r="Z12" i="18" s="1"/>
  <c r="T49" i="18"/>
  <c r="Z49" i="18" s="1"/>
  <c r="T80" i="18"/>
  <c r="Z80" i="18" s="1"/>
  <c r="T18" i="18"/>
  <c r="Z18" i="18" s="1"/>
  <c r="T66" i="18"/>
  <c r="Z66" i="18" s="1"/>
  <c r="T98" i="18"/>
  <c r="Z98" i="18" s="1"/>
  <c r="T25" i="18"/>
  <c r="Z25" i="18" s="1"/>
  <c r="R65" i="18"/>
  <c r="V65" i="18" s="1"/>
  <c r="R85" i="18"/>
  <c r="V85" i="18" s="1"/>
  <c r="T115" i="18"/>
  <c r="Z115" i="18" s="1"/>
  <c r="R112" i="18"/>
  <c r="V112" i="18" s="1"/>
  <c r="N14" i="14"/>
  <c r="N33" i="14"/>
  <c r="P87" i="16"/>
  <c r="T87" i="16" s="1"/>
  <c r="P80" i="16"/>
  <c r="T80" i="16" s="1"/>
  <c r="P85" i="16"/>
  <c r="T85" i="16" s="1"/>
  <c r="P66" i="16"/>
  <c r="T66" i="16" s="1"/>
  <c r="T60" i="18"/>
  <c r="Z60" i="18" s="1"/>
  <c r="T92" i="18"/>
  <c r="Z92" i="18" s="1"/>
  <c r="T78" i="18"/>
  <c r="Z78" i="18" s="1"/>
  <c r="T41" i="18"/>
  <c r="Z41" i="18" s="1"/>
  <c r="R89" i="18"/>
  <c r="V89" i="18" s="1"/>
  <c r="R67" i="18"/>
  <c r="V67" i="18" s="1"/>
  <c r="R46" i="18"/>
  <c r="V46" i="18" s="1"/>
  <c r="R120" i="18"/>
  <c r="V120" i="18" s="1"/>
  <c r="X19" i="16"/>
  <c r="R68" i="16"/>
  <c r="X68" i="16" s="1"/>
  <c r="R70" i="16"/>
  <c r="X70" i="16" s="1"/>
  <c r="R93" i="16"/>
  <c r="X93" i="16" s="1"/>
  <c r="N98" i="14"/>
  <c r="R23" i="16"/>
  <c r="X23" i="16" s="1"/>
  <c r="R46" i="16"/>
  <c r="X46" i="16" s="1"/>
  <c r="R111" i="16"/>
  <c r="X111" i="16" s="1"/>
  <c r="R120" i="16"/>
  <c r="X120" i="16" s="1"/>
  <c r="R113" i="16"/>
  <c r="X113" i="16" s="1"/>
  <c r="R89" i="16"/>
  <c r="X89" i="16" s="1"/>
  <c r="N81" i="14"/>
  <c r="R84" i="18"/>
  <c r="V84" i="18" s="1"/>
  <c r="R27" i="18"/>
  <c r="V27" i="18" s="1"/>
  <c r="T32" i="18"/>
  <c r="Z32" i="18" s="1"/>
  <c r="T53" i="18"/>
  <c r="Z53" i="18" s="1"/>
  <c r="R113" i="18"/>
  <c r="V113" i="18" s="1"/>
  <c r="R91" i="16"/>
  <c r="X91" i="16" s="1"/>
  <c r="N42" i="14"/>
  <c r="P43" i="16"/>
  <c r="T43" i="16" s="1"/>
  <c r="P99" i="16"/>
  <c r="T99" i="16" s="1"/>
  <c r="P108" i="16"/>
  <c r="T108" i="16" s="1"/>
  <c r="P86" i="16"/>
  <c r="T86" i="16" s="1"/>
  <c r="P57" i="16"/>
  <c r="T57" i="16" s="1"/>
  <c r="N35" i="14"/>
  <c r="R72" i="18"/>
  <c r="V72" i="18" s="1"/>
  <c r="R90" i="18"/>
  <c r="V90" i="18" s="1"/>
  <c r="T71" i="18"/>
  <c r="Z71" i="18" s="1"/>
  <c r="T117" i="18"/>
  <c r="Z117" i="18" s="1"/>
  <c r="R75" i="16"/>
  <c r="X75" i="16" s="1"/>
  <c r="R41" i="16"/>
  <c r="X41" i="16" s="1"/>
  <c r="R110" i="18"/>
  <c r="V110" i="18" s="1"/>
  <c r="T28" i="18"/>
  <c r="Z28" i="18" s="1"/>
  <c r="T57" i="18"/>
  <c r="Z57" i="18" s="1"/>
  <c r="N29" i="14"/>
  <c r="N27" i="14"/>
  <c r="N47" i="14"/>
  <c r="P15" i="16"/>
  <c r="T15" i="16" s="1"/>
  <c r="P47" i="16"/>
  <c r="T47" i="16" s="1"/>
  <c r="P32" i="16"/>
  <c r="T32" i="16" s="1"/>
  <c r="P38" i="16"/>
  <c r="T38" i="16" s="1"/>
  <c r="P71" i="16"/>
  <c r="T71" i="16" s="1"/>
  <c r="P103" i="16"/>
  <c r="T103" i="16" s="1"/>
  <c r="P13" i="16"/>
  <c r="T13" i="16" s="1"/>
  <c r="P64" i="16"/>
  <c r="T64" i="16" s="1"/>
  <c r="P96" i="16"/>
  <c r="T96" i="16" s="1"/>
  <c r="P53" i="16"/>
  <c r="T53" i="16" s="1"/>
  <c r="P117" i="16"/>
  <c r="T117" i="16" s="1"/>
  <c r="P65" i="16"/>
  <c r="T65" i="16" s="1"/>
  <c r="P10" i="16"/>
  <c r="T10" i="16" s="1"/>
  <c r="P98" i="16"/>
  <c r="T98" i="16" s="1"/>
  <c r="P78" i="16"/>
  <c r="T78" i="16" s="1"/>
  <c r="N77" i="14"/>
  <c r="T8" i="18"/>
  <c r="Z8" i="18" s="1"/>
  <c r="R44" i="18"/>
  <c r="V44" i="18" s="1"/>
  <c r="T76" i="18"/>
  <c r="Z76" i="18" s="1"/>
  <c r="T10" i="18"/>
  <c r="Z10" i="18" s="1"/>
  <c r="T54" i="18"/>
  <c r="Z54" i="18" s="1"/>
  <c r="T94" i="18"/>
  <c r="Z94" i="18" s="1"/>
  <c r="T58" i="18"/>
  <c r="Z58" i="18" s="1"/>
  <c r="R34" i="18"/>
  <c r="V34" i="18" s="1"/>
  <c r="R101" i="18"/>
  <c r="V101" i="18" s="1"/>
  <c r="R77" i="18"/>
  <c r="V77" i="18" s="1"/>
  <c r="R118" i="18"/>
  <c r="V118" i="18" s="1"/>
  <c r="R108" i="18"/>
  <c r="V108" i="18" s="1"/>
  <c r="T107" i="18"/>
  <c r="Z107" i="18" s="1"/>
  <c r="T17" i="18"/>
  <c r="Z17" i="18" s="1"/>
  <c r="T123" i="18"/>
  <c r="Z123" i="18" s="1"/>
  <c r="R55" i="18"/>
  <c r="V55" i="18" s="1"/>
  <c r="N87" i="14"/>
  <c r="R36" i="16"/>
  <c r="X36" i="16" s="1"/>
  <c r="R107" i="16"/>
  <c r="X107" i="16" s="1"/>
  <c r="R100" i="16"/>
  <c r="X100" i="16" s="1"/>
  <c r="R122" i="16"/>
  <c r="X122" i="16" s="1"/>
  <c r="R25" i="16"/>
  <c r="X25" i="16" s="1"/>
  <c r="R62" i="16"/>
  <c r="X62" i="16" s="1"/>
  <c r="N26" i="14"/>
  <c r="N119" i="14"/>
  <c r="R7" i="16"/>
  <c r="X7" i="16" s="1"/>
  <c r="R39" i="16"/>
  <c r="X39" i="16" s="1"/>
  <c r="R24" i="16"/>
  <c r="X24" i="16" s="1"/>
  <c r="R22" i="16"/>
  <c r="X22" i="16" s="1"/>
  <c r="R63" i="16"/>
  <c r="X63" i="16" s="1"/>
  <c r="R95" i="16"/>
  <c r="X95" i="16" s="1"/>
  <c r="R29" i="16"/>
  <c r="X29" i="16" s="1"/>
  <c r="R72" i="16"/>
  <c r="X72" i="16" s="1"/>
  <c r="R104" i="16"/>
  <c r="X104" i="16" s="1"/>
  <c r="R14" i="16"/>
  <c r="X14" i="16" s="1"/>
  <c r="R101" i="16"/>
  <c r="X101" i="16" s="1"/>
  <c r="R81" i="16"/>
  <c r="X81" i="16" s="1"/>
  <c r="R50" i="16"/>
  <c r="X50" i="16" s="1"/>
  <c r="R42" i="16"/>
  <c r="X42" i="16" s="1"/>
  <c r="R73" i="16"/>
  <c r="X73" i="16" s="1"/>
  <c r="N25" i="14"/>
  <c r="N58" i="14"/>
  <c r="N37" i="14"/>
  <c r="N31" i="14"/>
  <c r="R33" i="18"/>
  <c r="V33" i="18" s="1"/>
  <c r="R68" i="18"/>
  <c r="V68" i="18" s="1"/>
  <c r="R100" i="18"/>
  <c r="V100" i="18" s="1"/>
  <c r="R51" i="18"/>
  <c r="V51" i="18" s="1"/>
  <c r="R86" i="18"/>
  <c r="V86" i="18" s="1"/>
  <c r="T48" i="18"/>
  <c r="Z48" i="18" s="1"/>
  <c r="R31" i="18"/>
  <c r="V31" i="18" s="1"/>
  <c r="T93" i="18"/>
  <c r="Z93" i="18" s="1"/>
  <c r="T69" i="18"/>
  <c r="Z69" i="18" s="1"/>
  <c r="T36" i="18"/>
  <c r="Z36" i="18" s="1"/>
  <c r="T99" i="18"/>
  <c r="Z99" i="18" s="1"/>
  <c r="T79" i="18"/>
  <c r="Z79" i="18" s="1"/>
  <c r="T15" i="18"/>
  <c r="Z15" i="18" s="1"/>
  <c r="R111" i="18"/>
  <c r="V111" i="18" s="1"/>
  <c r="T59" i="18"/>
  <c r="Z59" i="18" s="1"/>
  <c r="T103" i="18"/>
  <c r="Z103" i="18" s="1"/>
  <c r="R17" i="16"/>
  <c r="X17" i="16" s="1"/>
  <c r="R18" i="16"/>
  <c r="X18" i="16" s="1"/>
  <c r="R90" i="16"/>
  <c r="X90" i="16" s="1"/>
  <c r="R105" i="16"/>
  <c r="X105" i="16" s="1"/>
  <c r="R8" i="13"/>
  <c r="R9" i="13" s="1"/>
  <c r="N41" i="14"/>
  <c r="N74" i="14"/>
  <c r="N21" i="14"/>
  <c r="N43" i="14"/>
  <c r="P27" i="16"/>
  <c r="T27" i="16" s="1"/>
  <c r="P12" i="16"/>
  <c r="T12" i="16" s="1"/>
  <c r="P44" i="16"/>
  <c r="T44" i="16" s="1"/>
  <c r="P51" i="16"/>
  <c r="T51" i="16" s="1"/>
  <c r="P83" i="16"/>
  <c r="T83" i="16" s="1"/>
  <c r="P115" i="16"/>
  <c r="T115" i="16" s="1"/>
  <c r="P60" i="16"/>
  <c r="T60" i="16" s="1"/>
  <c r="P92" i="16"/>
  <c r="T92" i="16" s="1"/>
  <c r="P21" i="16"/>
  <c r="T21" i="16" s="1"/>
  <c r="P106" i="16"/>
  <c r="T106" i="16" s="1"/>
  <c r="P54" i="16"/>
  <c r="T54" i="16" s="1"/>
  <c r="P118" i="16"/>
  <c r="T118" i="16" s="1"/>
  <c r="P77" i="16"/>
  <c r="T77" i="16" s="1"/>
  <c r="P82" i="16"/>
  <c r="T82" i="16" s="1"/>
  <c r="P121" i="16"/>
  <c r="T121" i="16" s="1"/>
  <c r="L55" i="14"/>
  <c r="L115" i="14"/>
  <c r="R20" i="18"/>
  <c r="V20" i="18" s="1"/>
  <c r="R56" i="18"/>
  <c r="V56" i="18" s="1"/>
  <c r="R88" i="18"/>
  <c r="V88" i="18" s="1"/>
  <c r="R35" i="18"/>
  <c r="V35" i="18" s="1"/>
  <c r="R74" i="18"/>
  <c r="V74" i="18" s="1"/>
  <c r="T50" i="18"/>
  <c r="Z50" i="18" s="1"/>
  <c r="T23" i="18"/>
  <c r="Z23" i="18" s="1"/>
  <c r="T97" i="18"/>
  <c r="Z97" i="18" s="1"/>
  <c r="R21" i="18"/>
  <c r="V21" i="18" s="1"/>
  <c r="T83" i="18"/>
  <c r="Z83" i="18" s="1"/>
  <c r="T116" i="18"/>
  <c r="Z116" i="18" s="1"/>
  <c r="T42" i="18"/>
  <c r="Z42" i="18" s="1"/>
  <c r="T11" i="18"/>
  <c r="Z11" i="18" s="1"/>
  <c r="R9" i="18"/>
  <c r="V9" i="18" s="1"/>
  <c r="L82" i="14"/>
  <c r="R35" i="16"/>
  <c r="X35" i="16" s="1"/>
  <c r="R45" i="16"/>
  <c r="X45" i="16" s="1"/>
  <c r="R123" i="16"/>
  <c r="X123" i="16" s="1"/>
  <c r="R116" i="16"/>
  <c r="X116" i="16" s="1"/>
  <c r="R9" i="16"/>
  <c r="X9" i="16" s="1"/>
  <c r="L111" i="14"/>
  <c r="T105" i="18"/>
  <c r="Z105" i="18" s="1"/>
  <c r="R73" i="18"/>
  <c r="V73" i="18" s="1"/>
  <c r="R95" i="18"/>
  <c r="V95" i="18" s="1"/>
  <c r="R30" i="18"/>
  <c r="V30" i="18" s="1"/>
  <c r="R12" i="18"/>
  <c r="V12" i="18" s="1"/>
  <c r="R49" i="18"/>
  <c r="V49" i="18" s="1"/>
  <c r="R80" i="18"/>
  <c r="V80" i="18" s="1"/>
  <c r="R18" i="18"/>
  <c r="V18" i="18" s="1"/>
  <c r="R66" i="18"/>
  <c r="V66" i="18" s="1"/>
  <c r="R98" i="18"/>
  <c r="V98" i="18" s="1"/>
  <c r="R25" i="18"/>
  <c r="V25" i="18" s="1"/>
  <c r="T65" i="18"/>
  <c r="Z65" i="18" s="1"/>
  <c r="T85" i="18"/>
  <c r="Z85" i="18" s="1"/>
  <c r="R115" i="18"/>
  <c r="V115" i="18" s="1"/>
  <c r="T112" i="18"/>
  <c r="Z112" i="18" s="1"/>
  <c r="N95" i="14"/>
  <c r="N59" i="14"/>
  <c r="P55" i="16"/>
  <c r="T55" i="16" s="1"/>
  <c r="P119" i="16"/>
  <c r="T119" i="16" s="1"/>
  <c r="P112" i="16"/>
  <c r="T112" i="16" s="1"/>
  <c r="P26" i="16"/>
  <c r="T26" i="16" s="1"/>
  <c r="P94" i="16"/>
  <c r="T94" i="16" s="1"/>
  <c r="T22" i="18"/>
  <c r="Z22" i="18" s="1"/>
  <c r="T13" i="18"/>
  <c r="Z13" i="18" s="1"/>
  <c r="T121" i="18"/>
  <c r="Z121" i="18" s="1"/>
  <c r="R26" i="18"/>
  <c r="V26" i="18" s="1"/>
  <c r="R91" i="18"/>
  <c r="V91" i="18" s="1"/>
  <c r="N85" i="14"/>
  <c r="X59" i="16"/>
  <c r="R58" i="16"/>
  <c r="X58" i="16" s="1"/>
  <c r="R109" i="16"/>
  <c r="X109" i="16" s="1"/>
  <c r="N109" i="14"/>
  <c r="N7" i="14"/>
  <c r="R8" i="16"/>
  <c r="X8" i="16" s="1"/>
  <c r="R79" i="16"/>
  <c r="X79" i="16" s="1"/>
  <c r="R56" i="16"/>
  <c r="X56" i="16" s="1"/>
  <c r="R69" i="16"/>
  <c r="X69" i="16" s="1"/>
  <c r="R37" i="16"/>
  <c r="X37" i="16" s="1"/>
  <c r="N46" i="14"/>
  <c r="N99" i="14"/>
  <c r="R52" i="18"/>
  <c r="V52" i="18" s="1"/>
  <c r="R29" i="18"/>
  <c r="V29" i="18" s="1"/>
  <c r="R102" i="18"/>
  <c r="V102" i="18" s="1"/>
  <c r="R14" i="18"/>
  <c r="V14" i="18" s="1"/>
  <c r="R5" i="18"/>
  <c r="V5" i="18" s="1"/>
  <c r="T7" i="18"/>
  <c r="Z7" i="18" s="1"/>
  <c r="R84" i="16"/>
  <c r="X84" i="16" s="1"/>
  <c r="N118" i="14"/>
  <c r="N6" i="14"/>
  <c r="P28" i="16"/>
  <c r="T28" i="16" s="1"/>
  <c r="P33" i="16"/>
  <c r="T33" i="16" s="1"/>
  <c r="P34" i="16"/>
  <c r="T34" i="16" s="1"/>
  <c r="P74" i="16"/>
  <c r="T74" i="16" s="1"/>
  <c r="P5" i="16"/>
  <c r="T5" i="16" s="1"/>
  <c r="P114" i="16"/>
  <c r="T114" i="16" s="1"/>
  <c r="R39" i="18"/>
  <c r="V39" i="18" s="1"/>
  <c r="R37" i="18"/>
  <c r="V37" i="18" s="1"/>
  <c r="T61" i="18"/>
  <c r="Z61" i="18" s="1"/>
  <c r="R119" i="18"/>
  <c r="V119" i="18" s="1"/>
  <c r="T106" i="18"/>
  <c r="Z106" i="18" s="1"/>
  <c r="T87" i="18"/>
  <c r="Z87" i="18" s="1"/>
  <c r="N75" i="14"/>
  <c r="R52" i="16"/>
  <c r="X52" i="16" s="1"/>
  <c r="N62" i="14"/>
  <c r="R109" i="18"/>
  <c r="V109" i="18" s="1"/>
  <c r="R96" i="18"/>
  <c r="V96" i="18" s="1"/>
  <c r="T19" i="18"/>
  <c r="Z19" i="18" s="1"/>
  <c r="N20" i="14"/>
  <c r="N123" i="14"/>
  <c r="N71" i="14"/>
  <c r="N38" i="14"/>
  <c r="R15" i="16"/>
  <c r="X15" i="16" s="1"/>
  <c r="R47" i="16"/>
  <c r="X47" i="16" s="1"/>
  <c r="R32" i="16"/>
  <c r="X32" i="16" s="1"/>
  <c r="R38" i="16"/>
  <c r="X38" i="16" s="1"/>
  <c r="R71" i="16"/>
  <c r="X71" i="16" s="1"/>
  <c r="R103" i="16"/>
  <c r="X103" i="16" s="1"/>
  <c r="R13" i="16"/>
  <c r="X13" i="16" s="1"/>
  <c r="R64" i="16"/>
  <c r="X64" i="16" s="1"/>
  <c r="R96" i="16"/>
  <c r="X96" i="16" s="1"/>
  <c r="R53" i="16"/>
  <c r="X53" i="16" s="1"/>
  <c r="R117" i="16"/>
  <c r="X117" i="16" s="1"/>
  <c r="R65" i="16"/>
  <c r="X65" i="16" s="1"/>
  <c r="R10" i="16"/>
  <c r="X10" i="16" s="1"/>
  <c r="R98" i="16"/>
  <c r="X98" i="16" s="1"/>
  <c r="R78" i="16"/>
  <c r="X78" i="16" s="1"/>
  <c r="N34" i="14"/>
  <c r="R8" i="18"/>
  <c r="V8" i="18" s="1"/>
  <c r="T44" i="18"/>
  <c r="Z44" i="18" s="1"/>
  <c r="R76" i="18"/>
  <c r="V76" i="18" s="1"/>
  <c r="R10" i="18"/>
  <c r="V10" i="18" s="1"/>
  <c r="R54" i="18"/>
  <c r="V54" i="18" s="1"/>
  <c r="R94" i="18"/>
  <c r="V94" i="18" s="1"/>
  <c r="R58" i="18"/>
  <c r="V58" i="18" s="1"/>
  <c r="T34" i="18"/>
  <c r="Z34" i="18" s="1"/>
  <c r="T101" i="18"/>
  <c r="Z101" i="18" s="1"/>
  <c r="T77" i="18"/>
  <c r="Z77" i="18" s="1"/>
  <c r="T118" i="18"/>
  <c r="Z118" i="18" s="1"/>
  <c r="T108" i="18"/>
  <c r="Z108" i="18" s="1"/>
  <c r="R107" i="18"/>
  <c r="V107" i="18" s="1"/>
  <c r="R17" i="18"/>
  <c r="V17" i="18" s="1"/>
  <c r="R123" i="18"/>
  <c r="V123" i="18" s="1"/>
  <c r="T55" i="18"/>
  <c r="Z55" i="18" s="1"/>
  <c r="P19" i="16"/>
  <c r="T19" i="16" s="1"/>
  <c r="P59" i="16"/>
  <c r="T59" i="16" s="1"/>
  <c r="P68" i="16"/>
  <c r="T68" i="16" s="1"/>
  <c r="P58" i="16"/>
  <c r="T58" i="16" s="1"/>
  <c r="P70" i="16"/>
  <c r="T70" i="16" s="1"/>
  <c r="P109" i="16"/>
  <c r="T109" i="16" s="1"/>
  <c r="P93" i="16"/>
  <c r="T93" i="16" s="1"/>
  <c r="N72" i="14"/>
  <c r="N90" i="14"/>
  <c r="N89" i="14"/>
  <c r="N91" i="14"/>
  <c r="P23" i="16"/>
  <c r="T23" i="16" s="1"/>
  <c r="P8" i="16"/>
  <c r="T8" i="16" s="1"/>
  <c r="P40" i="16"/>
  <c r="T40" i="16" s="1"/>
  <c r="P46" i="16"/>
  <c r="T46" i="16" s="1"/>
  <c r="P79" i="16"/>
  <c r="T79" i="16" s="1"/>
  <c r="P111" i="16"/>
  <c r="T111" i="16" s="1"/>
  <c r="P56" i="16"/>
  <c r="T56" i="16" s="1"/>
  <c r="P88" i="16"/>
  <c r="T88" i="16" s="1"/>
  <c r="P120" i="16"/>
  <c r="T120" i="16" s="1"/>
  <c r="P69" i="16"/>
  <c r="T69" i="16" s="1"/>
  <c r="P49" i="16"/>
  <c r="T49" i="16" s="1"/>
  <c r="P113" i="16"/>
  <c r="T113" i="16" s="1"/>
  <c r="P37" i="16"/>
  <c r="T37" i="16" s="1"/>
  <c r="P110" i="16"/>
  <c r="T110" i="16" s="1"/>
  <c r="P89" i="16"/>
  <c r="T89" i="16" s="1"/>
  <c r="N86" i="14"/>
  <c r="N19" i="14"/>
  <c r="N22" i="14"/>
  <c r="T16" i="18"/>
  <c r="Z16" i="18" s="1"/>
  <c r="T52" i="18"/>
  <c r="Z52" i="18" s="1"/>
  <c r="T84" i="18"/>
  <c r="Z84" i="18" s="1"/>
  <c r="T29" i="18"/>
  <c r="Z29" i="18" s="1"/>
  <c r="T70" i="18"/>
  <c r="Z70" i="18" s="1"/>
  <c r="T102" i="18"/>
  <c r="Z102" i="18" s="1"/>
  <c r="T27" i="18"/>
  <c r="Z27" i="18" s="1"/>
  <c r="R32" i="18"/>
  <c r="V32" i="18" s="1"/>
  <c r="T6" i="18"/>
  <c r="Z6" i="18" s="1"/>
  <c r="T14" i="18"/>
  <c r="Z14" i="18" s="1"/>
  <c r="R53" i="18"/>
  <c r="V53" i="18" s="1"/>
  <c r="T5" i="18"/>
  <c r="Z5" i="18" s="1"/>
  <c r="R38" i="18"/>
  <c r="V38" i="18" s="1"/>
  <c r="T113" i="18"/>
  <c r="Z113" i="18" s="1"/>
  <c r="R114" i="18"/>
  <c r="V114" i="18" s="1"/>
  <c r="R7" i="18"/>
  <c r="V7" i="18" s="1"/>
  <c r="P4" i="16"/>
  <c r="T4" i="16" s="1"/>
  <c r="P124" i="16"/>
  <c r="T124" i="16" s="1"/>
  <c r="P91" i="16"/>
  <c r="T91" i="16" s="1"/>
  <c r="P84" i="16"/>
  <c r="T84" i="16" s="1"/>
  <c r="P102" i="16"/>
  <c r="T102" i="16" s="1"/>
  <c r="N63" i="14"/>
  <c r="N102" i="14"/>
  <c r="N114" i="14"/>
  <c r="N61" i="14"/>
  <c r="N57" i="14"/>
  <c r="N23" i="14"/>
  <c r="R27" i="16"/>
  <c r="X27" i="16" s="1"/>
  <c r="R12" i="16"/>
  <c r="X12" i="16" s="1"/>
  <c r="R44" i="16"/>
  <c r="X44" i="16" s="1"/>
  <c r="R51" i="16"/>
  <c r="X51" i="16" s="1"/>
  <c r="R83" i="16"/>
  <c r="X83" i="16" s="1"/>
  <c r="R115" i="16"/>
  <c r="X115" i="16" s="1"/>
  <c r="R60" i="16"/>
  <c r="X60" i="16" s="1"/>
  <c r="R92" i="16"/>
  <c r="X92" i="16" s="1"/>
  <c r="R21" i="16"/>
  <c r="X21" i="16" s="1"/>
  <c r="R106" i="16"/>
  <c r="X106" i="16" s="1"/>
  <c r="R54" i="16"/>
  <c r="X54" i="16" s="1"/>
  <c r="R118" i="16"/>
  <c r="X118" i="16" s="1"/>
  <c r="R77" i="16"/>
  <c r="X77" i="16" s="1"/>
  <c r="R82" i="16"/>
  <c r="X82" i="16" s="1"/>
  <c r="R121" i="16"/>
  <c r="X121" i="16" s="1"/>
  <c r="L106" i="14"/>
  <c r="T4" i="18"/>
  <c r="Z4" i="18" s="1"/>
  <c r="T124" i="18"/>
  <c r="Z124" i="18" s="1"/>
  <c r="T39" i="18"/>
  <c r="Z39" i="18" s="1"/>
  <c r="T72" i="18"/>
  <c r="Z72" i="18" s="1"/>
  <c r="T104" i="18"/>
  <c r="Z104" i="18" s="1"/>
  <c r="T37" i="18"/>
  <c r="Z37" i="18" s="1"/>
  <c r="T90" i="18"/>
  <c r="Z90" i="18" s="1"/>
  <c r="T62" i="18"/>
  <c r="Z62" i="18" s="1"/>
  <c r="R61" i="18"/>
  <c r="V61" i="18" s="1"/>
  <c r="R81" i="18"/>
  <c r="V81" i="18" s="1"/>
  <c r="T119" i="18"/>
  <c r="Z119" i="18" s="1"/>
  <c r="R71" i="18"/>
  <c r="V71" i="18" s="1"/>
  <c r="R63" i="18"/>
  <c r="V63" i="18" s="1"/>
  <c r="R106" i="18"/>
  <c r="V106" i="18" s="1"/>
  <c r="R117" i="18"/>
  <c r="V117" i="18" s="1"/>
  <c r="R87" i="18"/>
  <c r="V87" i="18" s="1"/>
  <c r="L18" i="14"/>
  <c r="P20" i="16"/>
  <c r="T20" i="16" s="1"/>
  <c r="P75" i="16"/>
  <c r="T75" i="16" s="1"/>
  <c r="P52" i="16"/>
  <c r="T52" i="16" s="1"/>
  <c r="P41" i="16"/>
  <c r="T41" i="16" s="1"/>
  <c r="P30" i="16"/>
  <c r="T30" i="16" s="1"/>
  <c r="L9" i="14"/>
  <c r="R105" i="18"/>
  <c r="V105" i="18" s="1"/>
  <c r="T73" i="18"/>
  <c r="Z73" i="18" s="1"/>
  <c r="T95" i="18"/>
  <c r="Z95" i="18" s="1"/>
  <c r="T30" i="18"/>
  <c r="Z30" i="18" s="1"/>
  <c r="R18" i="13"/>
  <c r="R19" i="13" s="1"/>
  <c r="L5" i="14"/>
  <c r="R28" i="18"/>
  <c r="V28" i="18" s="1"/>
  <c r="T64" i="18"/>
  <c r="Z64" i="18" s="1"/>
  <c r="T96" i="18"/>
  <c r="Z96" i="18" s="1"/>
  <c r="T45" i="18"/>
  <c r="Z45" i="18" s="1"/>
  <c r="T82" i="18"/>
  <c r="Z82" i="18" s="1"/>
  <c r="T43" i="18"/>
  <c r="Z43" i="18" s="1"/>
  <c r="T47" i="18"/>
  <c r="Z47" i="18" s="1"/>
  <c r="R57" i="18"/>
  <c r="V57" i="18" s="1"/>
  <c r="R19" i="18"/>
  <c r="V19" i="18" s="1"/>
  <c r="R75" i="18"/>
  <c r="V75" i="18" s="1"/>
  <c r="L15" i="14"/>
  <c r="Y125" i="8"/>
  <c r="W129" i="8" s="1"/>
  <c r="W128" i="8"/>
  <c r="AC125" i="8"/>
  <c r="AA129" i="8" s="1"/>
  <c r="AA128" i="8"/>
  <c r="J86" i="9"/>
  <c r="K86" i="9"/>
  <c r="L86" i="9" s="1"/>
  <c r="J118" i="9"/>
  <c r="K118" i="9"/>
  <c r="L118" i="9" s="1"/>
  <c r="J159" i="9"/>
  <c r="K159" i="9"/>
  <c r="L159" i="9" s="1"/>
  <c r="J191" i="9"/>
  <c r="K191" i="9"/>
  <c r="L191" i="9" s="1"/>
  <c r="AA3" i="9"/>
  <c r="J3" i="9"/>
  <c r="J81" i="9"/>
  <c r="K81" i="9"/>
  <c r="L81" i="9" s="1"/>
  <c r="J84" i="9"/>
  <c r="K84" i="9"/>
  <c r="L84" i="9" s="1"/>
  <c r="J88" i="9"/>
  <c r="K88" i="9"/>
  <c r="L88" i="9" s="1"/>
  <c r="J113" i="9"/>
  <c r="K113" i="9"/>
  <c r="L113" i="9" s="1"/>
  <c r="J116" i="9"/>
  <c r="K116" i="9"/>
  <c r="L116" i="9" s="1"/>
  <c r="J120" i="9"/>
  <c r="K120" i="9"/>
  <c r="L120" i="9" s="1"/>
  <c r="J138" i="9"/>
  <c r="K138" i="9"/>
  <c r="L138" i="9" s="1"/>
  <c r="J144" i="9"/>
  <c r="K144" i="9"/>
  <c r="L144" i="9" s="1"/>
  <c r="J170" i="9"/>
  <c r="K170" i="9"/>
  <c r="L170" i="9" s="1"/>
  <c r="J176" i="9"/>
  <c r="K176" i="9"/>
  <c r="L176" i="9" s="1"/>
  <c r="J237" i="9"/>
  <c r="K237" i="9"/>
  <c r="L237" i="9" s="1"/>
  <c r="J102" i="9"/>
  <c r="K102" i="9"/>
  <c r="L102" i="9" s="1"/>
  <c r="J129" i="9"/>
  <c r="K129" i="9"/>
  <c r="L129" i="9" s="1"/>
  <c r="J140" i="9"/>
  <c r="K140" i="9"/>
  <c r="L140" i="9" s="1"/>
  <c r="J160" i="9"/>
  <c r="K160" i="9"/>
  <c r="L160" i="9" s="1"/>
  <c r="J172" i="9"/>
  <c r="K172" i="9"/>
  <c r="L172" i="9" s="1"/>
  <c r="J192" i="9"/>
  <c r="K192" i="9"/>
  <c r="L192" i="9" s="1"/>
  <c r="J205" i="9"/>
  <c r="K205" i="9"/>
  <c r="L205" i="9" s="1"/>
  <c r="J97" i="9"/>
  <c r="K97" i="9"/>
  <c r="L97" i="9" s="1"/>
  <c r="J100" i="9"/>
  <c r="K100" i="9"/>
  <c r="L100" i="9" s="1"/>
  <c r="J104" i="9"/>
  <c r="K104" i="9"/>
  <c r="L104" i="9" s="1"/>
  <c r="K64" i="9"/>
  <c r="L64" i="9" s="1"/>
  <c r="J150" i="9"/>
  <c r="K150" i="9"/>
  <c r="L150" i="9" s="1"/>
  <c r="J154" i="9"/>
  <c r="K154" i="9"/>
  <c r="L154" i="9" s="1"/>
  <c r="J161" i="9"/>
  <c r="K161" i="9"/>
  <c r="L161" i="9" s="1"/>
  <c r="J165" i="9"/>
  <c r="K165" i="9"/>
  <c r="L165" i="9" s="1"/>
  <c r="J182" i="9"/>
  <c r="K182" i="9"/>
  <c r="L182" i="9" s="1"/>
  <c r="J186" i="9"/>
  <c r="K186" i="9"/>
  <c r="L186" i="9" s="1"/>
  <c r="J193" i="9"/>
  <c r="K193" i="9"/>
  <c r="L193" i="9" s="1"/>
  <c r="J197" i="9"/>
  <c r="K197" i="9"/>
  <c r="L197" i="9" s="1"/>
  <c r="J234" i="9"/>
  <c r="K234" i="9"/>
  <c r="L234" i="9" s="1"/>
  <c r="K4" i="9"/>
  <c r="L4" i="9" s="1"/>
  <c r="K24" i="9"/>
  <c r="L24" i="9" s="1"/>
  <c r="K25" i="9"/>
  <c r="L25" i="9" s="1"/>
  <c r="K32" i="9"/>
  <c r="L32" i="9" s="1"/>
  <c r="K33" i="9"/>
  <c r="L33" i="9" s="1"/>
  <c r="K40" i="9"/>
  <c r="L40" i="9" s="1"/>
  <c r="K41" i="9"/>
  <c r="L41" i="9" s="1"/>
  <c r="K48" i="9"/>
  <c r="L48" i="9" s="1"/>
  <c r="K49" i="9"/>
  <c r="L49" i="9" s="1"/>
  <c r="K52" i="9"/>
  <c r="L52" i="9" s="1"/>
  <c r="K53" i="9"/>
  <c r="L53" i="9" s="1"/>
  <c r="J76" i="9"/>
  <c r="K76" i="9"/>
  <c r="L76" i="9" s="1"/>
  <c r="J80" i="9"/>
  <c r="K80" i="9"/>
  <c r="L80" i="9" s="1"/>
  <c r="J87" i="9"/>
  <c r="K87" i="9"/>
  <c r="L87" i="9" s="1"/>
  <c r="J92" i="9"/>
  <c r="K92" i="9"/>
  <c r="L92" i="9" s="1"/>
  <c r="J96" i="9"/>
  <c r="K96" i="9"/>
  <c r="L96" i="9" s="1"/>
  <c r="J103" i="9"/>
  <c r="K103" i="9"/>
  <c r="L103" i="9" s="1"/>
  <c r="J109" i="9"/>
  <c r="K109" i="9"/>
  <c r="L109" i="9" s="1"/>
  <c r="J114" i="9"/>
  <c r="K114" i="9"/>
  <c r="L114" i="9" s="1"/>
  <c r="J132" i="9"/>
  <c r="K132" i="9"/>
  <c r="L132" i="9" s="1"/>
  <c r="K146" i="9"/>
  <c r="L146" i="9" s="1"/>
  <c r="J174" i="9"/>
  <c r="K174" i="9"/>
  <c r="L174" i="9" s="1"/>
  <c r="K178" i="9"/>
  <c r="L178" i="9" s="1"/>
  <c r="J209" i="9"/>
  <c r="K209" i="9"/>
  <c r="L209" i="9" s="1"/>
  <c r="K68" i="9"/>
  <c r="L68" i="9" s="1"/>
  <c r="K75" i="9"/>
  <c r="L75" i="9" s="1"/>
  <c r="K125" i="9"/>
  <c r="L125" i="9" s="1"/>
  <c r="J134" i="9"/>
  <c r="K134" i="9"/>
  <c r="L134" i="9" s="1"/>
  <c r="J136" i="9"/>
  <c r="K136" i="9"/>
  <c r="L136" i="9" s="1"/>
  <c r="K141" i="9"/>
  <c r="L141" i="9" s="1"/>
  <c r="J145" i="9"/>
  <c r="K145" i="9"/>
  <c r="L145" i="9" s="1"/>
  <c r="J148" i="9"/>
  <c r="K148" i="9"/>
  <c r="L148" i="9" s="1"/>
  <c r="J149" i="9"/>
  <c r="K149" i="9"/>
  <c r="L149" i="9" s="1"/>
  <c r="J163" i="9"/>
  <c r="K163" i="9"/>
  <c r="L163" i="9" s="1"/>
  <c r="J166" i="9"/>
  <c r="K166" i="9"/>
  <c r="L166" i="9" s="1"/>
  <c r="J168" i="9"/>
  <c r="K168" i="9"/>
  <c r="L168" i="9" s="1"/>
  <c r="K173" i="9"/>
  <c r="L173" i="9" s="1"/>
  <c r="J177" i="9"/>
  <c r="K177" i="9"/>
  <c r="L177" i="9" s="1"/>
  <c r="J180" i="9"/>
  <c r="K180" i="9"/>
  <c r="L180" i="9" s="1"/>
  <c r="J181" i="9"/>
  <c r="K181" i="9"/>
  <c r="L181" i="9" s="1"/>
  <c r="J195" i="9"/>
  <c r="K195" i="9"/>
  <c r="L195" i="9" s="1"/>
  <c r="J198" i="9"/>
  <c r="K198" i="9"/>
  <c r="L198" i="9" s="1"/>
  <c r="J200" i="9"/>
  <c r="K200" i="9"/>
  <c r="L200" i="9" s="1"/>
  <c r="J202" i="9"/>
  <c r="K202" i="9"/>
  <c r="L202" i="9" s="1"/>
  <c r="J206" i="9"/>
  <c r="K206" i="9"/>
  <c r="L206" i="9" s="1"/>
  <c r="K210" i="9"/>
  <c r="L210" i="9" s="1"/>
  <c r="K215" i="9"/>
  <c r="L215" i="9" s="1"/>
  <c r="J221" i="9"/>
  <c r="K221" i="9"/>
  <c r="L221" i="9" s="1"/>
  <c r="K72" i="9"/>
  <c r="L72" i="9" s="1"/>
  <c r="J91" i="9"/>
  <c r="K91" i="9"/>
  <c r="L91" i="9" s="1"/>
  <c r="J107" i="9"/>
  <c r="K107" i="9"/>
  <c r="L107" i="9" s="1"/>
  <c r="J123" i="9"/>
  <c r="K123" i="9"/>
  <c r="L123" i="9" s="1"/>
  <c r="J143" i="9"/>
  <c r="K143" i="9"/>
  <c r="L143" i="9" s="1"/>
  <c r="J147" i="9"/>
  <c r="K147" i="9"/>
  <c r="L147" i="9" s="1"/>
  <c r="J152" i="9"/>
  <c r="K152" i="9"/>
  <c r="L152" i="9" s="1"/>
  <c r="J156" i="9"/>
  <c r="K156" i="9"/>
  <c r="L156" i="9" s="1"/>
  <c r="J164" i="9"/>
  <c r="K164" i="9"/>
  <c r="L164" i="9" s="1"/>
  <c r="J175" i="9"/>
  <c r="K175" i="9"/>
  <c r="L175" i="9" s="1"/>
  <c r="J179" i="9"/>
  <c r="K179" i="9"/>
  <c r="L179" i="9" s="1"/>
  <c r="J184" i="9"/>
  <c r="K184" i="9"/>
  <c r="L184" i="9" s="1"/>
  <c r="J188" i="9"/>
  <c r="K188" i="9"/>
  <c r="L188" i="9" s="1"/>
  <c r="J196" i="9"/>
  <c r="K196" i="9"/>
  <c r="L196" i="9" s="1"/>
  <c r="K216" i="9"/>
  <c r="L216" i="9" s="1"/>
  <c r="J238" i="9"/>
  <c r="K238" i="9"/>
  <c r="L238" i="9" s="1"/>
  <c r="K6" i="9"/>
  <c r="L6" i="9" s="1"/>
  <c r="K8" i="9"/>
  <c r="L8" i="9" s="1"/>
  <c r="K9" i="9"/>
  <c r="L9" i="9" s="1"/>
  <c r="K12" i="9"/>
  <c r="L12" i="9" s="1"/>
  <c r="K13" i="9"/>
  <c r="L13" i="9" s="1"/>
  <c r="K16" i="9"/>
  <c r="L16" i="9" s="1"/>
  <c r="K17" i="9"/>
  <c r="L17" i="9" s="1"/>
  <c r="K20" i="9"/>
  <c r="L20" i="9" s="1"/>
  <c r="K21" i="9"/>
  <c r="L21" i="9" s="1"/>
  <c r="K28" i="9"/>
  <c r="L28" i="9" s="1"/>
  <c r="K29" i="9"/>
  <c r="L29" i="9" s="1"/>
  <c r="K36" i="9"/>
  <c r="L36" i="9" s="1"/>
  <c r="K37" i="9"/>
  <c r="L37" i="9" s="1"/>
  <c r="K44" i="9"/>
  <c r="L44" i="9" s="1"/>
  <c r="K45" i="9"/>
  <c r="L45" i="9" s="1"/>
  <c r="K56" i="9"/>
  <c r="L56" i="9" s="1"/>
  <c r="K57" i="9"/>
  <c r="L57" i="9" s="1"/>
  <c r="K61" i="9"/>
  <c r="L61" i="9" s="1"/>
  <c r="K66" i="9"/>
  <c r="L66" i="9" s="1"/>
  <c r="K74" i="9"/>
  <c r="L74" i="9" s="1"/>
  <c r="J77" i="9"/>
  <c r="K77" i="9"/>
  <c r="L77" i="9" s="1"/>
  <c r="J82" i="9"/>
  <c r="K82" i="9"/>
  <c r="L82" i="9" s="1"/>
  <c r="K90" i="9"/>
  <c r="L90" i="9" s="1"/>
  <c r="J93" i="9"/>
  <c r="K93" i="9"/>
  <c r="L93" i="9" s="1"/>
  <c r="J98" i="9"/>
  <c r="K98" i="9"/>
  <c r="L98" i="9" s="1"/>
  <c r="K106" i="9"/>
  <c r="L106" i="9" s="1"/>
  <c r="J108" i="9"/>
  <c r="K108" i="9"/>
  <c r="L108" i="9" s="1"/>
  <c r="J112" i="9"/>
  <c r="K112" i="9"/>
  <c r="L112" i="9" s="1"/>
  <c r="J119" i="9"/>
  <c r="K119" i="9"/>
  <c r="L119" i="9" s="1"/>
  <c r="K122" i="9"/>
  <c r="L122" i="9" s="1"/>
  <c r="J124" i="9"/>
  <c r="K124" i="9"/>
  <c r="L124" i="9" s="1"/>
  <c r="J126" i="9"/>
  <c r="K126" i="9"/>
  <c r="L126" i="9" s="1"/>
  <c r="J142" i="9"/>
  <c r="K142" i="9"/>
  <c r="L142" i="9" s="1"/>
  <c r="J153" i="9"/>
  <c r="K153" i="9"/>
  <c r="L153" i="9" s="1"/>
  <c r="J185" i="9"/>
  <c r="K185" i="9"/>
  <c r="L185" i="9" s="1"/>
  <c r="K211" i="9"/>
  <c r="L211" i="9" s="1"/>
  <c r="J233" i="9"/>
  <c r="K233" i="9"/>
  <c r="L233" i="9" s="1"/>
  <c r="K5" i="9"/>
  <c r="L5" i="9" s="1"/>
  <c r="K7" i="9"/>
  <c r="L7" i="9" s="1"/>
  <c r="K10" i="9"/>
  <c r="L10" i="9" s="1"/>
  <c r="K11" i="9"/>
  <c r="L11" i="9" s="1"/>
  <c r="K14" i="9"/>
  <c r="L14" i="9" s="1"/>
  <c r="K15" i="9"/>
  <c r="L15" i="9" s="1"/>
  <c r="K18" i="9"/>
  <c r="L18" i="9" s="1"/>
  <c r="K19" i="9"/>
  <c r="L19" i="9" s="1"/>
  <c r="K22" i="9"/>
  <c r="L22" i="9" s="1"/>
  <c r="K23" i="9"/>
  <c r="L23" i="9" s="1"/>
  <c r="K26" i="9"/>
  <c r="L26" i="9" s="1"/>
  <c r="K27" i="9"/>
  <c r="L27" i="9" s="1"/>
  <c r="K30" i="9"/>
  <c r="L30" i="9" s="1"/>
  <c r="K31" i="9"/>
  <c r="L31" i="9" s="1"/>
  <c r="K34" i="9"/>
  <c r="L34" i="9" s="1"/>
  <c r="K35" i="9"/>
  <c r="L35" i="9" s="1"/>
  <c r="K38" i="9"/>
  <c r="L38" i="9" s="1"/>
  <c r="K39" i="9"/>
  <c r="L39" i="9" s="1"/>
  <c r="K42" i="9"/>
  <c r="L42" i="9" s="1"/>
  <c r="K43" i="9"/>
  <c r="L43" i="9" s="1"/>
  <c r="K46" i="9"/>
  <c r="L46" i="9" s="1"/>
  <c r="K47" i="9"/>
  <c r="L47" i="9" s="1"/>
  <c r="K50" i="9"/>
  <c r="L50" i="9" s="1"/>
  <c r="K51" i="9"/>
  <c r="L51" i="9" s="1"/>
  <c r="K54" i="9"/>
  <c r="L54" i="9" s="1"/>
  <c r="K55" i="9"/>
  <c r="L55" i="9" s="1"/>
  <c r="K58" i="9"/>
  <c r="L58" i="9" s="1"/>
  <c r="K59" i="9"/>
  <c r="L59" i="9" s="1"/>
  <c r="K62" i="9"/>
  <c r="L62" i="9" s="1"/>
  <c r="K70" i="9"/>
  <c r="L70" i="9" s="1"/>
  <c r="K79" i="9"/>
  <c r="L79" i="9" s="1"/>
  <c r="K95" i="9"/>
  <c r="L95" i="9" s="1"/>
  <c r="K111" i="9"/>
  <c r="L111" i="9" s="1"/>
  <c r="J127" i="9"/>
  <c r="K127" i="9"/>
  <c r="L127" i="9" s="1"/>
  <c r="J131" i="9"/>
  <c r="K131" i="9"/>
  <c r="L131" i="9" s="1"/>
  <c r="K133" i="9"/>
  <c r="L133" i="9" s="1"/>
  <c r="J137" i="9"/>
  <c r="K137" i="9"/>
  <c r="L137" i="9" s="1"/>
  <c r="J158" i="9"/>
  <c r="K158" i="9"/>
  <c r="L158" i="9" s="1"/>
  <c r="K162" i="9"/>
  <c r="L162" i="9" s="1"/>
  <c r="J169" i="9"/>
  <c r="K169" i="9"/>
  <c r="L169" i="9" s="1"/>
  <c r="J190" i="9"/>
  <c r="K190" i="9"/>
  <c r="L190" i="9" s="1"/>
  <c r="K194" i="9"/>
  <c r="L194" i="9" s="1"/>
  <c r="J201" i="9"/>
  <c r="K201" i="9"/>
  <c r="L201" i="9" s="1"/>
  <c r="K228" i="9"/>
  <c r="L228" i="9" s="1"/>
  <c r="J229" i="9"/>
  <c r="K229" i="9"/>
  <c r="L229" i="9" s="1"/>
  <c r="J222" i="9"/>
  <c r="K222" i="9"/>
  <c r="L222" i="9" s="1"/>
  <c r="J225" i="9"/>
  <c r="K225" i="9"/>
  <c r="L225" i="9" s="1"/>
  <c r="K227" i="9"/>
  <c r="L227" i="9" s="1"/>
  <c r="K232" i="9"/>
  <c r="L232" i="9" s="1"/>
  <c r="K63" i="9"/>
  <c r="L63" i="9" s="1"/>
  <c r="K65" i="9"/>
  <c r="L65" i="9" s="1"/>
  <c r="K67" i="9"/>
  <c r="L67" i="9" s="1"/>
  <c r="K69" i="9"/>
  <c r="L69" i="9" s="1"/>
  <c r="K71" i="9"/>
  <c r="L71" i="9" s="1"/>
  <c r="K73" i="9"/>
  <c r="L73" i="9" s="1"/>
  <c r="J128" i="9"/>
  <c r="K128" i="9"/>
  <c r="L128" i="9" s="1"/>
  <c r="J139" i="9"/>
  <c r="K139" i="9"/>
  <c r="L139" i="9" s="1"/>
  <c r="J155" i="9"/>
  <c r="K155" i="9"/>
  <c r="L155" i="9" s="1"/>
  <c r="J171" i="9"/>
  <c r="K171" i="9"/>
  <c r="L171" i="9" s="1"/>
  <c r="J187" i="9"/>
  <c r="K187" i="9"/>
  <c r="L187" i="9" s="1"/>
  <c r="K207" i="9"/>
  <c r="L207" i="9" s="1"/>
  <c r="K226" i="9"/>
  <c r="L226" i="9" s="1"/>
  <c r="K231" i="9"/>
  <c r="L231" i="9" s="1"/>
  <c r="K240" i="9"/>
  <c r="L240" i="9" s="1"/>
  <c r="K204" i="9"/>
  <c r="L204" i="9" s="1"/>
  <c r="K220" i="9"/>
  <c r="L220" i="9" s="1"/>
  <c r="K236" i="9"/>
  <c r="L236" i="9" s="1"/>
  <c r="K243" i="9"/>
  <c r="L243" i="9" s="1"/>
  <c r="K208" i="9"/>
  <c r="L208" i="9" s="1"/>
  <c r="K224" i="9"/>
  <c r="L224" i="9" s="1"/>
  <c r="K239" i="9"/>
  <c r="L239" i="9" s="1"/>
  <c r="K242" i="9"/>
  <c r="L242" i="9" s="1"/>
  <c r="K241" i="9"/>
  <c r="L241" i="9" s="1"/>
  <c r="K5" i="5"/>
  <c r="K4" i="5"/>
  <c r="K2" i="5"/>
  <c r="K7" i="5" s="1"/>
  <c r="I5" i="5"/>
  <c r="I6" i="5"/>
  <c r="I7" i="5"/>
  <c r="I8" i="5"/>
  <c r="I9" i="5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39" i="5"/>
  <c r="I40" i="5"/>
  <c r="I41" i="5"/>
  <c r="I42" i="5"/>
  <c r="I43" i="5"/>
  <c r="I44" i="5"/>
  <c r="I45" i="5"/>
  <c r="I46" i="5"/>
  <c r="I47" i="5"/>
  <c r="I48" i="5"/>
  <c r="I49" i="5"/>
  <c r="I50" i="5"/>
  <c r="I51" i="5"/>
  <c r="I52" i="5"/>
  <c r="I53" i="5"/>
  <c r="I54" i="5"/>
  <c r="I55" i="5"/>
  <c r="I56" i="5"/>
  <c r="I57" i="5"/>
  <c r="I58" i="5"/>
  <c r="I59" i="5"/>
  <c r="I60" i="5"/>
  <c r="I61" i="5"/>
  <c r="I62" i="5"/>
  <c r="I63" i="5"/>
  <c r="I64" i="5"/>
  <c r="I65" i="5"/>
  <c r="I66" i="5"/>
  <c r="I67" i="5"/>
  <c r="I68" i="5"/>
  <c r="I69" i="5"/>
  <c r="I70" i="5"/>
  <c r="I71" i="5"/>
  <c r="I72" i="5"/>
  <c r="I73" i="5"/>
  <c r="I74" i="5"/>
  <c r="I75" i="5"/>
  <c r="I76" i="5"/>
  <c r="I77" i="5"/>
  <c r="I78" i="5"/>
  <c r="I79" i="5"/>
  <c r="I80" i="5"/>
  <c r="I81" i="5"/>
  <c r="I82" i="5"/>
  <c r="I83" i="5"/>
  <c r="I84" i="5"/>
  <c r="I85" i="5"/>
  <c r="I86" i="5"/>
  <c r="I87" i="5"/>
  <c r="I88" i="5"/>
  <c r="I89" i="5"/>
  <c r="I90" i="5"/>
  <c r="I91" i="5"/>
  <c r="I92" i="5"/>
  <c r="I93" i="5"/>
  <c r="I94" i="5"/>
  <c r="I95" i="5"/>
  <c r="I96" i="5"/>
  <c r="I97" i="5"/>
  <c r="I98" i="5"/>
  <c r="I99" i="5"/>
  <c r="I100" i="5"/>
  <c r="I101" i="5"/>
  <c r="I102" i="5"/>
  <c r="I103" i="5"/>
  <c r="I104" i="5"/>
  <c r="I105" i="5"/>
  <c r="I106" i="5"/>
  <c r="I107" i="5"/>
  <c r="I108" i="5"/>
  <c r="I109" i="5"/>
  <c r="I110" i="5"/>
  <c r="I111" i="5"/>
  <c r="I112" i="5"/>
  <c r="I113" i="5"/>
  <c r="I114" i="5"/>
  <c r="I115" i="5"/>
  <c r="I116" i="5"/>
  <c r="I117" i="5"/>
  <c r="I118" i="5"/>
  <c r="I119" i="5"/>
  <c r="I120" i="5"/>
  <c r="I121" i="5"/>
  <c r="I122" i="5"/>
  <c r="I123" i="5"/>
  <c r="I124" i="5"/>
  <c r="I125" i="5"/>
  <c r="I126" i="5"/>
  <c r="I127" i="5"/>
  <c r="I128" i="5"/>
  <c r="I129" i="5"/>
  <c r="I130" i="5"/>
  <c r="I131" i="5"/>
  <c r="I132" i="5"/>
  <c r="I133" i="5"/>
  <c r="I134" i="5"/>
  <c r="I135" i="5"/>
  <c r="I136" i="5"/>
  <c r="I137" i="5"/>
  <c r="I138" i="5"/>
  <c r="I139" i="5"/>
  <c r="I140" i="5"/>
  <c r="I141" i="5"/>
  <c r="I142" i="5"/>
  <c r="I143" i="5"/>
  <c r="I144" i="5"/>
  <c r="I145" i="5"/>
  <c r="I146" i="5"/>
  <c r="I147" i="5"/>
  <c r="I148" i="5"/>
  <c r="I149" i="5"/>
  <c r="I150" i="5"/>
  <c r="I151" i="5"/>
  <c r="I152" i="5"/>
  <c r="I153" i="5"/>
  <c r="I154" i="5"/>
  <c r="I155" i="5"/>
  <c r="I156" i="5"/>
  <c r="I157" i="5"/>
  <c r="I158" i="5"/>
  <c r="I159" i="5"/>
  <c r="I160" i="5"/>
  <c r="I161" i="5"/>
  <c r="I162" i="5"/>
  <c r="I163" i="5"/>
  <c r="I164" i="5"/>
  <c r="I165" i="5"/>
  <c r="I166" i="5"/>
  <c r="I167" i="5"/>
  <c r="I168" i="5"/>
  <c r="I169" i="5"/>
  <c r="I170" i="5"/>
  <c r="I171" i="5"/>
  <c r="I172" i="5"/>
  <c r="I173" i="5"/>
  <c r="I174" i="5"/>
  <c r="I175" i="5"/>
  <c r="I176" i="5"/>
  <c r="I177" i="5"/>
  <c r="I178" i="5"/>
  <c r="I179" i="5"/>
  <c r="I180" i="5"/>
  <c r="I181" i="5"/>
  <c r="I182" i="5"/>
  <c r="I183" i="5"/>
  <c r="I184" i="5"/>
  <c r="I185" i="5"/>
  <c r="I186" i="5"/>
  <c r="I187" i="5"/>
  <c r="I188" i="5"/>
  <c r="I189" i="5"/>
  <c r="I190" i="5"/>
  <c r="I191" i="5"/>
  <c r="I192" i="5"/>
  <c r="I193" i="5"/>
  <c r="I194" i="5"/>
  <c r="I195" i="5"/>
  <c r="I196" i="5"/>
  <c r="I197" i="5"/>
  <c r="I198" i="5"/>
  <c r="I199" i="5"/>
  <c r="I200" i="5"/>
  <c r="I201" i="5"/>
  <c r="I202" i="5"/>
  <c r="I203" i="5"/>
  <c r="I204" i="5"/>
  <c r="I205" i="5"/>
  <c r="I206" i="5"/>
  <c r="I207" i="5"/>
  <c r="I208" i="5"/>
  <c r="I209" i="5"/>
  <c r="I210" i="5"/>
  <c r="I211" i="5"/>
  <c r="I212" i="5"/>
  <c r="I213" i="5"/>
  <c r="I214" i="5"/>
  <c r="I215" i="5"/>
  <c r="I216" i="5"/>
  <c r="I217" i="5"/>
  <c r="I218" i="5"/>
  <c r="I219" i="5"/>
  <c r="I220" i="5"/>
  <c r="I221" i="5"/>
  <c r="I222" i="5"/>
  <c r="I223" i="5"/>
  <c r="I224" i="5"/>
  <c r="I225" i="5"/>
  <c r="I226" i="5"/>
  <c r="I227" i="5"/>
  <c r="I228" i="5"/>
  <c r="I229" i="5"/>
  <c r="I230" i="5"/>
  <c r="I231" i="5"/>
  <c r="I232" i="5"/>
  <c r="I233" i="5"/>
  <c r="I234" i="5"/>
  <c r="I235" i="5"/>
  <c r="I236" i="5"/>
  <c r="I237" i="5"/>
  <c r="I238" i="5"/>
  <c r="I239" i="5"/>
  <c r="I240" i="5"/>
  <c r="I241" i="5"/>
  <c r="I242" i="5"/>
  <c r="I243" i="5"/>
  <c r="I4" i="5"/>
  <c r="H5" i="5"/>
  <c r="H6" i="5"/>
  <c r="H7" i="5"/>
  <c r="H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39" i="5"/>
  <c r="H40" i="5"/>
  <c r="H41" i="5"/>
  <c r="H42" i="5"/>
  <c r="H43" i="5"/>
  <c r="H44" i="5"/>
  <c r="H45" i="5"/>
  <c r="H46" i="5"/>
  <c r="H47" i="5"/>
  <c r="H48" i="5"/>
  <c r="H49" i="5"/>
  <c r="H50" i="5"/>
  <c r="H51" i="5"/>
  <c r="H52" i="5"/>
  <c r="H53" i="5"/>
  <c r="H54" i="5"/>
  <c r="H55" i="5"/>
  <c r="H56" i="5"/>
  <c r="H57" i="5"/>
  <c r="H58" i="5"/>
  <c r="H59" i="5"/>
  <c r="H60" i="5"/>
  <c r="H61" i="5"/>
  <c r="H62" i="5"/>
  <c r="H63" i="5"/>
  <c r="H64" i="5"/>
  <c r="H65" i="5"/>
  <c r="H66" i="5"/>
  <c r="H67" i="5"/>
  <c r="H68" i="5"/>
  <c r="H69" i="5"/>
  <c r="H70" i="5"/>
  <c r="H71" i="5"/>
  <c r="H72" i="5"/>
  <c r="H73" i="5"/>
  <c r="H74" i="5"/>
  <c r="H75" i="5"/>
  <c r="H76" i="5"/>
  <c r="H77" i="5"/>
  <c r="H78" i="5"/>
  <c r="H79" i="5"/>
  <c r="H80" i="5"/>
  <c r="H81" i="5"/>
  <c r="H82" i="5"/>
  <c r="H83" i="5"/>
  <c r="H84" i="5"/>
  <c r="H85" i="5"/>
  <c r="H86" i="5"/>
  <c r="H87" i="5"/>
  <c r="H88" i="5"/>
  <c r="H89" i="5"/>
  <c r="H90" i="5"/>
  <c r="H91" i="5"/>
  <c r="H92" i="5"/>
  <c r="H93" i="5"/>
  <c r="H94" i="5"/>
  <c r="H95" i="5"/>
  <c r="H96" i="5"/>
  <c r="H97" i="5"/>
  <c r="H98" i="5"/>
  <c r="H99" i="5"/>
  <c r="H100" i="5"/>
  <c r="H101" i="5"/>
  <c r="H102" i="5"/>
  <c r="H103" i="5"/>
  <c r="H104" i="5"/>
  <c r="H105" i="5"/>
  <c r="H106" i="5"/>
  <c r="H107" i="5"/>
  <c r="H108" i="5"/>
  <c r="H109" i="5"/>
  <c r="H110" i="5"/>
  <c r="H111" i="5"/>
  <c r="H112" i="5"/>
  <c r="H113" i="5"/>
  <c r="H114" i="5"/>
  <c r="H115" i="5"/>
  <c r="H116" i="5"/>
  <c r="H117" i="5"/>
  <c r="H118" i="5"/>
  <c r="H119" i="5"/>
  <c r="H120" i="5"/>
  <c r="H121" i="5"/>
  <c r="H122" i="5"/>
  <c r="H123" i="5"/>
  <c r="H124" i="5"/>
  <c r="H125" i="5"/>
  <c r="H126" i="5"/>
  <c r="H127" i="5"/>
  <c r="H128" i="5"/>
  <c r="H129" i="5"/>
  <c r="H130" i="5"/>
  <c r="H131" i="5"/>
  <c r="H132" i="5"/>
  <c r="H133" i="5"/>
  <c r="H134" i="5"/>
  <c r="H135" i="5"/>
  <c r="H136" i="5"/>
  <c r="H137" i="5"/>
  <c r="H138" i="5"/>
  <c r="H139" i="5"/>
  <c r="H140" i="5"/>
  <c r="H141" i="5"/>
  <c r="H142" i="5"/>
  <c r="H143" i="5"/>
  <c r="H144" i="5"/>
  <c r="H145" i="5"/>
  <c r="H146" i="5"/>
  <c r="H147" i="5"/>
  <c r="H148" i="5"/>
  <c r="H149" i="5"/>
  <c r="H150" i="5"/>
  <c r="H151" i="5"/>
  <c r="H152" i="5"/>
  <c r="H153" i="5"/>
  <c r="H154" i="5"/>
  <c r="H155" i="5"/>
  <c r="H156" i="5"/>
  <c r="H157" i="5"/>
  <c r="H158" i="5"/>
  <c r="H159" i="5"/>
  <c r="H160" i="5"/>
  <c r="H161" i="5"/>
  <c r="H162" i="5"/>
  <c r="H163" i="5"/>
  <c r="H164" i="5"/>
  <c r="H165" i="5"/>
  <c r="H166" i="5"/>
  <c r="H167" i="5"/>
  <c r="H168" i="5"/>
  <c r="H169" i="5"/>
  <c r="H170" i="5"/>
  <c r="H171" i="5"/>
  <c r="H172" i="5"/>
  <c r="H173" i="5"/>
  <c r="H174" i="5"/>
  <c r="H175" i="5"/>
  <c r="H176" i="5"/>
  <c r="H177" i="5"/>
  <c r="H178" i="5"/>
  <c r="H179" i="5"/>
  <c r="H180" i="5"/>
  <c r="H181" i="5"/>
  <c r="H182" i="5"/>
  <c r="H183" i="5"/>
  <c r="H184" i="5"/>
  <c r="H185" i="5"/>
  <c r="H186" i="5"/>
  <c r="H187" i="5"/>
  <c r="H188" i="5"/>
  <c r="H189" i="5"/>
  <c r="H190" i="5"/>
  <c r="H191" i="5"/>
  <c r="H192" i="5"/>
  <c r="H193" i="5"/>
  <c r="H194" i="5"/>
  <c r="H195" i="5"/>
  <c r="H196" i="5"/>
  <c r="H197" i="5"/>
  <c r="H198" i="5"/>
  <c r="H199" i="5"/>
  <c r="H200" i="5"/>
  <c r="H201" i="5"/>
  <c r="H202" i="5"/>
  <c r="H203" i="5"/>
  <c r="H204" i="5"/>
  <c r="H205" i="5"/>
  <c r="H206" i="5"/>
  <c r="H207" i="5"/>
  <c r="H208" i="5"/>
  <c r="H209" i="5"/>
  <c r="H210" i="5"/>
  <c r="H211" i="5"/>
  <c r="H212" i="5"/>
  <c r="H213" i="5"/>
  <c r="H214" i="5"/>
  <c r="H215" i="5"/>
  <c r="H216" i="5"/>
  <c r="H217" i="5"/>
  <c r="H218" i="5"/>
  <c r="H219" i="5"/>
  <c r="H220" i="5"/>
  <c r="H221" i="5"/>
  <c r="H222" i="5"/>
  <c r="H223" i="5"/>
  <c r="H224" i="5"/>
  <c r="H225" i="5"/>
  <c r="H226" i="5"/>
  <c r="H227" i="5"/>
  <c r="H228" i="5"/>
  <c r="H229" i="5"/>
  <c r="H230" i="5"/>
  <c r="H231" i="5"/>
  <c r="H232" i="5"/>
  <c r="H233" i="5"/>
  <c r="H234" i="5"/>
  <c r="H235" i="5"/>
  <c r="H236" i="5"/>
  <c r="H237" i="5"/>
  <c r="H238" i="5"/>
  <c r="H239" i="5"/>
  <c r="H240" i="5"/>
  <c r="H241" i="5"/>
  <c r="H242" i="5"/>
  <c r="H243" i="5"/>
  <c r="H4" i="5"/>
  <c r="M15" i="14" l="1"/>
  <c r="N15" i="14"/>
  <c r="M102" i="14"/>
  <c r="M19" i="14"/>
  <c r="M118" i="14"/>
  <c r="M31" i="14"/>
  <c r="M26" i="14"/>
  <c r="M29" i="14"/>
  <c r="M88" i="14"/>
  <c r="N88" i="14"/>
  <c r="M92" i="14"/>
  <c r="N92" i="14"/>
  <c r="M16" i="14"/>
  <c r="N16" i="14"/>
  <c r="M93" i="14"/>
  <c r="M121" i="14"/>
  <c r="M70" i="14"/>
  <c r="M104" i="14"/>
  <c r="M9" i="14"/>
  <c r="N9" i="14"/>
  <c r="M23" i="14"/>
  <c r="M61" i="14"/>
  <c r="M22" i="14"/>
  <c r="M86" i="14"/>
  <c r="M89" i="14"/>
  <c r="M72" i="14"/>
  <c r="M34" i="14"/>
  <c r="M20" i="14"/>
  <c r="M62" i="14"/>
  <c r="M75" i="14"/>
  <c r="M109" i="14"/>
  <c r="M115" i="14"/>
  <c r="N115" i="14"/>
  <c r="M21" i="14"/>
  <c r="M41" i="14"/>
  <c r="M42" i="14"/>
  <c r="M98" i="14"/>
  <c r="M14" i="14"/>
  <c r="M8" i="14"/>
  <c r="N8" i="14"/>
  <c r="M60" i="14"/>
  <c r="N60" i="14"/>
  <c r="M76" i="14"/>
  <c r="N76" i="14"/>
  <c r="M53" i="14"/>
  <c r="N53" i="14"/>
  <c r="M56" i="14"/>
  <c r="N56" i="14"/>
  <c r="M48" i="14"/>
  <c r="N48" i="14"/>
  <c r="M24" i="14"/>
  <c r="N24" i="14"/>
  <c r="M45" i="14"/>
  <c r="N45" i="14"/>
  <c r="M64" i="14"/>
  <c r="N64" i="14"/>
  <c r="M32" i="14"/>
  <c r="N32" i="14"/>
  <c r="M13" i="14"/>
  <c r="M36" i="14"/>
  <c r="R16" i="13"/>
  <c r="R17" i="13" s="1"/>
  <c r="M113" i="14"/>
  <c r="M83" i="14"/>
  <c r="M50" i="14"/>
  <c r="Y4" i="16"/>
  <c r="Z4" i="16" s="1"/>
  <c r="Y8" i="16"/>
  <c r="Z8" i="16" s="1"/>
  <c r="Y12" i="16"/>
  <c r="Z12" i="16" s="1"/>
  <c r="Y16" i="16"/>
  <c r="Z16" i="16" s="1"/>
  <c r="Y20" i="16"/>
  <c r="Z20" i="16" s="1"/>
  <c r="Y24" i="16"/>
  <c r="Z24" i="16" s="1"/>
  <c r="Y28" i="16"/>
  <c r="Z28" i="16" s="1"/>
  <c r="Y32" i="16"/>
  <c r="Z32" i="16" s="1"/>
  <c r="Y36" i="16"/>
  <c r="Z36" i="16" s="1"/>
  <c r="Y40" i="16"/>
  <c r="Z40" i="16" s="1"/>
  <c r="Y44" i="16"/>
  <c r="Z44" i="16" s="1"/>
  <c r="Y5" i="16"/>
  <c r="Z5" i="16" s="1"/>
  <c r="Y9" i="16"/>
  <c r="Z9" i="16" s="1"/>
  <c r="Y13" i="16"/>
  <c r="Z13" i="16" s="1"/>
  <c r="Y17" i="16"/>
  <c r="Z17" i="16" s="1"/>
  <c r="Y21" i="16"/>
  <c r="Z21" i="16" s="1"/>
  <c r="Y25" i="16"/>
  <c r="Z25" i="16" s="1"/>
  <c r="Y29" i="16"/>
  <c r="Z29" i="16" s="1"/>
  <c r="Y33" i="16"/>
  <c r="Z33" i="16" s="1"/>
  <c r="Y37" i="16"/>
  <c r="Z37" i="16" s="1"/>
  <c r="Y41" i="16"/>
  <c r="Z41" i="16" s="1"/>
  <c r="Y45" i="16"/>
  <c r="Z45" i="16" s="1"/>
  <c r="Y7" i="16"/>
  <c r="Z7" i="16" s="1"/>
  <c r="Y18" i="16"/>
  <c r="Z18" i="16" s="1"/>
  <c r="Y23" i="16"/>
  <c r="Z23" i="16" s="1"/>
  <c r="Y34" i="16"/>
  <c r="Z34" i="16" s="1"/>
  <c r="Y39" i="16"/>
  <c r="Z39" i="16" s="1"/>
  <c r="Y47" i="16"/>
  <c r="Z47" i="16" s="1"/>
  <c r="Y48" i="16"/>
  <c r="Z48" i="16" s="1"/>
  <c r="Y52" i="16"/>
  <c r="Z52" i="16" s="1"/>
  <c r="Y56" i="16"/>
  <c r="Z56" i="16" s="1"/>
  <c r="Y60" i="16"/>
  <c r="Z60" i="16" s="1"/>
  <c r="Y64" i="16"/>
  <c r="Z64" i="16" s="1"/>
  <c r="Y68" i="16"/>
  <c r="Z68" i="16" s="1"/>
  <c r="Y72" i="16"/>
  <c r="Z72" i="16" s="1"/>
  <c r="Y76" i="16"/>
  <c r="Z76" i="16" s="1"/>
  <c r="Y80" i="16"/>
  <c r="Z80" i="16" s="1"/>
  <c r="Y84" i="16"/>
  <c r="Z84" i="16" s="1"/>
  <c r="Y88" i="16"/>
  <c r="Z88" i="16" s="1"/>
  <c r="Y92" i="16"/>
  <c r="Z92" i="16" s="1"/>
  <c r="Y96" i="16"/>
  <c r="Z96" i="16" s="1"/>
  <c r="Y100" i="16"/>
  <c r="Z100" i="16" s="1"/>
  <c r="Y104" i="16"/>
  <c r="Z104" i="16" s="1"/>
  <c r="Y108" i="16"/>
  <c r="Z108" i="16" s="1"/>
  <c r="Y112" i="16"/>
  <c r="Z112" i="16" s="1"/>
  <c r="Y116" i="16"/>
  <c r="Z116" i="16" s="1"/>
  <c r="Y120" i="16"/>
  <c r="Z120" i="16" s="1"/>
  <c r="Y14" i="16"/>
  <c r="Z14" i="16" s="1"/>
  <c r="Y19" i="16"/>
  <c r="Z19" i="16" s="1"/>
  <c r="Y30" i="16"/>
  <c r="Z30" i="16" s="1"/>
  <c r="Y35" i="16"/>
  <c r="Z35" i="16" s="1"/>
  <c r="Y42" i="16"/>
  <c r="Z42" i="16" s="1"/>
  <c r="Y49" i="16"/>
  <c r="Z49" i="16" s="1"/>
  <c r="Y53" i="16"/>
  <c r="Z53" i="16" s="1"/>
  <c r="Y57" i="16"/>
  <c r="Z57" i="16" s="1"/>
  <c r="Y61" i="16"/>
  <c r="Z61" i="16" s="1"/>
  <c r="Y65" i="16"/>
  <c r="Z65" i="16" s="1"/>
  <c r="Y69" i="16"/>
  <c r="Z69" i="16" s="1"/>
  <c r="Y73" i="16"/>
  <c r="Z73" i="16" s="1"/>
  <c r="Y77" i="16"/>
  <c r="Z77" i="16" s="1"/>
  <c r="Y81" i="16"/>
  <c r="Z81" i="16" s="1"/>
  <c r="Y85" i="16"/>
  <c r="Z85" i="16" s="1"/>
  <c r="Y89" i="16"/>
  <c r="Z89" i="16" s="1"/>
  <c r="Y93" i="16"/>
  <c r="Z93" i="16" s="1"/>
  <c r="Y97" i="16"/>
  <c r="Z97" i="16" s="1"/>
  <c r="Y101" i="16"/>
  <c r="Z101" i="16" s="1"/>
  <c r="Y105" i="16"/>
  <c r="Z105" i="16" s="1"/>
  <c r="Y109" i="16"/>
  <c r="Z109" i="16" s="1"/>
  <c r="Y113" i="16"/>
  <c r="Z113" i="16" s="1"/>
  <c r="Y117" i="16"/>
  <c r="Z117" i="16" s="1"/>
  <c r="Y121" i="16"/>
  <c r="Z121" i="16" s="1"/>
  <c r="Y124" i="16"/>
  <c r="Y15" i="16"/>
  <c r="Z15" i="16" s="1"/>
  <c r="Y22" i="16"/>
  <c r="Z22" i="16" s="1"/>
  <c r="Y54" i="16"/>
  <c r="Z54" i="16" s="1"/>
  <c r="Y59" i="16"/>
  <c r="Z59" i="16" s="1"/>
  <c r="Y70" i="16"/>
  <c r="Z70" i="16" s="1"/>
  <c r="Y75" i="16"/>
  <c r="Z75" i="16" s="1"/>
  <c r="Y86" i="16"/>
  <c r="Z86" i="16" s="1"/>
  <c r="Y91" i="16"/>
  <c r="Z91" i="16" s="1"/>
  <c r="Y102" i="16"/>
  <c r="Z102" i="16" s="1"/>
  <c r="Y107" i="16"/>
  <c r="Z107" i="16" s="1"/>
  <c r="Y118" i="16"/>
  <c r="Z118" i="16" s="1"/>
  <c r="Y123" i="16"/>
  <c r="Z123" i="16" s="1"/>
  <c r="Y6" i="16"/>
  <c r="Z6" i="16" s="1"/>
  <c r="Y27" i="16"/>
  <c r="Z27" i="16" s="1"/>
  <c r="Y46" i="16"/>
  <c r="Z46" i="16" s="1"/>
  <c r="Y50" i="16"/>
  <c r="Z50" i="16" s="1"/>
  <c r="Y55" i="16"/>
  <c r="Z55" i="16" s="1"/>
  <c r="Y66" i="16"/>
  <c r="Z66" i="16" s="1"/>
  <c r="Y71" i="16"/>
  <c r="Z71" i="16" s="1"/>
  <c r="Y82" i="16"/>
  <c r="Z82" i="16" s="1"/>
  <c r="Y87" i="16"/>
  <c r="Z87" i="16" s="1"/>
  <c r="Y98" i="16"/>
  <c r="Z98" i="16" s="1"/>
  <c r="Y103" i="16"/>
  <c r="Z103" i="16" s="1"/>
  <c r="Y114" i="16"/>
  <c r="Z114" i="16" s="1"/>
  <c r="Y119" i="16"/>
  <c r="Z119" i="16" s="1"/>
  <c r="Y11" i="16"/>
  <c r="Z11" i="16" s="1"/>
  <c r="Y26" i="16"/>
  <c r="Z26" i="16" s="1"/>
  <c r="Y51" i="16"/>
  <c r="Z51" i="16" s="1"/>
  <c r="Y62" i="16"/>
  <c r="Z62" i="16" s="1"/>
  <c r="Y67" i="16"/>
  <c r="Z67" i="16" s="1"/>
  <c r="Y58" i="16"/>
  <c r="Z58" i="16" s="1"/>
  <c r="Y78" i="16"/>
  <c r="Z78" i="16" s="1"/>
  <c r="Y99" i="16"/>
  <c r="Z99" i="16" s="1"/>
  <c r="Y106" i="16"/>
  <c r="Z106" i="16" s="1"/>
  <c r="Y10" i="16"/>
  <c r="Z10" i="16" s="1"/>
  <c r="Y31" i="16"/>
  <c r="Z31" i="16" s="1"/>
  <c r="Y74" i="16"/>
  <c r="Z74" i="16" s="1"/>
  <c r="Y95" i="16"/>
  <c r="Z95" i="16" s="1"/>
  <c r="Y110" i="16"/>
  <c r="Z110" i="16" s="1"/>
  <c r="Y38" i="16"/>
  <c r="Z38" i="16" s="1"/>
  <c r="Y43" i="16"/>
  <c r="Z43" i="16" s="1"/>
  <c r="Y90" i="16"/>
  <c r="Z90" i="16" s="1"/>
  <c r="Y115" i="16"/>
  <c r="Z115" i="16" s="1"/>
  <c r="Y79" i="16"/>
  <c r="Z79" i="16" s="1"/>
  <c r="Y94" i="16"/>
  <c r="Z94" i="16" s="1"/>
  <c r="Y122" i="16"/>
  <c r="Z122" i="16" s="1"/>
  <c r="Y63" i="16"/>
  <c r="Z63" i="16" s="1"/>
  <c r="Y111" i="16"/>
  <c r="Z111" i="16" s="1"/>
  <c r="Y83" i="16"/>
  <c r="Z83" i="16" s="1"/>
  <c r="M103" i="14"/>
  <c r="N106" i="14"/>
  <c r="M106" i="14"/>
  <c r="U6" i="16"/>
  <c r="V6" i="16" s="1"/>
  <c r="U10" i="16"/>
  <c r="V10" i="16" s="1"/>
  <c r="U14" i="16"/>
  <c r="V14" i="16" s="1"/>
  <c r="U18" i="16"/>
  <c r="V18" i="16" s="1"/>
  <c r="U22" i="16"/>
  <c r="V22" i="16" s="1"/>
  <c r="U26" i="16"/>
  <c r="V26" i="16" s="1"/>
  <c r="U30" i="16"/>
  <c r="V30" i="16" s="1"/>
  <c r="U34" i="16"/>
  <c r="V34" i="16" s="1"/>
  <c r="U38" i="16"/>
  <c r="V38" i="16" s="1"/>
  <c r="U42" i="16"/>
  <c r="V42" i="16" s="1"/>
  <c r="U46" i="16"/>
  <c r="V46" i="16" s="1"/>
  <c r="U7" i="16"/>
  <c r="V7" i="16" s="1"/>
  <c r="U11" i="16"/>
  <c r="V11" i="16" s="1"/>
  <c r="U15" i="16"/>
  <c r="V15" i="16" s="1"/>
  <c r="U19" i="16"/>
  <c r="V19" i="16" s="1"/>
  <c r="U23" i="16"/>
  <c r="V23" i="16" s="1"/>
  <c r="U27" i="16"/>
  <c r="V27" i="16" s="1"/>
  <c r="U31" i="16"/>
  <c r="V31" i="16" s="1"/>
  <c r="U35" i="16"/>
  <c r="V35" i="16" s="1"/>
  <c r="U39" i="16"/>
  <c r="V39" i="16" s="1"/>
  <c r="U43" i="16"/>
  <c r="V43" i="16" s="1"/>
  <c r="U47" i="16"/>
  <c r="V47" i="16" s="1"/>
  <c r="U13" i="16"/>
  <c r="V13" i="16" s="1"/>
  <c r="U16" i="16"/>
  <c r="V16" i="16" s="1"/>
  <c r="U29" i="16"/>
  <c r="V29" i="16" s="1"/>
  <c r="U32" i="16"/>
  <c r="V32" i="16" s="1"/>
  <c r="U44" i="16"/>
  <c r="V44" i="16" s="1"/>
  <c r="U50" i="16"/>
  <c r="V50" i="16" s="1"/>
  <c r="U54" i="16"/>
  <c r="V54" i="16" s="1"/>
  <c r="U58" i="16"/>
  <c r="V58" i="16" s="1"/>
  <c r="U62" i="16"/>
  <c r="V62" i="16" s="1"/>
  <c r="U66" i="16"/>
  <c r="V66" i="16" s="1"/>
  <c r="U70" i="16"/>
  <c r="V70" i="16" s="1"/>
  <c r="U74" i="16"/>
  <c r="V74" i="16" s="1"/>
  <c r="U78" i="16"/>
  <c r="V78" i="16" s="1"/>
  <c r="U82" i="16"/>
  <c r="V82" i="16" s="1"/>
  <c r="U86" i="16"/>
  <c r="V86" i="16" s="1"/>
  <c r="U90" i="16"/>
  <c r="V90" i="16" s="1"/>
  <c r="U94" i="16"/>
  <c r="V94" i="16" s="1"/>
  <c r="U98" i="16"/>
  <c r="V98" i="16" s="1"/>
  <c r="U102" i="16"/>
  <c r="V102" i="16" s="1"/>
  <c r="U106" i="16"/>
  <c r="V106" i="16" s="1"/>
  <c r="U110" i="16"/>
  <c r="V110" i="16" s="1"/>
  <c r="U114" i="16"/>
  <c r="V114" i="16" s="1"/>
  <c r="U118" i="16"/>
  <c r="V118" i="16" s="1"/>
  <c r="U122" i="16"/>
  <c r="V122" i="16" s="1"/>
  <c r="U9" i="16"/>
  <c r="V9" i="16" s="1"/>
  <c r="U12" i="16"/>
  <c r="V12" i="16" s="1"/>
  <c r="U25" i="16"/>
  <c r="V25" i="16" s="1"/>
  <c r="U28" i="16"/>
  <c r="V28" i="16" s="1"/>
  <c r="U41" i="16"/>
  <c r="V41" i="16" s="1"/>
  <c r="U51" i="16"/>
  <c r="V51" i="16" s="1"/>
  <c r="U55" i="16"/>
  <c r="V55" i="16" s="1"/>
  <c r="U59" i="16"/>
  <c r="V59" i="16" s="1"/>
  <c r="U63" i="16"/>
  <c r="V63" i="16" s="1"/>
  <c r="U67" i="16"/>
  <c r="V67" i="16" s="1"/>
  <c r="U71" i="16"/>
  <c r="V71" i="16" s="1"/>
  <c r="U75" i="16"/>
  <c r="V75" i="16" s="1"/>
  <c r="U79" i="16"/>
  <c r="V79" i="16" s="1"/>
  <c r="U83" i="16"/>
  <c r="V83" i="16" s="1"/>
  <c r="U87" i="16"/>
  <c r="V87" i="16" s="1"/>
  <c r="U91" i="16"/>
  <c r="V91" i="16" s="1"/>
  <c r="U95" i="16"/>
  <c r="V95" i="16" s="1"/>
  <c r="U99" i="16"/>
  <c r="V99" i="16" s="1"/>
  <c r="U103" i="16"/>
  <c r="V103" i="16" s="1"/>
  <c r="U107" i="16"/>
  <c r="V107" i="16" s="1"/>
  <c r="U111" i="16"/>
  <c r="V111" i="16" s="1"/>
  <c r="U115" i="16"/>
  <c r="V115" i="16" s="1"/>
  <c r="U119" i="16"/>
  <c r="V119" i="16" s="1"/>
  <c r="U123" i="16"/>
  <c r="V123" i="16" s="1"/>
  <c r="U33" i="16"/>
  <c r="V33" i="16" s="1"/>
  <c r="U36" i="16"/>
  <c r="V36" i="16" s="1"/>
  <c r="U37" i="16"/>
  <c r="V37" i="16" s="1"/>
  <c r="U45" i="16"/>
  <c r="V45" i="16" s="1"/>
  <c r="U49" i="16"/>
  <c r="V49" i="16" s="1"/>
  <c r="U52" i="16"/>
  <c r="V52" i="16" s="1"/>
  <c r="U65" i="16"/>
  <c r="V65" i="16" s="1"/>
  <c r="U68" i="16"/>
  <c r="V68" i="16" s="1"/>
  <c r="U81" i="16"/>
  <c r="V81" i="16" s="1"/>
  <c r="U84" i="16"/>
  <c r="V84" i="16" s="1"/>
  <c r="U97" i="16"/>
  <c r="V97" i="16" s="1"/>
  <c r="U100" i="16"/>
  <c r="V100" i="16" s="1"/>
  <c r="U113" i="16"/>
  <c r="V113" i="16" s="1"/>
  <c r="U116" i="16"/>
  <c r="V116" i="16" s="1"/>
  <c r="U124" i="16"/>
  <c r="U17" i="16"/>
  <c r="V17" i="16" s="1"/>
  <c r="U20" i="16"/>
  <c r="V20" i="16" s="1"/>
  <c r="U21" i="16"/>
  <c r="V21" i="16" s="1"/>
  <c r="U40" i="16"/>
  <c r="V40" i="16" s="1"/>
  <c r="U48" i="16"/>
  <c r="V48" i="16" s="1"/>
  <c r="U61" i="16"/>
  <c r="V61" i="16" s="1"/>
  <c r="U64" i="16"/>
  <c r="V64" i="16" s="1"/>
  <c r="U77" i="16"/>
  <c r="V77" i="16" s="1"/>
  <c r="U80" i="16"/>
  <c r="V80" i="16" s="1"/>
  <c r="U93" i="16"/>
  <c r="V93" i="16" s="1"/>
  <c r="U96" i="16"/>
  <c r="V96" i="16" s="1"/>
  <c r="U109" i="16"/>
  <c r="V109" i="16" s="1"/>
  <c r="U112" i="16"/>
  <c r="V112" i="16" s="1"/>
  <c r="U4" i="16"/>
  <c r="V4" i="16" s="1"/>
  <c r="U5" i="16"/>
  <c r="V5" i="16" s="1"/>
  <c r="U24" i="16"/>
  <c r="V24" i="16" s="1"/>
  <c r="U57" i="16"/>
  <c r="V57" i="16" s="1"/>
  <c r="U60" i="16"/>
  <c r="V60" i="16" s="1"/>
  <c r="U73" i="16"/>
  <c r="V73" i="16" s="1"/>
  <c r="U72" i="16"/>
  <c r="V72" i="16" s="1"/>
  <c r="U76" i="16"/>
  <c r="V76" i="16" s="1"/>
  <c r="U117" i="16"/>
  <c r="V117" i="16" s="1"/>
  <c r="U120" i="16"/>
  <c r="V120" i="16" s="1"/>
  <c r="U121" i="16"/>
  <c r="V121" i="16" s="1"/>
  <c r="U8" i="16"/>
  <c r="V8" i="16" s="1"/>
  <c r="U53" i="16"/>
  <c r="V53" i="16" s="1"/>
  <c r="U85" i="16"/>
  <c r="V85" i="16" s="1"/>
  <c r="U88" i="16"/>
  <c r="V88" i="16" s="1"/>
  <c r="U89" i="16"/>
  <c r="V89" i="16" s="1"/>
  <c r="U108" i="16"/>
  <c r="V108" i="16" s="1"/>
  <c r="U92" i="16"/>
  <c r="V92" i="16" s="1"/>
  <c r="U56" i="16"/>
  <c r="V56" i="16" s="1"/>
  <c r="U101" i="16"/>
  <c r="V101" i="16" s="1"/>
  <c r="U105" i="16"/>
  <c r="V105" i="16" s="1"/>
  <c r="U69" i="16"/>
  <c r="V69" i="16" s="1"/>
  <c r="U104" i="16"/>
  <c r="V104" i="16" s="1"/>
  <c r="M71" i="14"/>
  <c r="M87" i="14"/>
  <c r="M52" i="14"/>
  <c r="N52" i="14"/>
  <c r="N78" i="14"/>
  <c r="M78" i="14"/>
  <c r="M17" i="14"/>
  <c r="M30" i="14"/>
  <c r="M114" i="14"/>
  <c r="M63" i="14"/>
  <c r="M90" i="14"/>
  <c r="M38" i="14"/>
  <c r="M123" i="14"/>
  <c r="M6" i="14"/>
  <c r="M99" i="14"/>
  <c r="M85" i="14"/>
  <c r="M59" i="14"/>
  <c r="N82" i="14"/>
  <c r="M82" i="14"/>
  <c r="N55" i="14"/>
  <c r="M55" i="14"/>
  <c r="M74" i="14"/>
  <c r="M37" i="14"/>
  <c r="M25" i="14"/>
  <c r="M119" i="14"/>
  <c r="M27" i="14"/>
  <c r="M81" i="14"/>
  <c r="N94" i="14"/>
  <c r="M94" i="14"/>
  <c r="M117" i="14"/>
  <c r="N117" i="14"/>
  <c r="M28" i="14"/>
  <c r="N28" i="14"/>
  <c r="M12" i="14"/>
  <c r="N12" i="14"/>
  <c r="M84" i="14"/>
  <c r="N84" i="14"/>
  <c r="M68" i="14"/>
  <c r="N68" i="14"/>
  <c r="M120" i="14"/>
  <c r="N120" i="14"/>
  <c r="N110" i="14"/>
  <c r="M110" i="14"/>
  <c r="M54" i="14"/>
  <c r="M107" i="14"/>
  <c r="M11" i="14"/>
  <c r="M51" i="14"/>
  <c r="M105" i="14"/>
  <c r="W4" i="18"/>
  <c r="X4" i="18" s="1"/>
  <c r="W6" i="18"/>
  <c r="X6" i="18" s="1"/>
  <c r="W8" i="18"/>
  <c r="X8" i="18" s="1"/>
  <c r="W10" i="18"/>
  <c r="X10" i="18" s="1"/>
  <c r="W12" i="18"/>
  <c r="X12" i="18" s="1"/>
  <c r="W14" i="18"/>
  <c r="X14" i="18" s="1"/>
  <c r="W16" i="18"/>
  <c r="X16" i="18" s="1"/>
  <c r="W18" i="18"/>
  <c r="X18" i="18" s="1"/>
  <c r="W20" i="18"/>
  <c r="X20" i="18" s="1"/>
  <c r="W22" i="18"/>
  <c r="X22" i="18" s="1"/>
  <c r="W24" i="18"/>
  <c r="X24" i="18" s="1"/>
  <c r="W26" i="18"/>
  <c r="X26" i="18" s="1"/>
  <c r="W28" i="18"/>
  <c r="X28" i="18" s="1"/>
  <c r="W30" i="18"/>
  <c r="X30" i="18" s="1"/>
  <c r="W32" i="18"/>
  <c r="X32" i="18" s="1"/>
  <c r="W34" i="18"/>
  <c r="X34" i="18" s="1"/>
  <c r="W36" i="18"/>
  <c r="X36" i="18" s="1"/>
  <c r="W38" i="18"/>
  <c r="X38" i="18" s="1"/>
  <c r="W40" i="18"/>
  <c r="X40" i="18" s="1"/>
  <c r="W42" i="18"/>
  <c r="X42" i="18" s="1"/>
  <c r="W44" i="18"/>
  <c r="X44" i="18" s="1"/>
  <c r="W46" i="18"/>
  <c r="X46" i="18" s="1"/>
  <c r="W48" i="18"/>
  <c r="X48" i="18" s="1"/>
  <c r="W50" i="18"/>
  <c r="X50" i="18" s="1"/>
  <c r="W5" i="18"/>
  <c r="X5" i="18" s="1"/>
  <c r="W9" i="18"/>
  <c r="X9" i="18" s="1"/>
  <c r="W13" i="18"/>
  <c r="X13" i="18" s="1"/>
  <c r="W17" i="18"/>
  <c r="X17" i="18" s="1"/>
  <c r="W21" i="18"/>
  <c r="X21" i="18" s="1"/>
  <c r="W27" i="18"/>
  <c r="X27" i="18" s="1"/>
  <c r="W31" i="18"/>
  <c r="X31" i="18" s="1"/>
  <c r="W35" i="18"/>
  <c r="X35" i="18" s="1"/>
  <c r="W39" i="18"/>
  <c r="X39" i="18" s="1"/>
  <c r="W43" i="18"/>
  <c r="X43" i="18" s="1"/>
  <c r="W47" i="18"/>
  <c r="X47" i="18" s="1"/>
  <c r="W105" i="18"/>
  <c r="X105" i="18" s="1"/>
  <c r="W107" i="18"/>
  <c r="X107" i="18" s="1"/>
  <c r="W109" i="18"/>
  <c r="X109" i="18" s="1"/>
  <c r="W111" i="18"/>
  <c r="X111" i="18" s="1"/>
  <c r="W113" i="18"/>
  <c r="X113" i="18" s="1"/>
  <c r="W115" i="18"/>
  <c r="X115" i="18" s="1"/>
  <c r="W117" i="18"/>
  <c r="X117" i="18" s="1"/>
  <c r="W119" i="18"/>
  <c r="X119" i="18" s="1"/>
  <c r="W121" i="18"/>
  <c r="X121" i="18" s="1"/>
  <c r="W123" i="18"/>
  <c r="X123" i="18" s="1"/>
  <c r="W25" i="18"/>
  <c r="X25" i="18" s="1"/>
  <c r="W41" i="18"/>
  <c r="X41" i="18" s="1"/>
  <c r="W51" i="18"/>
  <c r="X51" i="18" s="1"/>
  <c r="W55" i="18"/>
  <c r="X55" i="18" s="1"/>
  <c r="W59" i="18"/>
  <c r="X59" i="18" s="1"/>
  <c r="W63" i="18"/>
  <c r="X63" i="18" s="1"/>
  <c r="W67" i="18"/>
  <c r="X67" i="18" s="1"/>
  <c r="W71" i="18"/>
  <c r="X71" i="18" s="1"/>
  <c r="W75" i="18"/>
  <c r="X75" i="18" s="1"/>
  <c r="W79" i="18"/>
  <c r="X79" i="18" s="1"/>
  <c r="W83" i="18"/>
  <c r="X83" i="18" s="1"/>
  <c r="W87" i="18"/>
  <c r="X87" i="18" s="1"/>
  <c r="W91" i="18"/>
  <c r="X91" i="18" s="1"/>
  <c r="W95" i="18"/>
  <c r="X95" i="18" s="1"/>
  <c r="W99" i="18"/>
  <c r="X99" i="18" s="1"/>
  <c r="W103" i="18"/>
  <c r="X103" i="18" s="1"/>
  <c r="W11" i="18"/>
  <c r="X11" i="18" s="1"/>
  <c r="W19" i="18"/>
  <c r="X19" i="18" s="1"/>
  <c r="W37" i="18"/>
  <c r="X37" i="18" s="1"/>
  <c r="W54" i="18"/>
  <c r="X54" i="18" s="1"/>
  <c r="W58" i="18"/>
  <c r="X58" i="18" s="1"/>
  <c r="W62" i="18"/>
  <c r="X62" i="18" s="1"/>
  <c r="W7" i="18"/>
  <c r="X7" i="18" s="1"/>
  <c r="W49" i="18"/>
  <c r="X49" i="18" s="1"/>
  <c r="W52" i="18"/>
  <c r="X52" i="18" s="1"/>
  <c r="W57" i="18"/>
  <c r="X57" i="18" s="1"/>
  <c r="W112" i="18"/>
  <c r="X112" i="18" s="1"/>
  <c r="W120" i="18"/>
  <c r="X120" i="18" s="1"/>
  <c r="W15" i="18"/>
  <c r="X15" i="18" s="1"/>
  <c r="W33" i="18"/>
  <c r="X33" i="18" s="1"/>
  <c r="W56" i="18"/>
  <c r="X56" i="18" s="1"/>
  <c r="W61" i="18"/>
  <c r="X61" i="18" s="1"/>
  <c r="W64" i="18"/>
  <c r="X64" i="18" s="1"/>
  <c r="W68" i="18"/>
  <c r="X68" i="18" s="1"/>
  <c r="W72" i="18"/>
  <c r="X72" i="18" s="1"/>
  <c r="W76" i="18"/>
  <c r="X76" i="18" s="1"/>
  <c r="W80" i="18"/>
  <c r="X80" i="18" s="1"/>
  <c r="W84" i="18"/>
  <c r="X84" i="18" s="1"/>
  <c r="W88" i="18"/>
  <c r="X88" i="18" s="1"/>
  <c r="W92" i="18"/>
  <c r="X92" i="18" s="1"/>
  <c r="W96" i="18"/>
  <c r="X96" i="18" s="1"/>
  <c r="W100" i="18"/>
  <c r="X100" i="18" s="1"/>
  <c r="W104" i="18"/>
  <c r="X104" i="18" s="1"/>
  <c r="W110" i="18"/>
  <c r="X110" i="18" s="1"/>
  <c r="W118" i="18"/>
  <c r="X118" i="18" s="1"/>
  <c r="W23" i="18"/>
  <c r="X23" i="18" s="1"/>
  <c r="W65" i="18"/>
  <c r="X65" i="18" s="1"/>
  <c r="W74" i="18"/>
  <c r="X74" i="18" s="1"/>
  <c r="W81" i="18"/>
  <c r="X81" i="18" s="1"/>
  <c r="W90" i="18"/>
  <c r="X90" i="18" s="1"/>
  <c r="W97" i="18"/>
  <c r="X97" i="18" s="1"/>
  <c r="W108" i="18"/>
  <c r="X108" i="18" s="1"/>
  <c r="W116" i="18"/>
  <c r="X116" i="18" s="1"/>
  <c r="W69" i="18"/>
  <c r="X69" i="18" s="1"/>
  <c r="W78" i="18"/>
  <c r="X78" i="18" s="1"/>
  <c r="W85" i="18"/>
  <c r="X85" i="18" s="1"/>
  <c r="W94" i="18"/>
  <c r="X94" i="18" s="1"/>
  <c r="W101" i="18"/>
  <c r="X101" i="18" s="1"/>
  <c r="W86" i="18"/>
  <c r="X86" i="18" s="1"/>
  <c r="W124" i="18"/>
  <c r="W45" i="18"/>
  <c r="X45" i="18" s="1"/>
  <c r="W73" i="18"/>
  <c r="X73" i="18" s="1"/>
  <c r="W77" i="18"/>
  <c r="X77" i="18" s="1"/>
  <c r="W82" i="18"/>
  <c r="X82" i="18" s="1"/>
  <c r="W106" i="18"/>
  <c r="X106" i="18" s="1"/>
  <c r="W53" i="18"/>
  <c r="X53" i="18" s="1"/>
  <c r="W60" i="18"/>
  <c r="X60" i="18" s="1"/>
  <c r="W70" i="18"/>
  <c r="X70" i="18" s="1"/>
  <c r="W102" i="18"/>
  <c r="X102" i="18" s="1"/>
  <c r="W114" i="18"/>
  <c r="X114" i="18" s="1"/>
  <c r="W29" i="18"/>
  <c r="X29" i="18" s="1"/>
  <c r="W89" i="18"/>
  <c r="X89" i="18" s="1"/>
  <c r="W93" i="18"/>
  <c r="X93" i="18" s="1"/>
  <c r="W66" i="18"/>
  <c r="X66" i="18" s="1"/>
  <c r="W98" i="18"/>
  <c r="X98" i="18" s="1"/>
  <c r="W122" i="18"/>
  <c r="X122" i="18" s="1"/>
  <c r="N111" i="14"/>
  <c r="M111" i="14"/>
  <c r="M33" i="14"/>
  <c r="M101" i="14"/>
  <c r="N101" i="14"/>
  <c r="M112" i="14"/>
  <c r="N112" i="14"/>
  <c r="M96" i="14"/>
  <c r="N96" i="14"/>
  <c r="M4" i="14"/>
  <c r="N4" i="14"/>
  <c r="O79" i="14" s="1"/>
  <c r="M124" i="14"/>
  <c r="M67" i="14"/>
  <c r="M5" i="14"/>
  <c r="N5" i="14"/>
  <c r="O5" i="14" s="1"/>
  <c r="N18" i="14"/>
  <c r="M18" i="14"/>
  <c r="AA25" i="18"/>
  <c r="AB25" i="18" s="1"/>
  <c r="AA27" i="18"/>
  <c r="AB27" i="18" s="1"/>
  <c r="AA29" i="18"/>
  <c r="AB29" i="18" s="1"/>
  <c r="AA31" i="18"/>
  <c r="AB31" i="18" s="1"/>
  <c r="AA33" i="18"/>
  <c r="AB33" i="18" s="1"/>
  <c r="AA35" i="18"/>
  <c r="AB35" i="18" s="1"/>
  <c r="AA37" i="18"/>
  <c r="AB37" i="18" s="1"/>
  <c r="AA39" i="18"/>
  <c r="AB39" i="18" s="1"/>
  <c r="AA41" i="18"/>
  <c r="AB41" i="18" s="1"/>
  <c r="AA43" i="18"/>
  <c r="AB43" i="18" s="1"/>
  <c r="AA45" i="18"/>
  <c r="AB45" i="18" s="1"/>
  <c r="AA47" i="18"/>
  <c r="AB47" i="18" s="1"/>
  <c r="AA49" i="18"/>
  <c r="AB49" i="18" s="1"/>
  <c r="AA6" i="18"/>
  <c r="AB6" i="18" s="1"/>
  <c r="AA10" i="18"/>
  <c r="AB10" i="18" s="1"/>
  <c r="AA14" i="18"/>
  <c r="AB14" i="18" s="1"/>
  <c r="AA18" i="18"/>
  <c r="AB18" i="18" s="1"/>
  <c r="AA22" i="18"/>
  <c r="AB22" i="18" s="1"/>
  <c r="AA52" i="18"/>
  <c r="AB52" i="18" s="1"/>
  <c r="AA54" i="18"/>
  <c r="AB54" i="18" s="1"/>
  <c r="AA56" i="18"/>
  <c r="AB56" i="18" s="1"/>
  <c r="AA58" i="18"/>
  <c r="AB58" i="18" s="1"/>
  <c r="AA60" i="18"/>
  <c r="AB60" i="18" s="1"/>
  <c r="AA62" i="18"/>
  <c r="AB62" i="18" s="1"/>
  <c r="AA64" i="18"/>
  <c r="AB64" i="18" s="1"/>
  <c r="AA66" i="18"/>
  <c r="AB66" i="18" s="1"/>
  <c r="AA68" i="18"/>
  <c r="AB68" i="18" s="1"/>
  <c r="AA70" i="18"/>
  <c r="AB70" i="18" s="1"/>
  <c r="AA72" i="18"/>
  <c r="AB72" i="18" s="1"/>
  <c r="AA74" i="18"/>
  <c r="AB74" i="18" s="1"/>
  <c r="AA76" i="18"/>
  <c r="AB76" i="18" s="1"/>
  <c r="AA78" i="18"/>
  <c r="AB78" i="18" s="1"/>
  <c r="AA80" i="18"/>
  <c r="AB80" i="18" s="1"/>
  <c r="AA82" i="18"/>
  <c r="AB82" i="18" s="1"/>
  <c r="AA84" i="18"/>
  <c r="AB84" i="18" s="1"/>
  <c r="AA86" i="18"/>
  <c r="AB86" i="18" s="1"/>
  <c r="AA88" i="18"/>
  <c r="AB88" i="18" s="1"/>
  <c r="AA90" i="18"/>
  <c r="AB90" i="18" s="1"/>
  <c r="AA92" i="18"/>
  <c r="AB92" i="18" s="1"/>
  <c r="AA94" i="18"/>
  <c r="AB94" i="18" s="1"/>
  <c r="AA96" i="18"/>
  <c r="AB96" i="18" s="1"/>
  <c r="AA98" i="18"/>
  <c r="AB98" i="18" s="1"/>
  <c r="AA100" i="18"/>
  <c r="AB100" i="18" s="1"/>
  <c r="AA102" i="18"/>
  <c r="AB102" i="18" s="1"/>
  <c r="AA104" i="18"/>
  <c r="AB104" i="18" s="1"/>
  <c r="AA4" i="18"/>
  <c r="AB4" i="18" s="1"/>
  <c r="AA8" i="18"/>
  <c r="AB8" i="18" s="1"/>
  <c r="AA12" i="18"/>
  <c r="AB12" i="18" s="1"/>
  <c r="AA16" i="18"/>
  <c r="AB16" i="18" s="1"/>
  <c r="AA20" i="18"/>
  <c r="AB20" i="18" s="1"/>
  <c r="AA24" i="18"/>
  <c r="AB24" i="18" s="1"/>
  <c r="AA28" i="18"/>
  <c r="AB28" i="18" s="1"/>
  <c r="AA32" i="18"/>
  <c r="AB32" i="18" s="1"/>
  <c r="AA36" i="18"/>
  <c r="AB36" i="18" s="1"/>
  <c r="AA40" i="18"/>
  <c r="AB40" i="18" s="1"/>
  <c r="AA44" i="18"/>
  <c r="AB44" i="18" s="1"/>
  <c r="AA48" i="18"/>
  <c r="AB48" i="18" s="1"/>
  <c r="AA30" i="18"/>
  <c r="AB30" i="18" s="1"/>
  <c r="AA46" i="18"/>
  <c r="AB46" i="18" s="1"/>
  <c r="AA53" i="18"/>
  <c r="AB53" i="18" s="1"/>
  <c r="AA57" i="18"/>
  <c r="AB57" i="18" s="1"/>
  <c r="AA61" i="18"/>
  <c r="AB61" i="18" s="1"/>
  <c r="AA65" i="18"/>
  <c r="AB65" i="18" s="1"/>
  <c r="AA69" i="18"/>
  <c r="AB69" i="18" s="1"/>
  <c r="AA73" i="18"/>
  <c r="AB73" i="18" s="1"/>
  <c r="AA77" i="18"/>
  <c r="AB77" i="18" s="1"/>
  <c r="AA81" i="18"/>
  <c r="AB81" i="18" s="1"/>
  <c r="AA85" i="18"/>
  <c r="AB85" i="18" s="1"/>
  <c r="AA89" i="18"/>
  <c r="AB89" i="18" s="1"/>
  <c r="AA93" i="18"/>
  <c r="AB93" i="18" s="1"/>
  <c r="AA97" i="18"/>
  <c r="AB97" i="18" s="1"/>
  <c r="AA101" i="18"/>
  <c r="AB101" i="18" s="1"/>
  <c r="AA106" i="18"/>
  <c r="AB106" i="18" s="1"/>
  <c r="AA108" i="18"/>
  <c r="AB108" i="18" s="1"/>
  <c r="AA110" i="18"/>
  <c r="AB110" i="18" s="1"/>
  <c r="AA112" i="18"/>
  <c r="AB112" i="18" s="1"/>
  <c r="AA114" i="18"/>
  <c r="AB114" i="18" s="1"/>
  <c r="AA116" i="18"/>
  <c r="AB116" i="18" s="1"/>
  <c r="AA118" i="18"/>
  <c r="AB118" i="18" s="1"/>
  <c r="AA120" i="18"/>
  <c r="AB120" i="18" s="1"/>
  <c r="AA122" i="18"/>
  <c r="AB122" i="18" s="1"/>
  <c r="AA124" i="18"/>
  <c r="AA5" i="18"/>
  <c r="AB5" i="18" s="1"/>
  <c r="AA7" i="18"/>
  <c r="AB7" i="18" s="1"/>
  <c r="AA13" i="18"/>
  <c r="AB13" i="18" s="1"/>
  <c r="AA15" i="18"/>
  <c r="AB15" i="18" s="1"/>
  <c r="AA21" i="18"/>
  <c r="AB21" i="18" s="1"/>
  <c r="AA23" i="18"/>
  <c r="AB23" i="18" s="1"/>
  <c r="AA26" i="18"/>
  <c r="AB26" i="18" s="1"/>
  <c r="AA42" i="18"/>
  <c r="AB42" i="18" s="1"/>
  <c r="AA11" i="18"/>
  <c r="AB11" i="18" s="1"/>
  <c r="AA17" i="18"/>
  <c r="AB17" i="18" s="1"/>
  <c r="AA34" i="18"/>
  <c r="AB34" i="18" s="1"/>
  <c r="AA109" i="18"/>
  <c r="AB109" i="18" s="1"/>
  <c r="AA117" i="18"/>
  <c r="AB117" i="18" s="1"/>
  <c r="AA19" i="18"/>
  <c r="AB19" i="18" s="1"/>
  <c r="AA51" i="18"/>
  <c r="AB51" i="18" s="1"/>
  <c r="AA63" i="18"/>
  <c r="AB63" i="18" s="1"/>
  <c r="AA67" i="18"/>
  <c r="AB67" i="18" s="1"/>
  <c r="AA71" i="18"/>
  <c r="AB71" i="18" s="1"/>
  <c r="AA75" i="18"/>
  <c r="AB75" i="18" s="1"/>
  <c r="AA79" i="18"/>
  <c r="AB79" i="18" s="1"/>
  <c r="AA83" i="18"/>
  <c r="AB83" i="18" s="1"/>
  <c r="AA87" i="18"/>
  <c r="AB87" i="18" s="1"/>
  <c r="AA91" i="18"/>
  <c r="AB91" i="18" s="1"/>
  <c r="AA95" i="18"/>
  <c r="AB95" i="18" s="1"/>
  <c r="AA99" i="18"/>
  <c r="AB99" i="18" s="1"/>
  <c r="AA103" i="18"/>
  <c r="AB103" i="18" s="1"/>
  <c r="AA107" i="18"/>
  <c r="AB107" i="18" s="1"/>
  <c r="AA115" i="18"/>
  <c r="AB115" i="18" s="1"/>
  <c r="AA123" i="18"/>
  <c r="AB123" i="18" s="1"/>
  <c r="AA105" i="18"/>
  <c r="AB105" i="18" s="1"/>
  <c r="AA113" i="18"/>
  <c r="AB113" i="18" s="1"/>
  <c r="AA121" i="18"/>
  <c r="AB121" i="18" s="1"/>
  <c r="AA38" i="18"/>
  <c r="AB38" i="18" s="1"/>
  <c r="AA55" i="18"/>
  <c r="AB55" i="18" s="1"/>
  <c r="AA59" i="18"/>
  <c r="AB59" i="18" s="1"/>
  <c r="AA111" i="18"/>
  <c r="AB111" i="18" s="1"/>
  <c r="AA119" i="18"/>
  <c r="AB119" i="18" s="1"/>
  <c r="AA9" i="18"/>
  <c r="AB9" i="18" s="1"/>
  <c r="AA50" i="18"/>
  <c r="AB50" i="18" s="1"/>
  <c r="M57" i="14"/>
  <c r="M91" i="14"/>
  <c r="O6" i="14"/>
  <c r="M46" i="14"/>
  <c r="M7" i="14"/>
  <c r="M95" i="14"/>
  <c r="M43" i="14"/>
  <c r="M58" i="14"/>
  <c r="O119" i="14"/>
  <c r="M77" i="14"/>
  <c r="M47" i="14"/>
  <c r="M35" i="14"/>
  <c r="M116" i="14"/>
  <c r="N116" i="14"/>
  <c r="M69" i="14"/>
  <c r="N69" i="14"/>
  <c r="M80" i="14"/>
  <c r="N80" i="14"/>
  <c r="M40" i="14"/>
  <c r="N40" i="14"/>
  <c r="M108" i="14"/>
  <c r="N108" i="14"/>
  <c r="M44" i="14"/>
  <c r="N44" i="14"/>
  <c r="M100" i="14"/>
  <c r="N100" i="14"/>
  <c r="M10" i="14"/>
  <c r="M49" i="14"/>
  <c r="O121" i="14"/>
  <c r="M122" i="14"/>
  <c r="M79" i="14"/>
  <c r="M97" i="14"/>
  <c r="R6" i="13"/>
  <c r="R7" i="13" s="1"/>
  <c r="M73" i="14"/>
  <c r="M65" i="14"/>
  <c r="M39" i="14"/>
  <c r="Q39" i="14" s="1"/>
  <c r="N2" i="9"/>
  <c r="N3" i="9" s="1"/>
  <c r="K9" i="5"/>
  <c r="K6" i="5"/>
  <c r="K8" i="5" s="1"/>
  <c r="K3" i="5"/>
  <c r="F5" i="4"/>
  <c r="F6" i="4"/>
  <c r="F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95" i="4"/>
  <c r="F96" i="4"/>
  <c r="F97" i="4"/>
  <c r="F98" i="4"/>
  <c r="F99" i="4"/>
  <c r="F100" i="4"/>
  <c r="F101" i="4"/>
  <c r="F102" i="4"/>
  <c r="F103" i="4"/>
  <c r="F104" i="4"/>
  <c r="F105" i="4"/>
  <c r="F106" i="4"/>
  <c r="F107" i="4"/>
  <c r="F108" i="4"/>
  <c r="F109" i="4"/>
  <c r="F110" i="4"/>
  <c r="F111" i="4"/>
  <c r="F112" i="4"/>
  <c r="F113" i="4"/>
  <c r="F114" i="4"/>
  <c r="F115" i="4"/>
  <c r="F116" i="4"/>
  <c r="F117" i="4"/>
  <c r="F118" i="4"/>
  <c r="F119" i="4"/>
  <c r="F120" i="4"/>
  <c r="F121" i="4"/>
  <c r="F122" i="4"/>
  <c r="F123" i="4"/>
  <c r="F124" i="4"/>
  <c r="F125" i="4"/>
  <c r="F126" i="4"/>
  <c r="F127" i="4"/>
  <c r="F128" i="4"/>
  <c r="F129" i="4"/>
  <c r="F130" i="4"/>
  <c r="F131" i="4"/>
  <c r="F132" i="4"/>
  <c r="F133" i="4"/>
  <c r="F134" i="4"/>
  <c r="F135" i="4"/>
  <c r="F136" i="4"/>
  <c r="F137" i="4"/>
  <c r="F138" i="4"/>
  <c r="F139" i="4"/>
  <c r="F140" i="4"/>
  <c r="F141" i="4"/>
  <c r="F142" i="4"/>
  <c r="F143" i="4"/>
  <c r="F144" i="4"/>
  <c r="F145" i="4"/>
  <c r="F146" i="4"/>
  <c r="F147" i="4"/>
  <c r="F148" i="4"/>
  <c r="F149" i="4"/>
  <c r="F150" i="4"/>
  <c r="F151" i="4"/>
  <c r="F152" i="4"/>
  <c r="F153" i="4"/>
  <c r="F154" i="4"/>
  <c r="F155" i="4"/>
  <c r="F156" i="4"/>
  <c r="F157" i="4"/>
  <c r="F158" i="4"/>
  <c r="F159" i="4"/>
  <c r="F160" i="4"/>
  <c r="F161" i="4"/>
  <c r="F162" i="4"/>
  <c r="F163" i="4"/>
  <c r="F164" i="4"/>
  <c r="F165" i="4"/>
  <c r="F166" i="4"/>
  <c r="F167" i="4"/>
  <c r="F168" i="4"/>
  <c r="F169" i="4"/>
  <c r="F170" i="4"/>
  <c r="F171" i="4"/>
  <c r="F172" i="4"/>
  <c r="F173" i="4"/>
  <c r="F174" i="4"/>
  <c r="F175" i="4"/>
  <c r="F176" i="4"/>
  <c r="F177" i="4"/>
  <c r="F178" i="4"/>
  <c r="F179" i="4"/>
  <c r="F180" i="4"/>
  <c r="F181" i="4"/>
  <c r="F182" i="4"/>
  <c r="F183" i="4"/>
  <c r="F184" i="4"/>
  <c r="F185" i="4"/>
  <c r="F186" i="4"/>
  <c r="F187" i="4"/>
  <c r="F188" i="4"/>
  <c r="F189" i="4"/>
  <c r="F190" i="4"/>
  <c r="F191" i="4"/>
  <c r="F192" i="4"/>
  <c r="F193" i="4"/>
  <c r="F194" i="4"/>
  <c r="F195" i="4"/>
  <c r="F196" i="4"/>
  <c r="F197" i="4"/>
  <c r="F198" i="4"/>
  <c r="F199" i="4"/>
  <c r="F200" i="4"/>
  <c r="F201" i="4"/>
  <c r="F202" i="4"/>
  <c r="F203" i="4"/>
  <c r="F204" i="4"/>
  <c r="F205" i="4"/>
  <c r="F206" i="4"/>
  <c r="F207" i="4"/>
  <c r="F208" i="4"/>
  <c r="F209" i="4"/>
  <c r="F210" i="4"/>
  <c r="F211" i="4"/>
  <c r="F212" i="4"/>
  <c r="F213" i="4"/>
  <c r="F214" i="4"/>
  <c r="F215" i="4"/>
  <c r="F216" i="4"/>
  <c r="F217" i="4"/>
  <c r="F218" i="4"/>
  <c r="F219" i="4"/>
  <c r="F220" i="4"/>
  <c r="F221" i="4"/>
  <c r="F222" i="4"/>
  <c r="F223" i="4"/>
  <c r="F224" i="4"/>
  <c r="F225" i="4"/>
  <c r="F226" i="4"/>
  <c r="F227" i="4"/>
  <c r="F228" i="4"/>
  <c r="F229" i="4"/>
  <c r="F230" i="4"/>
  <c r="F231" i="4"/>
  <c r="F232" i="4"/>
  <c r="F233" i="4"/>
  <c r="F234" i="4"/>
  <c r="F235" i="4"/>
  <c r="F236" i="4"/>
  <c r="F237" i="4"/>
  <c r="F238" i="4"/>
  <c r="F239" i="4"/>
  <c r="F240" i="4"/>
  <c r="F241" i="4"/>
  <c r="F242" i="4"/>
  <c r="F243" i="4"/>
  <c r="F4" i="4"/>
  <c r="Q69" i="14" l="1"/>
  <c r="Q43" i="14"/>
  <c r="Q57" i="14"/>
  <c r="Q111" i="14"/>
  <c r="O46" i="14"/>
  <c r="O103" i="14"/>
  <c r="Q51" i="14"/>
  <c r="Q84" i="14"/>
  <c r="O94" i="14"/>
  <c r="O42" i="14"/>
  <c r="Q38" i="14"/>
  <c r="O86" i="14"/>
  <c r="O57" i="14"/>
  <c r="O13" i="14"/>
  <c r="V124" i="16"/>
  <c r="U127" i="16"/>
  <c r="Q83" i="14"/>
  <c r="O64" i="14"/>
  <c r="Q21" i="14"/>
  <c r="O85" i="14"/>
  <c r="Q22" i="14"/>
  <c r="O9" i="14"/>
  <c r="O113" i="14"/>
  <c r="O10" i="14"/>
  <c r="O21" i="14"/>
  <c r="O104" i="14"/>
  <c r="Q95" i="14"/>
  <c r="Q5" i="14"/>
  <c r="Q124" i="14"/>
  <c r="Q96" i="14"/>
  <c r="Q101" i="14"/>
  <c r="O111" i="14"/>
  <c r="O20" i="14"/>
  <c r="O50" i="14"/>
  <c r="O73" i="14"/>
  <c r="Q11" i="14"/>
  <c r="Q110" i="14"/>
  <c r="O68" i="14"/>
  <c r="O12" i="14"/>
  <c r="O117" i="14"/>
  <c r="O14" i="14"/>
  <c r="O35" i="14"/>
  <c r="Q25" i="14"/>
  <c r="Q55" i="14"/>
  <c r="Q59" i="14"/>
  <c r="Q6" i="14"/>
  <c r="O34" i="14"/>
  <c r="O22" i="14"/>
  <c r="Q30" i="14"/>
  <c r="Q78" i="14"/>
  <c r="Q87" i="14"/>
  <c r="O61" i="14"/>
  <c r="Q103" i="14"/>
  <c r="O70" i="14"/>
  <c r="O105" i="14"/>
  <c r="Q13" i="14"/>
  <c r="Q64" i="14"/>
  <c r="Q24" i="14"/>
  <c r="Q56" i="14"/>
  <c r="Q76" i="14"/>
  <c r="Q8" i="14"/>
  <c r="Q42" i="14"/>
  <c r="O25" i="14"/>
  <c r="O115" i="14"/>
  <c r="Q109" i="14"/>
  <c r="Q62" i="14"/>
  <c r="Q72" i="14"/>
  <c r="O102" i="14"/>
  <c r="Q9" i="14"/>
  <c r="O16" i="14"/>
  <c r="O88" i="14"/>
  <c r="Q26" i="14"/>
  <c r="Q118" i="14"/>
  <c r="O15" i="14"/>
  <c r="Q44" i="14"/>
  <c r="AA127" i="18"/>
  <c r="AB124" i="18"/>
  <c r="AB125" i="18" s="1"/>
  <c r="O122" i="14"/>
  <c r="O101" i="14"/>
  <c r="Q120" i="14"/>
  <c r="Q119" i="14"/>
  <c r="O43" i="14"/>
  <c r="O82" i="14"/>
  <c r="Q52" i="14"/>
  <c r="O107" i="14"/>
  <c r="O56" i="14"/>
  <c r="O8" i="14"/>
  <c r="O26" i="14"/>
  <c r="Q34" i="14"/>
  <c r="Q92" i="14"/>
  <c r="O47" i="14"/>
  <c r="Q97" i="14"/>
  <c r="O93" i="14"/>
  <c r="O100" i="14"/>
  <c r="O108" i="14"/>
  <c r="O80" i="14"/>
  <c r="O116" i="14"/>
  <c r="O29" i="14"/>
  <c r="O123" i="14"/>
  <c r="Q65" i="14"/>
  <c r="Q100" i="14"/>
  <c r="Q80" i="14"/>
  <c r="Q116" i="14"/>
  <c r="Q47" i="14"/>
  <c r="O31" i="14"/>
  <c r="Q7" i="14"/>
  <c r="O38" i="14"/>
  <c r="O63" i="14"/>
  <c r="Q18" i="14"/>
  <c r="O83" i="14"/>
  <c r="O4" i="14"/>
  <c r="U121" i="14" s="1"/>
  <c r="O124" i="14"/>
  <c r="O112" i="14"/>
  <c r="Q33" i="14"/>
  <c r="O95" i="14"/>
  <c r="O72" i="14"/>
  <c r="X124" i="18"/>
  <c r="X125" i="18" s="1"/>
  <c r="W127" i="18"/>
  <c r="O97" i="14"/>
  <c r="Q107" i="14"/>
  <c r="O110" i="14"/>
  <c r="Q68" i="14"/>
  <c r="Q12" i="14"/>
  <c r="Q117" i="14"/>
  <c r="O98" i="14"/>
  <c r="Q27" i="14"/>
  <c r="Q37" i="14"/>
  <c r="O55" i="14"/>
  <c r="Q85" i="14"/>
  <c r="O62" i="14"/>
  <c r="Q90" i="14"/>
  <c r="Q63" i="14"/>
  <c r="Q17" i="14"/>
  <c r="O78" i="14"/>
  <c r="O75" i="14"/>
  <c r="V125" i="16"/>
  <c r="Q106" i="14"/>
  <c r="Q113" i="14"/>
  <c r="O51" i="14"/>
  <c r="O32" i="14"/>
  <c r="O45" i="14"/>
  <c r="O48" i="14"/>
  <c r="O53" i="14"/>
  <c r="O60" i="14"/>
  <c r="Q14" i="14"/>
  <c r="O27" i="14"/>
  <c r="O37" i="14"/>
  <c r="Q115" i="14"/>
  <c r="O99" i="14"/>
  <c r="Q20" i="14"/>
  <c r="Q89" i="14"/>
  <c r="Q61" i="14"/>
  <c r="Q104" i="14"/>
  <c r="Q121" i="14"/>
  <c r="Q16" i="14"/>
  <c r="Q88" i="14"/>
  <c r="O58" i="14"/>
  <c r="Q19" i="14"/>
  <c r="Q15" i="14"/>
  <c r="Q10" i="14"/>
  <c r="Q40" i="14"/>
  <c r="Q35" i="14"/>
  <c r="Q91" i="14"/>
  <c r="O96" i="14"/>
  <c r="O65" i="14"/>
  <c r="O49" i="14"/>
  <c r="Q28" i="14"/>
  <c r="Q99" i="14"/>
  <c r="O30" i="14"/>
  <c r="Q36" i="14"/>
  <c r="O24" i="14"/>
  <c r="O76" i="14"/>
  <c r="O81" i="14"/>
  <c r="Q75" i="14"/>
  <c r="O23" i="14"/>
  <c r="O67" i="14"/>
  <c r="Q58" i="14"/>
  <c r="O19" i="14"/>
  <c r="O17" i="14"/>
  <c r="Q79" i="14"/>
  <c r="O54" i="14"/>
  <c r="Q108" i="14"/>
  <c r="O66" i="14"/>
  <c r="Q73" i="14"/>
  <c r="Q122" i="14"/>
  <c r="Q49" i="14"/>
  <c r="O44" i="14"/>
  <c r="O40" i="14"/>
  <c r="O69" i="14"/>
  <c r="O33" i="14"/>
  <c r="Q77" i="14"/>
  <c r="O74" i="14"/>
  <c r="Q46" i="14"/>
  <c r="O90" i="14"/>
  <c r="O114" i="14"/>
  <c r="O18" i="14"/>
  <c r="U6" i="14" s="1"/>
  <c r="Q67" i="14"/>
  <c r="Q4" i="14"/>
  <c r="Q112" i="14"/>
  <c r="O41" i="14"/>
  <c r="O109" i="14"/>
  <c r="O89" i="14"/>
  <c r="O39" i="14"/>
  <c r="Q105" i="14"/>
  <c r="Q54" i="14"/>
  <c r="O120" i="14"/>
  <c r="O84" i="14"/>
  <c r="O28" i="14"/>
  <c r="Q94" i="14"/>
  <c r="Q81" i="14"/>
  <c r="O77" i="14"/>
  <c r="Q74" i="14"/>
  <c r="Q82" i="14"/>
  <c r="O7" i="14"/>
  <c r="Q123" i="14"/>
  <c r="O91" i="14"/>
  <c r="Q114" i="14"/>
  <c r="O36" i="14"/>
  <c r="O52" i="14"/>
  <c r="Q71" i="14"/>
  <c r="O106" i="14"/>
  <c r="Y127" i="16"/>
  <c r="Z124" i="16"/>
  <c r="Z125" i="16" s="1"/>
  <c r="Q50" i="14"/>
  <c r="O11" i="14"/>
  <c r="Q32" i="14"/>
  <c r="Q45" i="14"/>
  <c r="Q48" i="14"/>
  <c r="Q53" i="14"/>
  <c r="Q60" i="14"/>
  <c r="Q98" i="14"/>
  <c r="O87" i="14"/>
  <c r="U87" i="14" s="1"/>
  <c r="Q41" i="14"/>
  <c r="O59" i="14"/>
  <c r="O118" i="14"/>
  <c r="O71" i="14"/>
  <c r="U71" i="14" s="1"/>
  <c r="Q86" i="14"/>
  <c r="Q23" i="14"/>
  <c r="Q70" i="14"/>
  <c r="Q93" i="14"/>
  <c r="O92" i="14"/>
  <c r="Q29" i="14"/>
  <c r="Q31" i="14"/>
  <c r="Q102" i="14"/>
  <c r="Q66" i="14"/>
  <c r="I4" i="8"/>
  <c r="I5" i="8"/>
  <c r="I6" i="8"/>
  <c r="I7" i="8"/>
  <c r="K7" i="8" s="1"/>
  <c r="L7" i="8" s="1"/>
  <c r="I8" i="8"/>
  <c r="I9" i="8"/>
  <c r="I10" i="8"/>
  <c r="I11" i="8"/>
  <c r="J11" i="8" s="1"/>
  <c r="I12" i="8"/>
  <c r="I13" i="8"/>
  <c r="I14" i="8"/>
  <c r="I15" i="8"/>
  <c r="J15" i="8" s="1"/>
  <c r="I16" i="8"/>
  <c r="I17" i="8"/>
  <c r="I18" i="8"/>
  <c r="I19" i="8"/>
  <c r="K19" i="8" s="1"/>
  <c r="L19" i="8" s="1"/>
  <c r="I20" i="8"/>
  <c r="I21" i="8"/>
  <c r="I22" i="8"/>
  <c r="I23" i="8"/>
  <c r="K23" i="8" s="1"/>
  <c r="L23" i="8" s="1"/>
  <c r="I24" i="8"/>
  <c r="I25" i="8"/>
  <c r="I26" i="8"/>
  <c r="I27" i="8"/>
  <c r="K27" i="8" s="1"/>
  <c r="L27" i="8" s="1"/>
  <c r="I28" i="8"/>
  <c r="I29" i="8"/>
  <c r="I30" i="8"/>
  <c r="I31" i="8"/>
  <c r="J31" i="8" s="1"/>
  <c r="I32" i="8"/>
  <c r="I33" i="8"/>
  <c r="I34" i="8"/>
  <c r="I35" i="8"/>
  <c r="J35" i="8" s="1"/>
  <c r="I36" i="8"/>
  <c r="I37" i="8"/>
  <c r="I38" i="8"/>
  <c r="I39" i="8"/>
  <c r="J39" i="8" s="1"/>
  <c r="I40" i="8"/>
  <c r="I41" i="8"/>
  <c r="I42" i="8"/>
  <c r="I43" i="8"/>
  <c r="J43" i="8" s="1"/>
  <c r="I44" i="8"/>
  <c r="I45" i="8"/>
  <c r="I46" i="8"/>
  <c r="I47" i="8"/>
  <c r="J47" i="8" s="1"/>
  <c r="I48" i="8"/>
  <c r="I49" i="8"/>
  <c r="I50" i="8"/>
  <c r="I51" i="8"/>
  <c r="J51" i="8" s="1"/>
  <c r="I52" i="8"/>
  <c r="I53" i="8"/>
  <c r="I54" i="8"/>
  <c r="I55" i="8"/>
  <c r="J55" i="8" s="1"/>
  <c r="I56" i="8"/>
  <c r="I57" i="8"/>
  <c r="I58" i="8"/>
  <c r="I59" i="8"/>
  <c r="J59" i="8" s="1"/>
  <c r="I60" i="8"/>
  <c r="I61" i="8"/>
  <c r="I62" i="8"/>
  <c r="I63" i="8"/>
  <c r="J63" i="8" s="1"/>
  <c r="I64" i="8"/>
  <c r="I65" i="8"/>
  <c r="I66" i="8"/>
  <c r="I67" i="8"/>
  <c r="J67" i="8" s="1"/>
  <c r="I68" i="8"/>
  <c r="I69" i="8"/>
  <c r="I70" i="8"/>
  <c r="I71" i="8"/>
  <c r="J71" i="8" s="1"/>
  <c r="I72" i="8"/>
  <c r="I73" i="8"/>
  <c r="I74" i="8"/>
  <c r="I75" i="8"/>
  <c r="J75" i="8" s="1"/>
  <c r="I76" i="8"/>
  <c r="I77" i="8"/>
  <c r="I78" i="8"/>
  <c r="I79" i="8"/>
  <c r="J79" i="8" s="1"/>
  <c r="I80" i="8"/>
  <c r="I81" i="8"/>
  <c r="I82" i="8"/>
  <c r="I83" i="8"/>
  <c r="J83" i="8" s="1"/>
  <c r="I84" i="8"/>
  <c r="I85" i="8"/>
  <c r="I86" i="8"/>
  <c r="I87" i="8"/>
  <c r="J87" i="8" s="1"/>
  <c r="I88" i="8"/>
  <c r="I89" i="8"/>
  <c r="I90" i="8"/>
  <c r="I91" i="8"/>
  <c r="J91" i="8" s="1"/>
  <c r="I92" i="8"/>
  <c r="I93" i="8"/>
  <c r="I94" i="8"/>
  <c r="I95" i="8"/>
  <c r="J95" i="8" s="1"/>
  <c r="I96" i="8"/>
  <c r="I97" i="8"/>
  <c r="I98" i="8"/>
  <c r="I99" i="8"/>
  <c r="K99" i="8" s="1"/>
  <c r="L99" i="8" s="1"/>
  <c r="I100" i="8"/>
  <c r="I101" i="8"/>
  <c r="I102" i="8"/>
  <c r="I103" i="8"/>
  <c r="J103" i="8" s="1"/>
  <c r="I104" i="8"/>
  <c r="I105" i="8"/>
  <c r="I106" i="8"/>
  <c r="I107" i="8"/>
  <c r="K107" i="8" s="1"/>
  <c r="L107" i="8" s="1"/>
  <c r="I108" i="8"/>
  <c r="I109" i="8"/>
  <c r="I110" i="8"/>
  <c r="I111" i="8"/>
  <c r="J111" i="8" s="1"/>
  <c r="I112" i="8"/>
  <c r="I113" i="8"/>
  <c r="I114" i="8"/>
  <c r="I115" i="8"/>
  <c r="K115" i="8" s="1"/>
  <c r="L115" i="8" s="1"/>
  <c r="I116" i="8"/>
  <c r="I117" i="8"/>
  <c r="I118" i="8"/>
  <c r="I119" i="8"/>
  <c r="J119" i="8" s="1"/>
  <c r="I120" i="8"/>
  <c r="I121" i="8"/>
  <c r="I122" i="8"/>
  <c r="I123" i="8"/>
  <c r="K123" i="8" s="1"/>
  <c r="L123" i="8" s="1"/>
  <c r="I124" i="8"/>
  <c r="I125" i="8"/>
  <c r="I126" i="8"/>
  <c r="I127" i="8"/>
  <c r="J127" i="8" s="1"/>
  <c r="I128" i="8"/>
  <c r="I129" i="8"/>
  <c r="I130" i="8"/>
  <c r="I131" i="8"/>
  <c r="K131" i="8" s="1"/>
  <c r="L131" i="8" s="1"/>
  <c r="I132" i="8"/>
  <c r="I133" i="8"/>
  <c r="I134" i="8"/>
  <c r="I135" i="8"/>
  <c r="J135" i="8" s="1"/>
  <c r="I136" i="8"/>
  <c r="I137" i="8"/>
  <c r="I138" i="8"/>
  <c r="I139" i="8"/>
  <c r="K139" i="8" s="1"/>
  <c r="L139" i="8" s="1"/>
  <c r="I140" i="8"/>
  <c r="I141" i="8"/>
  <c r="I142" i="8"/>
  <c r="I143" i="8"/>
  <c r="J143" i="8" s="1"/>
  <c r="I144" i="8"/>
  <c r="I145" i="8"/>
  <c r="I146" i="8"/>
  <c r="I147" i="8"/>
  <c r="K147" i="8" s="1"/>
  <c r="L147" i="8" s="1"/>
  <c r="I148" i="8"/>
  <c r="I149" i="8"/>
  <c r="I150" i="8"/>
  <c r="I151" i="8"/>
  <c r="J151" i="8" s="1"/>
  <c r="I152" i="8"/>
  <c r="I153" i="8"/>
  <c r="I154" i="8"/>
  <c r="I155" i="8"/>
  <c r="K155" i="8" s="1"/>
  <c r="L155" i="8" s="1"/>
  <c r="I156" i="8"/>
  <c r="I157" i="8"/>
  <c r="I158" i="8"/>
  <c r="I159" i="8"/>
  <c r="J159" i="8" s="1"/>
  <c r="I160" i="8"/>
  <c r="I161" i="8"/>
  <c r="I162" i="8"/>
  <c r="I163" i="8"/>
  <c r="J163" i="8" s="1"/>
  <c r="I164" i="8"/>
  <c r="I165" i="8"/>
  <c r="I166" i="8"/>
  <c r="I167" i="8"/>
  <c r="K167" i="8" s="1"/>
  <c r="L167" i="8" s="1"/>
  <c r="I168" i="8"/>
  <c r="I169" i="8"/>
  <c r="I170" i="8"/>
  <c r="I171" i="8"/>
  <c r="J171" i="8" s="1"/>
  <c r="I172" i="8"/>
  <c r="I173" i="8"/>
  <c r="I174" i="8"/>
  <c r="I175" i="8"/>
  <c r="K175" i="8" s="1"/>
  <c r="L175" i="8" s="1"/>
  <c r="I176" i="8"/>
  <c r="I177" i="8"/>
  <c r="I178" i="8"/>
  <c r="I179" i="8"/>
  <c r="J179" i="8" s="1"/>
  <c r="I180" i="8"/>
  <c r="I181" i="8"/>
  <c r="I182" i="8"/>
  <c r="I183" i="8"/>
  <c r="K183" i="8" s="1"/>
  <c r="L183" i="8" s="1"/>
  <c r="I184" i="8"/>
  <c r="I185" i="8"/>
  <c r="I186" i="8"/>
  <c r="I187" i="8"/>
  <c r="J187" i="8" s="1"/>
  <c r="I188" i="8"/>
  <c r="I189" i="8"/>
  <c r="I190" i="8"/>
  <c r="I191" i="8"/>
  <c r="K191" i="8" s="1"/>
  <c r="L191" i="8" s="1"/>
  <c r="I192" i="8"/>
  <c r="I193" i="8"/>
  <c r="I194" i="8"/>
  <c r="I195" i="8"/>
  <c r="J195" i="8" s="1"/>
  <c r="I196" i="8"/>
  <c r="I197" i="8"/>
  <c r="I198" i="8"/>
  <c r="I199" i="8"/>
  <c r="J199" i="8" s="1"/>
  <c r="I200" i="8"/>
  <c r="I201" i="8"/>
  <c r="I202" i="8"/>
  <c r="I203" i="8"/>
  <c r="J203" i="8" s="1"/>
  <c r="I204" i="8"/>
  <c r="I205" i="8"/>
  <c r="I206" i="8"/>
  <c r="I207" i="8"/>
  <c r="J207" i="8" s="1"/>
  <c r="I208" i="8"/>
  <c r="I209" i="8"/>
  <c r="I210" i="8"/>
  <c r="I211" i="8"/>
  <c r="J211" i="8" s="1"/>
  <c r="I212" i="8"/>
  <c r="I213" i="8"/>
  <c r="I214" i="8"/>
  <c r="I215" i="8"/>
  <c r="J215" i="8" s="1"/>
  <c r="I216" i="8"/>
  <c r="I217" i="8"/>
  <c r="I218" i="8"/>
  <c r="I219" i="8"/>
  <c r="J219" i="8" s="1"/>
  <c r="I220" i="8"/>
  <c r="I221" i="8"/>
  <c r="I222" i="8"/>
  <c r="I223" i="8"/>
  <c r="J223" i="8" s="1"/>
  <c r="I224" i="8"/>
  <c r="I225" i="8"/>
  <c r="I226" i="8"/>
  <c r="I227" i="8"/>
  <c r="J227" i="8" s="1"/>
  <c r="I228" i="8"/>
  <c r="I229" i="8"/>
  <c r="I230" i="8"/>
  <c r="I231" i="8"/>
  <c r="J231" i="8" s="1"/>
  <c r="I232" i="8"/>
  <c r="I233" i="8"/>
  <c r="I234" i="8"/>
  <c r="I235" i="8"/>
  <c r="J235" i="8" s="1"/>
  <c r="I236" i="8"/>
  <c r="I237" i="8"/>
  <c r="I238" i="8"/>
  <c r="I239" i="8"/>
  <c r="J239" i="8" s="1"/>
  <c r="I240" i="8"/>
  <c r="I241" i="8"/>
  <c r="I242" i="8"/>
  <c r="I243" i="8"/>
  <c r="I3" i="8"/>
  <c r="H4" i="8"/>
  <c r="H5" i="8"/>
  <c r="H6" i="8"/>
  <c r="H7" i="8"/>
  <c r="H8" i="8"/>
  <c r="H9" i="8"/>
  <c r="H10" i="8"/>
  <c r="H11" i="8"/>
  <c r="H12" i="8"/>
  <c r="H13" i="8"/>
  <c r="H14" i="8"/>
  <c r="H15" i="8"/>
  <c r="H16" i="8"/>
  <c r="H17" i="8"/>
  <c r="H18" i="8"/>
  <c r="H19" i="8"/>
  <c r="H20" i="8"/>
  <c r="H21" i="8"/>
  <c r="H22" i="8"/>
  <c r="H23" i="8"/>
  <c r="H24" i="8"/>
  <c r="H25" i="8"/>
  <c r="H26" i="8"/>
  <c r="H27" i="8"/>
  <c r="H28" i="8"/>
  <c r="H29" i="8"/>
  <c r="H30" i="8"/>
  <c r="H31" i="8"/>
  <c r="H32" i="8"/>
  <c r="H33" i="8"/>
  <c r="H34" i="8"/>
  <c r="H35" i="8"/>
  <c r="H36" i="8"/>
  <c r="H37" i="8"/>
  <c r="H38" i="8"/>
  <c r="H39" i="8"/>
  <c r="H40" i="8"/>
  <c r="H41" i="8"/>
  <c r="H42" i="8"/>
  <c r="H43" i="8"/>
  <c r="H44" i="8"/>
  <c r="H45" i="8"/>
  <c r="H46" i="8"/>
  <c r="H47" i="8"/>
  <c r="H48" i="8"/>
  <c r="H49" i="8"/>
  <c r="H50" i="8"/>
  <c r="H51" i="8"/>
  <c r="H52" i="8"/>
  <c r="H53" i="8"/>
  <c r="H54" i="8"/>
  <c r="H55" i="8"/>
  <c r="H56" i="8"/>
  <c r="H57" i="8"/>
  <c r="H58" i="8"/>
  <c r="H59" i="8"/>
  <c r="H60" i="8"/>
  <c r="H61" i="8"/>
  <c r="H62" i="8"/>
  <c r="H63" i="8"/>
  <c r="H64" i="8"/>
  <c r="H65" i="8"/>
  <c r="H66" i="8"/>
  <c r="H67" i="8"/>
  <c r="H68" i="8"/>
  <c r="H69" i="8"/>
  <c r="H70" i="8"/>
  <c r="H71" i="8"/>
  <c r="H72" i="8"/>
  <c r="H73" i="8"/>
  <c r="H74" i="8"/>
  <c r="H75" i="8"/>
  <c r="H76" i="8"/>
  <c r="H77" i="8"/>
  <c r="H78" i="8"/>
  <c r="H79" i="8"/>
  <c r="H80" i="8"/>
  <c r="H81" i="8"/>
  <c r="H82" i="8"/>
  <c r="H83" i="8"/>
  <c r="H84" i="8"/>
  <c r="H85" i="8"/>
  <c r="H86" i="8"/>
  <c r="H87" i="8"/>
  <c r="H88" i="8"/>
  <c r="H89" i="8"/>
  <c r="H90" i="8"/>
  <c r="H91" i="8"/>
  <c r="H92" i="8"/>
  <c r="H93" i="8"/>
  <c r="H94" i="8"/>
  <c r="H95" i="8"/>
  <c r="H96" i="8"/>
  <c r="H97" i="8"/>
  <c r="H98" i="8"/>
  <c r="H99" i="8"/>
  <c r="H100" i="8"/>
  <c r="H101" i="8"/>
  <c r="H102" i="8"/>
  <c r="H103" i="8"/>
  <c r="H104" i="8"/>
  <c r="H105" i="8"/>
  <c r="H106" i="8"/>
  <c r="H107" i="8"/>
  <c r="H108" i="8"/>
  <c r="H109" i="8"/>
  <c r="H110" i="8"/>
  <c r="H111" i="8"/>
  <c r="H112" i="8"/>
  <c r="H113" i="8"/>
  <c r="H114" i="8"/>
  <c r="H115" i="8"/>
  <c r="H116" i="8"/>
  <c r="H117" i="8"/>
  <c r="H118" i="8"/>
  <c r="H119" i="8"/>
  <c r="H120" i="8"/>
  <c r="H121" i="8"/>
  <c r="H122" i="8"/>
  <c r="H123" i="8"/>
  <c r="H124" i="8"/>
  <c r="H125" i="8"/>
  <c r="H126" i="8"/>
  <c r="H127" i="8"/>
  <c r="H128" i="8"/>
  <c r="H129" i="8"/>
  <c r="H130" i="8"/>
  <c r="H131" i="8"/>
  <c r="H132" i="8"/>
  <c r="H133" i="8"/>
  <c r="H134" i="8"/>
  <c r="H135" i="8"/>
  <c r="H136" i="8"/>
  <c r="H137" i="8"/>
  <c r="H138" i="8"/>
  <c r="H139" i="8"/>
  <c r="H140" i="8"/>
  <c r="H141" i="8"/>
  <c r="H142" i="8"/>
  <c r="H143" i="8"/>
  <c r="H144" i="8"/>
  <c r="H145" i="8"/>
  <c r="H146" i="8"/>
  <c r="H147" i="8"/>
  <c r="H148" i="8"/>
  <c r="H149" i="8"/>
  <c r="H150" i="8"/>
  <c r="H151" i="8"/>
  <c r="H152" i="8"/>
  <c r="H153" i="8"/>
  <c r="H154" i="8"/>
  <c r="H155" i="8"/>
  <c r="H156" i="8"/>
  <c r="H157" i="8"/>
  <c r="H158" i="8"/>
  <c r="H159" i="8"/>
  <c r="H160" i="8"/>
  <c r="H161" i="8"/>
  <c r="H162" i="8"/>
  <c r="H163" i="8"/>
  <c r="H164" i="8"/>
  <c r="H165" i="8"/>
  <c r="H166" i="8"/>
  <c r="H167" i="8"/>
  <c r="H168" i="8"/>
  <c r="H169" i="8"/>
  <c r="H170" i="8"/>
  <c r="H171" i="8"/>
  <c r="H172" i="8"/>
  <c r="H173" i="8"/>
  <c r="H174" i="8"/>
  <c r="H175" i="8"/>
  <c r="H176" i="8"/>
  <c r="H177" i="8"/>
  <c r="H178" i="8"/>
  <c r="H179" i="8"/>
  <c r="H180" i="8"/>
  <c r="H181" i="8"/>
  <c r="H182" i="8"/>
  <c r="H183" i="8"/>
  <c r="H184" i="8"/>
  <c r="H185" i="8"/>
  <c r="H186" i="8"/>
  <c r="H187" i="8"/>
  <c r="H188" i="8"/>
  <c r="H189" i="8"/>
  <c r="H190" i="8"/>
  <c r="H191" i="8"/>
  <c r="H192" i="8"/>
  <c r="H193" i="8"/>
  <c r="H194" i="8"/>
  <c r="H195" i="8"/>
  <c r="H196" i="8"/>
  <c r="H197" i="8"/>
  <c r="H198" i="8"/>
  <c r="H199" i="8"/>
  <c r="H200" i="8"/>
  <c r="H201" i="8"/>
  <c r="H202" i="8"/>
  <c r="H203" i="8"/>
  <c r="H204" i="8"/>
  <c r="H205" i="8"/>
  <c r="H206" i="8"/>
  <c r="H207" i="8"/>
  <c r="H208" i="8"/>
  <c r="H209" i="8"/>
  <c r="H210" i="8"/>
  <c r="H211" i="8"/>
  <c r="H212" i="8"/>
  <c r="H213" i="8"/>
  <c r="H214" i="8"/>
  <c r="H215" i="8"/>
  <c r="H216" i="8"/>
  <c r="H217" i="8"/>
  <c r="H218" i="8"/>
  <c r="H219" i="8"/>
  <c r="H220" i="8"/>
  <c r="H221" i="8"/>
  <c r="H222" i="8"/>
  <c r="H223" i="8"/>
  <c r="H224" i="8"/>
  <c r="H225" i="8"/>
  <c r="H226" i="8"/>
  <c r="H227" i="8"/>
  <c r="H228" i="8"/>
  <c r="H229" i="8"/>
  <c r="H230" i="8"/>
  <c r="H231" i="8"/>
  <c r="H232" i="8"/>
  <c r="H233" i="8"/>
  <c r="H234" i="8"/>
  <c r="H235" i="8"/>
  <c r="H236" i="8"/>
  <c r="H237" i="8"/>
  <c r="H238" i="8"/>
  <c r="H239" i="8"/>
  <c r="H240" i="8"/>
  <c r="H241" i="8"/>
  <c r="H242" i="8"/>
  <c r="H243" i="8"/>
  <c r="H3" i="8"/>
  <c r="G4" i="8"/>
  <c r="G5" i="8"/>
  <c r="G6" i="8"/>
  <c r="G7" i="8"/>
  <c r="G8" i="8"/>
  <c r="G9" i="8"/>
  <c r="G10" i="8"/>
  <c r="G11" i="8"/>
  <c r="G12" i="8"/>
  <c r="G13" i="8"/>
  <c r="G14" i="8"/>
  <c r="G15" i="8"/>
  <c r="G16" i="8"/>
  <c r="G17" i="8"/>
  <c r="G18" i="8"/>
  <c r="G19" i="8"/>
  <c r="G20" i="8"/>
  <c r="G21" i="8"/>
  <c r="G22" i="8"/>
  <c r="G23" i="8"/>
  <c r="G24" i="8"/>
  <c r="G25" i="8"/>
  <c r="G26" i="8"/>
  <c r="G27" i="8"/>
  <c r="G28" i="8"/>
  <c r="G29" i="8"/>
  <c r="G30" i="8"/>
  <c r="G31" i="8"/>
  <c r="G32" i="8"/>
  <c r="G33" i="8"/>
  <c r="G34" i="8"/>
  <c r="G35" i="8"/>
  <c r="G36" i="8"/>
  <c r="G37" i="8"/>
  <c r="G38" i="8"/>
  <c r="G39" i="8"/>
  <c r="G40" i="8"/>
  <c r="G41" i="8"/>
  <c r="G42" i="8"/>
  <c r="G43" i="8"/>
  <c r="G44" i="8"/>
  <c r="G45" i="8"/>
  <c r="G46" i="8"/>
  <c r="G47" i="8"/>
  <c r="G48" i="8"/>
  <c r="G49" i="8"/>
  <c r="G50" i="8"/>
  <c r="G51" i="8"/>
  <c r="G52" i="8"/>
  <c r="G53" i="8"/>
  <c r="G54" i="8"/>
  <c r="G55" i="8"/>
  <c r="G56" i="8"/>
  <c r="G57" i="8"/>
  <c r="G58" i="8"/>
  <c r="G59" i="8"/>
  <c r="G60" i="8"/>
  <c r="G61" i="8"/>
  <c r="G62" i="8"/>
  <c r="G63" i="8"/>
  <c r="G64" i="8"/>
  <c r="G65" i="8"/>
  <c r="G66" i="8"/>
  <c r="G67" i="8"/>
  <c r="G68" i="8"/>
  <c r="G69" i="8"/>
  <c r="G70" i="8"/>
  <c r="G71" i="8"/>
  <c r="G72" i="8"/>
  <c r="G73" i="8"/>
  <c r="G74" i="8"/>
  <c r="G75" i="8"/>
  <c r="G76" i="8"/>
  <c r="G77" i="8"/>
  <c r="G78" i="8"/>
  <c r="G79" i="8"/>
  <c r="G80" i="8"/>
  <c r="G81" i="8"/>
  <c r="G82" i="8"/>
  <c r="G83" i="8"/>
  <c r="G84" i="8"/>
  <c r="G85" i="8"/>
  <c r="G86" i="8"/>
  <c r="G87" i="8"/>
  <c r="G88" i="8"/>
  <c r="G89" i="8"/>
  <c r="G90" i="8"/>
  <c r="G91" i="8"/>
  <c r="G92" i="8"/>
  <c r="G93" i="8"/>
  <c r="G94" i="8"/>
  <c r="G95" i="8"/>
  <c r="G96" i="8"/>
  <c r="G97" i="8"/>
  <c r="G98" i="8"/>
  <c r="G99" i="8"/>
  <c r="G100" i="8"/>
  <c r="G101" i="8"/>
  <c r="G102" i="8"/>
  <c r="G103" i="8"/>
  <c r="G104" i="8"/>
  <c r="G105" i="8"/>
  <c r="G106" i="8"/>
  <c r="G107" i="8"/>
  <c r="G108" i="8"/>
  <c r="G109" i="8"/>
  <c r="G110" i="8"/>
  <c r="G111" i="8"/>
  <c r="G112" i="8"/>
  <c r="G113" i="8"/>
  <c r="G114" i="8"/>
  <c r="G115" i="8"/>
  <c r="G116" i="8"/>
  <c r="G117" i="8"/>
  <c r="G118" i="8"/>
  <c r="G119" i="8"/>
  <c r="G120" i="8"/>
  <c r="G121" i="8"/>
  <c r="G122" i="8"/>
  <c r="G123" i="8"/>
  <c r="G124" i="8"/>
  <c r="G125" i="8"/>
  <c r="G126" i="8"/>
  <c r="G127" i="8"/>
  <c r="G128" i="8"/>
  <c r="G129" i="8"/>
  <c r="G130" i="8"/>
  <c r="G131" i="8"/>
  <c r="G132" i="8"/>
  <c r="G133" i="8"/>
  <c r="G134" i="8"/>
  <c r="G135" i="8"/>
  <c r="G136" i="8"/>
  <c r="G137" i="8"/>
  <c r="G138" i="8"/>
  <c r="G139" i="8"/>
  <c r="G140" i="8"/>
  <c r="G141" i="8"/>
  <c r="G142" i="8"/>
  <c r="G143" i="8"/>
  <c r="G144" i="8"/>
  <c r="G145" i="8"/>
  <c r="G146" i="8"/>
  <c r="G147" i="8"/>
  <c r="G148" i="8"/>
  <c r="G149" i="8"/>
  <c r="G150" i="8"/>
  <c r="G151" i="8"/>
  <c r="G152" i="8"/>
  <c r="G153" i="8"/>
  <c r="G154" i="8"/>
  <c r="G155" i="8"/>
  <c r="G156" i="8"/>
  <c r="G157" i="8"/>
  <c r="G158" i="8"/>
  <c r="G159" i="8"/>
  <c r="G160" i="8"/>
  <c r="G161" i="8"/>
  <c r="G162" i="8"/>
  <c r="G163" i="8"/>
  <c r="G164" i="8"/>
  <c r="G165" i="8"/>
  <c r="G166" i="8"/>
  <c r="G167" i="8"/>
  <c r="G168" i="8"/>
  <c r="G169" i="8"/>
  <c r="G170" i="8"/>
  <c r="G171" i="8"/>
  <c r="G172" i="8"/>
  <c r="G173" i="8"/>
  <c r="G174" i="8"/>
  <c r="G175" i="8"/>
  <c r="G176" i="8"/>
  <c r="G177" i="8"/>
  <c r="G178" i="8"/>
  <c r="G179" i="8"/>
  <c r="G180" i="8"/>
  <c r="G181" i="8"/>
  <c r="G182" i="8"/>
  <c r="G183" i="8"/>
  <c r="G184" i="8"/>
  <c r="G185" i="8"/>
  <c r="G186" i="8"/>
  <c r="G187" i="8"/>
  <c r="G188" i="8"/>
  <c r="G189" i="8"/>
  <c r="G190" i="8"/>
  <c r="G191" i="8"/>
  <c r="G192" i="8"/>
  <c r="G193" i="8"/>
  <c r="G194" i="8"/>
  <c r="G195" i="8"/>
  <c r="G196" i="8"/>
  <c r="G197" i="8"/>
  <c r="G198" i="8"/>
  <c r="G199" i="8"/>
  <c r="G200" i="8"/>
  <c r="G201" i="8"/>
  <c r="G202" i="8"/>
  <c r="G203" i="8"/>
  <c r="G204" i="8"/>
  <c r="G205" i="8"/>
  <c r="G206" i="8"/>
  <c r="G207" i="8"/>
  <c r="G208" i="8"/>
  <c r="G209" i="8"/>
  <c r="G210" i="8"/>
  <c r="G211" i="8"/>
  <c r="G212" i="8"/>
  <c r="G213" i="8"/>
  <c r="G214" i="8"/>
  <c r="G215" i="8"/>
  <c r="G216" i="8"/>
  <c r="G217" i="8"/>
  <c r="G218" i="8"/>
  <c r="G219" i="8"/>
  <c r="G220" i="8"/>
  <c r="G221" i="8"/>
  <c r="G222" i="8"/>
  <c r="G223" i="8"/>
  <c r="G224" i="8"/>
  <c r="G225" i="8"/>
  <c r="G226" i="8"/>
  <c r="G227" i="8"/>
  <c r="G228" i="8"/>
  <c r="G229" i="8"/>
  <c r="G230" i="8"/>
  <c r="G231" i="8"/>
  <c r="G232" i="8"/>
  <c r="G233" i="8"/>
  <c r="G234" i="8"/>
  <c r="G235" i="8"/>
  <c r="G236" i="8"/>
  <c r="G237" i="8"/>
  <c r="G238" i="8"/>
  <c r="G239" i="8"/>
  <c r="G240" i="8"/>
  <c r="G241" i="8"/>
  <c r="G242" i="8"/>
  <c r="G243" i="8"/>
  <c r="G3" i="8"/>
  <c r="J243" i="8"/>
  <c r="C243" i="8"/>
  <c r="J242" i="8"/>
  <c r="C242" i="8"/>
  <c r="J241" i="8"/>
  <c r="K241" i="8"/>
  <c r="L241" i="8" s="1"/>
  <c r="C241" i="8"/>
  <c r="J240" i="8"/>
  <c r="C240" i="8"/>
  <c r="C239" i="8"/>
  <c r="J238" i="8"/>
  <c r="C238" i="8"/>
  <c r="J237" i="8"/>
  <c r="K237" i="8"/>
  <c r="L237" i="8" s="1"/>
  <c r="C237" i="8"/>
  <c r="J236" i="8"/>
  <c r="C236" i="8"/>
  <c r="K235" i="8"/>
  <c r="L235" i="8" s="1"/>
  <c r="C235" i="8"/>
  <c r="J234" i="8"/>
  <c r="C234" i="8"/>
  <c r="J233" i="8"/>
  <c r="K233" i="8"/>
  <c r="L233" i="8" s="1"/>
  <c r="C233" i="8"/>
  <c r="J232" i="8"/>
  <c r="C232" i="8"/>
  <c r="C231" i="8"/>
  <c r="J230" i="8"/>
  <c r="C230" i="8"/>
  <c r="J229" i="8"/>
  <c r="C229" i="8"/>
  <c r="K229" i="8" s="1"/>
  <c r="L229" i="8" s="1"/>
  <c r="J228" i="8"/>
  <c r="C228" i="8"/>
  <c r="C227" i="8"/>
  <c r="J226" i="8"/>
  <c r="C226" i="8"/>
  <c r="J225" i="8"/>
  <c r="C225" i="8"/>
  <c r="J224" i="8"/>
  <c r="C224" i="8"/>
  <c r="C223" i="8"/>
  <c r="J222" i="8"/>
  <c r="C222" i="8"/>
  <c r="J221" i="8"/>
  <c r="C221" i="8"/>
  <c r="K221" i="8" s="1"/>
  <c r="L221" i="8" s="1"/>
  <c r="J220" i="8"/>
  <c r="C220" i="8"/>
  <c r="C219" i="8"/>
  <c r="J218" i="8"/>
  <c r="C218" i="8"/>
  <c r="J217" i="8"/>
  <c r="C217" i="8"/>
  <c r="K217" i="8" s="1"/>
  <c r="L217" i="8" s="1"/>
  <c r="J216" i="8"/>
  <c r="C216" i="8"/>
  <c r="C215" i="8"/>
  <c r="J214" i="8"/>
  <c r="C214" i="8"/>
  <c r="J213" i="8"/>
  <c r="C213" i="8"/>
  <c r="K213" i="8" s="1"/>
  <c r="L213" i="8" s="1"/>
  <c r="J212" i="8"/>
  <c r="C212" i="8"/>
  <c r="C211" i="8"/>
  <c r="J210" i="8"/>
  <c r="C210" i="8"/>
  <c r="J209" i="8"/>
  <c r="C209" i="8"/>
  <c r="J208" i="8"/>
  <c r="C208" i="8"/>
  <c r="C207" i="8"/>
  <c r="J206" i="8"/>
  <c r="C206" i="8"/>
  <c r="J205" i="8"/>
  <c r="C205" i="8"/>
  <c r="J204" i="8"/>
  <c r="C204" i="8"/>
  <c r="C203" i="8"/>
  <c r="J202" i="8"/>
  <c r="C202" i="8"/>
  <c r="J201" i="8"/>
  <c r="C201" i="8"/>
  <c r="J200" i="8"/>
  <c r="C200" i="8"/>
  <c r="C199" i="8"/>
  <c r="J198" i="8"/>
  <c r="C198" i="8"/>
  <c r="J197" i="8"/>
  <c r="C197" i="8"/>
  <c r="J196" i="8"/>
  <c r="C196" i="8"/>
  <c r="C195" i="8"/>
  <c r="J194" i="8"/>
  <c r="C194" i="8"/>
  <c r="J193" i="8"/>
  <c r="K193" i="8"/>
  <c r="L193" i="8" s="1"/>
  <c r="C193" i="8"/>
  <c r="J192" i="8"/>
  <c r="C192" i="8"/>
  <c r="J191" i="8"/>
  <c r="C191" i="8"/>
  <c r="J190" i="8"/>
  <c r="C190" i="8"/>
  <c r="J189" i="8"/>
  <c r="K189" i="8"/>
  <c r="L189" i="8" s="1"/>
  <c r="C189" i="8"/>
  <c r="J188" i="8"/>
  <c r="C188" i="8"/>
  <c r="C187" i="8"/>
  <c r="J186" i="8"/>
  <c r="C186" i="8"/>
  <c r="J185" i="8"/>
  <c r="K185" i="8"/>
  <c r="L185" i="8" s="1"/>
  <c r="C185" i="8"/>
  <c r="J184" i="8"/>
  <c r="C184" i="8"/>
  <c r="J183" i="8"/>
  <c r="C183" i="8"/>
  <c r="J182" i="8"/>
  <c r="C182" i="8"/>
  <c r="J181" i="8"/>
  <c r="K181" i="8"/>
  <c r="L181" i="8" s="1"/>
  <c r="C181" i="8"/>
  <c r="J180" i="8"/>
  <c r="C180" i="8"/>
  <c r="C179" i="8"/>
  <c r="J178" i="8"/>
  <c r="C178" i="8"/>
  <c r="J177" i="8"/>
  <c r="K177" i="8"/>
  <c r="L177" i="8" s="1"/>
  <c r="C177" i="8"/>
  <c r="J176" i="8"/>
  <c r="C176" i="8"/>
  <c r="J175" i="8"/>
  <c r="C175" i="8"/>
  <c r="J174" i="8"/>
  <c r="C174" i="8"/>
  <c r="J173" i="8"/>
  <c r="K173" i="8"/>
  <c r="L173" i="8" s="1"/>
  <c r="C173" i="8"/>
  <c r="J172" i="8"/>
  <c r="C172" i="8"/>
  <c r="C171" i="8"/>
  <c r="J170" i="8"/>
  <c r="C170" i="8"/>
  <c r="J169" i="8"/>
  <c r="K169" i="8"/>
  <c r="L169" i="8" s="1"/>
  <c r="C169" i="8"/>
  <c r="J168" i="8"/>
  <c r="C168" i="8"/>
  <c r="J167" i="8"/>
  <c r="C167" i="8"/>
  <c r="J166" i="8"/>
  <c r="C166" i="8"/>
  <c r="J165" i="8"/>
  <c r="K165" i="8"/>
  <c r="L165" i="8" s="1"/>
  <c r="C165" i="8"/>
  <c r="J164" i="8"/>
  <c r="C164" i="8"/>
  <c r="C163" i="8"/>
  <c r="J162" i="8"/>
  <c r="C162" i="8"/>
  <c r="K162" i="8" s="1"/>
  <c r="L162" i="8" s="1"/>
  <c r="K161" i="8"/>
  <c r="L161" i="8" s="1"/>
  <c r="C161" i="8"/>
  <c r="K160" i="8"/>
  <c r="L160" i="8" s="1"/>
  <c r="J160" i="8"/>
  <c r="C160" i="8"/>
  <c r="K159" i="8"/>
  <c r="L159" i="8" s="1"/>
  <c r="C159" i="8"/>
  <c r="K158" i="8"/>
  <c r="L158" i="8" s="1"/>
  <c r="C158" i="8"/>
  <c r="K157" i="8"/>
  <c r="L157" i="8" s="1"/>
  <c r="J157" i="8"/>
  <c r="C157" i="8"/>
  <c r="K156" i="8"/>
  <c r="L156" i="8" s="1"/>
  <c r="C156" i="8"/>
  <c r="C155" i="8"/>
  <c r="K154" i="8"/>
  <c r="L154" i="8" s="1"/>
  <c r="C154" i="8"/>
  <c r="K153" i="8"/>
  <c r="L153" i="8" s="1"/>
  <c r="J153" i="8"/>
  <c r="C153" i="8"/>
  <c r="K152" i="8"/>
  <c r="L152" i="8" s="1"/>
  <c r="C152" i="8"/>
  <c r="K151" i="8"/>
  <c r="L151" i="8" s="1"/>
  <c r="C151" i="8"/>
  <c r="K150" i="8"/>
  <c r="L150" i="8" s="1"/>
  <c r="C150" i="8"/>
  <c r="K149" i="8"/>
  <c r="L149" i="8" s="1"/>
  <c r="J149" i="8"/>
  <c r="C149" i="8"/>
  <c r="K148" i="8"/>
  <c r="L148" i="8" s="1"/>
  <c r="C148" i="8"/>
  <c r="C147" i="8"/>
  <c r="K146" i="8"/>
  <c r="L146" i="8" s="1"/>
  <c r="C146" i="8"/>
  <c r="K145" i="8"/>
  <c r="L145" i="8" s="1"/>
  <c r="J145" i="8"/>
  <c r="C145" i="8"/>
  <c r="K144" i="8"/>
  <c r="L144" i="8" s="1"/>
  <c r="C144" i="8"/>
  <c r="K143" i="8"/>
  <c r="L143" i="8" s="1"/>
  <c r="C143" i="8"/>
  <c r="K142" i="8"/>
  <c r="L142" i="8" s="1"/>
  <c r="C142" i="8"/>
  <c r="K141" i="8"/>
  <c r="L141" i="8" s="1"/>
  <c r="J141" i="8"/>
  <c r="C141" i="8"/>
  <c r="K140" i="8"/>
  <c r="L140" i="8" s="1"/>
  <c r="C140" i="8"/>
  <c r="C139" i="8"/>
  <c r="K138" i="8"/>
  <c r="L138" i="8" s="1"/>
  <c r="C138" i="8"/>
  <c r="K137" i="8"/>
  <c r="L137" i="8" s="1"/>
  <c r="J137" i="8"/>
  <c r="C137" i="8"/>
  <c r="K136" i="8"/>
  <c r="L136" i="8" s="1"/>
  <c r="C136" i="8"/>
  <c r="K135" i="8"/>
  <c r="L135" i="8" s="1"/>
  <c r="C135" i="8"/>
  <c r="K134" i="8"/>
  <c r="L134" i="8" s="1"/>
  <c r="C134" i="8"/>
  <c r="K133" i="8"/>
  <c r="L133" i="8" s="1"/>
  <c r="J133" i="8"/>
  <c r="C133" i="8"/>
  <c r="K132" i="8"/>
  <c r="L132" i="8" s="1"/>
  <c r="C132" i="8"/>
  <c r="C131" i="8"/>
  <c r="K130" i="8"/>
  <c r="L130" i="8" s="1"/>
  <c r="C130" i="8"/>
  <c r="K129" i="8"/>
  <c r="L129" i="8" s="1"/>
  <c r="J129" i="8"/>
  <c r="C129" i="8"/>
  <c r="K128" i="8"/>
  <c r="L128" i="8" s="1"/>
  <c r="C128" i="8"/>
  <c r="K127" i="8"/>
  <c r="L127" i="8" s="1"/>
  <c r="C127" i="8"/>
  <c r="K126" i="8"/>
  <c r="L126" i="8" s="1"/>
  <c r="C126" i="8"/>
  <c r="K125" i="8"/>
  <c r="L125" i="8" s="1"/>
  <c r="J125" i="8"/>
  <c r="C125" i="8"/>
  <c r="K124" i="8"/>
  <c r="L124" i="8" s="1"/>
  <c r="C124" i="8"/>
  <c r="C123" i="8"/>
  <c r="K122" i="8"/>
  <c r="L122" i="8" s="1"/>
  <c r="C122" i="8"/>
  <c r="K121" i="8"/>
  <c r="L121" i="8" s="1"/>
  <c r="J121" i="8"/>
  <c r="C121" i="8"/>
  <c r="K120" i="8"/>
  <c r="L120" i="8" s="1"/>
  <c r="C120" i="8"/>
  <c r="K119" i="8"/>
  <c r="L119" i="8" s="1"/>
  <c r="C119" i="8"/>
  <c r="K118" i="8"/>
  <c r="L118" i="8" s="1"/>
  <c r="C118" i="8"/>
  <c r="K117" i="8"/>
  <c r="L117" i="8" s="1"/>
  <c r="J117" i="8"/>
  <c r="C117" i="8"/>
  <c r="K116" i="8"/>
  <c r="L116" i="8" s="1"/>
  <c r="C116" i="8"/>
  <c r="C115" i="8"/>
  <c r="K114" i="8"/>
  <c r="L114" i="8" s="1"/>
  <c r="C114" i="8"/>
  <c r="K113" i="8"/>
  <c r="L113" i="8" s="1"/>
  <c r="J113" i="8"/>
  <c r="C113" i="8"/>
  <c r="K112" i="8"/>
  <c r="L112" i="8" s="1"/>
  <c r="C112" i="8"/>
  <c r="K111" i="8"/>
  <c r="L111" i="8" s="1"/>
  <c r="C111" i="8"/>
  <c r="K110" i="8"/>
  <c r="L110" i="8" s="1"/>
  <c r="C110" i="8"/>
  <c r="K109" i="8"/>
  <c r="L109" i="8" s="1"/>
  <c r="J109" i="8"/>
  <c r="C109" i="8"/>
  <c r="K108" i="8"/>
  <c r="L108" i="8" s="1"/>
  <c r="C108" i="8"/>
  <c r="C107" i="8"/>
  <c r="K106" i="8"/>
  <c r="L106" i="8" s="1"/>
  <c r="C106" i="8"/>
  <c r="K105" i="8"/>
  <c r="L105" i="8" s="1"/>
  <c r="J105" i="8"/>
  <c r="C105" i="8"/>
  <c r="K104" i="8"/>
  <c r="L104" i="8" s="1"/>
  <c r="C104" i="8"/>
  <c r="K103" i="8"/>
  <c r="L103" i="8" s="1"/>
  <c r="C103" i="8"/>
  <c r="K102" i="8"/>
  <c r="L102" i="8" s="1"/>
  <c r="C102" i="8"/>
  <c r="K101" i="8"/>
  <c r="L101" i="8" s="1"/>
  <c r="J101" i="8"/>
  <c r="C101" i="8"/>
  <c r="C100" i="8"/>
  <c r="C99" i="8"/>
  <c r="C98" i="8"/>
  <c r="K97" i="8"/>
  <c r="L97" i="8" s="1"/>
  <c r="J97" i="8"/>
  <c r="C97" i="8"/>
  <c r="K96" i="8"/>
  <c r="L96" i="8" s="1"/>
  <c r="J96" i="8"/>
  <c r="C96" i="8"/>
  <c r="C95" i="8"/>
  <c r="J94" i="8"/>
  <c r="C94" i="8"/>
  <c r="J93" i="8"/>
  <c r="C93" i="8"/>
  <c r="J92" i="8"/>
  <c r="C92" i="8"/>
  <c r="C91" i="8"/>
  <c r="J90" i="8"/>
  <c r="C90" i="8"/>
  <c r="J89" i="8"/>
  <c r="C89" i="8"/>
  <c r="J88" i="8"/>
  <c r="C88" i="8"/>
  <c r="C87" i="8"/>
  <c r="J86" i="8"/>
  <c r="C86" i="8"/>
  <c r="J85" i="8"/>
  <c r="C85" i="8"/>
  <c r="J84" i="8"/>
  <c r="C84" i="8"/>
  <c r="C83" i="8"/>
  <c r="K82" i="8"/>
  <c r="L82" i="8" s="1"/>
  <c r="J82" i="8"/>
  <c r="C82" i="8"/>
  <c r="J81" i="8"/>
  <c r="C81" i="8"/>
  <c r="K81" i="8" s="1"/>
  <c r="L81" i="8" s="1"/>
  <c r="K80" i="8"/>
  <c r="L80" i="8" s="1"/>
  <c r="J80" i="8"/>
  <c r="C80" i="8"/>
  <c r="C79" i="8"/>
  <c r="K78" i="8"/>
  <c r="L78" i="8" s="1"/>
  <c r="J78" i="8"/>
  <c r="C78" i="8"/>
  <c r="J77" i="8"/>
  <c r="C77" i="8"/>
  <c r="K77" i="8" s="1"/>
  <c r="L77" i="8" s="1"/>
  <c r="K76" i="8"/>
  <c r="L76" i="8" s="1"/>
  <c r="J76" i="8"/>
  <c r="C76" i="8"/>
  <c r="C75" i="8"/>
  <c r="K75" i="8" s="1"/>
  <c r="L75" i="8" s="1"/>
  <c r="K74" i="8"/>
  <c r="L74" i="8" s="1"/>
  <c r="J74" i="8"/>
  <c r="C74" i="8"/>
  <c r="J73" i="8"/>
  <c r="C73" i="8"/>
  <c r="K73" i="8" s="1"/>
  <c r="L73" i="8" s="1"/>
  <c r="K72" i="8"/>
  <c r="L72" i="8" s="1"/>
  <c r="J72" i="8"/>
  <c r="C72" i="8"/>
  <c r="C71" i="8"/>
  <c r="K70" i="8"/>
  <c r="L70" i="8" s="1"/>
  <c r="J70" i="8"/>
  <c r="C70" i="8"/>
  <c r="J69" i="8"/>
  <c r="C69" i="8"/>
  <c r="K69" i="8" s="1"/>
  <c r="L69" i="8" s="1"/>
  <c r="K68" i="8"/>
  <c r="L68" i="8" s="1"/>
  <c r="J68" i="8"/>
  <c r="C68" i="8"/>
  <c r="C67" i="8"/>
  <c r="K67" i="8" s="1"/>
  <c r="L67" i="8" s="1"/>
  <c r="K66" i="8"/>
  <c r="L66" i="8" s="1"/>
  <c r="J66" i="8"/>
  <c r="C66" i="8"/>
  <c r="J65" i="8"/>
  <c r="C65" i="8"/>
  <c r="K65" i="8" s="1"/>
  <c r="L65" i="8" s="1"/>
  <c r="K64" i="8"/>
  <c r="L64" i="8" s="1"/>
  <c r="J64" i="8"/>
  <c r="C64" i="8"/>
  <c r="C63" i="8"/>
  <c r="K62" i="8"/>
  <c r="L62" i="8" s="1"/>
  <c r="J62" i="8"/>
  <c r="C62" i="8"/>
  <c r="J61" i="8"/>
  <c r="C61" i="8"/>
  <c r="K61" i="8" s="1"/>
  <c r="L61" i="8" s="1"/>
  <c r="K60" i="8"/>
  <c r="L60" i="8" s="1"/>
  <c r="J60" i="8"/>
  <c r="C60" i="8"/>
  <c r="C59" i="8"/>
  <c r="K59" i="8" s="1"/>
  <c r="L59" i="8" s="1"/>
  <c r="K58" i="8"/>
  <c r="L58" i="8" s="1"/>
  <c r="J58" i="8"/>
  <c r="C58" i="8"/>
  <c r="J57" i="8"/>
  <c r="C57" i="8"/>
  <c r="K57" i="8" s="1"/>
  <c r="L57" i="8" s="1"/>
  <c r="K56" i="8"/>
  <c r="L56" i="8" s="1"/>
  <c r="J56" i="8"/>
  <c r="C56" i="8"/>
  <c r="C55" i="8"/>
  <c r="K54" i="8"/>
  <c r="L54" i="8" s="1"/>
  <c r="J54" i="8"/>
  <c r="C54" i="8"/>
  <c r="J53" i="8"/>
  <c r="C53" i="8"/>
  <c r="K53" i="8" s="1"/>
  <c r="L53" i="8" s="1"/>
  <c r="K52" i="8"/>
  <c r="L52" i="8" s="1"/>
  <c r="J52" i="8"/>
  <c r="C52" i="8"/>
  <c r="C51" i="8"/>
  <c r="K51" i="8" s="1"/>
  <c r="L51" i="8" s="1"/>
  <c r="K50" i="8"/>
  <c r="L50" i="8" s="1"/>
  <c r="J50" i="8"/>
  <c r="C50" i="8"/>
  <c r="J49" i="8"/>
  <c r="C49" i="8"/>
  <c r="K49" i="8" s="1"/>
  <c r="L49" i="8" s="1"/>
  <c r="K48" i="8"/>
  <c r="L48" i="8" s="1"/>
  <c r="J48" i="8"/>
  <c r="C48" i="8"/>
  <c r="C47" i="8"/>
  <c r="K46" i="8"/>
  <c r="L46" i="8" s="1"/>
  <c r="J46" i="8"/>
  <c r="C46" i="8"/>
  <c r="J45" i="8"/>
  <c r="C45" i="8"/>
  <c r="K45" i="8" s="1"/>
  <c r="L45" i="8" s="1"/>
  <c r="J44" i="8"/>
  <c r="K44" i="8"/>
  <c r="L44" i="8" s="1"/>
  <c r="C44" i="8"/>
  <c r="C43" i="8"/>
  <c r="K43" i="8" s="1"/>
  <c r="L43" i="8" s="1"/>
  <c r="J42" i="8"/>
  <c r="K42" i="8"/>
  <c r="L42" i="8" s="1"/>
  <c r="C42" i="8"/>
  <c r="J41" i="8"/>
  <c r="C41" i="8"/>
  <c r="K41" i="8" s="1"/>
  <c r="L41" i="8" s="1"/>
  <c r="J40" i="8"/>
  <c r="K40" i="8"/>
  <c r="L40" i="8" s="1"/>
  <c r="C40" i="8"/>
  <c r="C39" i="8"/>
  <c r="J38" i="8"/>
  <c r="K38" i="8"/>
  <c r="L38" i="8" s="1"/>
  <c r="C38" i="8"/>
  <c r="J37" i="8"/>
  <c r="C37" i="8"/>
  <c r="K37" i="8" s="1"/>
  <c r="L37" i="8" s="1"/>
  <c r="J36" i="8"/>
  <c r="K36" i="8"/>
  <c r="L36" i="8" s="1"/>
  <c r="C36" i="8"/>
  <c r="C35" i="8"/>
  <c r="K35" i="8" s="1"/>
  <c r="L35" i="8" s="1"/>
  <c r="J34" i="8"/>
  <c r="C34" i="8"/>
  <c r="J33" i="8"/>
  <c r="C33" i="8"/>
  <c r="K33" i="8" s="1"/>
  <c r="L33" i="8" s="1"/>
  <c r="J32" i="8"/>
  <c r="C32" i="8"/>
  <c r="C31" i="8"/>
  <c r="K31" i="8" s="1"/>
  <c r="L31" i="8" s="1"/>
  <c r="J30" i="8"/>
  <c r="C30" i="8"/>
  <c r="J29" i="8"/>
  <c r="C29" i="8"/>
  <c r="K29" i="8" s="1"/>
  <c r="L29" i="8" s="1"/>
  <c r="J28" i="8"/>
  <c r="C28" i="8"/>
  <c r="C27" i="8"/>
  <c r="J26" i="8"/>
  <c r="C26" i="8"/>
  <c r="K25" i="8"/>
  <c r="L25" i="8" s="1"/>
  <c r="C25" i="8"/>
  <c r="J24" i="8"/>
  <c r="C24" i="8"/>
  <c r="C23" i="8"/>
  <c r="J22" i="8"/>
  <c r="C22" i="8"/>
  <c r="K21" i="8"/>
  <c r="L21" i="8" s="1"/>
  <c r="C21" i="8"/>
  <c r="J20" i="8"/>
  <c r="C20" i="8"/>
  <c r="J19" i="8"/>
  <c r="C19" i="8"/>
  <c r="K18" i="8"/>
  <c r="L18" i="8" s="1"/>
  <c r="J18" i="8"/>
  <c r="C18" i="8"/>
  <c r="K17" i="8"/>
  <c r="L17" i="8" s="1"/>
  <c r="J17" i="8"/>
  <c r="C17" i="8"/>
  <c r="K16" i="8"/>
  <c r="L16" i="8" s="1"/>
  <c r="J16" i="8"/>
  <c r="C16" i="8"/>
  <c r="C15" i="8"/>
  <c r="K14" i="8"/>
  <c r="L14" i="8" s="1"/>
  <c r="J14" i="8"/>
  <c r="C14" i="8"/>
  <c r="J13" i="8"/>
  <c r="C13" i="8"/>
  <c r="K13" i="8" s="1"/>
  <c r="L13" i="8" s="1"/>
  <c r="K12" i="8"/>
  <c r="L12" i="8" s="1"/>
  <c r="J12" i="8"/>
  <c r="C12" i="8"/>
  <c r="C11" i="8"/>
  <c r="K10" i="8"/>
  <c r="L10" i="8" s="1"/>
  <c r="J10" i="8"/>
  <c r="C10" i="8"/>
  <c r="K9" i="8"/>
  <c r="L9" i="8" s="1"/>
  <c r="C9" i="8"/>
  <c r="K8" i="8"/>
  <c r="L8" i="8" s="1"/>
  <c r="J8" i="8"/>
  <c r="C8" i="8"/>
  <c r="C7" i="8"/>
  <c r="K6" i="8"/>
  <c r="L6" i="8" s="1"/>
  <c r="J6" i="8"/>
  <c r="C6" i="8"/>
  <c r="K5" i="8"/>
  <c r="L5" i="8" s="1"/>
  <c r="C5" i="8"/>
  <c r="K4" i="8"/>
  <c r="L4" i="8" s="1"/>
  <c r="J4" i="8"/>
  <c r="C4" i="8"/>
  <c r="W3" i="8"/>
  <c r="J3" i="8"/>
  <c r="Y128" i="16" l="1"/>
  <c r="AA125" i="16"/>
  <c r="Y129" i="16" s="1"/>
  <c r="Y125" i="18"/>
  <c r="W129" i="18" s="1"/>
  <c r="W128" i="18"/>
  <c r="AA128" i="18"/>
  <c r="AC125" i="18"/>
  <c r="AA129" i="18" s="1"/>
  <c r="U41" i="14"/>
  <c r="U74" i="14"/>
  <c r="U96" i="14"/>
  <c r="U83" i="14"/>
  <c r="U122" i="14"/>
  <c r="U94" i="14"/>
  <c r="U118" i="14"/>
  <c r="U52" i="14"/>
  <c r="U77" i="14"/>
  <c r="U84" i="14"/>
  <c r="U39" i="14"/>
  <c r="U114" i="14"/>
  <c r="U44" i="14"/>
  <c r="U66" i="14"/>
  <c r="U17" i="14"/>
  <c r="U23" i="14"/>
  <c r="U24" i="14"/>
  <c r="U37" i="14"/>
  <c r="U53" i="14"/>
  <c r="U51" i="14"/>
  <c r="U128" i="16"/>
  <c r="W125" i="16"/>
  <c r="U129" i="16" s="1"/>
  <c r="U55" i="14"/>
  <c r="U112" i="14"/>
  <c r="U31" i="14"/>
  <c r="U116" i="14"/>
  <c r="U93" i="14"/>
  <c r="U107" i="14"/>
  <c r="U5" i="14"/>
  <c r="U119" i="14"/>
  <c r="U102" i="14"/>
  <c r="U115" i="14"/>
  <c r="U61" i="14"/>
  <c r="U22" i="14"/>
  <c r="U117" i="14"/>
  <c r="U111" i="14"/>
  <c r="U10" i="14"/>
  <c r="U85" i="14"/>
  <c r="U86" i="14"/>
  <c r="U28" i="14"/>
  <c r="U40" i="14"/>
  <c r="U67" i="14"/>
  <c r="U60" i="14"/>
  <c r="U110" i="14"/>
  <c r="U100" i="14"/>
  <c r="U43" i="14"/>
  <c r="U20" i="14"/>
  <c r="U46" i="14"/>
  <c r="U59" i="14"/>
  <c r="U36" i="14"/>
  <c r="U7" i="14"/>
  <c r="U120" i="14"/>
  <c r="U89" i="14"/>
  <c r="R5" i="14"/>
  <c r="S5" i="14" s="1"/>
  <c r="R9" i="14"/>
  <c r="S9" i="14" s="1"/>
  <c r="R13" i="14"/>
  <c r="S13" i="14" s="1"/>
  <c r="R17" i="14"/>
  <c r="S17" i="14" s="1"/>
  <c r="R21" i="14"/>
  <c r="S21" i="14" s="1"/>
  <c r="R25" i="14"/>
  <c r="S25" i="14" s="1"/>
  <c r="R29" i="14"/>
  <c r="S29" i="14" s="1"/>
  <c r="R33" i="14"/>
  <c r="S33" i="14" s="1"/>
  <c r="R37" i="14"/>
  <c r="S37" i="14" s="1"/>
  <c r="R41" i="14"/>
  <c r="S41" i="14" s="1"/>
  <c r="R45" i="14"/>
  <c r="S45" i="14" s="1"/>
  <c r="R49" i="14"/>
  <c r="S49" i="14" s="1"/>
  <c r="R53" i="14"/>
  <c r="S53" i="14" s="1"/>
  <c r="R57" i="14"/>
  <c r="S57" i="14" s="1"/>
  <c r="R61" i="14"/>
  <c r="S61" i="14" s="1"/>
  <c r="R65" i="14"/>
  <c r="S65" i="14" s="1"/>
  <c r="R69" i="14"/>
  <c r="S69" i="14" s="1"/>
  <c r="R73" i="14"/>
  <c r="S73" i="14" s="1"/>
  <c r="R77" i="14"/>
  <c r="S77" i="14" s="1"/>
  <c r="R81" i="14"/>
  <c r="S81" i="14" s="1"/>
  <c r="R85" i="14"/>
  <c r="S85" i="14" s="1"/>
  <c r="R89" i="14"/>
  <c r="S89" i="14" s="1"/>
  <c r="R93" i="14"/>
  <c r="S93" i="14" s="1"/>
  <c r="R97" i="14"/>
  <c r="S97" i="14" s="1"/>
  <c r="R101" i="14"/>
  <c r="S101" i="14" s="1"/>
  <c r="R105" i="14"/>
  <c r="S105" i="14" s="1"/>
  <c r="R109" i="14"/>
  <c r="S109" i="14" s="1"/>
  <c r="R113" i="14"/>
  <c r="S113" i="14" s="1"/>
  <c r="R117" i="14"/>
  <c r="S117" i="14" s="1"/>
  <c r="R121" i="14"/>
  <c r="S121" i="14" s="1"/>
  <c r="R4" i="14"/>
  <c r="S4" i="14" s="1"/>
  <c r="R8" i="14"/>
  <c r="S8" i="14" s="1"/>
  <c r="R12" i="14"/>
  <c r="S12" i="14" s="1"/>
  <c r="R16" i="14"/>
  <c r="S16" i="14" s="1"/>
  <c r="R20" i="14"/>
  <c r="S20" i="14" s="1"/>
  <c r="R24" i="14"/>
  <c r="S24" i="14" s="1"/>
  <c r="R28" i="14"/>
  <c r="S28" i="14" s="1"/>
  <c r="R32" i="14"/>
  <c r="S32" i="14" s="1"/>
  <c r="R36" i="14"/>
  <c r="S36" i="14" s="1"/>
  <c r="R6" i="14"/>
  <c r="S6" i="14" s="1"/>
  <c r="R7" i="14"/>
  <c r="S7" i="14" s="1"/>
  <c r="R10" i="14"/>
  <c r="S10" i="14" s="1"/>
  <c r="R11" i="14"/>
  <c r="S11" i="14" s="1"/>
  <c r="R14" i="14"/>
  <c r="S14" i="14" s="1"/>
  <c r="R15" i="14"/>
  <c r="S15" i="14" s="1"/>
  <c r="R18" i="14"/>
  <c r="S18" i="14" s="1"/>
  <c r="R19" i="14"/>
  <c r="S19" i="14" s="1"/>
  <c r="R22" i="14"/>
  <c r="S22" i="14" s="1"/>
  <c r="R23" i="14"/>
  <c r="S23" i="14" s="1"/>
  <c r="R26" i="14"/>
  <c r="S26" i="14" s="1"/>
  <c r="R27" i="14"/>
  <c r="S27" i="14" s="1"/>
  <c r="R30" i="14"/>
  <c r="S30" i="14" s="1"/>
  <c r="R31" i="14"/>
  <c r="S31" i="14" s="1"/>
  <c r="R34" i="14"/>
  <c r="S34" i="14" s="1"/>
  <c r="R35" i="14"/>
  <c r="S35" i="14" s="1"/>
  <c r="R38" i="14"/>
  <c r="S38" i="14" s="1"/>
  <c r="R39" i="14"/>
  <c r="S39" i="14" s="1"/>
  <c r="R42" i="14"/>
  <c r="S42" i="14" s="1"/>
  <c r="R43" i="14"/>
  <c r="S43" i="14" s="1"/>
  <c r="R50" i="14"/>
  <c r="S50" i="14" s="1"/>
  <c r="R51" i="14"/>
  <c r="S51" i="14" s="1"/>
  <c r="R58" i="14"/>
  <c r="S58" i="14" s="1"/>
  <c r="R59" i="14"/>
  <c r="S59" i="14" s="1"/>
  <c r="R66" i="14"/>
  <c r="S66" i="14" s="1"/>
  <c r="R67" i="14"/>
  <c r="S67" i="14" s="1"/>
  <c r="R74" i="14"/>
  <c r="S74" i="14" s="1"/>
  <c r="R75" i="14"/>
  <c r="S75" i="14" s="1"/>
  <c r="R82" i="14"/>
  <c r="S82" i="14" s="1"/>
  <c r="R83" i="14"/>
  <c r="S83" i="14" s="1"/>
  <c r="R90" i="14"/>
  <c r="S90" i="14" s="1"/>
  <c r="R91" i="14"/>
  <c r="S91" i="14" s="1"/>
  <c r="R98" i="14"/>
  <c r="S98" i="14" s="1"/>
  <c r="R99" i="14"/>
  <c r="S99" i="14" s="1"/>
  <c r="R106" i="14"/>
  <c r="S106" i="14" s="1"/>
  <c r="R107" i="14"/>
  <c r="S107" i="14" s="1"/>
  <c r="R114" i="14"/>
  <c r="S114" i="14" s="1"/>
  <c r="R115" i="14"/>
  <c r="S115" i="14" s="1"/>
  <c r="R122" i="14"/>
  <c r="S122" i="14" s="1"/>
  <c r="R123" i="14"/>
  <c r="S123" i="14" s="1"/>
  <c r="R124" i="14"/>
  <c r="R40" i="14"/>
  <c r="S40" i="14" s="1"/>
  <c r="R48" i="14"/>
  <c r="S48" i="14" s="1"/>
  <c r="R56" i="14"/>
  <c r="S56" i="14" s="1"/>
  <c r="R64" i="14"/>
  <c r="S64" i="14" s="1"/>
  <c r="R72" i="14"/>
  <c r="S72" i="14" s="1"/>
  <c r="R80" i="14"/>
  <c r="S80" i="14" s="1"/>
  <c r="R88" i="14"/>
  <c r="S88" i="14" s="1"/>
  <c r="R96" i="14"/>
  <c r="S96" i="14" s="1"/>
  <c r="R104" i="14"/>
  <c r="S104" i="14" s="1"/>
  <c r="R112" i="14"/>
  <c r="S112" i="14" s="1"/>
  <c r="R120" i="14"/>
  <c r="S120" i="14" s="1"/>
  <c r="R46" i="14"/>
  <c r="S46" i="14" s="1"/>
  <c r="R55" i="14"/>
  <c r="S55" i="14" s="1"/>
  <c r="R62" i="14"/>
  <c r="S62" i="14" s="1"/>
  <c r="R71" i="14"/>
  <c r="S71" i="14" s="1"/>
  <c r="R47" i="14"/>
  <c r="S47" i="14" s="1"/>
  <c r="R54" i="14"/>
  <c r="S54" i="14" s="1"/>
  <c r="R63" i="14"/>
  <c r="S63" i="14" s="1"/>
  <c r="R68" i="14"/>
  <c r="S68" i="14" s="1"/>
  <c r="R70" i="14"/>
  <c r="S70" i="14" s="1"/>
  <c r="R78" i="14"/>
  <c r="S78" i="14" s="1"/>
  <c r="R87" i="14"/>
  <c r="S87" i="14" s="1"/>
  <c r="R94" i="14"/>
  <c r="S94" i="14" s="1"/>
  <c r="R103" i="14"/>
  <c r="S103" i="14" s="1"/>
  <c r="R110" i="14"/>
  <c r="S110" i="14" s="1"/>
  <c r="R119" i="14"/>
  <c r="S119" i="14" s="1"/>
  <c r="R44" i="14"/>
  <c r="S44" i="14" s="1"/>
  <c r="R60" i="14"/>
  <c r="S60" i="14" s="1"/>
  <c r="R76" i="14"/>
  <c r="S76" i="14" s="1"/>
  <c r="R92" i="14"/>
  <c r="S92" i="14" s="1"/>
  <c r="R108" i="14"/>
  <c r="S108" i="14" s="1"/>
  <c r="R79" i="14"/>
  <c r="S79" i="14" s="1"/>
  <c r="R86" i="14"/>
  <c r="S86" i="14" s="1"/>
  <c r="R95" i="14"/>
  <c r="S95" i="14" s="1"/>
  <c r="R102" i="14"/>
  <c r="S102" i="14" s="1"/>
  <c r="R111" i="14"/>
  <c r="S111" i="14" s="1"/>
  <c r="R118" i="14"/>
  <c r="S118" i="14" s="1"/>
  <c r="R52" i="14"/>
  <c r="S52" i="14" s="1"/>
  <c r="R84" i="14"/>
  <c r="S84" i="14" s="1"/>
  <c r="R116" i="14"/>
  <c r="S116" i="14" s="1"/>
  <c r="R100" i="14"/>
  <c r="S100" i="14" s="1"/>
  <c r="U90" i="14"/>
  <c r="U33" i="14"/>
  <c r="U19" i="14"/>
  <c r="U49" i="14"/>
  <c r="U27" i="14"/>
  <c r="U48" i="14"/>
  <c r="U75" i="14"/>
  <c r="U97" i="14"/>
  <c r="U72" i="14"/>
  <c r="U124" i="14"/>
  <c r="U63" i="14"/>
  <c r="U80" i="14"/>
  <c r="U26" i="14"/>
  <c r="U88" i="14"/>
  <c r="U25" i="14"/>
  <c r="U105" i="14"/>
  <c r="U34" i="14"/>
  <c r="U12" i="14"/>
  <c r="U73" i="14"/>
  <c r="U113" i="14"/>
  <c r="U91" i="14"/>
  <c r="U18" i="14"/>
  <c r="U76" i="14"/>
  <c r="U32" i="14"/>
  <c r="U98" i="14"/>
  <c r="U29" i="14"/>
  <c r="U56" i="14"/>
  <c r="U14" i="14"/>
  <c r="U21" i="14"/>
  <c r="U57" i="14"/>
  <c r="U92" i="14"/>
  <c r="U11" i="14"/>
  <c r="U106" i="14"/>
  <c r="U109" i="14"/>
  <c r="U69" i="14"/>
  <c r="U54" i="14"/>
  <c r="U81" i="14"/>
  <c r="U30" i="14"/>
  <c r="U65" i="14"/>
  <c r="U58" i="14"/>
  <c r="U99" i="14"/>
  <c r="U45" i="14"/>
  <c r="U78" i="14"/>
  <c r="U62" i="14"/>
  <c r="U95" i="14"/>
  <c r="U4" i="14"/>
  <c r="U38" i="14"/>
  <c r="U123" i="14"/>
  <c r="U108" i="14"/>
  <c r="U47" i="14"/>
  <c r="U8" i="14"/>
  <c r="U82" i="14"/>
  <c r="U101" i="14"/>
  <c r="U15" i="14"/>
  <c r="U16" i="14"/>
  <c r="U70" i="14"/>
  <c r="U35" i="14"/>
  <c r="U68" i="14"/>
  <c r="U50" i="14"/>
  <c r="U104" i="14"/>
  <c r="U9" i="14"/>
  <c r="U64" i="14"/>
  <c r="U13" i="14"/>
  <c r="U42" i="14"/>
  <c r="U103" i="14"/>
  <c r="U79" i="14"/>
  <c r="J107" i="8"/>
  <c r="J115" i="8"/>
  <c r="J123" i="8"/>
  <c r="J131" i="8"/>
  <c r="J139" i="8"/>
  <c r="J147" i="8"/>
  <c r="J155" i="8"/>
  <c r="K163" i="8"/>
  <c r="L163" i="8" s="1"/>
  <c r="K171" i="8"/>
  <c r="L171" i="8" s="1"/>
  <c r="K179" i="8"/>
  <c r="L179" i="8" s="1"/>
  <c r="K187" i="8"/>
  <c r="L187" i="8" s="1"/>
  <c r="K195" i="8"/>
  <c r="L195" i="8" s="1"/>
  <c r="K211" i="8"/>
  <c r="L211" i="8" s="1"/>
  <c r="K215" i="8"/>
  <c r="L215" i="8" s="1"/>
  <c r="K219" i="8"/>
  <c r="L219" i="8" s="1"/>
  <c r="K223" i="8"/>
  <c r="L223" i="8" s="1"/>
  <c r="K227" i="8"/>
  <c r="L227" i="8" s="1"/>
  <c r="K11" i="8"/>
  <c r="L11" i="8" s="1"/>
  <c r="K39" i="8"/>
  <c r="L39" i="8" s="1"/>
  <c r="K47" i="8"/>
  <c r="L47" i="8" s="1"/>
  <c r="K55" i="8"/>
  <c r="L55" i="8" s="1"/>
  <c r="K63" i="8"/>
  <c r="L63" i="8" s="1"/>
  <c r="K71" i="8"/>
  <c r="L71" i="8" s="1"/>
  <c r="K79" i="8"/>
  <c r="L79" i="8" s="1"/>
  <c r="J99" i="8"/>
  <c r="K231" i="8"/>
  <c r="L231" i="8" s="1"/>
  <c r="K239" i="8"/>
  <c r="L239" i="8" s="1"/>
  <c r="K15" i="8"/>
  <c r="L15" i="8" s="1"/>
  <c r="J5" i="8"/>
  <c r="J7" i="8"/>
  <c r="J9" i="8"/>
  <c r="K20" i="8"/>
  <c r="L20" i="8" s="1"/>
  <c r="K22" i="8"/>
  <c r="L22" i="8" s="1"/>
  <c r="K24" i="8"/>
  <c r="L24" i="8" s="1"/>
  <c r="K26" i="8"/>
  <c r="L26" i="8" s="1"/>
  <c r="K28" i="8"/>
  <c r="L28" i="8" s="1"/>
  <c r="K30" i="8"/>
  <c r="L30" i="8" s="1"/>
  <c r="K32" i="8"/>
  <c r="L32" i="8" s="1"/>
  <c r="K34" i="8"/>
  <c r="L34" i="8" s="1"/>
  <c r="K83" i="8"/>
  <c r="L83" i="8" s="1"/>
  <c r="K84" i="8"/>
  <c r="L84" i="8" s="1"/>
  <c r="K85" i="8"/>
  <c r="L85" i="8" s="1"/>
  <c r="K86" i="8"/>
  <c r="L86" i="8" s="1"/>
  <c r="K87" i="8"/>
  <c r="L87" i="8" s="1"/>
  <c r="K88" i="8"/>
  <c r="L88" i="8" s="1"/>
  <c r="K89" i="8"/>
  <c r="L89" i="8" s="1"/>
  <c r="K90" i="8"/>
  <c r="L90" i="8" s="1"/>
  <c r="K91" i="8"/>
  <c r="L91" i="8" s="1"/>
  <c r="K92" i="8"/>
  <c r="L92" i="8" s="1"/>
  <c r="K93" i="8"/>
  <c r="L93" i="8" s="1"/>
  <c r="K94" i="8"/>
  <c r="L94" i="8" s="1"/>
  <c r="K95" i="8"/>
  <c r="L95" i="8" s="1"/>
  <c r="K100" i="8"/>
  <c r="L100" i="8" s="1"/>
  <c r="J100" i="8"/>
  <c r="J21" i="8"/>
  <c r="J23" i="8"/>
  <c r="J25" i="8"/>
  <c r="J27" i="8"/>
  <c r="K98" i="8"/>
  <c r="L98" i="8" s="1"/>
  <c r="J98" i="8"/>
  <c r="K164" i="8"/>
  <c r="L164" i="8" s="1"/>
  <c r="K168" i="8"/>
  <c r="L168" i="8" s="1"/>
  <c r="K172" i="8"/>
  <c r="L172" i="8" s="1"/>
  <c r="K176" i="8"/>
  <c r="L176" i="8" s="1"/>
  <c r="K180" i="8"/>
  <c r="L180" i="8" s="1"/>
  <c r="K184" i="8"/>
  <c r="L184" i="8" s="1"/>
  <c r="K188" i="8"/>
  <c r="L188" i="8" s="1"/>
  <c r="K192" i="8"/>
  <c r="L192" i="8" s="1"/>
  <c r="K196" i="8"/>
  <c r="L196" i="8" s="1"/>
  <c r="K200" i="8"/>
  <c r="L200" i="8" s="1"/>
  <c r="K204" i="8"/>
  <c r="L204" i="8" s="1"/>
  <c r="K208" i="8"/>
  <c r="L208" i="8" s="1"/>
  <c r="K212" i="8"/>
  <c r="L212" i="8" s="1"/>
  <c r="K216" i="8"/>
  <c r="L216" i="8" s="1"/>
  <c r="K220" i="8"/>
  <c r="L220" i="8" s="1"/>
  <c r="K224" i="8"/>
  <c r="L224" i="8" s="1"/>
  <c r="K228" i="8"/>
  <c r="L228" i="8" s="1"/>
  <c r="K232" i="8"/>
  <c r="L232" i="8" s="1"/>
  <c r="K236" i="8"/>
  <c r="L236" i="8" s="1"/>
  <c r="K240" i="8"/>
  <c r="L240" i="8" s="1"/>
  <c r="J102" i="8"/>
  <c r="J104" i="8"/>
  <c r="J106" i="8"/>
  <c r="J108" i="8"/>
  <c r="J110" i="8"/>
  <c r="J112" i="8"/>
  <c r="J114" i="8"/>
  <c r="J116" i="8"/>
  <c r="J118" i="8"/>
  <c r="J120" i="8"/>
  <c r="J122" i="8"/>
  <c r="J124" i="8"/>
  <c r="J126" i="8"/>
  <c r="J128" i="8"/>
  <c r="J130" i="8"/>
  <c r="J132" i="8"/>
  <c r="J134" i="8"/>
  <c r="J136" i="8"/>
  <c r="J138" i="8"/>
  <c r="J140" i="8"/>
  <c r="J142" i="8"/>
  <c r="J144" i="8"/>
  <c r="J146" i="8"/>
  <c r="J148" i="8"/>
  <c r="J150" i="8"/>
  <c r="J152" i="8"/>
  <c r="J154" i="8"/>
  <c r="J156" i="8"/>
  <c r="J158" i="8"/>
  <c r="J161" i="8"/>
  <c r="K166" i="8"/>
  <c r="L166" i="8" s="1"/>
  <c r="K170" i="8"/>
  <c r="L170" i="8" s="1"/>
  <c r="K174" i="8"/>
  <c r="L174" i="8" s="1"/>
  <c r="K178" i="8"/>
  <c r="L178" i="8" s="1"/>
  <c r="K182" i="8"/>
  <c r="L182" i="8" s="1"/>
  <c r="K186" i="8"/>
  <c r="L186" i="8" s="1"/>
  <c r="K190" i="8"/>
  <c r="L190" i="8" s="1"/>
  <c r="K194" i="8"/>
  <c r="L194" i="8" s="1"/>
  <c r="K198" i="8"/>
  <c r="L198" i="8" s="1"/>
  <c r="K202" i="8"/>
  <c r="L202" i="8" s="1"/>
  <c r="K206" i="8"/>
  <c r="L206" i="8" s="1"/>
  <c r="K210" i="8"/>
  <c r="L210" i="8" s="1"/>
  <c r="K214" i="8"/>
  <c r="L214" i="8" s="1"/>
  <c r="K218" i="8"/>
  <c r="L218" i="8" s="1"/>
  <c r="K222" i="8"/>
  <c r="L222" i="8" s="1"/>
  <c r="K226" i="8"/>
  <c r="L226" i="8" s="1"/>
  <c r="K230" i="8"/>
  <c r="L230" i="8" s="1"/>
  <c r="K234" i="8"/>
  <c r="L234" i="8" s="1"/>
  <c r="K238" i="8"/>
  <c r="L238" i="8" s="1"/>
  <c r="K242" i="8"/>
  <c r="L242" i="8" s="1"/>
  <c r="K197" i="8"/>
  <c r="L197" i="8" s="1"/>
  <c r="K199" i="8"/>
  <c r="L199" i="8" s="1"/>
  <c r="K201" i="8"/>
  <c r="L201" i="8" s="1"/>
  <c r="K203" i="8"/>
  <c r="L203" i="8" s="1"/>
  <c r="K205" i="8"/>
  <c r="L205" i="8" s="1"/>
  <c r="K207" i="8"/>
  <c r="L207" i="8" s="1"/>
  <c r="K209" i="8"/>
  <c r="L209" i="8" s="1"/>
  <c r="K225" i="8"/>
  <c r="L225" i="8" s="1"/>
  <c r="K243" i="8"/>
  <c r="L243" i="8" s="1"/>
  <c r="M5" i="7"/>
  <c r="M6" i="7"/>
  <c r="M7" i="7"/>
  <c r="M8" i="7"/>
  <c r="M9" i="7"/>
  <c r="M10" i="7"/>
  <c r="M11" i="7"/>
  <c r="M12" i="7"/>
  <c r="M13" i="7"/>
  <c r="M14" i="7"/>
  <c r="M15" i="7"/>
  <c r="M16" i="7"/>
  <c r="M17" i="7"/>
  <c r="M18" i="7"/>
  <c r="M19" i="7"/>
  <c r="M20" i="7"/>
  <c r="M21" i="7"/>
  <c r="M22" i="7"/>
  <c r="M23" i="7"/>
  <c r="M24" i="7"/>
  <c r="M25" i="7"/>
  <c r="M26" i="7"/>
  <c r="M27" i="7"/>
  <c r="M28" i="7"/>
  <c r="M29" i="7"/>
  <c r="M30" i="7"/>
  <c r="M31" i="7"/>
  <c r="M32" i="7"/>
  <c r="M33" i="7"/>
  <c r="M34" i="7"/>
  <c r="M35" i="7"/>
  <c r="M36" i="7"/>
  <c r="M37" i="7"/>
  <c r="M38" i="7"/>
  <c r="M39" i="7"/>
  <c r="M40" i="7"/>
  <c r="M41" i="7"/>
  <c r="M42" i="7"/>
  <c r="M43" i="7"/>
  <c r="M44" i="7"/>
  <c r="M45" i="7"/>
  <c r="M46" i="7"/>
  <c r="M47" i="7"/>
  <c r="M48" i="7"/>
  <c r="M49" i="7"/>
  <c r="M50" i="7"/>
  <c r="M51" i="7"/>
  <c r="M52" i="7"/>
  <c r="M53" i="7"/>
  <c r="M54" i="7"/>
  <c r="M55" i="7"/>
  <c r="M56" i="7"/>
  <c r="M57" i="7"/>
  <c r="M58" i="7"/>
  <c r="M59" i="7"/>
  <c r="M60" i="7"/>
  <c r="M61" i="7"/>
  <c r="M62" i="7"/>
  <c r="M63" i="7"/>
  <c r="M64" i="7"/>
  <c r="M65" i="7"/>
  <c r="M66" i="7"/>
  <c r="M67" i="7"/>
  <c r="M68" i="7"/>
  <c r="M69" i="7"/>
  <c r="M70" i="7"/>
  <c r="M71" i="7"/>
  <c r="M72" i="7"/>
  <c r="M73" i="7"/>
  <c r="M74" i="7"/>
  <c r="M75" i="7"/>
  <c r="M76" i="7"/>
  <c r="M77" i="7"/>
  <c r="M78" i="7"/>
  <c r="M79" i="7"/>
  <c r="M80" i="7"/>
  <c r="M81" i="7"/>
  <c r="M82" i="7"/>
  <c r="M83" i="7"/>
  <c r="M84" i="7"/>
  <c r="M85" i="7"/>
  <c r="M86" i="7"/>
  <c r="M87" i="7"/>
  <c r="M88" i="7"/>
  <c r="M89" i="7"/>
  <c r="M90" i="7"/>
  <c r="M91" i="7"/>
  <c r="M92" i="7"/>
  <c r="M93" i="7"/>
  <c r="M94" i="7"/>
  <c r="M95" i="7"/>
  <c r="M96" i="7"/>
  <c r="M97" i="7"/>
  <c r="M98" i="7"/>
  <c r="M99" i="7"/>
  <c r="M100" i="7"/>
  <c r="M101" i="7"/>
  <c r="M102" i="7"/>
  <c r="M103" i="7"/>
  <c r="M104" i="7"/>
  <c r="M105" i="7"/>
  <c r="M106" i="7"/>
  <c r="M107" i="7"/>
  <c r="M108" i="7"/>
  <c r="M109" i="7"/>
  <c r="M110" i="7"/>
  <c r="M111" i="7"/>
  <c r="M112" i="7"/>
  <c r="M113" i="7"/>
  <c r="M114" i="7"/>
  <c r="M115" i="7"/>
  <c r="M116" i="7"/>
  <c r="M117" i="7"/>
  <c r="M118" i="7"/>
  <c r="M119" i="7"/>
  <c r="M120" i="7"/>
  <c r="M121" i="7"/>
  <c r="M122" i="7"/>
  <c r="M123" i="7"/>
  <c r="M124" i="7"/>
  <c r="M125" i="7"/>
  <c r="M126" i="7"/>
  <c r="M127" i="7"/>
  <c r="M128" i="7"/>
  <c r="M129" i="7"/>
  <c r="M130" i="7"/>
  <c r="M131" i="7"/>
  <c r="M132" i="7"/>
  <c r="M133" i="7"/>
  <c r="M134" i="7"/>
  <c r="M135" i="7"/>
  <c r="M136" i="7"/>
  <c r="M137" i="7"/>
  <c r="M138" i="7"/>
  <c r="M139" i="7"/>
  <c r="M140" i="7"/>
  <c r="M141" i="7"/>
  <c r="M142" i="7"/>
  <c r="M143" i="7"/>
  <c r="M144" i="7"/>
  <c r="M145" i="7"/>
  <c r="M146" i="7"/>
  <c r="M147" i="7"/>
  <c r="M148" i="7"/>
  <c r="M149" i="7"/>
  <c r="M150" i="7"/>
  <c r="M151" i="7"/>
  <c r="M152" i="7"/>
  <c r="M153" i="7"/>
  <c r="M154" i="7"/>
  <c r="M155" i="7"/>
  <c r="M156" i="7"/>
  <c r="M157" i="7"/>
  <c r="M158" i="7"/>
  <c r="M159" i="7"/>
  <c r="M160" i="7"/>
  <c r="M161" i="7"/>
  <c r="M162" i="7"/>
  <c r="M163" i="7"/>
  <c r="M164" i="7"/>
  <c r="M165" i="7"/>
  <c r="M166" i="7"/>
  <c r="M167" i="7"/>
  <c r="M168" i="7"/>
  <c r="M169" i="7"/>
  <c r="M170" i="7"/>
  <c r="M171" i="7"/>
  <c r="M172" i="7"/>
  <c r="M173" i="7"/>
  <c r="M174" i="7"/>
  <c r="M175" i="7"/>
  <c r="M176" i="7"/>
  <c r="M177" i="7"/>
  <c r="M178" i="7"/>
  <c r="M179" i="7"/>
  <c r="M180" i="7"/>
  <c r="M181" i="7"/>
  <c r="M182" i="7"/>
  <c r="M183" i="7"/>
  <c r="M184" i="7"/>
  <c r="M185" i="7"/>
  <c r="M186" i="7"/>
  <c r="M187" i="7"/>
  <c r="M188" i="7"/>
  <c r="M189" i="7"/>
  <c r="M190" i="7"/>
  <c r="M191" i="7"/>
  <c r="M192" i="7"/>
  <c r="M193" i="7"/>
  <c r="M194" i="7"/>
  <c r="M195" i="7"/>
  <c r="M196" i="7"/>
  <c r="M197" i="7"/>
  <c r="M198" i="7"/>
  <c r="M199" i="7"/>
  <c r="M200" i="7"/>
  <c r="M201" i="7"/>
  <c r="M202" i="7"/>
  <c r="M203" i="7"/>
  <c r="M204" i="7"/>
  <c r="M205" i="7"/>
  <c r="M206" i="7"/>
  <c r="M207" i="7"/>
  <c r="M208" i="7"/>
  <c r="M209" i="7"/>
  <c r="M210" i="7"/>
  <c r="M211" i="7"/>
  <c r="M212" i="7"/>
  <c r="M213" i="7"/>
  <c r="M214" i="7"/>
  <c r="M215" i="7"/>
  <c r="M216" i="7"/>
  <c r="M217" i="7"/>
  <c r="M218" i="7"/>
  <c r="M219" i="7"/>
  <c r="M220" i="7"/>
  <c r="M221" i="7"/>
  <c r="M222" i="7"/>
  <c r="M223" i="7"/>
  <c r="M224" i="7"/>
  <c r="M225" i="7"/>
  <c r="M226" i="7"/>
  <c r="M227" i="7"/>
  <c r="M228" i="7"/>
  <c r="M229" i="7"/>
  <c r="M230" i="7"/>
  <c r="M231" i="7"/>
  <c r="M232" i="7"/>
  <c r="M233" i="7"/>
  <c r="M234" i="7"/>
  <c r="M235" i="7"/>
  <c r="M236" i="7"/>
  <c r="M237" i="7"/>
  <c r="M238" i="7"/>
  <c r="M239" i="7"/>
  <c r="M240" i="7"/>
  <c r="M241" i="7"/>
  <c r="M242" i="7"/>
  <c r="M243" i="7"/>
  <c r="M4" i="7"/>
  <c r="K2" i="7"/>
  <c r="K3" i="7" s="1"/>
  <c r="I5" i="7"/>
  <c r="I6" i="7"/>
  <c r="I7" i="7"/>
  <c r="I8" i="7"/>
  <c r="I9" i="7"/>
  <c r="I10" i="7"/>
  <c r="I11" i="7"/>
  <c r="I12" i="7"/>
  <c r="I13" i="7"/>
  <c r="I14" i="7"/>
  <c r="I15" i="7"/>
  <c r="I16" i="7"/>
  <c r="I17" i="7"/>
  <c r="I18" i="7"/>
  <c r="I19" i="7"/>
  <c r="I20" i="7"/>
  <c r="I21" i="7"/>
  <c r="I22" i="7"/>
  <c r="I23" i="7"/>
  <c r="I24" i="7"/>
  <c r="I25" i="7"/>
  <c r="I26" i="7"/>
  <c r="I27" i="7"/>
  <c r="I28" i="7"/>
  <c r="I29" i="7"/>
  <c r="I30" i="7"/>
  <c r="I31" i="7"/>
  <c r="I32" i="7"/>
  <c r="I33" i="7"/>
  <c r="I34" i="7"/>
  <c r="I35" i="7"/>
  <c r="I36" i="7"/>
  <c r="I37" i="7"/>
  <c r="I38" i="7"/>
  <c r="I39" i="7"/>
  <c r="I40" i="7"/>
  <c r="I41" i="7"/>
  <c r="I42" i="7"/>
  <c r="I43" i="7"/>
  <c r="I44" i="7"/>
  <c r="I45" i="7"/>
  <c r="I46" i="7"/>
  <c r="I47" i="7"/>
  <c r="I48" i="7"/>
  <c r="I49" i="7"/>
  <c r="I50" i="7"/>
  <c r="I51" i="7"/>
  <c r="I52" i="7"/>
  <c r="I53" i="7"/>
  <c r="I54" i="7"/>
  <c r="I55" i="7"/>
  <c r="I56" i="7"/>
  <c r="I57" i="7"/>
  <c r="I58" i="7"/>
  <c r="I59" i="7"/>
  <c r="I60" i="7"/>
  <c r="I61" i="7"/>
  <c r="I62" i="7"/>
  <c r="I63" i="7"/>
  <c r="I64" i="7"/>
  <c r="I65" i="7"/>
  <c r="I66" i="7"/>
  <c r="I67" i="7"/>
  <c r="I68" i="7"/>
  <c r="I69" i="7"/>
  <c r="I70" i="7"/>
  <c r="I71" i="7"/>
  <c r="I72" i="7"/>
  <c r="I73" i="7"/>
  <c r="I74" i="7"/>
  <c r="I75" i="7"/>
  <c r="I76" i="7"/>
  <c r="I77" i="7"/>
  <c r="I78" i="7"/>
  <c r="I79" i="7"/>
  <c r="I80" i="7"/>
  <c r="I81" i="7"/>
  <c r="I82" i="7"/>
  <c r="I83" i="7"/>
  <c r="I84" i="7"/>
  <c r="I85" i="7"/>
  <c r="I86" i="7"/>
  <c r="I87" i="7"/>
  <c r="I88" i="7"/>
  <c r="I89" i="7"/>
  <c r="I90" i="7"/>
  <c r="I91" i="7"/>
  <c r="I92" i="7"/>
  <c r="I93" i="7"/>
  <c r="I94" i="7"/>
  <c r="I95" i="7"/>
  <c r="I96" i="7"/>
  <c r="I97" i="7"/>
  <c r="I98" i="7"/>
  <c r="I99" i="7"/>
  <c r="I100" i="7"/>
  <c r="I101" i="7"/>
  <c r="I102" i="7"/>
  <c r="I103" i="7"/>
  <c r="I104" i="7"/>
  <c r="I105" i="7"/>
  <c r="I106" i="7"/>
  <c r="I107" i="7"/>
  <c r="I108" i="7"/>
  <c r="I109" i="7"/>
  <c r="I110" i="7"/>
  <c r="I111" i="7"/>
  <c r="I112" i="7"/>
  <c r="I113" i="7"/>
  <c r="I114" i="7"/>
  <c r="I115" i="7"/>
  <c r="I116" i="7"/>
  <c r="I117" i="7"/>
  <c r="I118" i="7"/>
  <c r="I119" i="7"/>
  <c r="I120" i="7"/>
  <c r="I121" i="7"/>
  <c r="I122" i="7"/>
  <c r="I123" i="7"/>
  <c r="I124" i="7"/>
  <c r="I125" i="7"/>
  <c r="I126" i="7"/>
  <c r="I127" i="7"/>
  <c r="I128" i="7"/>
  <c r="I129" i="7"/>
  <c r="I130" i="7"/>
  <c r="I131" i="7"/>
  <c r="I132" i="7"/>
  <c r="I133" i="7"/>
  <c r="I134" i="7"/>
  <c r="I135" i="7"/>
  <c r="I136" i="7"/>
  <c r="I137" i="7"/>
  <c r="I138" i="7"/>
  <c r="I139" i="7"/>
  <c r="I140" i="7"/>
  <c r="I141" i="7"/>
  <c r="I142" i="7"/>
  <c r="I143" i="7"/>
  <c r="I144" i="7"/>
  <c r="I145" i="7"/>
  <c r="I146" i="7"/>
  <c r="I147" i="7"/>
  <c r="I148" i="7"/>
  <c r="I149" i="7"/>
  <c r="I150" i="7"/>
  <c r="I151" i="7"/>
  <c r="I152" i="7"/>
  <c r="I153" i="7"/>
  <c r="I154" i="7"/>
  <c r="I155" i="7"/>
  <c r="I156" i="7"/>
  <c r="I157" i="7"/>
  <c r="I158" i="7"/>
  <c r="I159" i="7"/>
  <c r="I160" i="7"/>
  <c r="I161" i="7"/>
  <c r="I162" i="7"/>
  <c r="I163" i="7"/>
  <c r="I164" i="7"/>
  <c r="I165" i="7"/>
  <c r="I166" i="7"/>
  <c r="I167" i="7"/>
  <c r="I168" i="7"/>
  <c r="I169" i="7"/>
  <c r="I170" i="7"/>
  <c r="I171" i="7"/>
  <c r="I172" i="7"/>
  <c r="I173" i="7"/>
  <c r="I174" i="7"/>
  <c r="I175" i="7"/>
  <c r="I176" i="7"/>
  <c r="I177" i="7"/>
  <c r="I178" i="7"/>
  <c r="I179" i="7"/>
  <c r="I180" i="7"/>
  <c r="I181" i="7"/>
  <c r="I182" i="7"/>
  <c r="I183" i="7"/>
  <c r="I184" i="7"/>
  <c r="I185" i="7"/>
  <c r="I186" i="7"/>
  <c r="I187" i="7"/>
  <c r="I188" i="7"/>
  <c r="I189" i="7"/>
  <c r="I190" i="7"/>
  <c r="I191" i="7"/>
  <c r="I192" i="7"/>
  <c r="I193" i="7"/>
  <c r="I194" i="7"/>
  <c r="I195" i="7"/>
  <c r="I196" i="7"/>
  <c r="I197" i="7"/>
  <c r="I198" i="7"/>
  <c r="I199" i="7"/>
  <c r="I200" i="7"/>
  <c r="I201" i="7"/>
  <c r="I202" i="7"/>
  <c r="I203" i="7"/>
  <c r="I204" i="7"/>
  <c r="I205" i="7"/>
  <c r="I206" i="7"/>
  <c r="I207" i="7"/>
  <c r="I208" i="7"/>
  <c r="I209" i="7"/>
  <c r="I210" i="7"/>
  <c r="I211" i="7"/>
  <c r="I212" i="7"/>
  <c r="I213" i="7"/>
  <c r="I214" i="7"/>
  <c r="I215" i="7"/>
  <c r="I216" i="7"/>
  <c r="I217" i="7"/>
  <c r="I218" i="7"/>
  <c r="I219" i="7"/>
  <c r="I220" i="7"/>
  <c r="I221" i="7"/>
  <c r="I222" i="7"/>
  <c r="I223" i="7"/>
  <c r="I224" i="7"/>
  <c r="I225" i="7"/>
  <c r="I226" i="7"/>
  <c r="I227" i="7"/>
  <c r="I228" i="7"/>
  <c r="I229" i="7"/>
  <c r="I230" i="7"/>
  <c r="I231" i="7"/>
  <c r="I232" i="7"/>
  <c r="I233" i="7"/>
  <c r="I234" i="7"/>
  <c r="I235" i="7"/>
  <c r="I236" i="7"/>
  <c r="I237" i="7"/>
  <c r="I238" i="7"/>
  <c r="I239" i="7"/>
  <c r="I240" i="7"/>
  <c r="I241" i="7"/>
  <c r="I242" i="7"/>
  <c r="I243" i="7"/>
  <c r="I4" i="7"/>
  <c r="H5" i="7"/>
  <c r="H6" i="7"/>
  <c r="H7" i="7"/>
  <c r="H8" i="7"/>
  <c r="H9" i="7"/>
  <c r="H10" i="7"/>
  <c r="H11" i="7"/>
  <c r="H12" i="7"/>
  <c r="H13" i="7"/>
  <c r="H14" i="7"/>
  <c r="H15" i="7"/>
  <c r="H16" i="7"/>
  <c r="H17" i="7"/>
  <c r="H18" i="7"/>
  <c r="H19" i="7"/>
  <c r="H20" i="7"/>
  <c r="H21" i="7"/>
  <c r="H22" i="7"/>
  <c r="H23" i="7"/>
  <c r="H24" i="7"/>
  <c r="H25" i="7"/>
  <c r="H26" i="7"/>
  <c r="H27" i="7"/>
  <c r="H28" i="7"/>
  <c r="H29" i="7"/>
  <c r="H30" i="7"/>
  <c r="H31" i="7"/>
  <c r="H32" i="7"/>
  <c r="H33" i="7"/>
  <c r="H34" i="7"/>
  <c r="H35" i="7"/>
  <c r="H36" i="7"/>
  <c r="H37" i="7"/>
  <c r="H38" i="7"/>
  <c r="H39" i="7"/>
  <c r="H40" i="7"/>
  <c r="H41" i="7"/>
  <c r="H42" i="7"/>
  <c r="H43" i="7"/>
  <c r="H44" i="7"/>
  <c r="H45" i="7"/>
  <c r="H46" i="7"/>
  <c r="H47" i="7"/>
  <c r="H48" i="7"/>
  <c r="H49" i="7"/>
  <c r="H50" i="7"/>
  <c r="H51" i="7"/>
  <c r="H52" i="7"/>
  <c r="H53" i="7"/>
  <c r="H54" i="7"/>
  <c r="H55" i="7"/>
  <c r="H56" i="7"/>
  <c r="H57" i="7"/>
  <c r="H58" i="7"/>
  <c r="H59" i="7"/>
  <c r="H60" i="7"/>
  <c r="H61" i="7"/>
  <c r="H62" i="7"/>
  <c r="H63" i="7"/>
  <c r="H64" i="7"/>
  <c r="H65" i="7"/>
  <c r="H66" i="7"/>
  <c r="H67" i="7"/>
  <c r="H68" i="7"/>
  <c r="H69" i="7"/>
  <c r="H70" i="7"/>
  <c r="H71" i="7"/>
  <c r="H72" i="7"/>
  <c r="H73" i="7"/>
  <c r="H74" i="7"/>
  <c r="H75" i="7"/>
  <c r="H76" i="7"/>
  <c r="H77" i="7"/>
  <c r="H78" i="7"/>
  <c r="H79" i="7"/>
  <c r="H80" i="7"/>
  <c r="H81" i="7"/>
  <c r="H82" i="7"/>
  <c r="H83" i="7"/>
  <c r="H84" i="7"/>
  <c r="H85" i="7"/>
  <c r="H86" i="7"/>
  <c r="H87" i="7"/>
  <c r="H88" i="7"/>
  <c r="H89" i="7"/>
  <c r="H90" i="7"/>
  <c r="H91" i="7"/>
  <c r="H92" i="7"/>
  <c r="H93" i="7"/>
  <c r="H94" i="7"/>
  <c r="H95" i="7"/>
  <c r="H96" i="7"/>
  <c r="H97" i="7"/>
  <c r="H98" i="7"/>
  <c r="H99" i="7"/>
  <c r="H100" i="7"/>
  <c r="H101" i="7"/>
  <c r="H102" i="7"/>
  <c r="H103" i="7"/>
  <c r="H104" i="7"/>
  <c r="H105" i="7"/>
  <c r="H106" i="7"/>
  <c r="H107" i="7"/>
  <c r="H108" i="7"/>
  <c r="H109" i="7"/>
  <c r="H110" i="7"/>
  <c r="H111" i="7"/>
  <c r="H112" i="7"/>
  <c r="H113" i="7"/>
  <c r="H114" i="7"/>
  <c r="H115" i="7"/>
  <c r="H116" i="7"/>
  <c r="H117" i="7"/>
  <c r="H118" i="7"/>
  <c r="H119" i="7"/>
  <c r="H120" i="7"/>
  <c r="H121" i="7"/>
  <c r="H122" i="7"/>
  <c r="H123" i="7"/>
  <c r="H124" i="7"/>
  <c r="H125" i="7"/>
  <c r="H126" i="7"/>
  <c r="H127" i="7"/>
  <c r="H128" i="7"/>
  <c r="H129" i="7"/>
  <c r="H130" i="7"/>
  <c r="H131" i="7"/>
  <c r="H132" i="7"/>
  <c r="H133" i="7"/>
  <c r="H134" i="7"/>
  <c r="H135" i="7"/>
  <c r="H136" i="7"/>
  <c r="H137" i="7"/>
  <c r="H138" i="7"/>
  <c r="H139" i="7"/>
  <c r="H140" i="7"/>
  <c r="H141" i="7"/>
  <c r="H142" i="7"/>
  <c r="H143" i="7"/>
  <c r="H144" i="7"/>
  <c r="H145" i="7"/>
  <c r="H146" i="7"/>
  <c r="H147" i="7"/>
  <c r="H148" i="7"/>
  <c r="H149" i="7"/>
  <c r="H150" i="7"/>
  <c r="H151" i="7"/>
  <c r="H152" i="7"/>
  <c r="H153" i="7"/>
  <c r="H154" i="7"/>
  <c r="H155" i="7"/>
  <c r="H156" i="7"/>
  <c r="H157" i="7"/>
  <c r="H158" i="7"/>
  <c r="H159" i="7"/>
  <c r="H160" i="7"/>
  <c r="H161" i="7"/>
  <c r="H162" i="7"/>
  <c r="H163" i="7"/>
  <c r="H164" i="7"/>
  <c r="H165" i="7"/>
  <c r="H166" i="7"/>
  <c r="H167" i="7"/>
  <c r="H168" i="7"/>
  <c r="H169" i="7"/>
  <c r="H170" i="7"/>
  <c r="H171" i="7"/>
  <c r="H172" i="7"/>
  <c r="H173" i="7"/>
  <c r="H174" i="7"/>
  <c r="H175" i="7"/>
  <c r="H176" i="7"/>
  <c r="H177" i="7"/>
  <c r="H178" i="7"/>
  <c r="H179" i="7"/>
  <c r="H180" i="7"/>
  <c r="H181" i="7"/>
  <c r="H182" i="7"/>
  <c r="H183" i="7"/>
  <c r="H184" i="7"/>
  <c r="H185" i="7"/>
  <c r="H186" i="7"/>
  <c r="H187" i="7"/>
  <c r="H188" i="7"/>
  <c r="H189" i="7"/>
  <c r="H190" i="7"/>
  <c r="H191" i="7"/>
  <c r="H192" i="7"/>
  <c r="H193" i="7"/>
  <c r="H194" i="7"/>
  <c r="H195" i="7"/>
  <c r="H196" i="7"/>
  <c r="H197" i="7"/>
  <c r="H198" i="7"/>
  <c r="H199" i="7"/>
  <c r="H200" i="7"/>
  <c r="H201" i="7"/>
  <c r="H202" i="7"/>
  <c r="H203" i="7"/>
  <c r="H204" i="7"/>
  <c r="H205" i="7"/>
  <c r="H206" i="7"/>
  <c r="H207" i="7"/>
  <c r="H208" i="7"/>
  <c r="H209" i="7"/>
  <c r="H210" i="7"/>
  <c r="H211" i="7"/>
  <c r="H212" i="7"/>
  <c r="H213" i="7"/>
  <c r="H214" i="7"/>
  <c r="H215" i="7"/>
  <c r="H216" i="7"/>
  <c r="H217" i="7"/>
  <c r="H218" i="7"/>
  <c r="H219" i="7"/>
  <c r="H220" i="7"/>
  <c r="H221" i="7"/>
  <c r="H222" i="7"/>
  <c r="H223" i="7"/>
  <c r="H224" i="7"/>
  <c r="H225" i="7"/>
  <c r="H226" i="7"/>
  <c r="H227" i="7"/>
  <c r="H228" i="7"/>
  <c r="H229" i="7"/>
  <c r="H230" i="7"/>
  <c r="H231" i="7"/>
  <c r="H232" i="7"/>
  <c r="H233" i="7"/>
  <c r="H234" i="7"/>
  <c r="H235" i="7"/>
  <c r="H236" i="7"/>
  <c r="H237" i="7"/>
  <c r="H238" i="7"/>
  <c r="H239" i="7"/>
  <c r="H240" i="7"/>
  <c r="H241" i="7"/>
  <c r="H242" i="7"/>
  <c r="H243" i="7"/>
  <c r="H4" i="7"/>
  <c r="F243" i="7"/>
  <c r="G243" i="7" s="1"/>
  <c r="C243" i="7"/>
  <c r="G242" i="7"/>
  <c r="F242" i="7"/>
  <c r="C242" i="7"/>
  <c r="F241" i="7"/>
  <c r="G241" i="7" s="1"/>
  <c r="C241" i="7"/>
  <c r="F240" i="7"/>
  <c r="G240" i="7" s="1"/>
  <c r="C240" i="7"/>
  <c r="F239" i="7"/>
  <c r="G239" i="7" s="1"/>
  <c r="C239" i="7"/>
  <c r="G238" i="7"/>
  <c r="F238" i="7"/>
  <c r="C238" i="7"/>
  <c r="G237" i="7"/>
  <c r="F237" i="7"/>
  <c r="C237" i="7"/>
  <c r="F236" i="7"/>
  <c r="G236" i="7" s="1"/>
  <c r="C236" i="7"/>
  <c r="F235" i="7"/>
  <c r="G235" i="7" s="1"/>
  <c r="C235" i="7"/>
  <c r="G234" i="7"/>
  <c r="F234" i="7"/>
  <c r="C234" i="7"/>
  <c r="F233" i="7"/>
  <c r="G233" i="7" s="1"/>
  <c r="C233" i="7"/>
  <c r="F232" i="7"/>
  <c r="G232" i="7" s="1"/>
  <c r="C232" i="7"/>
  <c r="F231" i="7"/>
  <c r="G231" i="7" s="1"/>
  <c r="C231" i="7"/>
  <c r="G230" i="7"/>
  <c r="F230" i="7"/>
  <c r="C230" i="7"/>
  <c r="G229" i="7"/>
  <c r="F229" i="7"/>
  <c r="C229" i="7"/>
  <c r="F228" i="7"/>
  <c r="G228" i="7" s="1"/>
  <c r="C228" i="7"/>
  <c r="F227" i="7"/>
  <c r="G227" i="7" s="1"/>
  <c r="C227" i="7"/>
  <c r="G226" i="7"/>
  <c r="F226" i="7"/>
  <c r="C226" i="7"/>
  <c r="F225" i="7"/>
  <c r="G225" i="7" s="1"/>
  <c r="C225" i="7"/>
  <c r="F224" i="7"/>
  <c r="G224" i="7" s="1"/>
  <c r="C224" i="7"/>
  <c r="F223" i="7"/>
  <c r="G223" i="7" s="1"/>
  <c r="C223" i="7"/>
  <c r="G222" i="7"/>
  <c r="F222" i="7"/>
  <c r="C222" i="7"/>
  <c r="G221" i="7"/>
  <c r="F221" i="7"/>
  <c r="C221" i="7"/>
  <c r="F220" i="7"/>
  <c r="G220" i="7" s="1"/>
  <c r="C220" i="7"/>
  <c r="F219" i="7"/>
  <c r="G219" i="7" s="1"/>
  <c r="C219" i="7"/>
  <c r="G218" i="7"/>
  <c r="F218" i="7"/>
  <c r="C218" i="7"/>
  <c r="F217" i="7"/>
  <c r="G217" i="7" s="1"/>
  <c r="C217" i="7"/>
  <c r="F216" i="7"/>
  <c r="G216" i="7" s="1"/>
  <c r="C216" i="7"/>
  <c r="F215" i="7"/>
  <c r="G215" i="7" s="1"/>
  <c r="C215" i="7"/>
  <c r="G214" i="7"/>
  <c r="F214" i="7"/>
  <c r="C214" i="7"/>
  <c r="G213" i="7"/>
  <c r="F213" i="7"/>
  <c r="C213" i="7"/>
  <c r="F212" i="7"/>
  <c r="G212" i="7" s="1"/>
  <c r="C212" i="7"/>
  <c r="F211" i="7"/>
  <c r="G211" i="7" s="1"/>
  <c r="C211" i="7"/>
  <c r="G210" i="7"/>
  <c r="F210" i="7"/>
  <c r="C210" i="7"/>
  <c r="F209" i="7"/>
  <c r="G209" i="7" s="1"/>
  <c r="C209" i="7"/>
  <c r="F208" i="7"/>
  <c r="G208" i="7" s="1"/>
  <c r="C208" i="7"/>
  <c r="F207" i="7"/>
  <c r="G207" i="7" s="1"/>
  <c r="C207" i="7"/>
  <c r="G206" i="7"/>
  <c r="F206" i="7"/>
  <c r="C206" i="7"/>
  <c r="G205" i="7"/>
  <c r="F205" i="7"/>
  <c r="C205" i="7"/>
  <c r="F204" i="7"/>
  <c r="G204" i="7" s="1"/>
  <c r="C204" i="7"/>
  <c r="F203" i="7"/>
  <c r="G203" i="7" s="1"/>
  <c r="C203" i="7"/>
  <c r="G202" i="7"/>
  <c r="F202" i="7"/>
  <c r="C202" i="7"/>
  <c r="F201" i="7"/>
  <c r="G201" i="7" s="1"/>
  <c r="C201" i="7"/>
  <c r="F200" i="7"/>
  <c r="G200" i="7" s="1"/>
  <c r="C200" i="7"/>
  <c r="F199" i="7"/>
  <c r="G199" i="7" s="1"/>
  <c r="C199" i="7"/>
  <c r="G198" i="7"/>
  <c r="F198" i="7"/>
  <c r="C198" i="7"/>
  <c r="G197" i="7"/>
  <c r="F197" i="7"/>
  <c r="C197" i="7"/>
  <c r="F196" i="7"/>
  <c r="G196" i="7" s="1"/>
  <c r="C196" i="7"/>
  <c r="F195" i="7"/>
  <c r="G195" i="7" s="1"/>
  <c r="C195" i="7"/>
  <c r="G194" i="7"/>
  <c r="F194" i="7"/>
  <c r="C194" i="7"/>
  <c r="F193" i="7"/>
  <c r="G193" i="7" s="1"/>
  <c r="C193" i="7"/>
  <c r="F192" i="7"/>
  <c r="G192" i="7" s="1"/>
  <c r="C192" i="7"/>
  <c r="F191" i="7"/>
  <c r="G191" i="7" s="1"/>
  <c r="C191" i="7"/>
  <c r="G190" i="7"/>
  <c r="F190" i="7"/>
  <c r="C190" i="7"/>
  <c r="G189" i="7"/>
  <c r="F189" i="7"/>
  <c r="C189" i="7"/>
  <c r="F188" i="7"/>
  <c r="G188" i="7" s="1"/>
  <c r="C188" i="7"/>
  <c r="F187" i="7"/>
  <c r="G187" i="7" s="1"/>
  <c r="C187" i="7"/>
  <c r="G186" i="7"/>
  <c r="F186" i="7"/>
  <c r="C186" i="7"/>
  <c r="F185" i="7"/>
  <c r="G185" i="7" s="1"/>
  <c r="C185" i="7"/>
  <c r="F184" i="7"/>
  <c r="G184" i="7" s="1"/>
  <c r="C184" i="7"/>
  <c r="F183" i="7"/>
  <c r="G183" i="7" s="1"/>
  <c r="C183" i="7"/>
  <c r="G182" i="7"/>
  <c r="F182" i="7"/>
  <c r="C182" i="7"/>
  <c r="G181" i="7"/>
  <c r="F181" i="7"/>
  <c r="C181" i="7"/>
  <c r="F180" i="7"/>
  <c r="G180" i="7" s="1"/>
  <c r="C180" i="7"/>
  <c r="F179" i="7"/>
  <c r="G179" i="7" s="1"/>
  <c r="C179" i="7"/>
  <c r="G178" i="7"/>
  <c r="F178" i="7"/>
  <c r="C178" i="7"/>
  <c r="F177" i="7"/>
  <c r="G177" i="7" s="1"/>
  <c r="C177" i="7"/>
  <c r="F176" i="7"/>
  <c r="G176" i="7" s="1"/>
  <c r="C176" i="7"/>
  <c r="F175" i="7"/>
  <c r="G175" i="7" s="1"/>
  <c r="C175" i="7"/>
  <c r="G174" i="7"/>
  <c r="F174" i="7"/>
  <c r="C174" i="7"/>
  <c r="G173" i="7"/>
  <c r="F173" i="7"/>
  <c r="C173" i="7"/>
  <c r="F172" i="7"/>
  <c r="G172" i="7" s="1"/>
  <c r="C172" i="7"/>
  <c r="F171" i="7"/>
  <c r="G171" i="7" s="1"/>
  <c r="C171" i="7"/>
  <c r="G170" i="7"/>
  <c r="F170" i="7"/>
  <c r="C170" i="7"/>
  <c r="F169" i="7"/>
  <c r="G169" i="7" s="1"/>
  <c r="C169" i="7"/>
  <c r="F168" i="7"/>
  <c r="G168" i="7" s="1"/>
  <c r="C168" i="7"/>
  <c r="F167" i="7"/>
  <c r="G167" i="7" s="1"/>
  <c r="C167" i="7"/>
  <c r="G166" i="7"/>
  <c r="F166" i="7"/>
  <c r="C166" i="7"/>
  <c r="G165" i="7"/>
  <c r="F165" i="7"/>
  <c r="C165" i="7"/>
  <c r="F164" i="7"/>
  <c r="G164" i="7" s="1"/>
  <c r="C164" i="7"/>
  <c r="F163" i="7"/>
  <c r="G163" i="7" s="1"/>
  <c r="C163" i="7"/>
  <c r="G162" i="7"/>
  <c r="F162" i="7"/>
  <c r="C162" i="7"/>
  <c r="F161" i="7"/>
  <c r="G161" i="7" s="1"/>
  <c r="C161" i="7"/>
  <c r="F160" i="7"/>
  <c r="G160" i="7" s="1"/>
  <c r="C160" i="7"/>
  <c r="F159" i="7"/>
  <c r="G159" i="7" s="1"/>
  <c r="C159" i="7"/>
  <c r="G158" i="7"/>
  <c r="F158" i="7"/>
  <c r="C158" i="7"/>
  <c r="G157" i="7"/>
  <c r="F157" i="7"/>
  <c r="C157" i="7"/>
  <c r="F156" i="7"/>
  <c r="G156" i="7" s="1"/>
  <c r="C156" i="7"/>
  <c r="F155" i="7"/>
  <c r="G155" i="7" s="1"/>
  <c r="C155" i="7"/>
  <c r="G154" i="7"/>
  <c r="F154" i="7"/>
  <c r="C154" i="7"/>
  <c r="F153" i="7"/>
  <c r="G153" i="7" s="1"/>
  <c r="C153" i="7"/>
  <c r="F152" i="7"/>
  <c r="G152" i="7" s="1"/>
  <c r="C152" i="7"/>
  <c r="F151" i="7"/>
  <c r="G151" i="7" s="1"/>
  <c r="C151" i="7"/>
  <c r="G150" i="7"/>
  <c r="F150" i="7"/>
  <c r="C150" i="7"/>
  <c r="G149" i="7"/>
  <c r="F149" i="7"/>
  <c r="C149" i="7"/>
  <c r="F148" i="7"/>
  <c r="G148" i="7" s="1"/>
  <c r="C148" i="7"/>
  <c r="F147" i="7"/>
  <c r="G147" i="7" s="1"/>
  <c r="C147" i="7"/>
  <c r="G146" i="7"/>
  <c r="F146" i="7"/>
  <c r="C146" i="7"/>
  <c r="F145" i="7"/>
  <c r="G145" i="7" s="1"/>
  <c r="C145" i="7"/>
  <c r="F144" i="7"/>
  <c r="G144" i="7" s="1"/>
  <c r="C144" i="7"/>
  <c r="F143" i="7"/>
  <c r="G143" i="7" s="1"/>
  <c r="C143" i="7"/>
  <c r="G142" i="7"/>
  <c r="F142" i="7"/>
  <c r="C142" i="7"/>
  <c r="G141" i="7"/>
  <c r="F141" i="7"/>
  <c r="C141" i="7"/>
  <c r="F140" i="7"/>
  <c r="G140" i="7" s="1"/>
  <c r="C140" i="7"/>
  <c r="F139" i="7"/>
  <c r="G139" i="7" s="1"/>
  <c r="C139" i="7"/>
  <c r="G138" i="7"/>
  <c r="F138" i="7"/>
  <c r="C138" i="7"/>
  <c r="F137" i="7"/>
  <c r="G137" i="7" s="1"/>
  <c r="C137" i="7"/>
  <c r="F136" i="7"/>
  <c r="G136" i="7" s="1"/>
  <c r="C136" i="7"/>
  <c r="F135" i="7"/>
  <c r="G135" i="7" s="1"/>
  <c r="C135" i="7"/>
  <c r="G134" i="7"/>
  <c r="F134" i="7"/>
  <c r="C134" i="7"/>
  <c r="G133" i="7"/>
  <c r="F133" i="7"/>
  <c r="C133" i="7"/>
  <c r="F132" i="7"/>
  <c r="G132" i="7" s="1"/>
  <c r="C132" i="7"/>
  <c r="G131" i="7"/>
  <c r="F131" i="7"/>
  <c r="C131" i="7"/>
  <c r="G130" i="7"/>
  <c r="F130" i="7"/>
  <c r="C130" i="7"/>
  <c r="G129" i="7"/>
  <c r="F129" i="7"/>
  <c r="C129" i="7"/>
  <c r="F128" i="7"/>
  <c r="G128" i="7" s="1"/>
  <c r="C128" i="7"/>
  <c r="F127" i="7"/>
  <c r="G127" i="7" s="1"/>
  <c r="C127" i="7"/>
  <c r="G126" i="7"/>
  <c r="F126" i="7"/>
  <c r="C126" i="7"/>
  <c r="F125" i="7"/>
  <c r="G125" i="7" s="1"/>
  <c r="C125" i="7"/>
  <c r="F124" i="7"/>
  <c r="G124" i="7" s="1"/>
  <c r="C124" i="7"/>
  <c r="F123" i="7"/>
  <c r="G123" i="7" s="1"/>
  <c r="C123" i="7"/>
  <c r="G122" i="7"/>
  <c r="F122" i="7"/>
  <c r="C122" i="7"/>
  <c r="G121" i="7"/>
  <c r="F121" i="7"/>
  <c r="C121" i="7"/>
  <c r="F120" i="7"/>
  <c r="G120" i="7" s="1"/>
  <c r="C120" i="7"/>
  <c r="F119" i="7"/>
  <c r="G119" i="7" s="1"/>
  <c r="C119" i="7"/>
  <c r="G118" i="7"/>
  <c r="F118" i="7"/>
  <c r="C118" i="7"/>
  <c r="F117" i="7"/>
  <c r="G117" i="7" s="1"/>
  <c r="C117" i="7"/>
  <c r="F116" i="7"/>
  <c r="G116" i="7" s="1"/>
  <c r="C116" i="7"/>
  <c r="F115" i="7"/>
  <c r="G115" i="7" s="1"/>
  <c r="C115" i="7"/>
  <c r="G114" i="7"/>
  <c r="F114" i="7"/>
  <c r="C114" i="7"/>
  <c r="G113" i="7"/>
  <c r="F113" i="7"/>
  <c r="C113" i="7"/>
  <c r="F112" i="7"/>
  <c r="G112" i="7" s="1"/>
  <c r="C112" i="7"/>
  <c r="F111" i="7"/>
  <c r="G111" i="7" s="1"/>
  <c r="C111" i="7"/>
  <c r="G110" i="7"/>
  <c r="F110" i="7"/>
  <c r="C110" i="7"/>
  <c r="F109" i="7"/>
  <c r="G109" i="7" s="1"/>
  <c r="C109" i="7"/>
  <c r="F108" i="7"/>
  <c r="G108" i="7" s="1"/>
  <c r="C108" i="7"/>
  <c r="F107" i="7"/>
  <c r="G107" i="7" s="1"/>
  <c r="C107" i="7"/>
  <c r="G106" i="7"/>
  <c r="F106" i="7"/>
  <c r="C106" i="7"/>
  <c r="G105" i="7"/>
  <c r="F105" i="7"/>
  <c r="C105" i="7"/>
  <c r="F104" i="7"/>
  <c r="G104" i="7" s="1"/>
  <c r="C104" i="7"/>
  <c r="F103" i="7"/>
  <c r="G103" i="7" s="1"/>
  <c r="C103" i="7"/>
  <c r="G102" i="7"/>
  <c r="F102" i="7"/>
  <c r="C102" i="7"/>
  <c r="F101" i="7"/>
  <c r="G101" i="7" s="1"/>
  <c r="C101" i="7"/>
  <c r="F100" i="7"/>
  <c r="G100" i="7" s="1"/>
  <c r="C100" i="7"/>
  <c r="F99" i="7"/>
  <c r="G99" i="7" s="1"/>
  <c r="C99" i="7"/>
  <c r="G98" i="7"/>
  <c r="F98" i="7"/>
  <c r="C98" i="7"/>
  <c r="G97" i="7"/>
  <c r="F97" i="7"/>
  <c r="C97" i="7"/>
  <c r="F96" i="7"/>
  <c r="G96" i="7" s="1"/>
  <c r="C96" i="7"/>
  <c r="F95" i="7"/>
  <c r="G95" i="7" s="1"/>
  <c r="C95" i="7"/>
  <c r="G94" i="7"/>
  <c r="F94" i="7"/>
  <c r="C94" i="7"/>
  <c r="F93" i="7"/>
  <c r="G93" i="7" s="1"/>
  <c r="C93" i="7"/>
  <c r="F92" i="7"/>
  <c r="G92" i="7" s="1"/>
  <c r="C92" i="7"/>
  <c r="F91" i="7"/>
  <c r="G91" i="7" s="1"/>
  <c r="C91" i="7"/>
  <c r="G90" i="7"/>
  <c r="F90" i="7"/>
  <c r="C90" i="7"/>
  <c r="G89" i="7"/>
  <c r="F89" i="7"/>
  <c r="C89" i="7"/>
  <c r="F88" i="7"/>
  <c r="G88" i="7" s="1"/>
  <c r="C88" i="7"/>
  <c r="F87" i="7"/>
  <c r="G87" i="7" s="1"/>
  <c r="C87" i="7"/>
  <c r="G86" i="7"/>
  <c r="F86" i="7"/>
  <c r="C86" i="7"/>
  <c r="F85" i="7"/>
  <c r="G85" i="7" s="1"/>
  <c r="C85" i="7"/>
  <c r="F84" i="7"/>
  <c r="G84" i="7" s="1"/>
  <c r="C84" i="7"/>
  <c r="F83" i="7"/>
  <c r="G83" i="7" s="1"/>
  <c r="C83" i="7"/>
  <c r="G82" i="7"/>
  <c r="F82" i="7"/>
  <c r="C82" i="7"/>
  <c r="G81" i="7"/>
  <c r="F81" i="7"/>
  <c r="C81" i="7"/>
  <c r="F80" i="7"/>
  <c r="G80" i="7" s="1"/>
  <c r="C80" i="7"/>
  <c r="F79" i="7"/>
  <c r="G79" i="7" s="1"/>
  <c r="C79" i="7"/>
  <c r="G78" i="7"/>
  <c r="F78" i="7"/>
  <c r="C78" i="7"/>
  <c r="F77" i="7"/>
  <c r="G77" i="7" s="1"/>
  <c r="C77" i="7"/>
  <c r="F76" i="7"/>
  <c r="G76" i="7" s="1"/>
  <c r="C76" i="7"/>
  <c r="F75" i="7"/>
  <c r="G75" i="7" s="1"/>
  <c r="C75" i="7"/>
  <c r="G74" i="7"/>
  <c r="F74" i="7"/>
  <c r="C74" i="7"/>
  <c r="G73" i="7"/>
  <c r="F73" i="7"/>
  <c r="C73" i="7"/>
  <c r="F72" i="7"/>
  <c r="G72" i="7" s="1"/>
  <c r="C72" i="7"/>
  <c r="F71" i="7"/>
  <c r="G71" i="7" s="1"/>
  <c r="C71" i="7"/>
  <c r="G70" i="7"/>
  <c r="F70" i="7"/>
  <c r="C70" i="7"/>
  <c r="F69" i="7"/>
  <c r="G69" i="7" s="1"/>
  <c r="C69" i="7"/>
  <c r="F68" i="7"/>
  <c r="G68" i="7" s="1"/>
  <c r="C68" i="7"/>
  <c r="F67" i="7"/>
  <c r="G67" i="7" s="1"/>
  <c r="C67" i="7"/>
  <c r="G66" i="7"/>
  <c r="F66" i="7"/>
  <c r="C66" i="7"/>
  <c r="G65" i="7"/>
  <c r="F65" i="7"/>
  <c r="C65" i="7"/>
  <c r="F64" i="7"/>
  <c r="G64" i="7" s="1"/>
  <c r="C64" i="7"/>
  <c r="F63" i="7"/>
  <c r="G63" i="7" s="1"/>
  <c r="C63" i="7"/>
  <c r="G62" i="7"/>
  <c r="F62" i="7"/>
  <c r="C62" i="7"/>
  <c r="F61" i="7"/>
  <c r="G61" i="7" s="1"/>
  <c r="C61" i="7"/>
  <c r="F60" i="7"/>
  <c r="G60" i="7" s="1"/>
  <c r="C60" i="7"/>
  <c r="G59" i="7"/>
  <c r="F59" i="7"/>
  <c r="C59" i="7"/>
  <c r="F58" i="7"/>
  <c r="G58" i="7" s="1"/>
  <c r="C58" i="7"/>
  <c r="G57" i="7"/>
  <c r="F57" i="7"/>
  <c r="C57" i="7"/>
  <c r="G56" i="7"/>
  <c r="F56" i="7"/>
  <c r="C56" i="7"/>
  <c r="G55" i="7"/>
  <c r="F55" i="7"/>
  <c r="C55" i="7"/>
  <c r="F54" i="7"/>
  <c r="G54" i="7" s="1"/>
  <c r="C54" i="7"/>
  <c r="F53" i="7"/>
  <c r="G53" i="7" s="1"/>
  <c r="C53" i="7"/>
  <c r="G52" i="7"/>
  <c r="F52" i="7"/>
  <c r="C52" i="7"/>
  <c r="G51" i="7"/>
  <c r="F51" i="7"/>
  <c r="C51" i="7"/>
  <c r="F50" i="7"/>
  <c r="G50" i="7" s="1"/>
  <c r="C50" i="7"/>
  <c r="G49" i="7"/>
  <c r="F49" i="7"/>
  <c r="C49" i="7"/>
  <c r="G48" i="7"/>
  <c r="F48" i="7"/>
  <c r="C48" i="7"/>
  <c r="G47" i="7"/>
  <c r="F47" i="7"/>
  <c r="C47" i="7"/>
  <c r="F46" i="7"/>
  <c r="G46" i="7" s="1"/>
  <c r="C46" i="7"/>
  <c r="F45" i="7"/>
  <c r="G45" i="7" s="1"/>
  <c r="C45" i="7"/>
  <c r="G44" i="7"/>
  <c r="F44" i="7"/>
  <c r="C44" i="7"/>
  <c r="G43" i="7"/>
  <c r="F43" i="7"/>
  <c r="C43" i="7"/>
  <c r="F42" i="7"/>
  <c r="G42" i="7" s="1"/>
  <c r="C42" i="7"/>
  <c r="F41" i="7"/>
  <c r="G41" i="7" s="1"/>
  <c r="C41" i="7"/>
  <c r="G40" i="7"/>
  <c r="F40" i="7"/>
  <c r="C40" i="7"/>
  <c r="G39" i="7"/>
  <c r="F39" i="7"/>
  <c r="C39" i="7"/>
  <c r="F38" i="7"/>
  <c r="G38" i="7" s="1"/>
  <c r="C38" i="7"/>
  <c r="G37" i="7"/>
  <c r="F37" i="7"/>
  <c r="C37" i="7"/>
  <c r="G36" i="7"/>
  <c r="F36" i="7"/>
  <c r="C36" i="7"/>
  <c r="G35" i="7"/>
  <c r="F35" i="7"/>
  <c r="C35" i="7"/>
  <c r="F34" i="7"/>
  <c r="G34" i="7" s="1"/>
  <c r="C34" i="7"/>
  <c r="F33" i="7"/>
  <c r="G33" i="7" s="1"/>
  <c r="C33" i="7"/>
  <c r="G32" i="7"/>
  <c r="F32" i="7"/>
  <c r="C32" i="7"/>
  <c r="G31" i="7"/>
  <c r="F31" i="7"/>
  <c r="C31" i="7"/>
  <c r="F30" i="7"/>
  <c r="G30" i="7" s="1"/>
  <c r="C30" i="7"/>
  <c r="F29" i="7"/>
  <c r="G29" i="7" s="1"/>
  <c r="C29" i="7"/>
  <c r="G28" i="7"/>
  <c r="F28" i="7"/>
  <c r="C28" i="7"/>
  <c r="G27" i="7"/>
  <c r="F27" i="7"/>
  <c r="C27" i="7"/>
  <c r="F26" i="7"/>
  <c r="G26" i="7" s="1"/>
  <c r="C26" i="7"/>
  <c r="F25" i="7"/>
  <c r="G25" i="7" s="1"/>
  <c r="C25" i="7"/>
  <c r="G24" i="7"/>
  <c r="F24" i="7"/>
  <c r="C24" i="7"/>
  <c r="G23" i="7"/>
  <c r="F23" i="7"/>
  <c r="C23" i="7"/>
  <c r="F22" i="7"/>
  <c r="G22" i="7" s="1"/>
  <c r="C22" i="7"/>
  <c r="F21" i="7"/>
  <c r="G21" i="7" s="1"/>
  <c r="C21" i="7"/>
  <c r="F20" i="7"/>
  <c r="G20" i="7" s="1"/>
  <c r="C20" i="7"/>
  <c r="F19" i="7"/>
  <c r="G19" i="7" s="1"/>
  <c r="C19" i="7"/>
  <c r="F18" i="7"/>
  <c r="G18" i="7" s="1"/>
  <c r="C18" i="7"/>
  <c r="F17" i="7"/>
  <c r="G17" i="7" s="1"/>
  <c r="C17" i="7"/>
  <c r="F16" i="7"/>
  <c r="G16" i="7" s="1"/>
  <c r="C16" i="7"/>
  <c r="F15" i="7"/>
  <c r="G15" i="7" s="1"/>
  <c r="C15" i="7"/>
  <c r="F14" i="7"/>
  <c r="G14" i="7" s="1"/>
  <c r="C14" i="7"/>
  <c r="F13" i="7"/>
  <c r="G13" i="7" s="1"/>
  <c r="C13" i="7"/>
  <c r="F12" i="7"/>
  <c r="G12" i="7" s="1"/>
  <c r="C12" i="7"/>
  <c r="G11" i="7"/>
  <c r="F11" i="7"/>
  <c r="C11" i="7"/>
  <c r="F10" i="7"/>
  <c r="G10" i="7" s="1"/>
  <c r="C10" i="7"/>
  <c r="F9" i="7"/>
  <c r="G9" i="7" s="1"/>
  <c r="C9" i="7"/>
  <c r="F8" i="7"/>
  <c r="G8" i="7" s="1"/>
  <c r="C8" i="7"/>
  <c r="F7" i="7"/>
  <c r="G7" i="7" s="1"/>
  <c r="C7" i="7"/>
  <c r="F6" i="7"/>
  <c r="G6" i="7" s="1"/>
  <c r="C6" i="7"/>
  <c r="F5" i="7"/>
  <c r="G5" i="7" s="1"/>
  <c r="C5" i="7"/>
  <c r="F4" i="7"/>
  <c r="G4" i="7" s="1"/>
  <c r="C4" i="7"/>
  <c r="G3" i="7"/>
  <c r="F3" i="7"/>
  <c r="AF3" i="7" s="1"/>
  <c r="R127" i="14" l="1"/>
  <c r="S124" i="14"/>
  <c r="V4" i="14"/>
  <c r="W4" i="14" s="1"/>
  <c r="V8" i="14"/>
  <c r="W8" i="14" s="1"/>
  <c r="V12" i="14"/>
  <c r="W12" i="14" s="1"/>
  <c r="V16" i="14"/>
  <c r="W16" i="14" s="1"/>
  <c r="V20" i="14"/>
  <c r="W20" i="14" s="1"/>
  <c r="V24" i="14"/>
  <c r="W24" i="14" s="1"/>
  <c r="V28" i="14"/>
  <c r="W28" i="14" s="1"/>
  <c r="V32" i="14"/>
  <c r="W32" i="14" s="1"/>
  <c r="V36" i="14"/>
  <c r="W36" i="14" s="1"/>
  <c r="V40" i="14"/>
  <c r="W40" i="14" s="1"/>
  <c r="V44" i="14"/>
  <c r="W44" i="14" s="1"/>
  <c r="V48" i="14"/>
  <c r="W48" i="14" s="1"/>
  <c r="V52" i="14"/>
  <c r="W52" i="14" s="1"/>
  <c r="V56" i="14"/>
  <c r="W56" i="14" s="1"/>
  <c r="V60" i="14"/>
  <c r="W60" i="14" s="1"/>
  <c r="V64" i="14"/>
  <c r="W64" i="14" s="1"/>
  <c r="V68" i="14"/>
  <c r="W68" i="14" s="1"/>
  <c r="V72" i="14"/>
  <c r="W72" i="14" s="1"/>
  <c r="V76" i="14"/>
  <c r="W76" i="14" s="1"/>
  <c r="V80" i="14"/>
  <c r="W80" i="14" s="1"/>
  <c r="V84" i="14"/>
  <c r="W84" i="14" s="1"/>
  <c r="V88" i="14"/>
  <c r="W88" i="14" s="1"/>
  <c r="V92" i="14"/>
  <c r="W92" i="14" s="1"/>
  <c r="V96" i="14"/>
  <c r="W96" i="14" s="1"/>
  <c r="V100" i="14"/>
  <c r="W100" i="14" s="1"/>
  <c r="V104" i="14"/>
  <c r="W104" i="14" s="1"/>
  <c r="V108" i="14"/>
  <c r="W108" i="14" s="1"/>
  <c r="V112" i="14"/>
  <c r="W112" i="14" s="1"/>
  <c r="V116" i="14"/>
  <c r="W116" i="14" s="1"/>
  <c r="V120" i="14"/>
  <c r="W120" i="14" s="1"/>
  <c r="V124" i="14"/>
  <c r="V7" i="14"/>
  <c r="W7" i="14" s="1"/>
  <c r="V11" i="14"/>
  <c r="W11" i="14" s="1"/>
  <c r="V15" i="14"/>
  <c r="W15" i="14" s="1"/>
  <c r="V19" i="14"/>
  <c r="W19" i="14" s="1"/>
  <c r="V23" i="14"/>
  <c r="W23" i="14" s="1"/>
  <c r="V27" i="14"/>
  <c r="W27" i="14" s="1"/>
  <c r="V31" i="14"/>
  <c r="W31" i="14" s="1"/>
  <c r="V35" i="14"/>
  <c r="W35" i="14" s="1"/>
  <c r="V39" i="14"/>
  <c r="W39" i="14" s="1"/>
  <c r="V46" i="14"/>
  <c r="W46" i="14" s="1"/>
  <c r="V47" i="14"/>
  <c r="W47" i="14" s="1"/>
  <c r="V54" i="14"/>
  <c r="W54" i="14" s="1"/>
  <c r="V55" i="14"/>
  <c r="W55" i="14" s="1"/>
  <c r="V62" i="14"/>
  <c r="W62" i="14" s="1"/>
  <c r="V63" i="14"/>
  <c r="W63" i="14" s="1"/>
  <c r="V70" i="14"/>
  <c r="W70" i="14" s="1"/>
  <c r="V71" i="14"/>
  <c r="W71" i="14" s="1"/>
  <c r="V78" i="14"/>
  <c r="W78" i="14" s="1"/>
  <c r="V79" i="14"/>
  <c r="W79" i="14" s="1"/>
  <c r="V86" i="14"/>
  <c r="W86" i="14" s="1"/>
  <c r="V87" i="14"/>
  <c r="W87" i="14" s="1"/>
  <c r="V94" i="14"/>
  <c r="W94" i="14" s="1"/>
  <c r="V95" i="14"/>
  <c r="W95" i="14" s="1"/>
  <c r="V102" i="14"/>
  <c r="W102" i="14" s="1"/>
  <c r="V103" i="14"/>
  <c r="W103" i="14" s="1"/>
  <c r="V110" i="14"/>
  <c r="W110" i="14" s="1"/>
  <c r="V111" i="14"/>
  <c r="W111" i="14" s="1"/>
  <c r="V118" i="14"/>
  <c r="W118" i="14" s="1"/>
  <c r="V119" i="14"/>
  <c r="W119" i="14" s="1"/>
  <c r="V5" i="14"/>
  <c r="W5" i="14" s="1"/>
  <c r="V6" i="14"/>
  <c r="W6" i="14" s="1"/>
  <c r="V9" i="14"/>
  <c r="W9" i="14" s="1"/>
  <c r="V10" i="14"/>
  <c r="W10" i="14" s="1"/>
  <c r="V13" i="14"/>
  <c r="W13" i="14" s="1"/>
  <c r="V14" i="14"/>
  <c r="W14" i="14" s="1"/>
  <c r="V17" i="14"/>
  <c r="W17" i="14" s="1"/>
  <c r="V18" i="14"/>
  <c r="W18" i="14" s="1"/>
  <c r="V21" i="14"/>
  <c r="W21" i="14" s="1"/>
  <c r="V22" i="14"/>
  <c r="W22" i="14" s="1"/>
  <c r="V25" i="14"/>
  <c r="W25" i="14" s="1"/>
  <c r="V26" i="14"/>
  <c r="W26" i="14" s="1"/>
  <c r="V29" i="14"/>
  <c r="W29" i="14" s="1"/>
  <c r="V30" i="14"/>
  <c r="W30" i="14" s="1"/>
  <c r="V33" i="14"/>
  <c r="W33" i="14" s="1"/>
  <c r="V34" i="14"/>
  <c r="W34" i="14" s="1"/>
  <c r="V37" i="14"/>
  <c r="W37" i="14" s="1"/>
  <c r="V38" i="14"/>
  <c r="W38" i="14" s="1"/>
  <c r="V45" i="14"/>
  <c r="W45" i="14" s="1"/>
  <c r="V53" i="14"/>
  <c r="W53" i="14" s="1"/>
  <c r="V61" i="14"/>
  <c r="W61" i="14" s="1"/>
  <c r="V69" i="14"/>
  <c r="W69" i="14" s="1"/>
  <c r="V77" i="14"/>
  <c r="W77" i="14" s="1"/>
  <c r="V85" i="14"/>
  <c r="W85" i="14" s="1"/>
  <c r="V93" i="14"/>
  <c r="W93" i="14" s="1"/>
  <c r="V101" i="14"/>
  <c r="W101" i="14" s="1"/>
  <c r="V109" i="14"/>
  <c r="W109" i="14" s="1"/>
  <c r="V117" i="14"/>
  <c r="W117" i="14" s="1"/>
  <c r="V42" i="14"/>
  <c r="W42" i="14" s="1"/>
  <c r="V49" i="14"/>
  <c r="W49" i="14" s="1"/>
  <c r="V58" i="14"/>
  <c r="W58" i="14" s="1"/>
  <c r="V65" i="14"/>
  <c r="W65" i="14" s="1"/>
  <c r="V41" i="14"/>
  <c r="W41" i="14" s="1"/>
  <c r="V50" i="14"/>
  <c r="W50" i="14" s="1"/>
  <c r="V57" i="14"/>
  <c r="W57" i="14" s="1"/>
  <c r="V51" i="14"/>
  <c r="W51" i="14" s="1"/>
  <c r="V74" i="14"/>
  <c r="W74" i="14" s="1"/>
  <c r="V81" i="14"/>
  <c r="W81" i="14" s="1"/>
  <c r="V90" i="14"/>
  <c r="W90" i="14" s="1"/>
  <c r="V97" i="14"/>
  <c r="W97" i="14" s="1"/>
  <c r="V106" i="14"/>
  <c r="W106" i="14" s="1"/>
  <c r="V113" i="14"/>
  <c r="W113" i="14" s="1"/>
  <c r="V121" i="14"/>
  <c r="W121" i="14" s="1"/>
  <c r="V66" i="14"/>
  <c r="W66" i="14" s="1"/>
  <c r="V83" i="14"/>
  <c r="W83" i="14" s="1"/>
  <c r="V99" i="14"/>
  <c r="W99" i="14" s="1"/>
  <c r="V115" i="14"/>
  <c r="W115" i="14" s="1"/>
  <c r="V122" i="14"/>
  <c r="W122" i="14" s="1"/>
  <c r="V43" i="14"/>
  <c r="W43" i="14" s="1"/>
  <c r="V59" i="14"/>
  <c r="W59" i="14" s="1"/>
  <c r="V73" i="14"/>
  <c r="W73" i="14" s="1"/>
  <c r="V82" i="14"/>
  <c r="W82" i="14" s="1"/>
  <c r="V89" i="14"/>
  <c r="W89" i="14" s="1"/>
  <c r="V98" i="14"/>
  <c r="W98" i="14" s="1"/>
  <c r="V105" i="14"/>
  <c r="W105" i="14" s="1"/>
  <c r="V114" i="14"/>
  <c r="W114" i="14" s="1"/>
  <c r="V91" i="14"/>
  <c r="W91" i="14" s="1"/>
  <c r="V67" i="14"/>
  <c r="W67" i="14" s="1"/>
  <c r="V75" i="14"/>
  <c r="W75" i="14" s="1"/>
  <c r="V123" i="14"/>
  <c r="W123" i="14" s="1"/>
  <c r="V107" i="14"/>
  <c r="W107" i="14" s="1"/>
  <c r="S125" i="14"/>
  <c r="N2" i="8"/>
  <c r="N3" i="8" s="1"/>
  <c r="O241" i="8" s="1"/>
  <c r="O239" i="8"/>
  <c r="O237" i="8"/>
  <c r="O235" i="8"/>
  <c r="O231" i="8"/>
  <c r="O229" i="8"/>
  <c r="O227" i="8"/>
  <c r="O221" i="8"/>
  <c r="O219" i="8"/>
  <c r="O217" i="8"/>
  <c r="O213" i="8"/>
  <c r="O211" i="8"/>
  <c r="O193" i="8"/>
  <c r="O189" i="8"/>
  <c r="O187" i="8"/>
  <c r="O185" i="8"/>
  <c r="O181" i="8"/>
  <c r="O179" i="8"/>
  <c r="O177" i="8"/>
  <c r="O173" i="8"/>
  <c r="O171" i="8"/>
  <c r="O169" i="8"/>
  <c r="O165" i="8"/>
  <c r="O163" i="8"/>
  <c r="O161" i="8"/>
  <c r="O155" i="8"/>
  <c r="O153" i="8"/>
  <c r="O151" i="8"/>
  <c r="O147" i="8"/>
  <c r="O145" i="8"/>
  <c r="O143" i="8"/>
  <c r="O139" i="8"/>
  <c r="O137" i="8"/>
  <c r="O135" i="8"/>
  <c r="O131" i="8"/>
  <c r="O129" i="8"/>
  <c r="O127" i="8"/>
  <c r="O123" i="8"/>
  <c r="O121" i="8"/>
  <c r="O119" i="8"/>
  <c r="O115" i="8"/>
  <c r="O113" i="8"/>
  <c r="O111" i="8"/>
  <c r="O107" i="8"/>
  <c r="O105" i="8"/>
  <c r="O103" i="8"/>
  <c r="O99" i="8"/>
  <c r="O97" i="8"/>
  <c r="O158" i="8"/>
  <c r="O154" i="8"/>
  <c r="O152" i="8"/>
  <c r="O150" i="8"/>
  <c r="O146" i="8"/>
  <c r="O144" i="8"/>
  <c r="O142" i="8"/>
  <c r="O138" i="8"/>
  <c r="O136" i="8"/>
  <c r="O134" i="8"/>
  <c r="O130" i="8"/>
  <c r="O128" i="8"/>
  <c r="O126" i="8"/>
  <c r="O122" i="8"/>
  <c r="O120" i="8"/>
  <c r="O118" i="8"/>
  <c r="O114" i="8"/>
  <c r="O112" i="8"/>
  <c r="O110" i="8"/>
  <c r="O106" i="8"/>
  <c r="O104" i="8"/>
  <c r="O102" i="8"/>
  <c r="O56" i="8"/>
  <c r="O50" i="8"/>
  <c r="O48" i="8"/>
  <c r="O44" i="8"/>
  <c r="O42" i="8"/>
  <c r="O40" i="8"/>
  <c r="O36" i="8"/>
  <c r="O34" i="8"/>
  <c r="O32" i="8"/>
  <c r="O28" i="8"/>
  <c r="O26" i="8"/>
  <c r="O24" i="8"/>
  <c r="O20" i="8"/>
  <c r="O100" i="8"/>
  <c r="O96" i="8"/>
  <c r="O94" i="8"/>
  <c r="O93" i="8"/>
  <c r="O92" i="8"/>
  <c r="O90" i="8"/>
  <c r="O89" i="8"/>
  <c r="O88" i="8"/>
  <c r="O86" i="8"/>
  <c r="O85" i="8"/>
  <c r="O84" i="8"/>
  <c r="O23" i="8"/>
  <c r="O21" i="8"/>
  <c r="O19" i="8"/>
  <c r="O10" i="8"/>
  <c r="O8" i="8"/>
  <c r="O6" i="8"/>
  <c r="O18" i="8"/>
  <c r="O17" i="8"/>
  <c r="O16" i="8"/>
  <c r="O11" i="8"/>
  <c r="O9" i="8"/>
  <c r="O7" i="8"/>
  <c r="O15" i="8"/>
  <c r="O25" i="8"/>
  <c r="O64" i="8"/>
  <c r="O54" i="8"/>
  <c r="O70" i="8"/>
  <c r="O37" i="8"/>
  <c r="O53" i="8"/>
  <c r="O61" i="8"/>
  <c r="O69" i="8"/>
  <c r="O160" i="8"/>
  <c r="O164" i="8"/>
  <c r="O172" i="8"/>
  <c r="O188" i="8"/>
  <c r="O196" i="8"/>
  <c r="O204" i="8"/>
  <c r="O212" i="8"/>
  <c r="O220" i="8"/>
  <c r="O228" i="8"/>
  <c r="O236" i="8"/>
  <c r="O207" i="8"/>
  <c r="O205" i="8"/>
  <c r="O27" i="8"/>
  <c r="O68" i="8"/>
  <c r="O58" i="8"/>
  <c r="O74" i="8"/>
  <c r="O29" i="8"/>
  <c r="O33" i="8"/>
  <c r="O39" i="8"/>
  <c r="O47" i="8"/>
  <c r="O55" i="8"/>
  <c r="O63" i="8"/>
  <c r="O71" i="8"/>
  <c r="O79" i="8"/>
  <c r="O159" i="8"/>
  <c r="O195" i="8"/>
  <c r="O243" i="8"/>
  <c r="O170" i="8"/>
  <c r="O178" i="8"/>
  <c r="O186" i="8"/>
  <c r="O194" i="8"/>
  <c r="O202" i="8"/>
  <c r="O210" i="8"/>
  <c r="O218" i="8"/>
  <c r="O226" i="8"/>
  <c r="O234" i="8"/>
  <c r="O242" i="8"/>
  <c r="O209" i="8"/>
  <c r="O13" i="8"/>
  <c r="O52" i="8"/>
  <c r="O72" i="8"/>
  <c r="O62" i="8"/>
  <c r="O78" i="8"/>
  <c r="O41" i="8"/>
  <c r="O49" i="8"/>
  <c r="O57" i="8"/>
  <c r="O65" i="8"/>
  <c r="O73" i="8"/>
  <c r="O81" i="8"/>
  <c r="O162" i="8"/>
  <c r="O168" i="8"/>
  <c r="O176" i="8"/>
  <c r="O184" i="8"/>
  <c r="O192" i="8"/>
  <c r="O200" i="8"/>
  <c r="O208" i="8"/>
  <c r="O216" i="8"/>
  <c r="O224" i="8"/>
  <c r="O232" i="8"/>
  <c r="O240" i="8"/>
  <c r="O199" i="8"/>
  <c r="O197" i="8"/>
  <c r="O225" i="8"/>
  <c r="O60" i="8"/>
  <c r="O76" i="8"/>
  <c r="O66" i="8"/>
  <c r="O82" i="8"/>
  <c r="O31" i="8"/>
  <c r="O35" i="8"/>
  <c r="O43" i="8"/>
  <c r="O51" i="8"/>
  <c r="O59" i="8"/>
  <c r="O67" i="8"/>
  <c r="O75" i="8"/>
  <c r="O203" i="8"/>
  <c r="O166" i="8"/>
  <c r="O174" i="8"/>
  <c r="O182" i="8"/>
  <c r="O190" i="8"/>
  <c r="O198" i="8"/>
  <c r="O206" i="8"/>
  <c r="O214" i="8"/>
  <c r="O222" i="8"/>
  <c r="O230" i="8"/>
  <c r="O238" i="8"/>
  <c r="O201" i="8"/>
  <c r="T125" i="14" l="1"/>
  <c r="R129" i="14" s="1"/>
  <c r="R128" i="14"/>
  <c r="V127" i="14"/>
  <c r="W124" i="14"/>
  <c r="W125" i="14" s="1"/>
  <c r="O180" i="8"/>
  <c r="O77" i="8"/>
  <c r="O45" i="8"/>
  <c r="O80" i="8"/>
  <c r="O5" i="8"/>
  <c r="O14" i="8"/>
  <c r="O4" i="8"/>
  <c r="O12" i="8"/>
  <c r="O83" i="8"/>
  <c r="O87" i="8"/>
  <c r="O91" i="8"/>
  <c r="O95" i="8"/>
  <c r="O22" i="8"/>
  <c r="O30" i="8"/>
  <c r="O38" i="8"/>
  <c r="O46" i="8"/>
  <c r="O98" i="8"/>
  <c r="O108" i="8"/>
  <c r="O116" i="8"/>
  <c r="O124" i="8"/>
  <c r="O132" i="8"/>
  <c r="O140" i="8"/>
  <c r="O148" i="8"/>
  <c r="O156" i="8"/>
  <c r="O101" i="8"/>
  <c r="O109" i="8"/>
  <c r="O117" i="8"/>
  <c r="O125" i="8"/>
  <c r="O133" i="8"/>
  <c r="O141" i="8"/>
  <c r="O149" i="8"/>
  <c r="O157" i="8"/>
  <c r="O167" i="8"/>
  <c r="O175" i="8"/>
  <c r="O183" i="8"/>
  <c r="O191" i="8"/>
  <c r="O215" i="8"/>
  <c r="O223" i="8"/>
  <c r="O233" i="8"/>
  <c r="V128" i="14" l="1"/>
  <c r="X125" i="14"/>
  <c r="V129" i="14" s="1"/>
  <c r="I2" i="6"/>
  <c r="F5" i="6"/>
  <c r="F6" i="6"/>
  <c r="F7" i="6"/>
  <c r="F8" i="6"/>
  <c r="F9" i="6"/>
  <c r="F10" i="6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F25" i="6"/>
  <c r="F26" i="6"/>
  <c r="F27" i="6"/>
  <c r="F28" i="6"/>
  <c r="F29" i="6"/>
  <c r="F30" i="6"/>
  <c r="F31" i="6"/>
  <c r="F32" i="6"/>
  <c r="F33" i="6"/>
  <c r="F34" i="6"/>
  <c r="F35" i="6"/>
  <c r="F36" i="6"/>
  <c r="F37" i="6"/>
  <c r="F38" i="6"/>
  <c r="F39" i="6"/>
  <c r="F40" i="6"/>
  <c r="F41" i="6"/>
  <c r="F42" i="6"/>
  <c r="F43" i="6"/>
  <c r="F44" i="6"/>
  <c r="F45" i="6"/>
  <c r="F46" i="6"/>
  <c r="F47" i="6"/>
  <c r="F48" i="6"/>
  <c r="F49" i="6"/>
  <c r="F50" i="6"/>
  <c r="F51" i="6"/>
  <c r="F52" i="6"/>
  <c r="F53" i="6"/>
  <c r="F54" i="6"/>
  <c r="F55" i="6"/>
  <c r="F56" i="6"/>
  <c r="F57" i="6"/>
  <c r="F58" i="6"/>
  <c r="F59" i="6"/>
  <c r="F60" i="6"/>
  <c r="F61" i="6"/>
  <c r="F62" i="6"/>
  <c r="F63" i="6"/>
  <c r="F64" i="6"/>
  <c r="F65" i="6"/>
  <c r="F66" i="6"/>
  <c r="F67" i="6"/>
  <c r="F68" i="6"/>
  <c r="F69" i="6"/>
  <c r="F70" i="6"/>
  <c r="F71" i="6"/>
  <c r="F72" i="6"/>
  <c r="F73" i="6"/>
  <c r="F74" i="6"/>
  <c r="F75" i="6"/>
  <c r="F76" i="6"/>
  <c r="F77" i="6"/>
  <c r="F78" i="6"/>
  <c r="F79" i="6"/>
  <c r="F80" i="6"/>
  <c r="F81" i="6"/>
  <c r="F82" i="6"/>
  <c r="F83" i="6"/>
  <c r="F84" i="6"/>
  <c r="F85" i="6"/>
  <c r="F86" i="6"/>
  <c r="F87" i="6"/>
  <c r="F88" i="6"/>
  <c r="F89" i="6"/>
  <c r="F90" i="6"/>
  <c r="F91" i="6"/>
  <c r="F92" i="6"/>
  <c r="F93" i="6"/>
  <c r="F94" i="6"/>
  <c r="F95" i="6"/>
  <c r="F96" i="6"/>
  <c r="F97" i="6"/>
  <c r="F98" i="6"/>
  <c r="F99" i="6"/>
  <c r="F100" i="6"/>
  <c r="F101" i="6"/>
  <c r="F102" i="6"/>
  <c r="F103" i="6"/>
  <c r="F104" i="6"/>
  <c r="F105" i="6"/>
  <c r="F106" i="6"/>
  <c r="F107" i="6"/>
  <c r="F108" i="6"/>
  <c r="F109" i="6"/>
  <c r="F110" i="6"/>
  <c r="F111" i="6"/>
  <c r="F112" i="6"/>
  <c r="F113" i="6"/>
  <c r="F114" i="6"/>
  <c r="F115" i="6"/>
  <c r="F116" i="6"/>
  <c r="F117" i="6"/>
  <c r="F118" i="6"/>
  <c r="F119" i="6"/>
  <c r="F120" i="6"/>
  <c r="F121" i="6"/>
  <c r="F122" i="6"/>
  <c r="F123" i="6"/>
  <c r="F124" i="6"/>
  <c r="F125" i="6"/>
  <c r="F126" i="6"/>
  <c r="F127" i="6"/>
  <c r="F128" i="6"/>
  <c r="F129" i="6"/>
  <c r="F130" i="6"/>
  <c r="F131" i="6"/>
  <c r="F132" i="6"/>
  <c r="F133" i="6"/>
  <c r="F134" i="6"/>
  <c r="F135" i="6"/>
  <c r="F136" i="6"/>
  <c r="F137" i="6"/>
  <c r="F138" i="6"/>
  <c r="F139" i="6"/>
  <c r="F140" i="6"/>
  <c r="F141" i="6"/>
  <c r="F142" i="6"/>
  <c r="F143" i="6"/>
  <c r="F144" i="6"/>
  <c r="F145" i="6"/>
  <c r="F146" i="6"/>
  <c r="F147" i="6"/>
  <c r="F148" i="6"/>
  <c r="F149" i="6"/>
  <c r="F150" i="6"/>
  <c r="F151" i="6"/>
  <c r="F152" i="6"/>
  <c r="F153" i="6"/>
  <c r="F154" i="6"/>
  <c r="F155" i="6"/>
  <c r="F156" i="6"/>
  <c r="F157" i="6"/>
  <c r="F158" i="6"/>
  <c r="F159" i="6"/>
  <c r="F160" i="6"/>
  <c r="F161" i="6"/>
  <c r="F162" i="6"/>
  <c r="F163" i="6"/>
  <c r="F164" i="6"/>
  <c r="F165" i="6"/>
  <c r="F166" i="6"/>
  <c r="F167" i="6"/>
  <c r="F168" i="6"/>
  <c r="F169" i="6"/>
  <c r="F170" i="6"/>
  <c r="F171" i="6"/>
  <c r="F172" i="6"/>
  <c r="F173" i="6"/>
  <c r="F174" i="6"/>
  <c r="F175" i="6"/>
  <c r="F176" i="6"/>
  <c r="F177" i="6"/>
  <c r="F178" i="6"/>
  <c r="F179" i="6"/>
  <c r="F180" i="6"/>
  <c r="F181" i="6"/>
  <c r="F182" i="6"/>
  <c r="F183" i="6"/>
  <c r="F184" i="6"/>
  <c r="F185" i="6"/>
  <c r="F186" i="6"/>
  <c r="F187" i="6"/>
  <c r="F188" i="6"/>
  <c r="F189" i="6"/>
  <c r="F190" i="6"/>
  <c r="F191" i="6"/>
  <c r="F192" i="6"/>
  <c r="F193" i="6"/>
  <c r="F194" i="6"/>
  <c r="F195" i="6"/>
  <c r="F196" i="6"/>
  <c r="F197" i="6"/>
  <c r="F198" i="6"/>
  <c r="F199" i="6"/>
  <c r="F200" i="6"/>
  <c r="F201" i="6"/>
  <c r="F202" i="6"/>
  <c r="F203" i="6"/>
  <c r="F204" i="6"/>
  <c r="F205" i="6"/>
  <c r="F206" i="6"/>
  <c r="F207" i="6"/>
  <c r="F208" i="6"/>
  <c r="F209" i="6"/>
  <c r="F210" i="6"/>
  <c r="F211" i="6"/>
  <c r="F212" i="6"/>
  <c r="F213" i="6"/>
  <c r="F214" i="6"/>
  <c r="F215" i="6"/>
  <c r="F216" i="6"/>
  <c r="F217" i="6"/>
  <c r="F218" i="6"/>
  <c r="F219" i="6"/>
  <c r="F220" i="6"/>
  <c r="F221" i="6"/>
  <c r="F222" i="6"/>
  <c r="F223" i="6"/>
  <c r="F224" i="6"/>
  <c r="F225" i="6"/>
  <c r="F226" i="6"/>
  <c r="F227" i="6"/>
  <c r="F228" i="6"/>
  <c r="F229" i="6"/>
  <c r="F230" i="6"/>
  <c r="F231" i="6"/>
  <c r="F232" i="6"/>
  <c r="F233" i="6"/>
  <c r="F234" i="6"/>
  <c r="F235" i="6"/>
  <c r="F236" i="6"/>
  <c r="F237" i="6"/>
  <c r="F238" i="6"/>
  <c r="F239" i="6"/>
  <c r="F240" i="6"/>
  <c r="F241" i="6"/>
  <c r="F242" i="6"/>
  <c r="F243" i="6"/>
  <c r="F4" i="6"/>
  <c r="C243" i="6" l="1"/>
  <c r="C242" i="6"/>
  <c r="C241" i="6"/>
  <c r="C240" i="6"/>
  <c r="C239" i="6"/>
  <c r="C238" i="6"/>
  <c r="C237" i="6"/>
  <c r="C236" i="6"/>
  <c r="C235" i="6"/>
  <c r="C234" i="6"/>
  <c r="C233" i="6"/>
  <c r="C232" i="6"/>
  <c r="C231" i="6"/>
  <c r="C230" i="6"/>
  <c r="C229" i="6"/>
  <c r="C228" i="6"/>
  <c r="C227" i="6"/>
  <c r="C226" i="6"/>
  <c r="C225" i="6"/>
  <c r="C224" i="6"/>
  <c r="C223" i="6"/>
  <c r="C222" i="6"/>
  <c r="C221" i="6"/>
  <c r="C220" i="6"/>
  <c r="C219" i="6"/>
  <c r="C218" i="6"/>
  <c r="C217" i="6"/>
  <c r="C216" i="6"/>
  <c r="C215" i="6"/>
  <c r="C214" i="6"/>
  <c r="C213" i="6"/>
  <c r="C212" i="6"/>
  <c r="C211" i="6"/>
  <c r="C210" i="6"/>
  <c r="C209" i="6"/>
  <c r="C208" i="6"/>
  <c r="C207" i="6"/>
  <c r="C206" i="6"/>
  <c r="C205" i="6"/>
  <c r="C204" i="6"/>
  <c r="C203" i="6"/>
  <c r="C202" i="6"/>
  <c r="C201" i="6"/>
  <c r="C200" i="6"/>
  <c r="C199" i="6"/>
  <c r="C198" i="6"/>
  <c r="C197" i="6"/>
  <c r="C196" i="6"/>
  <c r="C195" i="6"/>
  <c r="C194" i="6"/>
  <c r="C193" i="6"/>
  <c r="C192" i="6"/>
  <c r="C191" i="6"/>
  <c r="C190" i="6"/>
  <c r="C189" i="6"/>
  <c r="C188" i="6"/>
  <c r="C187" i="6"/>
  <c r="C186" i="6"/>
  <c r="C185" i="6"/>
  <c r="C184" i="6"/>
  <c r="C183" i="6"/>
  <c r="C182" i="6"/>
  <c r="C181" i="6"/>
  <c r="C180" i="6"/>
  <c r="C179" i="6"/>
  <c r="C178" i="6"/>
  <c r="C177" i="6"/>
  <c r="C176" i="6"/>
  <c r="C175" i="6"/>
  <c r="C174" i="6"/>
  <c r="C173" i="6"/>
  <c r="C172" i="6"/>
  <c r="C171" i="6"/>
  <c r="C170" i="6"/>
  <c r="C169" i="6"/>
  <c r="C168" i="6"/>
  <c r="C167" i="6"/>
  <c r="C166" i="6"/>
  <c r="C165" i="6"/>
  <c r="C164" i="6"/>
  <c r="C163" i="6"/>
  <c r="C162" i="6"/>
  <c r="C161" i="6"/>
  <c r="C160" i="6"/>
  <c r="C159" i="6"/>
  <c r="C158" i="6"/>
  <c r="C157" i="6"/>
  <c r="C156" i="6"/>
  <c r="C155" i="6"/>
  <c r="C154" i="6"/>
  <c r="C153" i="6"/>
  <c r="C152" i="6"/>
  <c r="C151" i="6"/>
  <c r="C150" i="6"/>
  <c r="C149" i="6"/>
  <c r="C148" i="6"/>
  <c r="C147" i="6"/>
  <c r="C146" i="6"/>
  <c r="C145" i="6"/>
  <c r="C144" i="6"/>
  <c r="C143" i="6"/>
  <c r="C142" i="6"/>
  <c r="C141" i="6"/>
  <c r="C140" i="6"/>
  <c r="C139" i="6"/>
  <c r="C138" i="6"/>
  <c r="C137" i="6"/>
  <c r="C136" i="6"/>
  <c r="C135" i="6"/>
  <c r="C134" i="6"/>
  <c r="C133" i="6"/>
  <c r="C132" i="6"/>
  <c r="C131" i="6"/>
  <c r="C130" i="6"/>
  <c r="C129" i="6"/>
  <c r="C128" i="6"/>
  <c r="C127" i="6"/>
  <c r="C126" i="6"/>
  <c r="C125" i="6"/>
  <c r="C124" i="6"/>
  <c r="C123" i="6"/>
  <c r="C122" i="6"/>
  <c r="C121" i="6"/>
  <c r="C120" i="6"/>
  <c r="C119" i="6"/>
  <c r="C118" i="6"/>
  <c r="C117" i="6"/>
  <c r="C116" i="6"/>
  <c r="C115" i="6"/>
  <c r="C114" i="6"/>
  <c r="C113" i="6"/>
  <c r="C112" i="6"/>
  <c r="C111" i="6"/>
  <c r="C110" i="6"/>
  <c r="C109" i="6"/>
  <c r="C108" i="6"/>
  <c r="C107" i="6"/>
  <c r="C106" i="6"/>
  <c r="C105" i="6"/>
  <c r="C104" i="6"/>
  <c r="C103" i="6"/>
  <c r="C102" i="6"/>
  <c r="C101" i="6"/>
  <c r="C100" i="6"/>
  <c r="C99" i="6"/>
  <c r="C98" i="6"/>
  <c r="C97" i="6"/>
  <c r="C96" i="6"/>
  <c r="C95" i="6"/>
  <c r="C94" i="6"/>
  <c r="C93" i="6"/>
  <c r="C92" i="6"/>
  <c r="C91" i="6"/>
  <c r="C90" i="6"/>
  <c r="C89" i="6"/>
  <c r="C88" i="6"/>
  <c r="C87" i="6"/>
  <c r="C86" i="6"/>
  <c r="C85" i="6"/>
  <c r="C84" i="6"/>
  <c r="C83" i="6"/>
  <c r="C82" i="6"/>
  <c r="C81" i="6"/>
  <c r="C80" i="6"/>
  <c r="C79" i="6"/>
  <c r="C78" i="6"/>
  <c r="C77" i="6"/>
  <c r="C76" i="6"/>
  <c r="C75" i="6"/>
  <c r="C74" i="6"/>
  <c r="C73" i="6"/>
  <c r="C72" i="6"/>
  <c r="C71" i="6"/>
  <c r="C70" i="6"/>
  <c r="C69" i="6"/>
  <c r="C68" i="6"/>
  <c r="C67" i="6"/>
  <c r="C66" i="6"/>
  <c r="C65" i="6"/>
  <c r="C64" i="6"/>
  <c r="C63" i="6"/>
  <c r="C62" i="6"/>
  <c r="C61" i="6"/>
  <c r="C60" i="6"/>
  <c r="C59" i="6"/>
  <c r="C58" i="6"/>
  <c r="C57" i="6"/>
  <c r="C56" i="6"/>
  <c r="C55" i="6"/>
  <c r="C54" i="6"/>
  <c r="C53" i="6"/>
  <c r="C52" i="6"/>
  <c r="C51" i="6"/>
  <c r="C50" i="6"/>
  <c r="C49" i="6"/>
  <c r="C48" i="6"/>
  <c r="C47" i="6"/>
  <c r="C46" i="6"/>
  <c r="C45" i="6"/>
  <c r="C44" i="6"/>
  <c r="C43" i="6"/>
  <c r="C42" i="6"/>
  <c r="C41" i="6"/>
  <c r="C40" i="6"/>
  <c r="C39" i="6"/>
  <c r="C38" i="6"/>
  <c r="C37" i="6"/>
  <c r="C36" i="6"/>
  <c r="C35" i="6"/>
  <c r="C34" i="6"/>
  <c r="C33" i="6"/>
  <c r="C32" i="6"/>
  <c r="C31" i="6"/>
  <c r="C30" i="6"/>
  <c r="C29" i="6"/>
  <c r="C28" i="6"/>
  <c r="C27" i="6"/>
  <c r="C26" i="6"/>
  <c r="C25" i="6"/>
  <c r="C24" i="6"/>
  <c r="C23" i="6"/>
  <c r="C22" i="6"/>
  <c r="C21" i="6"/>
  <c r="C20" i="6"/>
  <c r="C19" i="6"/>
  <c r="C18" i="6"/>
  <c r="C17" i="6"/>
  <c r="C16" i="6"/>
  <c r="C15" i="6"/>
  <c r="C14" i="6"/>
  <c r="C13" i="6"/>
  <c r="C12" i="6"/>
  <c r="C11" i="6"/>
  <c r="C10" i="6"/>
  <c r="C9" i="6"/>
  <c r="C8" i="6"/>
  <c r="C7" i="6"/>
  <c r="C6" i="6"/>
  <c r="C5" i="6"/>
  <c r="C4" i="6"/>
  <c r="D3" i="6" l="1"/>
  <c r="E16" i="6" s="1"/>
  <c r="G16" i="6" s="1"/>
  <c r="E203" i="6"/>
  <c r="G203" i="6" s="1"/>
  <c r="E235" i="6"/>
  <c r="G235" i="6" s="1"/>
  <c r="E171" i="6" l="1"/>
  <c r="G171" i="6" s="1"/>
  <c r="E139" i="6"/>
  <c r="G139" i="6" s="1"/>
  <c r="E241" i="6"/>
  <c r="G241" i="6" s="1"/>
  <c r="E177" i="6"/>
  <c r="G177" i="6" s="1"/>
  <c r="E117" i="6"/>
  <c r="G117" i="6" s="1"/>
  <c r="E37" i="6"/>
  <c r="G37" i="6" s="1"/>
  <c r="E159" i="6"/>
  <c r="G159" i="6" s="1"/>
  <c r="E41" i="6"/>
  <c r="G41" i="6" s="1"/>
  <c r="E127" i="6"/>
  <c r="G127" i="6" s="1"/>
  <c r="E57" i="6"/>
  <c r="G57" i="6" s="1"/>
  <c r="E167" i="6"/>
  <c r="G167" i="6" s="1"/>
  <c r="E93" i="6"/>
  <c r="G93" i="6" s="1"/>
  <c r="E29" i="6"/>
  <c r="G29" i="6" s="1"/>
  <c r="E86" i="6"/>
  <c r="G86" i="6" s="1"/>
  <c r="E67" i="6"/>
  <c r="G67" i="6" s="1"/>
  <c r="E17" i="6"/>
  <c r="G17" i="6" s="1"/>
  <c r="E5" i="6"/>
  <c r="G5" i="6" s="1"/>
  <c r="E129" i="6"/>
  <c r="G129" i="6" s="1"/>
  <c r="E12" i="6"/>
  <c r="G12" i="6" s="1"/>
  <c r="E30" i="6"/>
  <c r="G30" i="6" s="1"/>
  <c r="E137" i="6"/>
  <c r="G137" i="6" s="1"/>
  <c r="E180" i="6"/>
  <c r="G180" i="6" s="1"/>
  <c r="E51" i="6"/>
  <c r="G51" i="6" s="1"/>
  <c r="E195" i="6"/>
  <c r="G195" i="6" s="1"/>
  <c r="E131" i="6"/>
  <c r="G131" i="6" s="1"/>
  <c r="E151" i="6"/>
  <c r="G151" i="6" s="1"/>
  <c r="E21" i="6"/>
  <c r="G21" i="6" s="1"/>
  <c r="E231" i="6"/>
  <c r="G231" i="6" s="1"/>
  <c r="E25" i="6"/>
  <c r="G25" i="6" s="1"/>
  <c r="E77" i="6"/>
  <c r="G77" i="6" s="1"/>
  <c r="E82" i="6"/>
  <c r="G82" i="6" s="1"/>
  <c r="E13" i="6"/>
  <c r="G13" i="6" s="1"/>
  <c r="E65" i="6"/>
  <c r="G65" i="6" s="1"/>
  <c r="E4" i="6"/>
  <c r="G4" i="6" s="1"/>
  <c r="E49" i="6"/>
  <c r="G49" i="6" s="1"/>
  <c r="E217" i="6"/>
  <c r="G217" i="6" s="1"/>
  <c r="E35" i="6"/>
  <c r="G35" i="6" s="1"/>
  <c r="E27" i="6"/>
  <c r="G27" i="6" s="1"/>
  <c r="E187" i="6"/>
  <c r="G187" i="6" s="1"/>
  <c r="E155" i="6"/>
  <c r="G155" i="6" s="1"/>
  <c r="E115" i="6"/>
  <c r="G115" i="6" s="1"/>
  <c r="E209" i="6"/>
  <c r="G209" i="6" s="1"/>
  <c r="E145" i="6"/>
  <c r="G145" i="6" s="1"/>
  <c r="E69" i="6"/>
  <c r="G69" i="6" s="1"/>
  <c r="E223" i="6"/>
  <c r="G223" i="6" s="1"/>
  <c r="E109" i="6"/>
  <c r="G109" i="6" s="1"/>
  <c r="E199" i="6"/>
  <c r="G199" i="6" s="1"/>
  <c r="E207" i="6"/>
  <c r="G207" i="6" s="1"/>
  <c r="E225" i="6"/>
  <c r="G225" i="6" s="1"/>
  <c r="E108" i="6"/>
  <c r="G108" i="6" s="1"/>
  <c r="E61" i="6"/>
  <c r="G61" i="6" s="1"/>
  <c r="E143" i="6"/>
  <c r="G143" i="6" s="1"/>
  <c r="E78" i="6"/>
  <c r="G78" i="6" s="1"/>
  <c r="E33" i="6"/>
  <c r="G33" i="6" s="1"/>
  <c r="E8" i="6"/>
  <c r="G8" i="6" s="1"/>
  <c r="E185" i="6"/>
  <c r="G185" i="6" s="1"/>
  <c r="E50" i="6"/>
  <c r="G50" i="6" s="1"/>
  <c r="E66" i="6"/>
  <c r="G66" i="6" s="1"/>
  <c r="E113" i="6"/>
  <c r="G113" i="6" s="1"/>
  <c r="E87" i="6"/>
  <c r="G87" i="6" s="1"/>
  <c r="E38" i="6"/>
  <c r="G38" i="6" s="1"/>
  <c r="E14" i="6"/>
  <c r="G14" i="6" s="1"/>
  <c r="E201" i="6"/>
  <c r="G201" i="6" s="1"/>
  <c r="E75" i="6"/>
  <c r="G75" i="6" s="1"/>
  <c r="E15" i="6"/>
  <c r="G15" i="6" s="1"/>
  <c r="E119" i="6"/>
  <c r="G119" i="6" s="1"/>
  <c r="E70" i="6"/>
  <c r="G70" i="6" s="1"/>
  <c r="E238" i="6"/>
  <c r="G238" i="6" s="1"/>
  <c r="E230" i="6"/>
  <c r="G230" i="6" s="1"/>
  <c r="E222" i="6"/>
  <c r="G222" i="6" s="1"/>
  <c r="E214" i="6"/>
  <c r="G214" i="6" s="1"/>
  <c r="E206" i="6"/>
  <c r="G206" i="6" s="1"/>
  <c r="E198" i="6"/>
  <c r="G198" i="6" s="1"/>
  <c r="E190" i="6"/>
  <c r="G190" i="6" s="1"/>
  <c r="E182" i="6"/>
  <c r="G182" i="6" s="1"/>
  <c r="E174" i="6"/>
  <c r="G174" i="6" s="1"/>
  <c r="E166" i="6"/>
  <c r="G166" i="6" s="1"/>
  <c r="E158" i="6"/>
  <c r="G158" i="6" s="1"/>
  <c r="E150" i="6"/>
  <c r="G150" i="6" s="1"/>
  <c r="E142" i="6"/>
  <c r="G142" i="6" s="1"/>
  <c r="E126" i="6"/>
  <c r="G126" i="6" s="1"/>
  <c r="E234" i="6"/>
  <c r="G234" i="6" s="1"/>
  <c r="E232" i="6"/>
  <c r="G232" i="6" s="1"/>
  <c r="E218" i="6"/>
  <c r="G218" i="6" s="1"/>
  <c r="E216" i="6"/>
  <c r="G216" i="6" s="1"/>
  <c r="E202" i="6"/>
  <c r="G202" i="6" s="1"/>
  <c r="E200" i="6"/>
  <c r="G200" i="6" s="1"/>
  <c r="E186" i="6"/>
  <c r="G186" i="6" s="1"/>
  <c r="E184" i="6"/>
  <c r="G184" i="6" s="1"/>
  <c r="E170" i="6"/>
  <c r="G170" i="6" s="1"/>
  <c r="E168" i="6"/>
  <c r="G168" i="6" s="1"/>
  <c r="E154" i="6"/>
  <c r="G154" i="6" s="1"/>
  <c r="E152" i="6"/>
  <c r="G152" i="6" s="1"/>
  <c r="E138" i="6"/>
  <c r="G138" i="6" s="1"/>
  <c r="E136" i="6"/>
  <c r="G136" i="6" s="1"/>
  <c r="E130" i="6"/>
  <c r="G130" i="6" s="1"/>
  <c r="E125" i="6"/>
  <c r="G125" i="6" s="1"/>
  <c r="E111" i="6"/>
  <c r="G111" i="6" s="1"/>
  <c r="E236" i="6"/>
  <c r="G236" i="6" s="1"/>
  <c r="E226" i="6"/>
  <c r="G226" i="6" s="1"/>
  <c r="E221" i="6"/>
  <c r="G221" i="6" s="1"/>
  <c r="E204" i="6"/>
  <c r="G204" i="6" s="1"/>
  <c r="E194" i="6"/>
  <c r="G194" i="6" s="1"/>
  <c r="E189" i="6"/>
  <c r="G189" i="6" s="1"/>
  <c r="E172" i="6"/>
  <c r="G172" i="6" s="1"/>
  <c r="E162" i="6"/>
  <c r="G162" i="6" s="1"/>
  <c r="E157" i="6"/>
  <c r="G157" i="6" s="1"/>
  <c r="E140" i="6"/>
  <c r="G140" i="6" s="1"/>
  <c r="E110" i="6"/>
  <c r="G110" i="6" s="1"/>
  <c r="E96" i="6"/>
  <c r="G96" i="6" s="1"/>
  <c r="E80" i="6"/>
  <c r="G80" i="6" s="1"/>
  <c r="E64" i="6"/>
  <c r="G64" i="6" s="1"/>
  <c r="E48" i="6"/>
  <c r="G48" i="6" s="1"/>
  <c r="E32" i="6"/>
  <c r="G32" i="6" s="1"/>
  <c r="E19" i="6"/>
  <c r="G19" i="6" s="1"/>
  <c r="AC3" i="6"/>
  <c r="E240" i="6"/>
  <c r="G240" i="6" s="1"/>
  <c r="E229" i="6"/>
  <c r="G229" i="6" s="1"/>
  <c r="E208" i="6"/>
  <c r="G208" i="6" s="1"/>
  <c r="E197" i="6"/>
  <c r="G197" i="6" s="1"/>
  <c r="E176" i="6"/>
  <c r="G176" i="6" s="1"/>
  <c r="E165" i="6"/>
  <c r="G165" i="6" s="1"/>
  <c r="E144" i="6"/>
  <c r="G144" i="6" s="1"/>
  <c r="E134" i="6"/>
  <c r="G134" i="6" s="1"/>
  <c r="E133" i="6"/>
  <c r="G133" i="6" s="1"/>
  <c r="E132" i="6"/>
  <c r="G132" i="6" s="1"/>
  <c r="E105" i="6"/>
  <c r="G105" i="6" s="1"/>
  <c r="E99" i="6"/>
  <c r="G99" i="6" s="1"/>
  <c r="E52" i="6"/>
  <c r="G52" i="6" s="1"/>
  <c r="E20" i="6"/>
  <c r="G20" i="6" s="1"/>
  <c r="E237" i="6"/>
  <c r="G237" i="6" s="1"/>
  <c r="E205" i="6"/>
  <c r="G205" i="6" s="1"/>
  <c r="E188" i="6"/>
  <c r="G188" i="6" s="1"/>
  <c r="E178" i="6"/>
  <c r="G178" i="6" s="1"/>
  <c r="E122" i="6"/>
  <c r="G122" i="6" s="1"/>
  <c r="E40" i="6"/>
  <c r="G40" i="6" s="1"/>
  <c r="E24" i="6"/>
  <c r="G24" i="6" s="1"/>
  <c r="E196" i="6"/>
  <c r="G196" i="6" s="1"/>
  <c r="E84" i="6"/>
  <c r="G84" i="6" s="1"/>
  <c r="E68" i="6"/>
  <c r="G68" i="6" s="1"/>
  <c r="E36" i="6"/>
  <c r="G36" i="6" s="1"/>
  <c r="E242" i="6"/>
  <c r="G242" i="6" s="1"/>
  <c r="E220" i="6"/>
  <c r="G220" i="6" s="1"/>
  <c r="E210" i="6"/>
  <c r="G210" i="6" s="1"/>
  <c r="E173" i="6"/>
  <c r="G173" i="6" s="1"/>
  <c r="E156" i="6"/>
  <c r="G156" i="6" s="1"/>
  <c r="E146" i="6"/>
  <c r="G146" i="6" s="1"/>
  <c r="E141" i="6"/>
  <c r="G141" i="6" s="1"/>
  <c r="E114" i="6"/>
  <c r="G114" i="6" s="1"/>
  <c r="E112" i="6"/>
  <c r="G112" i="6" s="1"/>
  <c r="E107" i="6"/>
  <c r="G107" i="6" s="1"/>
  <c r="E88" i="6"/>
  <c r="G88" i="6" s="1"/>
  <c r="E72" i="6"/>
  <c r="G72" i="6" s="1"/>
  <c r="E56" i="6"/>
  <c r="G56" i="6" s="1"/>
  <c r="E228" i="6"/>
  <c r="G228" i="6" s="1"/>
  <c r="E224" i="6"/>
  <c r="G224" i="6" s="1"/>
  <c r="E213" i="6"/>
  <c r="G213" i="6" s="1"/>
  <c r="E192" i="6"/>
  <c r="G192" i="6" s="1"/>
  <c r="E181" i="6"/>
  <c r="G181" i="6" s="1"/>
  <c r="E164" i="6"/>
  <c r="G164" i="6" s="1"/>
  <c r="E149" i="6"/>
  <c r="G149" i="6" s="1"/>
  <c r="E120" i="6"/>
  <c r="G120" i="6" s="1"/>
  <c r="E103" i="6"/>
  <c r="G103" i="6" s="1"/>
  <c r="E74" i="6"/>
  <c r="G74" i="6" s="1"/>
  <c r="E63" i="6"/>
  <c r="G63" i="6" s="1"/>
  <c r="E44" i="6"/>
  <c r="G44" i="6" s="1"/>
  <c r="E18" i="6"/>
  <c r="G18" i="6" s="1"/>
  <c r="E95" i="6"/>
  <c r="G95" i="6" s="1"/>
  <c r="E76" i="6"/>
  <c r="G76" i="6" s="1"/>
  <c r="E42" i="6"/>
  <c r="G42" i="6" s="1"/>
  <c r="E31" i="6"/>
  <c r="G31" i="6" s="1"/>
  <c r="E92" i="6"/>
  <c r="G92" i="6" s="1"/>
  <c r="E58" i="6"/>
  <c r="G58" i="6" s="1"/>
  <c r="E47" i="6"/>
  <c r="G47" i="6" s="1"/>
  <c r="E28" i="6"/>
  <c r="G28" i="6" s="1"/>
  <c r="E121" i="6"/>
  <c r="G121" i="6" s="1"/>
  <c r="E118" i="6"/>
  <c r="G118" i="6" s="1"/>
  <c r="E90" i="6"/>
  <c r="G90" i="6" s="1"/>
  <c r="E79" i="6"/>
  <c r="G79" i="6" s="1"/>
  <c r="E60" i="6"/>
  <c r="G60" i="6" s="1"/>
  <c r="E26" i="6"/>
  <c r="G26" i="6" s="1"/>
  <c r="E160" i="6"/>
  <c r="G160" i="6" s="1"/>
  <c r="E97" i="6"/>
  <c r="G97" i="6" s="1"/>
  <c r="E7" i="6"/>
  <c r="G7" i="6" s="1"/>
  <c r="E98" i="6"/>
  <c r="G98" i="6" s="1"/>
  <c r="E59" i="6"/>
  <c r="G59" i="6" s="1"/>
  <c r="E9" i="6"/>
  <c r="G9" i="6" s="1"/>
  <c r="E46" i="6"/>
  <c r="G46" i="6" s="1"/>
  <c r="E102" i="6"/>
  <c r="G102" i="6" s="1"/>
  <c r="E227" i="6"/>
  <c r="G227" i="6" s="1"/>
  <c r="E163" i="6"/>
  <c r="G163" i="6" s="1"/>
  <c r="E215" i="6"/>
  <c r="G215" i="6" s="1"/>
  <c r="E85" i="6"/>
  <c r="G85" i="6" s="1"/>
  <c r="E124" i="6"/>
  <c r="G124" i="6" s="1"/>
  <c r="E239" i="6"/>
  <c r="G239" i="6" s="1"/>
  <c r="E123" i="6"/>
  <c r="G123" i="6" s="1"/>
  <c r="E175" i="6"/>
  <c r="G175" i="6" s="1"/>
  <c r="E43" i="6"/>
  <c r="G43" i="6" s="1"/>
  <c r="E233" i="6"/>
  <c r="G233" i="6" s="1"/>
  <c r="E81" i="6"/>
  <c r="G81" i="6" s="1"/>
  <c r="E94" i="6"/>
  <c r="G94" i="6" s="1"/>
  <c r="E23" i="6"/>
  <c r="G23" i="6" s="1"/>
  <c r="E116" i="6"/>
  <c r="G116" i="6" s="1"/>
  <c r="E153" i="6"/>
  <c r="G153" i="6" s="1"/>
  <c r="E91" i="6"/>
  <c r="G91" i="6" s="1"/>
  <c r="E219" i="6"/>
  <c r="G219" i="6" s="1"/>
  <c r="E243" i="6"/>
  <c r="G243" i="6" s="1"/>
  <c r="E211" i="6"/>
  <c r="G211" i="6" s="1"/>
  <c r="E179" i="6"/>
  <c r="G179" i="6" s="1"/>
  <c r="E147" i="6"/>
  <c r="G147" i="6" s="1"/>
  <c r="E100" i="6"/>
  <c r="G100" i="6" s="1"/>
  <c r="E183" i="6"/>
  <c r="G183" i="6" s="1"/>
  <c r="E135" i="6"/>
  <c r="G135" i="6" s="1"/>
  <c r="E53" i="6"/>
  <c r="G53" i="6" s="1"/>
  <c r="E191" i="6"/>
  <c r="G191" i="6" s="1"/>
  <c r="E73" i="6"/>
  <c r="G73" i="6" s="1"/>
  <c r="E161" i="6"/>
  <c r="G161" i="6" s="1"/>
  <c r="E89" i="6"/>
  <c r="G89" i="6" s="1"/>
  <c r="E193" i="6"/>
  <c r="G193" i="6" s="1"/>
  <c r="E104" i="6"/>
  <c r="G104" i="6" s="1"/>
  <c r="E45" i="6"/>
  <c r="G45" i="6" s="1"/>
  <c r="E128" i="6"/>
  <c r="G128" i="6" s="1"/>
  <c r="E71" i="6"/>
  <c r="G71" i="6" s="1"/>
  <c r="E22" i="6"/>
  <c r="G22" i="6" s="1"/>
  <c r="E6" i="6"/>
  <c r="G6" i="6" s="1"/>
  <c r="E148" i="6"/>
  <c r="G148" i="6" s="1"/>
  <c r="E39" i="6"/>
  <c r="G39" i="6" s="1"/>
  <c r="E55" i="6"/>
  <c r="G55" i="6" s="1"/>
  <c r="E101" i="6"/>
  <c r="G101" i="6" s="1"/>
  <c r="E83" i="6"/>
  <c r="G83" i="6" s="1"/>
  <c r="E34" i="6"/>
  <c r="G34" i="6" s="1"/>
  <c r="E11" i="6"/>
  <c r="G11" i="6" s="1"/>
  <c r="E169" i="6"/>
  <c r="G169" i="6" s="1"/>
  <c r="E54" i="6"/>
  <c r="G54" i="6" s="1"/>
  <c r="E212" i="6"/>
  <c r="G212" i="6" s="1"/>
  <c r="E106" i="6"/>
  <c r="G106" i="6" s="1"/>
  <c r="E62" i="6"/>
  <c r="G62" i="6" s="1"/>
  <c r="E10" i="6"/>
  <c r="G10" i="6" s="1"/>
  <c r="E5" i="4"/>
  <c r="E6" i="4"/>
  <c r="E7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/>
  <c r="E47" i="4"/>
  <c r="E48" i="4"/>
  <c r="E49" i="4"/>
  <c r="E50" i="4"/>
  <c r="E51" i="4"/>
  <c r="E52" i="4"/>
  <c r="E53" i="4"/>
  <c r="E54" i="4"/>
  <c r="E55" i="4"/>
  <c r="E56" i="4"/>
  <c r="E57" i="4"/>
  <c r="E58" i="4"/>
  <c r="E59" i="4"/>
  <c r="E60" i="4"/>
  <c r="E61" i="4"/>
  <c r="E62" i="4"/>
  <c r="E63" i="4"/>
  <c r="E64" i="4"/>
  <c r="E65" i="4"/>
  <c r="E66" i="4"/>
  <c r="E67" i="4"/>
  <c r="E68" i="4"/>
  <c r="E69" i="4"/>
  <c r="E70" i="4"/>
  <c r="E71" i="4"/>
  <c r="E72" i="4"/>
  <c r="E73" i="4"/>
  <c r="E74" i="4"/>
  <c r="E75" i="4"/>
  <c r="E76" i="4"/>
  <c r="E77" i="4"/>
  <c r="E78" i="4"/>
  <c r="E79" i="4"/>
  <c r="E80" i="4"/>
  <c r="E81" i="4"/>
  <c r="E82" i="4"/>
  <c r="E83" i="4"/>
  <c r="E84" i="4"/>
  <c r="E85" i="4"/>
  <c r="E86" i="4"/>
  <c r="E87" i="4"/>
  <c r="E88" i="4"/>
  <c r="E89" i="4"/>
  <c r="E90" i="4"/>
  <c r="E91" i="4"/>
  <c r="E92" i="4"/>
  <c r="E93" i="4"/>
  <c r="E94" i="4"/>
  <c r="E95" i="4"/>
  <c r="E96" i="4"/>
  <c r="E97" i="4"/>
  <c r="E98" i="4"/>
  <c r="E99" i="4"/>
  <c r="E100" i="4"/>
  <c r="E101" i="4"/>
  <c r="E102" i="4"/>
  <c r="E103" i="4"/>
  <c r="E104" i="4"/>
  <c r="E105" i="4"/>
  <c r="E106" i="4"/>
  <c r="E107" i="4"/>
  <c r="E108" i="4"/>
  <c r="E109" i="4"/>
  <c r="E110" i="4"/>
  <c r="E111" i="4"/>
  <c r="E112" i="4"/>
  <c r="E113" i="4"/>
  <c r="E114" i="4"/>
  <c r="E115" i="4"/>
  <c r="E116" i="4"/>
  <c r="E117" i="4"/>
  <c r="E118" i="4"/>
  <c r="E119" i="4"/>
  <c r="E120" i="4"/>
  <c r="E121" i="4"/>
  <c r="E122" i="4"/>
  <c r="E123" i="4"/>
  <c r="E124" i="4"/>
  <c r="E125" i="4"/>
  <c r="E126" i="4"/>
  <c r="E127" i="4"/>
  <c r="E128" i="4"/>
  <c r="E129" i="4"/>
  <c r="E130" i="4"/>
  <c r="E131" i="4"/>
  <c r="E132" i="4"/>
  <c r="E133" i="4"/>
  <c r="E134" i="4"/>
  <c r="E135" i="4"/>
  <c r="E136" i="4"/>
  <c r="E137" i="4"/>
  <c r="E138" i="4"/>
  <c r="E139" i="4"/>
  <c r="E140" i="4"/>
  <c r="E141" i="4"/>
  <c r="E142" i="4"/>
  <c r="E143" i="4"/>
  <c r="E144" i="4"/>
  <c r="E145" i="4"/>
  <c r="E146" i="4"/>
  <c r="E147" i="4"/>
  <c r="E148" i="4"/>
  <c r="E149" i="4"/>
  <c r="E150" i="4"/>
  <c r="E151" i="4"/>
  <c r="E152" i="4"/>
  <c r="E153" i="4"/>
  <c r="E154" i="4"/>
  <c r="E155" i="4"/>
  <c r="E156" i="4"/>
  <c r="E157" i="4"/>
  <c r="E158" i="4"/>
  <c r="E159" i="4"/>
  <c r="E160" i="4"/>
  <c r="E161" i="4"/>
  <c r="E162" i="4"/>
  <c r="E163" i="4"/>
  <c r="E164" i="4"/>
  <c r="E165" i="4"/>
  <c r="E166" i="4"/>
  <c r="E167" i="4"/>
  <c r="E168" i="4"/>
  <c r="E169" i="4"/>
  <c r="E170" i="4"/>
  <c r="E171" i="4"/>
  <c r="E172" i="4"/>
  <c r="E173" i="4"/>
  <c r="E174" i="4"/>
  <c r="E175" i="4"/>
  <c r="E176" i="4"/>
  <c r="E177" i="4"/>
  <c r="E178" i="4"/>
  <c r="E179" i="4"/>
  <c r="E180" i="4"/>
  <c r="E181" i="4"/>
  <c r="E182" i="4"/>
  <c r="E183" i="4"/>
  <c r="E184" i="4"/>
  <c r="E185" i="4"/>
  <c r="E186" i="4"/>
  <c r="E187" i="4"/>
  <c r="E188" i="4"/>
  <c r="E189" i="4"/>
  <c r="E190" i="4"/>
  <c r="E191" i="4"/>
  <c r="E192" i="4"/>
  <c r="E193" i="4"/>
  <c r="E194" i="4"/>
  <c r="E195" i="4"/>
  <c r="E196" i="4"/>
  <c r="E197" i="4"/>
  <c r="E198" i="4"/>
  <c r="E199" i="4"/>
  <c r="E200" i="4"/>
  <c r="E201" i="4"/>
  <c r="E202" i="4"/>
  <c r="E203" i="4"/>
  <c r="E204" i="4"/>
  <c r="E205" i="4"/>
  <c r="E206" i="4"/>
  <c r="E207" i="4"/>
  <c r="E208" i="4"/>
  <c r="E209" i="4"/>
  <c r="E210" i="4"/>
  <c r="E211" i="4"/>
  <c r="E212" i="4"/>
  <c r="E213" i="4"/>
  <c r="E214" i="4"/>
  <c r="E215" i="4"/>
  <c r="E216" i="4"/>
  <c r="E217" i="4"/>
  <c r="E218" i="4"/>
  <c r="E219" i="4"/>
  <c r="E220" i="4"/>
  <c r="E221" i="4"/>
  <c r="E222" i="4"/>
  <c r="E223" i="4"/>
  <c r="E224" i="4"/>
  <c r="E225" i="4"/>
  <c r="E226" i="4"/>
  <c r="E227" i="4"/>
  <c r="E228" i="4"/>
  <c r="E229" i="4"/>
  <c r="E230" i="4"/>
  <c r="E231" i="4"/>
  <c r="E232" i="4"/>
  <c r="E233" i="4"/>
  <c r="E234" i="4"/>
  <c r="E235" i="4"/>
  <c r="E236" i="4"/>
  <c r="E237" i="4"/>
  <c r="E238" i="4"/>
  <c r="E239" i="4"/>
  <c r="E240" i="4"/>
  <c r="E241" i="4"/>
  <c r="E242" i="4"/>
  <c r="E243" i="4"/>
  <c r="E4" i="4"/>
  <c r="H2" i="4" s="1"/>
  <c r="H5" i="4"/>
  <c r="H4" i="4"/>
  <c r="H6" i="4" l="1"/>
  <c r="H8" i="4" s="1"/>
  <c r="H7" i="4"/>
  <c r="H9" i="4" s="1"/>
  <c r="H3" i="4"/>
  <c r="U18" i="5"/>
  <c r="U19" i="5" s="1"/>
  <c r="U16" i="5"/>
  <c r="U17" i="5" s="1"/>
  <c r="U8" i="5"/>
  <c r="U9" i="5" s="1"/>
  <c r="U6" i="5"/>
  <c r="U7" i="5" s="1"/>
  <c r="S12" i="5"/>
  <c r="S13" i="5"/>
  <c r="S14" i="5"/>
  <c r="S15" i="5"/>
  <c r="S16" i="5"/>
  <c r="S17" i="5"/>
  <c r="S18" i="5"/>
  <c r="S19" i="5"/>
  <c r="S20" i="5"/>
  <c r="S21" i="5"/>
  <c r="S22" i="5"/>
  <c r="S23" i="5"/>
  <c r="S24" i="5"/>
  <c r="S25" i="5"/>
  <c r="S26" i="5"/>
  <c r="S27" i="5"/>
  <c r="S28" i="5"/>
  <c r="S29" i="5"/>
  <c r="S30" i="5"/>
  <c r="S31" i="5"/>
  <c r="S32" i="5"/>
  <c r="S33" i="5"/>
  <c r="S34" i="5"/>
  <c r="S35" i="5"/>
  <c r="S36" i="5"/>
  <c r="S37" i="5"/>
  <c r="S38" i="5"/>
  <c r="S39" i="5"/>
  <c r="S40" i="5"/>
  <c r="S41" i="5"/>
  <c r="S42" i="5"/>
  <c r="S43" i="5"/>
  <c r="S44" i="5"/>
  <c r="S45" i="5"/>
  <c r="S46" i="5"/>
  <c r="S47" i="5"/>
  <c r="S48" i="5"/>
  <c r="S49" i="5"/>
  <c r="S50" i="5"/>
  <c r="S51" i="5"/>
  <c r="S52" i="5"/>
  <c r="S53" i="5"/>
  <c r="S54" i="5"/>
  <c r="S55" i="5"/>
  <c r="S56" i="5"/>
  <c r="S57" i="5"/>
  <c r="S58" i="5"/>
  <c r="S59" i="5"/>
  <c r="S60" i="5"/>
  <c r="S61" i="5"/>
  <c r="S62" i="5"/>
  <c r="S63" i="5"/>
  <c r="S64" i="5"/>
  <c r="S65" i="5"/>
  <c r="S66" i="5"/>
  <c r="S67" i="5"/>
  <c r="S68" i="5"/>
  <c r="S69" i="5"/>
  <c r="S70" i="5"/>
  <c r="S71" i="5"/>
  <c r="S72" i="5"/>
  <c r="S73" i="5"/>
  <c r="S74" i="5"/>
  <c r="S75" i="5"/>
  <c r="S76" i="5"/>
  <c r="S77" i="5"/>
  <c r="S78" i="5"/>
  <c r="S79" i="5"/>
  <c r="S80" i="5"/>
  <c r="S81" i="5"/>
  <c r="S82" i="5"/>
  <c r="S83" i="5"/>
  <c r="S84" i="5"/>
  <c r="S85" i="5"/>
  <c r="S86" i="5"/>
  <c r="S87" i="5"/>
  <c r="S88" i="5"/>
  <c r="S89" i="5"/>
  <c r="S90" i="5"/>
  <c r="S91" i="5"/>
  <c r="S92" i="5"/>
  <c r="S93" i="5"/>
  <c r="S94" i="5"/>
  <c r="S95" i="5"/>
  <c r="S96" i="5"/>
  <c r="S97" i="5"/>
  <c r="S98" i="5"/>
  <c r="S99" i="5"/>
  <c r="S100" i="5"/>
  <c r="S101" i="5"/>
  <c r="S102" i="5"/>
  <c r="S103" i="5"/>
  <c r="S104" i="5"/>
  <c r="S105" i="5"/>
  <c r="S106" i="5"/>
  <c r="S107" i="5"/>
  <c r="S108" i="5"/>
  <c r="S109" i="5"/>
  <c r="S110" i="5"/>
  <c r="S111" i="5"/>
  <c r="S112" i="5"/>
  <c r="S113" i="5"/>
  <c r="S114" i="5"/>
  <c r="S115" i="5"/>
  <c r="S116" i="5"/>
  <c r="S117" i="5"/>
  <c r="S118" i="5"/>
  <c r="S119" i="5"/>
  <c r="S120" i="5"/>
  <c r="S121" i="5"/>
  <c r="S122" i="5"/>
  <c r="S123" i="5"/>
  <c r="S124" i="5"/>
  <c r="S125" i="5"/>
  <c r="S126" i="5"/>
  <c r="S127" i="5"/>
  <c r="S128" i="5"/>
  <c r="S129" i="5"/>
  <c r="S130" i="5"/>
  <c r="S131" i="5"/>
  <c r="S132" i="5"/>
  <c r="S133" i="5"/>
  <c r="S134" i="5"/>
  <c r="S135" i="5"/>
  <c r="R12" i="5"/>
  <c r="R13" i="5"/>
  <c r="R14" i="5"/>
  <c r="R15" i="5"/>
  <c r="R16" i="5"/>
  <c r="R17" i="5"/>
  <c r="R18" i="5"/>
  <c r="R19" i="5"/>
  <c r="R20" i="5"/>
  <c r="R21" i="5"/>
  <c r="R22" i="5"/>
  <c r="R23" i="5"/>
  <c r="R24" i="5"/>
  <c r="R25" i="5"/>
  <c r="R26" i="5"/>
  <c r="R27" i="5"/>
  <c r="R28" i="5"/>
  <c r="R29" i="5"/>
  <c r="R30" i="5"/>
  <c r="R31" i="5"/>
  <c r="R32" i="5"/>
  <c r="R33" i="5"/>
  <c r="R34" i="5"/>
  <c r="R35" i="5"/>
  <c r="R36" i="5"/>
  <c r="R37" i="5"/>
  <c r="R38" i="5"/>
  <c r="R39" i="5"/>
  <c r="R40" i="5"/>
  <c r="R41" i="5"/>
  <c r="R42" i="5"/>
  <c r="R43" i="5"/>
  <c r="R44" i="5"/>
  <c r="R45" i="5"/>
  <c r="R46" i="5"/>
  <c r="R47" i="5"/>
  <c r="R48" i="5"/>
  <c r="R49" i="5"/>
  <c r="R50" i="5"/>
  <c r="R51" i="5"/>
  <c r="R52" i="5"/>
  <c r="R53" i="5"/>
  <c r="R54" i="5"/>
  <c r="R55" i="5"/>
  <c r="R56" i="5"/>
  <c r="R57" i="5"/>
  <c r="R58" i="5"/>
  <c r="R59" i="5"/>
  <c r="R60" i="5"/>
  <c r="R61" i="5"/>
  <c r="R62" i="5"/>
  <c r="R63" i="5"/>
  <c r="R64" i="5"/>
  <c r="R65" i="5"/>
  <c r="R66" i="5"/>
  <c r="R67" i="5"/>
  <c r="R68" i="5"/>
  <c r="R69" i="5"/>
  <c r="R70" i="5"/>
  <c r="R71" i="5"/>
  <c r="R72" i="5"/>
  <c r="R73" i="5"/>
  <c r="R74" i="5"/>
  <c r="R75" i="5"/>
  <c r="R76" i="5"/>
  <c r="R77" i="5"/>
  <c r="R78" i="5"/>
  <c r="R79" i="5"/>
  <c r="R80" i="5"/>
  <c r="R81" i="5"/>
  <c r="R82" i="5"/>
  <c r="R83" i="5"/>
  <c r="R84" i="5"/>
  <c r="R85" i="5"/>
  <c r="R86" i="5"/>
  <c r="R87" i="5"/>
  <c r="R88" i="5"/>
  <c r="R89" i="5"/>
  <c r="R90" i="5"/>
  <c r="R91" i="5"/>
  <c r="R92" i="5"/>
  <c r="R93" i="5"/>
  <c r="R94" i="5"/>
  <c r="R95" i="5"/>
  <c r="R96" i="5"/>
  <c r="R97" i="5"/>
  <c r="R98" i="5"/>
  <c r="R99" i="5"/>
  <c r="R100" i="5"/>
  <c r="R101" i="5"/>
  <c r="R102" i="5"/>
  <c r="R103" i="5"/>
  <c r="R104" i="5"/>
  <c r="R105" i="5"/>
  <c r="R106" i="5"/>
  <c r="R107" i="5"/>
  <c r="R108" i="5"/>
  <c r="R109" i="5"/>
  <c r="R110" i="5"/>
  <c r="R111" i="5"/>
  <c r="R112" i="5"/>
  <c r="R113" i="5"/>
  <c r="R114" i="5"/>
  <c r="R115" i="5"/>
  <c r="R116" i="5"/>
  <c r="R117" i="5"/>
  <c r="R118" i="5"/>
  <c r="R119" i="5"/>
  <c r="R120" i="5"/>
  <c r="R121" i="5"/>
  <c r="R122" i="5"/>
  <c r="R123" i="5"/>
  <c r="R124" i="5"/>
  <c r="R125" i="5"/>
  <c r="R126" i="5"/>
  <c r="R127" i="5"/>
  <c r="R128" i="5"/>
  <c r="R129" i="5"/>
  <c r="R130" i="5"/>
  <c r="R131" i="5"/>
  <c r="R132" i="5"/>
  <c r="R133" i="5"/>
  <c r="R134" i="5"/>
  <c r="R135" i="5"/>
  <c r="S8" i="5"/>
  <c r="S4" i="5"/>
  <c r="S5" i="5"/>
  <c r="S6" i="5"/>
  <c r="S7" i="5"/>
  <c r="R4" i="5"/>
  <c r="R5" i="5"/>
  <c r="R6" i="5"/>
  <c r="R7" i="5"/>
  <c r="R8" i="5"/>
  <c r="S11" i="5"/>
  <c r="R11" i="5"/>
  <c r="S3" i="5"/>
  <c r="R3" i="5"/>
  <c r="I3" i="6" l="1"/>
  <c r="F4" i="5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F99" i="5"/>
  <c r="F100" i="5"/>
  <c r="F101" i="5"/>
  <c r="F102" i="5"/>
  <c r="F103" i="5"/>
  <c r="F104" i="5"/>
  <c r="F105" i="5"/>
  <c r="F106" i="5"/>
  <c r="F107" i="5"/>
  <c r="F108" i="5"/>
  <c r="F109" i="5"/>
  <c r="F110" i="5"/>
  <c r="F111" i="5"/>
  <c r="F112" i="5"/>
  <c r="F113" i="5"/>
  <c r="F114" i="5"/>
  <c r="F115" i="5"/>
  <c r="F116" i="5"/>
  <c r="F117" i="5"/>
  <c r="F118" i="5"/>
  <c r="F119" i="5"/>
  <c r="F120" i="5"/>
  <c r="F121" i="5"/>
  <c r="F122" i="5"/>
  <c r="F123" i="5"/>
  <c r="F124" i="5"/>
  <c r="F125" i="5"/>
  <c r="F126" i="5"/>
  <c r="F127" i="5"/>
  <c r="F128" i="5"/>
  <c r="F129" i="5"/>
  <c r="F130" i="5"/>
  <c r="F131" i="5"/>
  <c r="F132" i="5"/>
  <c r="F133" i="5"/>
  <c r="F134" i="5"/>
  <c r="F135" i="5"/>
  <c r="F136" i="5"/>
  <c r="F137" i="5"/>
  <c r="F138" i="5"/>
  <c r="F139" i="5"/>
  <c r="F140" i="5"/>
  <c r="F141" i="5"/>
  <c r="F142" i="5"/>
  <c r="F143" i="5"/>
  <c r="F144" i="5"/>
  <c r="F145" i="5"/>
  <c r="F146" i="5"/>
  <c r="F147" i="5"/>
  <c r="F148" i="5"/>
  <c r="F149" i="5"/>
  <c r="F150" i="5"/>
  <c r="F151" i="5"/>
  <c r="F152" i="5"/>
  <c r="F153" i="5"/>
  <c r="F154" i="5"/>
  <c r="F155" i="5"/>
  <c r="F156" i="5"/>
  <c r="F157" i="5"/>
  <c r="F158" i="5"/>
  <c r="F159" i="5"/>
  <c r="F160" i="5"/>
  <c r="F161" i="5"/>
  <c r="F162" i="5"/>
  <c r="F163" i="5"/>
  <c r="F164" i="5"/>
  <c r="F165" i="5"/>
  <c r="F166" i="5"/>
  <c r="F167" i="5"/>
  <c r="F168" i="5"/>
  <c r="F169" i="5"/>
  <c r="F170" i="5"/>
  <c r="F171" i="5"/>
  <c r="F172" i="5"/>
  <c r="F173" i="5"/>
  <c r="F174" i="5"/>
  <c r="F175" i="5"/>
  <c r="F176" i="5"/>
  <c r="F177" i="5"/>
  <c r="F178" i="5"/>
  <c r="F179" i="5"/>
  <c r="F180" i="5"/>
  <c r="F181" i="5"/>
  <c r="F182" i="5"/>
  <c r="F183" i="5"/>
  <c r="F184" i="5"/>
  <c r="F185" i="5"/>
  <c r="F186" i="5"/>
  <c r="F187" i="5"/>
  <c r="F188" i="5"/>
  <c r="F189" i="5"/>
  <c r="F190" i="5"/>
  <c r="F191" i="5"/>
  <c r="F192" i="5"/>
  <c r="F193" i="5"/>
  <c r="F194" i="5"/>
  <c r="F195" i="5"/>
  <c r="F196" i="5"/>
  <c r="F197" i="5"/>
  <c r="F198" i="5"/>
  <c r="F199" i="5"/>
  <c r="F200" i="5"/>
  <c r="F201" i="5"/>
  <c r="F202" i="5"/>
  <c r="F203" i="5"/>
  <c r="F204" i="5"/>
  <c r="F205" i="5"/>
  <c r="F206" i="5"/>
  <c r="F207" i="5"/>
  <c r="F208" i="5"/>
  <c r="F209" i="5"/>
  <c r="F210" i="5"/>
  <c r="F211" i="5"/>
  <c r="F212" i="5"/>
  <c r="F213" i="5"/>
  <c r="F214" i="5"/>
  <c r="F215" i="5"/>
  <c r="F216" i="5"/>
  <c r="F217" i="5"/>
  <c r="F218" i="5"/>
  <c r="F219" i="5"/>
  <c r="F220" i="5"/>
  <c r="F221" i="5"/>
  <c r="F222" i="5"/>
  <c r="F223" i="5"/>
  <c r="F224" i="5"/>
  <c r="F225" i="5"/>
  <c r="F226" i="5"/>
  <c r="F227" i="5"/>
  <c r="F228" i="5"/>
  <c r="F229" i="5"/>
  <c r="F230" i="5"/>
  <c r="F231" i="5"/>
  <c r="F232" i="5"/>
  <c r="F233" i="5"/>
  <c r="F234" i="5"/>
  <c r="F235" i="5"/>
  <c r="F236" i="5"/>
  <c r="F237" i="5"/>
  <c r="F238" i="5"/>
  <c r="F239" i="5"/>
  <c r="F240" i="5"/>
  <c r="F241" i="5"/>
  <c r="F242" i="5"/>
  <c r="F243" i="5"/>
  <c r="F3" i="5"/>
  <c r="L8" i="6" l="1"/>
  <c r="L12" i="6"/>
  <c r="L16" i="6"/>
  <c r="L20" i="6"/>
  <c r="L24" i="6"/>
  <c r="L28" i="6"/>
  <c r="L32" i="6"/>
  <c r="L36" i="6"/>
  <c r="L40" i="6"/>
  <c r="L44" i="6"/>
  <c r="L48" i="6"/>
  <c r="L52" i="6"/>
  <c r="L56" i="6"/>
  <c r="L60" i="6"/>
  <c r="L64" i="6"/>
  <c r="L68" i="6"/>
  <c r="L72" i="6"/>
  <c r="L76" i="6"/>
  <c r="L80" i="6"/>
  <c r="L84" i="6"/>
  <c r="L88" i="6"/>
  <c r="L92" i="6"/>
  <c r="L96" i="6"/>
  <c r="L100" i="6"/>
  <c r="L5" i="6"/>
  <c r="L9" i="6"/>
  <c r="L13" i="6"/>
  <c r="L17" i="6"/>
  <c r="L21" i="6"/>
  <c r="L25" i="6"/>
  <c r="L29" i="6"/>
  <c r="L33" i="6"/>
  <c r="L37" i="6"/>
  <c r="L41" i="6"/>
  <c r="L45" i="6"/>
  <c r="L49" i="6"/>
  <c r="L53" i="6"/>
  <c r="L57" i="6"/>
  <c r="L61" i="6"/>
  <c r="L65" i="6"/>
  <c r="L69" i="6"/>
  <c r="L73" i="6"/>
  <c r="L77" i="6"/>
  <c r="L81" i="6"/>
  <c r="L85" i="6"/>
  <c r="L89" i="6"/>
  <c r="L93" i="6"/>
  <c r="L97" i="6"/>
  <c r="L101" i="6"/>
  <c r="L6" i="6"/>
  <c r="L10" i="6"/>
  <c r="L14" i="6"/>
  <c r="L18" i="6"/>
  <c r="L22" i="6"/>
  <c r="L26" i="6"/>
  <c r="L30" i="6"/>
  <c r="L34" i="6"/>
  <c r="L38" i="6"/>
  <c r="L42" i="6"/>
  <c r="L46" i="6"/>
  <c r="L50" i="6"/>
  <c r="L54" i="6"/>
  <c r="L58" i="6"/>
  <c r="L62" i="6"/>
  <c r="L66" i="6"/>
  <c r="L70" i="6"/>
  <c r="L74" i="6"/>
  <c r="L78" i="6"/>
  <c r="L82" i="6"/>
  <c r="L86" i="6"/>
  <c r="L90" i="6"/>
  <c r="L94" i="6"/>
  <c r="L98" i="6"/>
  <c r="L102" i="6"/>
  <c r="L106" i="6"/>
  <c r="L110" i="6"/>
  <c r="L114" i="6"/>
  <c r="L118" i="6"/>
  <c r="L122" i="6"/>
  <c r="J7" i="6"/>
  <c r="J11" i="6"/>
  <c r="J15" i="6"/>
  <c r="J19" i="6"/>
  <c r="J23" i="6"/>
  <c r="J27" i="6"/>
  <c r="J31" i="6"/>
  <c r="J35" i="6"/>
  <c r="J39" i="6"/>
  <c r="J43" i="6"/>
  <c r="J47" i="6"/>
  <c r="J51" i="6"/>
  <c r="J55" i="6"/>
  <c r="J59" i="6"/>
  <c r="J63" i="6"/>
  <c r="J67" i="6"/>
  <c r="J71" i="6"/>
  <c r="J75" i="6"/>
  <c r="J79" i="6"/>
  <c r="J83" i="6"/>
  <c r="J87" i="6"/>
  <c r="J91" i="6"/>
  <c r="J95" i="6"/>
  <c r="J99" i="6"/>
  <c r="J103" i="6"/>
  <c r="J107" i="6"/>
  <c r="J111" i="6"/>
  <c r="J115" i="6"/>
  <c r="J119" i="6"/>
  <c r="J123" i="6"/>
  <c r="J127" i="6"/>
  <c r="J131" i="6"/>
  <c r="J135" i="6"/>
  <c r="J139" i="6"/>
  <c r="J143" i="6"/>
  <c r="J147" i="6"/>
  <c r="J151" i="6"/>
  <c r="J155" i="6"/>
  <c r="J159" i="6"/>
  <c r="J163" i="6"/>
  <c r="J167" i="6"/>
  <c r="J171" i="6"/>
  <c r="J175" i="6"/>
  <c r="J179" i="6"/>
  <c r="J183" i="6"/>
  <c r="J187" i="6"/>
  <c r="J191" i="6"/>
  <c r="J195" i="6"/>
  <c r="L7" i="6"/>
  <c r="L11" i="6"/>
  <c r="L15" i="6"/>
  <c r="L19" i="6"/>
  <c r="L23" i="6"/>
  <c r="L27" i="6"/>
  <c r="L31" i="6"/>
  <c r="L35" i="6"/>
  <c r="L39" i="6"/>
  <c r="L43" i="6"/>
  <c r="L47" i="6"/>
  <c r="L51" i="6"/>
  <c r="L55" i="6"/>
  <c r="L59" i="6"/>
  <c r="L63" i="6"/>
  <c r="L67" i="6"/>
  <c r="L71" i="6"/>
  <c r="L75" i="6"/>
  <c r="L79" i="6"/>
  <c r="L83" i="6"/>
  <c r="L87" i="6"/>
  <c r="L91" i="6"/>
  <c r="L95" i="6"/>
  <c r="L99" i="6"/>
  <c r="L103" i="6"/>
  <c r="L107" i="6"/>
  <c r="L111" i="6"/>
  <c r="L115" i="6"/>
  <c r="L119" i="6"/>
  <c r="L123" i="6"/>
  <c r="J8" i="6"/>
  <c r="J12" i="6"/>
  <c r="J16" i="6"/>
  <c r="J20" i="6"/>
  <c r="J24" i="6"/>
  <c r="J28" i="6"/>
  <c r="J32" i="6"/>
  <c r="J36" i="6"/>
  <c r="J40" i="6"/>
  <c r="J44" i="6"/>
  <c r="J48" i="6"/>
  <c r="J52" i="6"/>
  <c r="J56" i="6"/>
  <c r="J60" i="6"/>
  <c r="J64" i="6"/>
  <c r="J68" i="6"/>
  <c r="J72" i="6"/>
  <c r="J76" i="6"/>
  <c r="J80" i="6"/>
  <c r="J84" i="6"/>
  <c r="J88" i="6"/>
  <c r="J92" i="6"/>
  <c r="J96" i="6"/>
  <c r="J100" i="6"/>
  <c r="J104" i="6"/>
  <c r="J108" i="6"/>
  <c r="J112" i="6"/>
  <c r="J116" i="6"/>
  <c r="J120" i="6"/>
  <c r="J124" i="6"/>
  <c r="J128" i="6"/>
  <c r="J132" i="6"/>
  <c r="J136" i="6"/>
  <c r="J140" i="6"/>
  <c r="J144" i="6"/>
  <c r="J148" i="6"/>
  <c r="J152" i="6"/>
  <c r="J156" i="6"/>
  <c r="J160" i="6"/>
  <c r="J164" i="6"/>
  <c r="J168" i="6"/>
  <c r="J172" i="6"/>
  <c r="J176" i="6"/>
  <c r="J180" i="6"/>
  <c r="J184" i="6"/>
  <c r="J188" i="6"/>
  <c r="J192" i="6"/>
  <c r="J196" i="6"/>
  <c r="J200" i="6"/>
  <c r="J204" i="6"/>
  <c r="J208" i="6"/>
  <c r="J212" i="6"/>
  <c r="L104" i="6"/>
  <c r="L112" i="6"/>
  <c r="L120" i="6"/>
  <c r="J9" i="6"/>
  <c r="J33" i="6"/>
  <c r="J41" i="6"/>
  <c r="J49" i="6"/>
  <c r="J73" i="6"/>
  <c r="J129" i="6"/>
  <c r="J199" i="6"/>
  <c r="L105" i="6"/>
  <c r="L113" i="6"/>
  <c r="L121" i="6"/>
  <c r="J10" i="6"/>
  <c r="J18" i="6"/>
  <c r="J26" i="6"/>
  <c r="J34" i="6"/>
  <c r="J42" i="6"/>
  <c r="J50" i="6"/>
  <c r="J58" i="6"/>
  <c r="J66" i="6"/>
  <c r="J74" i="6"/>
  <c r="J82" i="6"/>
  <c r="J90" i="6"/>
  <c r="J98" i="6"/>
  <c r="J106" i="6"/>
  <c r="J114" i="6"/>
  <c r="J122" i="6"/>
  <c r="J130" i="6"/>
  <c r="J138" i="6"/>
  <c r="J146" i="6"/>
  <c r="J154" i="6"/>
  <c r="J162" i="6"/>
  <c r="J170" i="6"/>
  <c r="J194" i="6"/>
  <c r="J201" i="6"/>
  <c r="J206" i="6"/>
  <c r="J228" i="6"/>
  <c r="J240" i="6"/>
  <c r="L108" i="6"/>
  <c r="L116" i="6"/>
  <c r="J5" i="6"/>
  <c r="J13" i="6"/>
  <c r="J21" i="6"/>
  <c r="J29" i="6"/>
  <c r="J37" i="6"/>
  <c r="J45" i="6"/>
  <c r="J53" i="6"/>
  <c r="J61" i="6"/>
  <c r="J69" i="6"/>
  <c r="J77" i="6"/>
  <c r="J85" i="6"/>
  <c r="J93" i="6"/>
  <c r="J101" i="6"/>
  <c r="J109" i="6"/>
  <c r="J117" i="6"/>
  <c r="J125" i="6"/>
  <c r="J133" i="6"/>
  <c r="J141" i="6"/>
  <c r="J149" i="6"/>
  <c r="J157" i="6"/>
  <c r="J165" i="6"/>
  <c r="J173" i="6"/>
  <c r="J181" i="6"/>
  <c r="J189" i="6"/>
  <c r="J197" i="6"/>
  <c r="J202" i="6"/>
  <c r="J207" i="6"/>
  <c r="J213" i="6"/>
  <c r="J217" i="6"/>
  <c r="J221" i="6"/>
  <c r="J225" i="6"/>
  <c r="J229" i="6"/>
  <c r="J233" i="6"/>
  <c r="J237" i="6"/>
  <c r="J241" i="6"/>
  <c r="J4" i="6"/>
  <c r="J25" i="6"/>
  <c r="J57" i="6"/>
  <c r="J89" i="6"/>
  <c r="J105" i="6"/>
  <c r="J121" i="6"/>
  <c r="J145" i="6"/>
  <c r="J161" i="6"/>
  <c r="J177" i="6"/>
  <c r="J185" i="6"/>
  <c r="J210" i="6"/>
  <c r="J215" i="6"/>
  <c r="J223" i="6"/>
  <c r="J235" i="6"/>
  <c r="J239" i="6"/>
  <c r="J186" i="6"/>
  <c r="J216" i="6"/>
  <c r="J224" i="6"/>
  <c r="J232" i="6"/>
  <c r="L4" i="6"/>
  <c r="L109" i="6"/>
  <c r="L117" i="6"/>
  <c r="J6" i="6"/>
  <c r="J14" i="6"/>
  <c r="J22" i="6"/>
  <c r="J30" i="6"/>
  <c r="J38" i="6"/>
  <c r="J46" i="6"/>
  <c r="J54" i="6"/>
  <c r="J62" i="6"/>
  <c r="J70" i="6"/>
  <c r="J78" i="6"/>
  <c r="J86" i="6"/>
  <c r="J94" i="6"/>
  <c r="J102" i="6"/>
  <c r="J110" i="6"/>
  <c r="J118" i="6"/>
  <c r="J126" i="6"/>
  <c r="J134" i="6"/>
  <c r="J142" i="6"/>
  <c r="J150" i="6"/>
  <c r="J158" i="6"/>
  <c r="J166" i="6"/>
  <c r="J174" i="6"/>
  <c r="J182" i="6"/>
  <c r="J190" i="6"/>
  <c r="J198" i="6"/>
  <c r="J203" i="6"/>
  <c r="J209" i="6"/>
  <c r="J214" i="6"/>
  <c r="J218" i="6"/>
  <c r="J222" i="6"/>
  <c r="J226" i="6"/>
  <c r="J230" i="6"/>
  <c r="J234" i="6"/>
  <c r="J238" i="6"/>
  <c r="J242" i="6"/>
  <c r="J17" i="6"/>
  <c r="J65" i="6"/>
  <c r="J81" i="6"/>
  <c r="J97" i="6"/>
  <c r="J113" i="6"/>
  <c r="J137" i="6"/>
  <c r="J153" i="6"/>
  <c r="J169" i="6"/>
  <c r="J193" i="6"/>
  <c r="J205" i="6"/>
  <c r="J219" i="6"/>
  <c r="J227" i="6"/>
  <c r="J231" i="6"/>
  <c r="J243" i="6"/>
  <c r="J178" i="6"/>
  <c r="J211" i="6"/>
  <c r="J220" i="6"/>
  <c r="J236" i="6"/>
  <c r="R18" i="4"/>
  <c r="M109" i="6" l="1"/>
  <c r="N109" i="6"/>
  <c r="N104" i="6"/>
  <c r="M104" i="6"/>
  <c r="N79" i="6"/>
  <c r="M79" i="6"/>
  <c r="N63" i="6"/>
  <c r="M63" i="6"/>
  <c r="N15" i="6"/>
  <c r="M15" i="6"/>
  <c r="M105" i="6"/>
  <c r="N105" i="6"/>
  <c r="N120" i="6"/>
  <c r="M120" i="6"/>
  <c r="N119" i="6"/>
  <c r="M119" i="6"/>
  <c r="N103" i="6"/>
  <c r="M103" i="6"/>
  <c r="N87" i="6"/>
  <c r="M87" i="6"/>
  <c r="N71" i="6"/>
  <c r="M71" i="6"/>
  <c r="N55" i="6"/>
  <c r="M55" i="6"/>
  <c r="N39" i="6"/>
  <c r="M39" i="6"/>
  <c r="N23" i="6"/>
  <c r="M23" i="6"/>
  <c r="N7" i="6"/>
  <c r="M7" i="6"/>
  <c r="N110" i="6"/>
  <c r="M110" i="6"/>
  <c r="N94" i="6"/>
  <c r="M94" i="6"/>
  <c r="N78" i="6"/>
  <c r="M78" i="6"/>
  <c r="N62" i="6"/>
  <c r="M62" i="6"/>
  <c r="N46" i="6"/>
  <c r="M46" i="6"/>
  <c r="N30" i="6"/>
  <c r="M30" i="6"/>
  <c r="N14" i="6"/>
  <c r="M14" i="6"/>
  <c r="M97" i="6"/>
  <c r="N97" i="6"/>
  <c r="M81" i="6"/>
  <c r="N81" i="6"/>
  <c r="M65" i="6"/>
  <c r="N65" i="6"/>
  <c r="M49" i="6"/>
  <c r="N49" i="6"/>
  <c r="N33" i="6"/>
  <c r="M33" i="6"/>
  <c r="N17" i="6"/>
  <c r="M17" i="6"/>
  <c r="N100" i="6"/>
  <c r="M100" i="6"/>
  <c r="N84" i="6"/>
  <c r="M84" i="6"/>
  <c r="N68" i="6"/>
  <c r="M68" i="6"/>
  <c r="N52" i="6"/>
  <c r="M52" i="6"/>
  <c r="N36" i="6"/>
  <c r="M36" i="6"/>
  <c r="N20" i="6"/>
  <c r="M20" i="6"/>
  <c r="M117" i="6"/>
  <c r="N117" i="6"/>
  <c r="N112" i="6"/>
  <c r="M112" i="6"/>
  <c r="N115" i="6"/>
  <c r="M115" i="6"/>
  <c r="N99" i="6"/>
  <c r="M99" i="6"/>
  <c r="N83" i="6"/>
  <c r="M83" i="6"/>
  <c r="N67" i="6"/>
  <c r="M67" i="6"/>
  <c r="N51" i="6"/>
  <c r="M51" i="6"/>
  <c r="N35" i="6"/>
  <c r="M35" i="6"/>
  <c r="N19" i="6"/>
  <c r="M19" i="6"/>
  <c r="N122" i="6"/>
  <c r="M122" i="6"/>
  <c r="N106" i="6"/>
  <c r="M106" i="6"/>
  <c r="N90" i="6"/>
  <c r="M90" i="6"/>
  <c r="N74" i="6"/>
  <c r="M74" i="6"/>
  <c r="N58" i="6"/>
  <c r="M58" i="6"/>
  <c r="N42" i="6"/>
  <c r="M42" i="6"/>
  <c r="N26" i="6"/>
  <c r="M26" i="6"/>
  <c r="N10" i="6"/>
  <c r="M10" i="6"/>
  <c r="M93" i="6"/>
  <c r="N93" i="6"/>
  <c r="M77" i="6"/>
  <c r="N77" i="6"/>
  <c r="M61" i="6"/>
  <c r="N61" i="6"/>
  <c r="M45" i="6"/>
  <c r="N45" i="6"/>
  <c r="N29" i="6"/>
  <c r="M29" i="6"/>
  <c r="N13" i="6"/>
  <c r="M13" i="6"/>
  <c r="N96" i="6"/>
  <c r="M96" i="6"/>
  <c r="N80" i="6"/>
  <c r="M80" i="6"/>
  <c r="N64" i="6"/>
  <c r="M64" i="6"/>
  <c r="N48" i="6"/>
  <c r="M48" i="6"/>
  <c r="N32" i="6"/>
  <c r="M32" i="6"/>
  <c r="N16" i="6"/>
  <c r="M16" i="6"/>
  <c r="N116" i="6"/>
  <c r="M116" i="6"/>
  <c r="N95" i="6"/>
  <c r="M95" i="6"/>
  <c r="N31" i="6"/>
  <c r="M31" i="6"/>
  <c r="N118" i="6"/>
  <c r="M118" i="6"/>
  <c r="N102" i="6"/>
  <c r="M102" i="6"/>
  <c r="N86" i="6"/>
  <c r="M86" i="6"/>
  <c r="N70" i="6"/>
  <c r="M70" i="6"/>
  <c r="N54" i="6"/>
  <c r="M54" i="6"/>
  <c r="N38" i="6"/>
  <c r="M38" i="6"/>
  <c r="N22" i="6"/>
  <c r="M22" i="6"/>
  <c r="N6" i="6"/>
  <c r="M6" i="6"/>
  <c r="M89" i="6"/>
  <c r="N89" i="6"/>
  <c r="M73" i="6"/>
  <c r="N73" i="6"/>
  <c r="M57" i="6"/>
  <c r="N57" i="6"/>
  <c r="M41" i="6"/>
  <c r="N41" i="6"/>
  <c r="N25" i="6"/>
  <c r="M25" i="6"/>
  <c r="N9" i="6"/>
  <c r="M9" i="6"/>
  <c r="N92" i="6"/>
  <c r="M92" i="6"/>
  <c r="N76" i="6"/>
  <c r="M76" i="6"/>
  <c r="N60" i="6"/>
  <c r="M60" i="6"/>
  <c r="N44" i="6"/>
  <c r="M44" i="6"/>
  <c r="N28" i="6"/>
  <c r="M28" i="6"/>
  <c r="N12" i="6"/>
  <c r="M12" i="6"/>
  <c r="M121" i="6"/>
  <c r="N121" i="6"/>
  <c r="N111" i="6"/>
  <c r="M111" i="6"/>
  <c r="N47" i="6"/>
  <c r="M47" i="6"/>
  <c r="N4" i="6"/>
  <c r="M4" i="6"/>
  <c r="M124" i="6"/>
  <c r="N108" i="6"/>
  <c r="M108" i="6"/>
  <c r="M113" i="6"/>
  <c r="N113" i="6"/>
  <c r="N123" i="6"/>
  <c r="M123" i="6"/>
  <c r="N107" i="6"/>
  <c r="M107" i="6"/>
  <c r="N91" i="6"/>
  <c r="M91" i="6"/>
  <c r="N75" i="6"/>
  <c r="M75" i="6"/>
  <c r="N59" i="6"/>
  <c r="M59" i="6"/>
  <c r="N43" i="6"/>
  <c r="M43" i="6"/>
  <c r="N27" i="6"/>
  <c r="M27" i="6"/>
  <c r="N11" i="6"/>
  <c r="M11" i="6"/>
  <c r="N114" i="6"/>
  <c r="M114" i="6"/>
  <c r="N98" i="6"/>
  <c r="M98" i="6"/>
  <c r="N82" i="6"/>
  <c r="M82" i="6"/>
  <c r="N66" i="6"/>
  <c r="M66" i="6"/>
  <c r="N50" i="6"/>
  <c r="M50" i="6"/>
  <c r="N34" i="6"/>
  <c r="M34" i="6"/>
  <c r="N18" i="6"/>
  <c r="M18" i="6"/>
  <c r="M101" i="6"/>
  <c r="N101" i="6"/>
  <c r="M85" i="6"/>
  <c r="N85" i="6"/>
  <c r="M69" i="6"/>
  <c r="N69" i="6"/>
  <c r="M53" i="6"/>
  <c r="N53" i="6"/>
  <c r="M37" i="6"/>
  <c r="N37" i="6"/>
  <c r="N21" i="6"/>
  <c r="M21" i="6"/>
  <c r="N5" i="6"/>
  <c r="M5" i="6"/>
  <c r="N88" i="6"/>
  <c r="M88" i="6"/>
  <c r="N72" i="6"/>
  <c r="M72" i="6"/>
  <c r="N56" i="6"/>
  <c r="O56" i="6" s="1"/>
  <c r="M56" i="6"/>
  <c r="N40" i="6"/>
  <c r="M40" i="6"/>
  <c r="N24" i="6"/>
  <c r="O24" i="6" s="1"/>
  <c r="M24" i="6"/>
  <c r="N8" i="6"/>
  <c r="M8" i="6"/>
  <c r="R19" i="4"/>
  <c r="R16" i="4"/>
  <c r="R17" i="4" s="1"/>
  <c r="R8" i="4"/>
  <c r="R9" i="4" s="1"/>
  <c r="R6" i="4"/>
  <c r="R7" i="4" s="1"/>
  <c r="O11" i="4"/>
  <c r="P4" i="4"/>
  <c r="P5" i="4"/>
  <c r="P6" i="4"/>
  <c r="P7" i="4"/>
  <c r="P8" i="4"/>
  <c r="O4" i="4"/>
  <c r="O5" i="4"/>
  <c r="O6" i="4"/>
  <c r="O7" i="4"/>
  <c r="O8" i="4"/>
  <c r="P12" i="4"/>
  <c r="P13" i="4"/>
  <c r="P14" i="4"/>
  <c r="P15" i="4"/>
  <c r="P16" i="4"/>
  <c r="P17" i="4"/>
  <c r="P18" i="4"/>
  <c r="P19" i="4"/>
  <c r="P20" i="4"/>
  <c r="P21" i="4"/>
  <c r="P22" i="4"/>
  <c r="P23" i="4"/>
  <c r="P24" i="4"/>
  <c r="P25" i="4"/>
  <c r="P26" i="4"/>
  <c r="P27" i="4"/>
  <c r="P28" i="4"/>
  <c r="P29" i="4"/>
  <c r="P30" i="4"/>
  <c r="P31" i="4"/>
  <c r="P32" i="4"/>
  <c r="P33" i="4"/>
  <c r="P34" i="4"/>
  <c r="P35" i="4"/>
  <c r="P36" i="4"/>
  <c r="P37" i="4"/>
  <c r="P38" i="4"/>
  <c r="P39" i="4"/>
  <c r="P40" i="4"/>
  <c r="P41" i="4"/>
  <c r="P42" i="4"/>
  <c r="P43" i="4"/>
  <c r="P44" i="4"/>
  <c r="P45" i="4"/>
  <c r="P46" i="4"/>
  <c r="P47" i="4"/>
  <c r="P48" i="4"/>
  <c r="P49" i="4"/>
  <c r="P50" i="4"/>
  <c r="P51" i="4"/>
  <c r="P52" i="4"/>
  <c r="P53" i="4"/>
  <c r="P54" i="4"/>
  <c r="P55" i="4"/>
  <c r="P56" i="4"/>
  <c r="P57" i="4"/>
  <c r="P58" i="4"/>
  <c r="P59" i="4"/>
  <c r="P60" i="4"/>
  <c r="P61" i="4"/>
  <c r="P62" i="4"/>
  <c r="P63" i="4"/>
  <c r="P64" i="4"/>
  <c r="P65" i="4"/>
  <c r="P66" i="4"/>
  <c r="P67" i="4"/>
  <c r="P68" i="4"/>
  <c r="P69" i="4"/>
  <c r="P70" i="4"/>
  <c r="P71" i="4"/>
  <c r="P72" i="4"/>
  <c r="P73" i="4"/>
  <c r="P74" i="4"/>
  <c r="P75" i="4"/>
  <c r="P76" i="4"/>
  <c r="P77" i="4"/>
  <c r="P78" i="4"/>
  <c r="P79" i="4"/>
  <c r="P80" i="4"/>
  <c r="P81" i="4"/>
  <c r="P82" i="4"/>
  <c r="P83" i="4"/>
  <c r="P84" i="4"/>
  <c r="P85" i="4"/>
  <c r="P86" i="4"/>
  <c r="P87" i="4"/>
  <c r="P88" i="4"/>
  <c r="P89" i="4"/>
  <c r="P90" i="4"/>
  <c r="P91" i="4"/>
  <c r="P92" i="4"/>
  <c r="P93" i="4"/>
  <c r="P94" i="4"/>
  <c r="P95" i="4"/>
  <c r="P96" i="4"/>
  <c r="P97" i="4"/>
  <c r="P98" i="4"/>
  <c r="P99" i="4"/>
  <c r="P100" i="4"/>
  <c r="P101" i="4"/>
  <c r="P102" i="4"/>
  <c r="P103" i="4"/>
  <c r="P104" i="4"/>
  <c r="P105" i="4"/>
  <c r="P106" i="4"/>
  <c r="P107" i="4"/>
  <c r="P108" i="4"/>
  <c r="P109" i="4"/>
  <c r="P110" i="4"/>
  <c r="P111" i="4"/>
  <c r="P112" i="4"/>
  <c r="P113" i="4"/>
  <c r="P114" i="4"/>
  <c r="P115" i="4"/>
  <c r="P116" i="4"/>
  <c r="P117" i="4"/>
  <c r="P118" i="4"/>
  <c r="P119" i="4"/>
  <c r="P120" i="4"/>
  <c r="P121" i="4"/>
  <c r="P122" i="4"/>
  <c r="P123" i="4"/>
  <c r="P124" i="4"/>
  <c r="P125" i="4"/>
  <c r="P126" i="4"/>
  <c r="P127" i="4"/>
  <c r="P128" i="4"/>
  <c r="P129" i="4"/>
  <c r="P130" i="4"/>
  <c r="P131" i="4"/>
  <c r="P132" i="4"/>
  <c r="P133" i="4"/>
  <c r="P134" i="4"/>
  <c r="P135" i="4"/>
  <c r="O12" i="4"/>
  <c r="O13" i="4"/>
  <c r="O14" i="4"/>
  <c r="O15" i="4"/>
  <c r="O16" i="4"/>
  <c r="O17" i="4"/>
  <c r="O18" i="4"/>
  <c r="O19" i="4"/>
  <c r="O20" i="4"/>
  <c r="O21" i="4"/>
  <c r="O22" i="4"/>
  <c r="O23" i="4"/>
  <c r="O24" i="4"/>
  <c r="O25" i="4"/>
  <c r="O26" i="4"/>
  <c r="O27" i="4"/>
  <c r="O28" i="4"/>
  <c r="O29" i="4"/>
  <c r="O30" i="4"/>
  <c r="O31" i="4"/>
  <c r="O32" i="4"/>
  <c r="O33" i="4"/>
  <c r="O34" i="4"/>
  <c r="O35" i="4"/>
  <c r="O36" i="4"/>
  <c r="O37" i="4"/>
  <c r="O38" i="4"/>
  <c r="O39" i="4"/>
  <c r="O40" i="4"/>
  <c r="O41" i="4"/>
  <c r="O42" i="4"/>
  <c r="O43" i="4"/>
  <c r="O44" i="4"/>
  <c r="O45" i="4"/>
  <c r="O46" i="4"/>
  <c r="O47" i="4"/>
  <c r="O48" i="4"/>
  <c r="O49" i="4"/>
  <c r="O50" i="4"/>
  <c r="O51" i="4"/>
  <c r="O52" i="4"/>
  <c r="O53" i="4"/>
  <c r="O54" i="4"/>
  <c r="O55" i="4"/>
  <c r="O56" i="4"/>
  <c r="O57" i="4"/>
  <c r="O58" i="4"/>
  <c r="O59" i="4"/>
  <c r="O60" i="4"/>
  <c r="O61" i="4"/>
  <c r="O62" i="4"/>
  <c r="O63" i="4"/>
  <c r="O64" i="4"/>
  <c r="O65" i="4"/>
  <c r="O66" i="4"/>
  <c r="O67" i="4"/>
  <c r="O68" i="4"/>
  <c r="O69" i="4"/>
  <c r="O70" i="4"/>
  <c r="O71" i="4"/>
  <c r="O72" i="4"/>
  <c r="O73" i="4"/>
  <c r="O74" i="4"/>
  <c r="O75" i="4"/>
  <c r="O76" i="4"/>
  <c r="O77" i="4"/>
  <c r="O78" i="4"/>
  <c r="O79" i="4"/>
  <c r="O80" i="4"/>
  <c r="O81" i="4"/>
  <c r="O82" i="4"/>
  <c r="O83" i="4"/>
  <c r="O84" i="4"/>
  <c r="O85" i="4"/>
  <c r="O86" i="4"/>
  <c r="O87" i="4"/>
  <c r="O88" i="4"/>
  <c r="O89" i="4"/>
  <c r="O90" i="4"/>
  <c r="O91" i="4"/>
  <c r="O92" i="4"/>
  <c r="O93" i="4"/>
  <c r="O94" i="4"/>
  <c r="O95" i="4"/>
  <c r="O96" i="4"/>
  <c r="O97" i="4"/>
  <c r="O98" i="4"/>
  <c r="O99" i="4"/>
  <c r="O100" i="4"/>
  <c r="O101" i="4"/>
  <c r="O102" i="4"/>
  <c r="O103" i="4"/>
  <c r="O104" i="4"/>
  <c r="O105" i="4"/>
  <c r="O106" i="4"/>
  <c r="O107" i="4"/>
  <c r="O108" i="4"/>
  <c r="O109" i="4"/>
  <c r="O110" i="4"/>
  <c r="O111" i="4"/>
  <c r="O112" i="4"/>
  <c r="O113" i="4"/>
  <c r="O114" i="4"/>
  <c r="O115" i="4"/>
  <c r="O116" i="4"/>
  <c r="O117" i="4"/>
  <c r="O118" i="4"/>
  <c r="O119" i="4"/>
  <c r="O120" i="4"/>
  <c r="O121" i="4"/>
  <c r="O122" i="4"/>
  <c r="O123" i="4"/>
  <c r="O124" i="4"/>
  <c r="O125" i="4"/>
  <c r="O126" i="4"/>
  <c r="O127" i="4"/>
  <c r="O128" i="4"/>
  <c r="O129" i="4"/>
  <c r="O130" i="4"/>
  <c r="O131" i="4"/>
  <c r="O132" i="4"/>
  <c r="O133" i="4"/>
  <c r="O134" i="4"/>
  <c r="O135" i="4"/>
  <c r="P11" i="4"/>
  <c r="P3" i="4"/>
  <c r="O3" i="4"/>
  <c r="Q85" i="6" l="1"/>
  <c r="Q53" i="6"/>
  <c r="O21" i="6"/>
  <c r="Q47" i="6"/>
  <c r="O8" i="6"/>
  <c r="O40" i="6"/>
  <c r="O72" i="6"/>
  <c r="O5" i="6"/>
  <c r="Q69" i="6"/>
  <c r="O34" i="6"/>
  <c r="O66" i="6"/>
  <c r="O98" i="6"/>
  <c r="O11" i="6"/>
  <c r="O43" i="6"/>
  <c r="O75" i="6"/>
  <c r="O107" i="6"/>
  <c r="Q111" i="6"/>
  <c r="Q44" i="6"/>
  <c r="Q9" i="6"/>
  <c r="O73" i="6"/>
  <c r="Q38" i="6"/>
  <c r="Q70" i="6"/>
  <c r="Q31" i="6"/>
  <c r="Q32" i="6"/>
  <c r="Q64" i="6"/>
  <c r="Q96" i="6"/>
  <c r="Q29" i="6"/>
  <c r="O61" i="6"/>
  <c r="O93" i="6"/>
  <c r="Q26" i="6"/>
  <c r="Q58" i="6"/>
  <c r="Q90" i="6"/>
  <c r="Q122" i="6"/>
  <c r="Q35" i="6"/>
  <c r="Q67" i="6"/>
  <c r="Q99" i="6"/>
  <c r="Q112" i="6"/>
  <c r="Q20" i="6"/>
  <c r="Q52" i="6"/>
  <c r="Q84" i="6"/>
  <c r="Q17" i="6"/>
  <c r="O49" i="6"/>
  <c r="O81" i="6"/>
  <c r="Q14" i="6"/>
  <c r="Q46" i="6"/>
  <c r="Q78" i="6"/>
  <c r="Q110" i="6"/>
  <c r="Q23" i="6"/>
  <c r="Q55" i="6"/>
  <c r="Q87" i="6"/>
  <c r="Q119" i="6"/>
  <c r="O105" i="6"/>
  <c r="Q63" i="6"/>
  <c r="Q104" i="6"/>
  <c r="O88" i="6"/>
  <c r="O18" i="6"/>
  <c r="O82" i="6"/>
  <c r="O59" i="6"/>
  <c r="O123" i="6"/>
  <c r="O121" i="6"/>
  <c r="Q37" i="6"/>
  <c r="Q101" i="6"/>
  <c r="Q113" i="6"/>
  <c r="Q4" i="6"/>
  <c r="Q12" i="6"/>
  <c r="Q76" i="6"/>
  <c r="O41" i="6"/>
  <c r="Q6" i="6"/>
  <c r="Q102" i="6"/>
  <c r="Q116" i="6"/>
  <c r="Q24" i="6"/>
  <c r="Q56" i="6"/>
  <c r="Q88" i="6"/>
  <c r="Q21" i="6"/>
  <c r="O53" i="6"/>
  <c r="O85" i="6"/>
  <c r="Q18" i="6"/>
  <c r="Q50" i="6"/>
  <c r="Q82" i="6"/>
  <c r="Q114" i="6"/>
  <c r="Q27" i="6"/>
  <c r="Q59" i="6"/>
  <c r="Q91" i="6"/>
  <c r="Q123" i="6"/>
  <c r="Q108" i="6"/>
  <c r="O124" i="6"/>
  <c r="O4" i="6"/>
  <c r="O111" i="6"/>
  <c r="O12" i="6"/>
  <c r="O44" i="6"/>
  <c r="O76" i="6"/>
  <c r="O9" i="6"/>
  <c r="Q41" i="6"/>
  <c r="Q73" i="6"/>
  <c r="O6" i="6"/>
  <c r="O38" i="6"/>
  <c r="O70" i="6"/>
  <c r="O102" i="6"/>
  <c r="O31" i="6"/>
  <c r="O116" i="6"/>
  <c r="O32" i="6"/>
  <c r="O64" i="6"/>
  <c r="O96" i="6"/>
  <c r="O29" i="6"/>
  <c r="Q61" i="6"/>
  <c r="Q93" i="6"/>
  <c r="O26" i="6"/>
  <c r="O58" i="6"/>
  <c r="O90" i="6"/>
  <c r="O122" i="6"/>
  <c r="O35" i="6"/>
  <c r="O67" i="6"/>
  <c r="O99" i="6"/>
  <c r="O112" i="6"/>
  <c r="O20" i="6"/>
  <c r="O52" i="6"/>
  <c r="O84" i="6"/>
  <c r="O17" i="6"/>
  <c r="Q49" i="6"/>
  <c r="Q81" i="6"/>
  <c r="O14" i="6"/>
  <c r="O46" i="6"/>
  <c r="O78" i="6"/>
  <c r="O110" i="6"/>
  <c r="O23" i="6"/>
  <c r="O55" i="6"/>
  <c r="O87" i="6"/>
  <c r="O119" i="6"/>
  <c r="Q105" i="6"/>
  <c r="O63" i="6"/>
  <c r="O104" i="6"/>
  <c r="O114" i="6"/>
  <c r="Q28" i="6"/>
  <c r="Q92" i="6"/>
  <c r="Q22" i="6"/>
  <c r="Q54" i="6"/>
  <c r="Q118" i="6"/>
  <c r="Q95" i="6"/>
  <c r="Q16" i="6"/>
  <c r="Q48" i="6"/>
  <c r="Q80" i="6"/>
  <c r="Q13" i="6"/>
  <c r="O45" i="6"/>
  <c r="O77" i="6"/>
  <c r="Q10" i="6"/>
  <c r="Q42" i="6"/>
  <c r="Q74" i="6"/>
  <c r="Q106" i="6"/>
  <c r="Q19" i="6"/>
  <c r="Q51" i="6"/>
  <c r="Q83" i="6"/>
  <c r="Q115" i="6"/>
  <c r="O117" i="6"/>
  <c r="Q36" i="6"/>
  <c r="Q68" i="6"/>
  <c r="Q100" i="6"/>
  <c r="Q33" i="6"/>
  <c r="O65" i="6"/>
  <c r="O97" i="6"/>
  <c r="Q30" i="6"/>
  <c r="Q62" i="6"/>
  <c r="Q94" i="6"/>
  <c r="Q7" i="6"/>
  <c r="Q39" i="6"/>
  <c r="Q71" i="6"/>
  <c r="Q103" i="6"/>
  <c r="Q120" i="6"/>
  <c r="Q15" i="6"/>
  <c r="Q79" i="6"/>
  <c r="O109" i="6"/>
  <c r="O50" i="6"/>
  <c r="O27" i="6"/>
  <c r="O91" i="6"/>
  <c r="O108" i="6"/>
  <c r="Q60" i="6"/>
  <c r="Q25" i="6"/>
  <c r="O57" i="6"/>
  <c r="O89" i="6"/>
  <c r="Q86" i="6"/>
  <c r="Q8" i="6"/>
  <c r="Q40" i="6"/>
  <c r="Q72" i="6"/>
  <c r="Q5" i="6"/>
  <c r="O37" i="6"/>
  <c r="O69" i="6"/>
  <c r="O101" i="6"/>
  <c r="Q34" i="6"/>
  <c r="Q66" i="6"/>
  <c r="Q98" i="6"/>
  <c r="Q11" i="6"/>
  <c r="Q43" i="6"/>
  <c r="Q75" i="6"/>
  <c r="Q107" i="6"/>
  <c r="O113" i="6"/>
  <c r="Q124" i="6"/>
  <c r="O47" i="6"/>
  <c r="Q121" i="6"/>
  <c r="O28" i="6"/>
  <c r="O60" i="6"/>
  <c r="O92" i="6"/>
  <c r="O25" i="6"/>
  <c r="Q57" i="6"/>
  <c r="Q89" i="6"/>
  <c r="O22" i="6"/>
  <c r="O54" i="6"/>
  <c r="O86" i="6"/>
  <c r="O118" i="6"/>
  <c r="O95" i="6"/>
  <c r="O16" i="6"/>
  <c r="O48" i="6"/>
  <c r="O80" i="6"/>
  <c r="O13" i="6"/>
  <c r="Q45" i="6"/>
  <c r="Q77" i="6"/>
  <c r="O10" i="6"/>
  <c r="O42" i="6"/>
  <c r="O74" i="6"/>
  <c r="O106" i="6"/>
  <c r="O19" i="6"/>
  <c r="O51" i="6"/>
  <c r="O83" i="6"/>
  <c r="O115" i="6"/>
  <c r="Q117" i="6"/>
  <c r="O36" i="6"/>
  <c r="O68" i="6"/>
  <c r="O100" i="6"/>
  <c r="O33" i="6"/>
  <c r="Q65" i="6"/>
  <c r="Q97" i="6"/>
  <c r="O30" i="6"/>
  <c r="O62" i="6"/>
  <c r="O94" i="6"/>
  <c r="O7" i="6"/>
  <c r="O39" i="6"/>
  <c r="O71" i="6"/>
  <c r="O103" i="6"/>
  <c r="O120" i="6"/>
  <c r="O15" i="6"/>
  <c r="O79" i="6"/>
  <c r="Q109" i="6"/>
  <c r="R13" i="4"/>
  <c r="R12" i="4"/>
  <c r="U79" i="6" l="1"/>
  <c r="R5" i="6"/>
  <c r="S5" i="6" s="1"/>
  <c r="R9" i="6"/>
  <c r="S9" i="6" s="1"/>
  <c r="R13" i="6"/>
  <c r="S13" i="6" s="1"/>
  <c r="R17" i="6"/>
  <c r="S17" i="6" s="1"/>
  <c r="R21" i="6"/>
  <c r="S21" i="6" s="1"/>
  <c r="R25" i="6"/>
  <c r="S25" i="6" s="1"/>
  <c r="R29" i="6"/>
  <c r="S29" i="6" s="1"/>
  <c r="R33" i="6"/>
  <c r="S33" i="6" s="1"/>
  <c r="R37" i="6"/>
  <c r="S37" i="6" s="1"/>
  <c r="R41" i="6"/>
  <c r="S41" i="6" s="1"/>
  <c r="R45" i="6"/>
  <c r="S45" i="6" s="1"/>
  <c r="R49" i="6"/>
  <c r="S49" i="6" s="1"/>
  <c r="R53" i="6"/>
  <c r="S53" i="6" s="1"/>
  <c r="R57" i="6"/>
  <c r="S57" i="6" s="1"/>
  <c r="R61" i="6"/>
  <c r="S61" i="6" s="1"/>
  <c r="R65" i="6"/>
  <c r="S65" i="6" s="1"/>
  <c r="R69" i="6"/>
  <c r="S69" i="6" s="1"/>
  <c r="R73" i="6"/>
  <c r="S73" i="6" s="1"/>
  <c r="R77" i="6"/>
  <c r="S77" i="6" s="1"/>
  <c r="R81" i="6"/>
  <c r="S81" i="6" s="1"/>
  <c r="R85" i="6"/>
  <c r="S85" i="6" s="1"/>
  <c r="R89" i="6"/>
  <c r="S89" i="6" s="1"/>
  <c r="R93" i="6"/>
  <c r="S93" i="6" s="1"/>
  <c r="R97" i="6"/>
  <c r="S97" i="6" s="1"/>
  <c r="R101" i="6"/>
  <c r="S101" i="6" s="1"/>
  <c r="R105" i="6"/>
  <c r="S105" i="6" s="1"/>
  <c r="R109" i="6"/>
  <c r="S109" i="6" s="1"/>
  <c r="R113" i="6"/>
  <c r="S113" i="6" s="1"/>
  <c r="R117" i="6"/>
  <c r="S117" i="6" s="1"/>
  <c r="R121" i="6"/>
  <c r="S121" i="6" s="1"/>
  <c r="R7" i="6"/>
  <c r="S7" i="6" s="1"/>
  <c r="R15" i="6"/>
  <c r="S15" i="6" s="1"/>
  <c r="R23" i="6"/>
  <c r="S23" i="6" s="1"/>
  <c r="R31" i="6"/>
  <c r="S31" i="6" s="1"/>
  <c r="R39" i="6"/>
  <c r="S39" i="6" s="1"/>
  <c r="R43" i="6"/>
  <c r="S43" i="6" s="1"/>
  <c r="R47" i="6"/>
  <c r="S47" i="6" s="1"/>
  <c r="R55" i="6"/>
  <c r="S55" i="6" s="1"/>
  <c r="R63" i="6"/>
  <c r="S63" i="6" s="1"/>
  <c r="R71" i="6"/>
  <c r="S71" i="6" s="1"/>
  <c r="R79" i="6"/>
  <c r="S79" i="6" s="1"/>
  <c r="R6" i="6"/>
  <c r="S6" i="6" s="1"/>
  <c r="R10" i="6"/>
  <c r="S10" i="6" s="1"/>
  <c r="R14" i="6"/>
  <c r="S14" i="6" s="1"/>
  <c r="R18" i="6"/>
  <c r="S18" i="6" s="1"/>
  <c r="R22" i="6"/>
  <c r="S22" i="6" s="1"/>
  <c r="R26" i="6"/>
  <c r="S26" i="6" s="1"/>
  <c r="R30" i="6"/>
  <c r="S30" i="6" s="1"/>
  <c r="R34" i="6"/>
  <c r="S34" i="6" s="1"/>
  <c r="R38" i="6"/>
  <c r="S38" i="6" s="1"/>
  <c r="R42" i="6"/>
  <c r="S42" i="6" s="1"/>
  <c r="R46" i="6"/>
  <c r="S46" i="6" s="1"/>
  <c r="R50" i="6"/>
  <c r="S50" i="6" s="1"/>
  <c r="R54" i="6"/>
  <c r="S54" i="6" s="1"/>
  <c r="R58" i="6"/>
  <c r="S58" i="6" s="1"/>
  <c r="R62" i="6"/>
  <c r="S62" i="6" s="1"/>
  <c r="R66" i="6"/>
  <c r="S66" i="6" s="1"/>
  <c r="R70" i="6"/>
  <c r="S70" i="6" s="1"/>
  <c r="R74" i="6"/>
  <c r="S74" i="6" s="1"/>
  <c r="R78" i="6"/>
  <c r="S78" i="6" s="1"/>
  <c r="R82" i="6"/>
  <c r="S82" i="6" s="1"/>
  <c r="R86" i="6"/>
  <c r="S86" i="6" s="1"/>
  <c r="R90" i="6"/>
  <c r="S90" i="6" s="1"/>
  <c r="R94" i="6"/>
  <c r="S94" i="6" s="1"/>
  <c r="R98" i="6"/>
  <c r="S98" i="6" s="1"/>
  <c r="R102" i="6"/>
  <c r="S102" i="6" s="1"/>
  <c r="R106" i="6"/>
  <c r="S106" i="6" s="1"/>
  <c r="R110" i="6"/>
  <c r="S110" i="6" s="1"/>
  <c r="R114" i="6"/>
  <c r="S114" i="6" s="1"/>
  <c r="R118" i="6"/>
  <c r="S118" i="6" s="1"/>
  <c r="R122" i="6"/>
  <c r="S122" i="6" s="1"/>
  <c r="R4" i="6"/>
  <c r="S4" i="6" s="1"/>
  <c r="R11" i="6"/>
  <c r="S11" i="6" s="1"/>
  <c r="R19" i="6"/>
  <c r="S19" i="6" s="1"/>
  <c r="R27" i="6"/>
  <c r="S27" i="6" s="1"/>
  <c r="R35" i="6"/>
  <c r="S35" i="6" s="1"/>
  <c r="R51" i="6"/>
  <c r="S51" i="6" s="1"/>
  <c r="R59" i="6"/>
  <c r="S59" i="6" s="1"/>
  <c r="R67" i="6"/>
  <c r="S67" i="6" s="1"/>
  <c r="R75" i="6"/>
  <c r="S75" i="6" s="1"/>
  <c r="R16" i="6"/>
  <c r="S16" i="6" s="1"/>
  <c r="R32" i="6"/>
  <c r="S32" i="6" s="1"/>
  <c r="R48" i="6"/>
  <c r="S48" i="6" s="1"/>
  <c r="R64" i="6"/>
  <c r="S64" i="6" s="1"/>
  <c r="R80" i="6"/>
  <c r="S80" i="6" s="1"/>
  <c r="R88" i="6"/>
  <c r="S88" i="6" s="1"/>
  <c r="R96" i="6"/>
  <c r="S96" i="6" s="1"/>
  <c r="R104" i="6"/>
  <c r="S104" i="6" s="1"/>
  <c r="R112" i="6"/>
  <c r="S112" i="6" s="1"/>
  <c r="R120" i="6"/>
  <c r="S120" i="6" s="1"/>
  <c r="R123" i="6"/>
  <c r="S123" i="6" s="1"/>
  <c r="R108" i="6"/>
  <c r="S108" i="6" s="1"/>
  <c r="R124" i="6"/>
  <c r="R28" i="6"/>
  <c r="S28" i="6" s="1"/>
  <c r="R44" i="6"/>
  <c r="S44" i="6" s="1"/>
  <c r="R76" i="6"/>
  <c r="S76" i="6" s="1"/>
  <c r="R95" i="6"/>
  <c r="S95" i="6" s="1"/>
  <c r="R111" i="6"/>
  <c r="S111" i="6" s="1"/>
  <c r="R119" i="6"/>
  <c r="S119" i="6" s="1"/>
  <c r="R20" i="6"/>
  <c r="S20" i="6" s="1"/>
  <c r="R36" i="6"/>
  <c r="S36" i="6" s="1"/>
  <c r="R52" i="6"/>
  <c r="S52" i="6" s="1"/>
  <c r="R68" i="6"/>
  <c r="S68" i="6" s="1"/>
  <c r="R83" i="6"/>
  <c r="S83" i="6" s="1"/>
  <c r="R91" i="6"/>
  <c r="S91" i="6" s="1"/>
  <c r="R99" i="6"/>
  <c r="S99" i="6" s="1"/>
  <c r="R107" i="6"/>
  <c r="S107" i="6" s="1"/>
  <c r="R115" i="6"/>
  <c r="S115" i="6" s="1"/>
  <c r="R116" i="6"/>
  <c r="S116" i="6" s="1"/>
  <c r="R12" i="6"/>
  <c r="S12" i="6" s="1"/>
  <c r="R60" i="6"/>
  <c r="S60" i="6" s="1"/>
  <c r="R103" i="6"/>
  <c r="S103" i="6" s="1"/>
  <c r="R8" i="6"/>
  <c r="S8" i="6" s="1"/>
  <c r="R24" i="6"/>
  <c r="S24" i="6" s="1"/>
  <c r="R40" i="6"/>
  <c r="S40" i="6" s="1"/>
  <c r="R56" i="6"/>
  <c r="S56" i="6" s="1"/>
  <c r="R72" i="6"/>
  <c r="S72" i="6" s="1"/>
  <c r="R84" i="6"/>
  <c r="S84" i="6" s="1"/>
  <c r="R92" i="6"/>
  <c r="S92" i="6" s="1"/>
  <c r="R100" i="6"/>
  <c r="S100" i="6" s="1"/>
  <c r="R87" i="6"/>
  <c r="S87" i="6" s="1"/>
  <c r="U39" i="6"/>
  <c r="U120" i="6"/>
  <c r="U103" i="6"/>
  <c r="U94" i="6"/>
  <c r="U36" i="6"/>
  <c r="U51" i="6"/>
  <c r="U42" i="6"/>
  <c r="U13" i="6"/>
  <c r="U95" i="6"/>
  <c r="U22" i="6"/>
  <c r="U92" i="6"/>
  <c r="U47" i="6"/>
  <c r="U37" i="6"/>
  <c r="U27" i="6"/>
  <c r="U77" i="6"/>
  <c r="U114" i="6"/>
  <c r="U119" i="6"/>
  <c r="U110" i="6"/>
  <c r="U52" i="6"/>
  <c r="U67" i="6"/>
  <c r="U58" i="6"/>
  <c r="U29" i="6"/>
  <c r="U116" i="6"/>
  <c r="U38" i="6"/>
  <c r="U9" i="6"/>
  <c r="U111" i="6"/>
  <c r="U85" i="6"/>
  <c r="U121" i="6"/>
  <c r="U18" i="6"/>
  <c r="U93" i="6"/>
  <c r="U11" i="6"/>
  <c r="U8" i="6"/>
  <c r="U50" i="6"/>
  <c r="U97" i="6"/>
  <c r="U45" i="6"/>
  <c r="U104" i="6"/>
  <c r="U87" i="6"/>
  <c r="U78" i="6"/>
  <c r="U20" i="6"/>
  <c r="U35" i="6"/>
  <c r="U26" i="6"/>
  <c r="U96" i="6"/>
  <c r="U31" i="6"/>
  <c r="U6" i="6"/>
  <c r="U76" i="6"/>
  <c r="U4" i="6"/>
  <c r="U53" i="6"/>
  <c r="U41" i="6"/>
  <c r="U123" i="6"/>
  <c r="U88" i="6"/>
  <c r="U105" i="6"/>
  <c r="U61" i="6"/>
  <c r="U73" i="6"/>
  <c r="U107" i="6"/>
  <c r="U98" i="6"/>
  <c r="U5" i="6"/>
  <c r="U71" i="6"/>
  <c r="U33" i="6"/>
  <c r="U60" i="6"/>
  <c r="U15" i="6"/>
  <c r="U100" i="6"/>
  <c r="U115" i="6"/>
  <c r="U106" i="6"/>
  <c r="U48" i="6"/>
  <c r="U86" i="6"/>
  <c r="U28" i="6"/>
  <c r="U113" i="6"/>
  <c r="U101" i="6"/>
  <c r="U89" i="6"/>
  <c r="U108" i="6"/>
  <c r="U109" i="6"/>
  <c r="U65" i="6"/>
  <c r="U63" i="6"/>
  <c r="U55" i="6"/>
  <c r="U46" i="6"/>
  <c r="U17" i="6"/>
  <c r="U112" i="6"/>
  <c r="U122" i="6"/>
  <c r="U64" i="6"/>
  <c r="U102" i="6"/>
  <c r="U44" i="6"/>
  <c r="U124" i="6"/>
  <c r="U59" i="6"/>
  <c r="U24" i="6"/>
  <c r="U81" i="6"/>
  <c r="U75" i="6"/>
  <c r="U66" i="6"/>
  <c r="U72" i="6"/>
  <c r="U21" i="6"/>
  <c r="U62" i="6"/>
  <c r="U19" i="6"/>
  <c r="U10" i="6"/>
  <c r="U80" i="6"/>
  <c r="U118" i="6"/>
  <c r="U30" i="6"/>
  <c r="U7" i="6"/>
  <c r="U68" i="6"/>
  <c r="U83" i="6"/>
  <c r="U74" i="6"/>
  <c r="U16" i="6"/>
  <c r="U54" i="6"/>
  <c r="U25" i="6"/>
  <c r="U69" i="6"/>
  <c r="U57" i="6"/>
  <c r="U91" i="6"/>
  <c r="U117" i="6"/>
  <c r="U23" i="6"/>
  <c r="U14" i="6"/>
  <c r="U84" i="6"/>
  <c r="U99" i="6"/>
  <c r="U90" i="6"/>
  <c r="U32" i="6"/>
  <c r="U70" i="6"/>
  <c r="U12" i="6"/>
  <c r="U82" i="6"/>
  <c r="U49" i="6"/>
  <c r="U43" i="6"/>
  <c r="U34" i="6"/>
  <c r="U40" i="6"/>
  <c r="U56" i="6"/>
  <c r="Q133" i="5"/>
  <c r="Q134" i="5"/>
  <c r="Q135" i="5"/>
  <c r="P135" i="5"/>
  <c r="P134" i="5"/>
  <c r="P133" i="5"/>
  <c r="R15" i="4"/>
  <c r="R14" i="4"/>
  <c r="N133" i="4"/>
  <c r="N134" i="4"/>
  <c r="N135" i="4"/>
  <c r="M133" i="4"/>
  <c r="M134" i="4"/>
  <c r="M135" i="4"/>
  <c r="Q12" i="5"/>
  <c r="Q13" i="5"/>
  <c r="Q14" i="5"/>
  <c r="Q15" i="5"/>
  <c r="Q16" i="5"/>
  <c r="Q17" i="5"/>
  <c r="Q18" i="5"/>
  <c r="Q19" i="5"/>
  <c r="Q20" i="5"/>
  <c r="Q21" i="5"/>
  <c r="Q22" i="5"/>
  <c r="Q23" i="5"/>
  <c r="Q24" i="5"/>
  <c r="Q25" i="5"/>
  <c r="Q26" i="5"/>
  <c r="Q27" i="5"/>
  <c r="Q28" i="5"/>
  <c r="Q29" i="5"/>
  <c r="Q30" i="5"/>
  <c r="Q31" i="5"/>
  <c r="Q32" i="5"/>
  <c r="Q33" i="5"/>
  <c r="Q34" i="5"/>
  <c r="Q35" i="5"/>
  <c r="Q36" i="5"/>
  <c r="Q37" i="5"/>
  <c r="Q38" i="5"/>
  <c r="Q39" i="5"/>
  <c r="Q40" i="5"/>
  <c r="Q41" i="5"/>
  <c r="Q42" i="5"/>
  <c r="Q43" i="5"/>
  <c r="Q44" i="5"/>
  <c r="Q45" i="5"/>
  <c r="Q46" i="5"/>
  <c r="Q47" i="5"/>
  <c r="Q48" i="5"/>
  <c r="Q49" i="5"/>
  <c r="Q50" i="5"/>
  <c r="Q51" i="5"/>
  <c r="Q52" i="5"/>
  <c r="Q53" i="5"/>
  <c r="Q54" i="5"/>
  <c r="Q55" i="5"/>
  <c r="Q56" i="5"/>
  <c r="Q57" i="5"/>
  <c r="Q58" i="5"/>
  <c r="Q59" i="5"/>
  <c r="Q60" i="5"/>
  <c r="Q61" i="5"/>
  <c r="Q62" i="5"/>
  <c r="Q63" i="5"/>
  <c r="Q64" i="5"/>
  <c r="Q65" i="5"/>
  <c r="Q66" i="5"/>
  <c r="Q67" i="5"/>
  <c r="Q68" i="5"/>
  <c r="Q69" i="5"/>
  <c r="Q70" i="5"/>
  <c r="Q71" i="5"/>
  <c r="Q72" i="5"/>
  <c r="Q73" i="5"/>
  <c r="Q74" i="5"/>
  <c r="Q75" i="5"/>
  <c r="Q76" i="5"/>
  <c r="Q77" i="5"/>
  <c r="Q78" i="5"/>
  <c r="Q79" i="5"/>
  <c r="Q80" i="5"/>
  <c r="Q81" i="5"/>
  <c r="Q82" i="5"/>
  <c r="Q83" i="5"/>
  <c r="Q84" i="5"/>
  <c r="Q85" i="5"/>
  <c r="Q86" i="5"/>
  <c r="Q87" i="5"/>
  <c r="Q88" i="5"/>
  <c r="Q89" i="5"/>
  <c r="Q90" i="5"/>
  <c r="Q91" i="5"/>
  <c r="Q92" i="5"/>
  <c r="Q93" i="5"/>
  <c r="Q94" i="5"/>
  <c r="Q95" i="5"/>
  <c r="Q96" i="5"/>
  <c r="Q97" i="5"/>
  <c r="Q98" i="5"/>
  <c r="Q99" i="5"/>
  <c r="Q100" i="5"/>
  <c r="Q101" i="5"/>
  <c r="Q102" i="5"/>
  <c r="Q103" i="5"/>
  <c r="Q104" i="5"/>
  <c r="Q105" i="5"/>
  <c r="Q106" i="5"/>
  <c r="Q107" i="5"/>
  <c r="Q108" i="5"/>
  <c r="Q109" i="5"/>
  <c r="Q110" i="5"/>
  <c r="Q111" i="5"/>
  <c r="Q112" i="5"/>
  <c r="Q113" i="5"/>
  <c r="Q114" i="5"/>
  <c r="Q115" i="5"/>
  <c r="Q116" i="5"/>
  <c r="Q117" i="5"/>
  <c r="Q118" i="5"/>
  <c r="Q119" i="5"/>
  <c r="Q120" i="5"/>
  <c r="Q121" i="5"/>
  <c r="Q122" i="5"/>
  <c r="Q123" i="5"/>
  <c r="Q124" i="5"/>
  <c r="Q125" i="5"/>
  <c r="Q126" i="5"/>
  <c r="Q127" i="5"/>
  <c r="Q128" i="5"/>
  <c r="Q129" i="5"/>
  <c r="Q130" i="5"/>
  <c r="Q131" i="5"/>
  <c r="Q132" i="5"/>
  <c r="G4" i="5"/>
  <c r="G5" i="5"/>
  <c r="G6" i="5"/>
  <c r="G7" i="5"/>
  <c r="G8" i="5"/>
  <c r="G9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0" i="5"/>
  <c r="G41" i="5"/>
  <c r="G42" i="5"/>
  <c r="G43" i="5"/>
  <c r="G44" i="5"/>
  <c r="G45" i="5"/>
  <c r="G46" i="5"/>
  <c r="G47" i="5"/>
  <c r="G48" i="5"/>
  <c r="G49" i="5"/>
  <c r="G50" i="5"/>
  <c r="G51" i="5"/>
  <c r="G52" i="5"/>
  <c r="G53" i="5"/>
  <c r="G54" i="5"/>
  <c r="G55" i="5"/>
  <c r="G56" i="5"/>
  <c r="G57" i="5"/>
  <c r="G58" i="5"/>
  <c r="G59" i="5"/>
  <c r="G60" i="5"/>
  <c r="G61" i="5"/>
  <c r="G62" i="5"/>
  <c r="G63" i="5"/>
  <c r="G64" i="5"/>
  <c r="G65" i="5"/>
  <c r="G66" i="5"/>
  <c r="G67" i="5"/>
  <c r="G68" i="5"/>
  <c r="G69" i="5"/>
  <c r="G70" i="5"/>
  <c r="G71" i="5"/>
  <c r="G72" i="5"/>
  <c r="G73" i="5"/>
  <c r="G74" i="5"/>
  <c r="G75" i="5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4" i="5"/>
  <c r="G95" i="5"/>
  <c r="G96" i="5"/>
  <c r="G97" i="5"/>
  <c r="G98" i="5"/>
  <c r="G99" i="5"/>
  <c r="G100" i="5"/>
  <c r="G101" i="5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G124" i="5"/>
  <c r="G125" i="5"/>
  <c r="G126" i="5"/>
  <c r="G127" i="5"/>
  <c r="G128" i="5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45" i="5"/>
  <c r="G146" i="5"/>
  <c r="G147" i="5"/>
  <c r="G148" i="5"/>
  <c r="G149" i="5"/>
  <c r="G150" i="5"/>
  <c r="G151" i="5"/>
  <c r="G152" i="5"/>
  <c r="G153" i="5"/>
  <c r="G154" i="5"/>
  <c r="G155" i="5"/>
  <c r="G156" i="5"/>
  <c r="G157" i="5"/>
  <c r="G158" i="5"/>
  <c r="G159" i="5"/>
  <c r="G160" i="5"/>
  <c r="G161" i="5"/>
  <c r="G162" i="5"/>
  <c r="G163" i="5"/>
  <c r="G164" i="5"/>
  <c r="G165" i="5"/>
  <c r="G166" i="5"/>
  <c r="G167" i="5"/>
  <c r="G168" i="5"/>
  <c r="G169" i="5"/>
  <c r="G170" i="5"/>
  <c r="G171" i="5"/>
  <c r="G172" i="5"/>
  <c r="G173" i="5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G237" i="5"/>
  <c r="G238" i="5"/>
  <c r="G239" i="5"/>
  <c r="G240" i="5"/>
  <c r="G241" i="5"/>
  <c r="G242" i="5"/>
  <c r="G243" i="5"/>
  <c r="G3" i="5"/>
  <c r="S124" i="6" l="1"/>
  <c r="R127" i="6"/>
  <c r="S125" i="6"/>
  <c r="V8" i="6"/>
  <c r="W8" i="6" s="1"/>
  <c r="V12" i="6"/>
  <c r="W12" i="6" s="1"/>
  <c r="V16" i="6"/>
  <c r="W16" i="6" s="1"/>
  <c r="V20" i="6"/>
  <c r="W20" i="6" s="1"/>
  <c r="V24" i="6"/>
  <c r="W24" i="6" s="1"/>
  <c r="V28" i="6"/>
  <c r="W28" i="6" s="1"/>
  <c r="V32" i="6"/>
  <c r="W32" i="6" s="1"/>
  <c r="V36" i="6"/>
  <c r="W36" i="6" s="1"/>
  <c r="V40" i="6"/>
  <c r="W40" i="6" s="1"/>
  <c r="V44" i="6"/>
  <c r="W44" i="6" s="1"/>
  <c r="V48" i="6"/>
  <c r="W48" i="6" s="1"/>
  <c r="V52" i="6"/>
  <c r="W52" i="6" s="1"/>
  <c r="V56" i="6"/>
  <c r="W56" i="6" s="1"/>
  <c r="V60" i="6"/>
  <c r="W60" i="6" s="1"/>
  <c r="V64" i="6"/>
  <c r="W64" i="6" s="1"/>
  <c r="V68" i="6"/>
  <c r="W68" i="6" s="1"/>
  <c r="V72" i="6"/>
  <c r="W72" i="6" s="1"/>
  <c r="V76" i="6"/>
  <c r="W76" i="6" s="1"/>
  <c r="V80" i="6"/>
  <c r="W80" i="6" s="1"/>
  <c r="V84" i="6"/>
  <c r="W84" i="6" s="1"/>
  <c r="V88" i="6"/>
  <c r="W88" i="6" s="1"/>
  <c r="V92" i="6"/>
  <c r="W92" i="6" s="1"/>
  <c r="V96" i="6"/>
  <c r="W96" i="6" s="1"/>
  <c r="V100" i="6"/>
  <c r="W100" i="6" s="1"/>
  <c r="V108" i="6"/>
  <c r="W108" i="6" s="1"/>
  <c r="V120" i="6"/>
  <c r="W120" i="6" s="1"/>
  <c r="V5" i="6"/>
  <c r="W5" i="6" s="1"/>
  <c r="V9" i="6"/>
  <c r="W9" i="6" s="1"/>
  <c r="V13" i="6"/>
  <c r="W13" i="6" s="1"/>
  <c r="V17" i="6"/>
  <c r="W17" i="6" s="1"/>
  <c r="V21" i="6"/>
  <c r="W21" i="6" s="1"/>
  <c r="V25" i="6"/>
  <c r="W25" i="6" s="1"/>
  <c r="V29" i="6"/>
  <c r="W29" i="6" s="1"/>
  <c r="V33" i="6"/>
  <c r="W33" i="6" s="1"/>
  <c r="V37" i="6"/>
  <c r="W37" i="6" s="1"/>
  <c r="V41" i="6"/>
  <c r="W41" i="6" s="1"/>
  <c r="V45" i="6"/>
  <c r="W45" i="6" s="1"/>
  <c r="V49" i="6"/>
  <c r="W49" i="6" s="1"/>
  <c r="V53" i="6"/>
  <c r="W53" i="6" s="1"/>
  <c r="V57" i="6"/>
  <c r="W57" i="6" s="1"/>
  <c r="V61" i="6"/>
  <c r="W61" i="6" s="1"/>
  <c r="V65" i="6"/>
  <c r="W65" i="6" s="1"/>
  <c r="V69" i="6"/>
  <c r="W69" i="6" s="1"/>
  <c r="V73" i="6"/>
  <c r="W73" i="6" s="1"/>
  <c r="V77" i="6"/>
  <c r="W77" i="6" s="1"/>
  <c r="V81" i="6"/>
  <c r="W81" i="6" s="1"/>
  <c r="V85" i="6"/>
  <c r="W85" i="6" s="1"/>
  <c r="V89" i="6"/>
  <c r="W89" i="6" s="1"/>
  <c r="V93" i="6"/>
  <c r="W93" i="6" s="1"/>
  <c r="V97" i="6"/>
  <c r="W97" i="6" s="1"/>
  <c r="V101" i="6"/>
  <c r="W101" i="6" s="1"/>
  <c r="V105" i="6"/>
  <c r="W105" i="6" s="1"/>
  <c r="V109" i="6"/>
  <c r="W109" i="6" s="1"/>
  <c r="V113" i="6"/>
  <c r="W113" i="6" s="1"/>
  <c r="V117" i="6"/>
  <c r="W117" i="6" s="1"/>
  <c r="V121" i="6"/>
  <c r="W121" i="6" s="1"/>
  <c r="V4" i="6"/>
  <c r="W4" i="6" s="1"/>
  <c r="V118" i="6"/>
  <c r="W118" i="6" s="1"/>
  <c r="V116" i="6"/>
  <c r="W116" i="6" s="1"/>
  <c r="V6" i="6"/>
  <c r="W6" i="6" s="1"/>
  <c r="V10" i="6"/>
  <c r="W10" i="6" s="1"/>
  <c r="V14" i="6"/>
  <c r="W14" i="6" s="1"/>
  <c r="V18" i="6"/>
  <c r="W18" i="6" s="1"/>
  <c r="V22" i="6"/>
  <c r="W22" i="6" s="1"/>
  <c r="V26" i="6"/>
  <c r="W26" i="6" s="1"/>
  <c r="V30" i="6"/>
  <c r="W30" i="6" s="1"/>
  <c r="V34" i="6"/>
  <c r="W34" i="6" s="1"/>
  <c r="V38" i="6"/>
  <c r="W38" i="6" s="1"/>
  <c r="V42" i="6"/>
  <c r="W42" i="6" s="1"/>
  <c r="V46" i="6"/>
  <c r="W46" i="6" s="1"/>
  <c r="V50" i="6"/>
  <c r="W50" i="6" s="1"/>
  <c r="V54" i="6"/>
  <c r="W54" i="6" s="1"/>
  <c r="V58" i="6"/>
  <c r="W58" i="6" s="1"/>
  <c r="V62" i="6"/>
  <c r="W62" i="6" s="1"/>
  <c r="V66" i="6"/>
  <c r="W66" i="6" s="1"/>
  <c r="V70" i="6"/>
  <c r="W70" i="6" s="1"/>
  <c r="V74" i="6"/>
  <c r="W74" i="6" s="1"/>
  <c r="V78" i="6"/>
  <c r="W78" i="6" s="1"/>
  <c r="V82" i="6"/>
  <c r="W82" i="6" s="1"/>
  <c r="V86" i="6"/>
  <c r="W86" i="6" s="1"/>
  <c r="V90" i="6"/>
  <c r="W90" i="6" s="1"/>
  <c r="V94" i="6"/>
  <c r="W94" i="6" s="1"/>
  <c r="V98" i="6"/>
  <c r="W98" i="6" s="1"/>
  <c r="V102" i="6"/>
  <c r="W102" i="6" s="1"/>
  <c r="V106" i="6"/>
  <c r="W106" i="6" s="1"/>
  <c r="V110" i="6"/>
  <c r="W110" i="6" s="1"/>
  <c r="V114" i="6"/>
  <c r="W114" i="6" s="1"/>
  <c r="V122" i="6"/>
  <c r="W122" i="6" s="1"/>
  <c r="V7" i="6"/>
  <c r="W7" i="6" s="1"/>
  <c r="V11" i="6"/>
  <c r="W11" i="6" s="1"/>
  <c r="V15" i="6"/>
  <c r="W15" i="6" s="1"/>
  <c r="V19" i="6"/>
  <c r="W19" i="6" s="1"/>
  <c r="V23" i="6"/>
  <c r="W23" i="6" s="1"/>
  <c r="V27" i="6"/>
  <c r="W27" i="6" s="1"/>
  <c r="V31" i="6"/>
  <c r="W31" i="6" s="1"/>
  <c r="V35" i="6"/>
  <c r="W35" i="6" s="1"/>
  <c r="V39" i="6"/>
  <c r="W39" i="6" s="1"/>
  <c r="V43" i="6"/>
  <c r="W43" i="6" s="1"/>
  <c r="V47" i="6"/>
  <c r="W47" i="6" s="1"/>
  <c r="V51" i="6"/>
  <c r="W51" i="6" s="1"/>
  <c r="V55" i="6"/>
  <c r="W55" i="6" s="1"/>
  <c r="V59" i="6"/>
  <c r="W59" i="6" s="1"/>
  <c r="V63" i="6"/>
  <c r="W63" i="6" s="1"/>
  <c r="V67" i="6"/>
  <c r="W67" i="6" s="1"/>
  <c r="V71" i="6"/>
  <c r="W71" i="6" s="1"/>
  <c r="V75" i="6"/>
  <c r="W75" i="6" s="1"/>
  <c r="V79" i="6"/>
  <c r="W79" i="6" s="1"/>
  <c r="V83" i="6"/>
  <c r="W83" i="6" s="1"/>
  <c r="V87" i="6"/>
  <c r="W87" i="6" s="1"/>
  <c r="V91" i="6"/>
  <c r="W91" i="6" s="1"/>
  <c r="V95" i="6"/>
  <c r="W95" i="6" s="1"/>
  <c r="V99" i="6"/>
  <c r="W99" i="6" s="1"/>
  <c r="V103" i="6"/>
  <c r="W103" i="6" s="1"/>
  <c r="V107" i="6"/>
  <c r="W107" i="6" s="1"/>
  <c r="V111" i="6"/>
  <c r="W111" i="6" s="1"/>
  <c r="V115" i="6"/>
  <c r="W115" i="6" s="1"/>
  <c r="V119" i="6"/>
  <c r="W119" i="6" s="1"/>
  <c r="V123" i="6"/>
  <c r="W123" i="6" s="1"/>
  <c r="V104" i="6"/>
  <c r="W104" i="6" s="1"/>
  <c r="V112" i="6"/>
  <c r="W112" i="6" s="1"/>
  <c r="V124" i="6"/>
  <c r="Q11" i="5"/>
  <c r="U12" i="5" s="1"/>
  <c r="U14" i="5" s="1"/>
  <c r="Q4" i="5"/>
  <c r="Q5" i="5"/>
  <c r="Q6" i="5"/>
  <c r="Q7" i="5"/>
  <c r="Q8" i="5"/>
  <c r="Q3" i="5"/>
  <c r="C243" i="5"/>
  <c r="C242" i="5"/>
  <c r="C241" i="5"/>
  <c r="C240" i="5"/>
  <c r="C239" i="5"/>
  <c r="C238" i="5"/>
  <c r="C237" i="5"/>
  <c r="C236" i="5"/>
  <c r="C235" i="5"/>
  <c r="C234" i="5"/>
  <c r="C233" i="5"/>
  <c r="C232" i="5"/>
  <c r="C231" i="5"/>
  <c r="C230" i="5"/>
  <c r="C229" i="5"/>
  <c r="C228" i="5"/>
  <c r="C227" i="5"/>
  <c r="C226" i="5"/>
  <c r="C225" i="5"/>
  <c r="C224" i="5"/>
  <c r="C223" i="5"/>
  <c r="C222" i="5"/>
  <c r="C221" i="5"/>
  <c r="C220" i="5"/>
  <c r="C219" i="5"/>
  <c r="C218" i="5"/>
  <c r="C217" i="5"/>
  <c r="C216" i="5"/>
  <c r="C215" i="5"/>
  <c r="C214" i="5"/>
  <c r="C213" i="5"/>
  <c r="C212" i="5"/>
  <c r="C211" i="5"/>
  <c r="C210" i="5"/>
  <c r="C209" i="5"/>
  <c r="C208" i="5"/>
  <c r="C207" i="5"/>
  <c r="C206" i="5"/>
  <c r="C205" i="5"/>
  <c r="C204" i="5"/>
  <c r="C203" i="5"/>
  <c r="C202" i="5"/>
  <c r="C201" i="5"/>
  <c r="C200" i="5"/>
  <c r="C199" i="5"/>
  <c r="C198" i="5"/>
  <c r="C197" i="5"/>
  <c r="C196" i="5"/>
  <c r="C195" i="5"/>
  <c r="C194" i="5"/>
  <c r="C193" i="5"/>
  <c r="C192" i="5"/>
  <c r="C191" i="5"/>
  <c r="C190" i="5"/>
  <c r="C189" i="5"/>
  <c r="C188" i="5"/>
  <c r="C187" i="5"/>
  <c r="C186" i="5"/>
  <c r="C185" i="5"/>
  <c r="C184" i="5"/>
  <c r="C183" i="5"/>
  <c r="C182" i="5"/>
  <c r="C181" i="5"/>
  <c r="C180" i="5"/>
  <c r="C179" i="5"/>
  <c r="C178" i="5"/>
  <c r="C177" i="5"/>
  <c r="C176" i="5"/>
  <c r="C175" i="5"/>
  <c r="C174" i="5"/>
  <c r="C173" i="5"/>
  <c r="C172" i="5"/>
  <c r="C171" i="5"/>
  <c r="C170" i="5"/>
  <c r="C169" i="5"/>
  <c r="C168" i="5"/>
  <c r="C167" i="5"/>
  <c r="C166" i="5"/>
  <c r="C165" i="5"/>
  <c r="C164" i="5"/>
  <c r="C163" i="5"/>
  <c r="C162" i="5"/>
  <c r="C161" i="5"/>
  <c r="C160" i="5"/>
  <c r="C159" i="5"/>
  <c r="C158" i="5"/>
  <c r="C157" i="5"/>
  <c r="C156" i="5"/>
  <c r="C155" i="5"/>
  <c r="C154" i="5"/>
  <c r="C153" i="5"/>
  <c r="C152" i="5"/>
  <c r="C151" i="5"/>
  <c r="C150" i="5"/>
  <c r="C149" i="5"/>
  <c r="C148" i="5"/>
  <c r="C147" i="5"/>
  <c r="C146" i="5"/>
  <c r="C145" i="5"/>
  <c r="C144" i="5"/>
  <c r="C143" i="5"/>
  <c r="C142" i="5"/>
  <c r="C141" i="5"/>
  <c r="C140" i="5"/>
  <c r="C139" i="5"/>
  <c r="C138" i="5"/>
  <c r="C137" i="5"/>
  <c r="C136" i="5"/>
  <c r="C135" i="5"/>
  <c r="C134" i="5"/>
  <c r="C133" i="5"/>
  <c r="P132" i="5"/>
  <c r="C132" i="5"/>
  <c r="P131" i="5"/>
  <c r="C131" i="5"/>
  <c r="P130" i="5"/>
  <c r="C130" i="5"/>
  <c r="P129" i="5"/>
  <c r="C129" i="5"/>
  <c r="P128" i="5"/>
  <c r="C128" i="5"/>
  <c r="P127" i="5"/>
  <c r="C127" i="5"/>
  <c r="P126" i="5"/>
  <c r="C126" i="5"/>
  <c r="P125" i="5"/>
  <c r="C125" i="5"/>
  <c r="P124" i="5"/>
  <c r="C124" i="5"/>
  <c r="P123" i="5"/>
  <c r="C123" i="5"/>
  <c r="P122" i="5"/>
  <c r="C122" i="5"/>
  <c r="P121" i="5"/>
  <c r="C121" i="5"/>
  <c r="P120" i="5"/>
  <c r="C120" i="5"/>
  <c r="P119" i="5"/>
  <c r="C119" i="5"/>
  <c r="P118" i="5"/>
  <c r="C118" i="5"/>
  <c r="P117" i="5"/>
  <c r="C117" i="5"/>
  <c r="P116" i="5"/>
  <c r="C116" i="5"/>
  <c r="P115" i="5"/>
  <c r="C115" i="5"/>
  <c r="P114" i="5"/>
  <c r="C114" i="5"/>
  <c r="P113" i="5"/>
  <c r="C113" i="5"/>
  <c r="P112" i="5"/>
  <c r="C112" i="5"/>
  <c r="P111" i="5"/>
  <c r="C111" i="5"/>
  <c r="P110" i="5"/>
  <c r="C110" i="5"/>
  <c r="P109" i="5"/>
  <c r="C109" i="5"/>
  <c r="P108" i="5"/>
  <c r="C108" i="5"/>
  <c r="P107" i="5"/>
  <c r="C107" i="5"/>
  <c r="P106" i="5"/>
  <c r="C106" i="5"/>
  <c r="P105" i="5"/>
  <c r="C105" i="5"/>
  <c r="P104" i="5"/>
  <c r="C104" i="5"/>
  <c r="P103" i="5"/>
  <c r="C103" i="5"/>
  <c r="P102" i="5"/>
  <c r="C102" i="5"/>
  <c r="P101" i="5"/>
  <c r="C101" i="5"/>
  <c r="P100" i="5"/>
  <c r="C100" i="5"/>
  <c r="P99" i="5"/>
  <c r="C99" i="5"/>
  <c r="P98" i="5"/>
  <c r="C98" i="5"/>
  <c r="P97" i="5"/>
  <c r="C97" i="5"/>
  <c r="P96" i="5"/>
  <c r="C96" i="5"/>
  <c r="P95" i="5"/>
  <c r="C95" i="5"/>
  <c r="P94" i="5"/>
  <c r="C94" i="5"/>
  <c r="P93" i="5"/>
  <c r="C93" i="5"/>
  <c r="P92" i="5"/>
  <c r="C92" i="5"/>
  <c r="P91" i="5"/>
  <c r="C91" i="5"/>
  <c r="P90" i="5"/>
  <c r="C90" i="5"/>
  <c r="P89" i="5"/>
  <c r="C89" i="5"/>
  <c r="P88" i="5"/>
  <c r="C88" i="5"/>
  <c r="P87" i="5"/>
  <c r="C87" i="5"/>
  <c r="P86" i="5"/>
  <c r="C86" i="5"/>
  <c r="P85" i="5"/>
  <c r="C85" i="5"/>
  <c r="P84" i="5"/>
  <c r="C84" i="5"/>
  <c r="P83" i="5"/>
  <c r="C83" i="5"/>
  <c r="P82" i="5"/>
  <c r="C82" i="5"/>
  <c r="P81" i="5"/>
  <c r="C81" i="5"/>
  <c r="P80" i="5"/>
  <c r="C80" i="5"/>
  <c r="P79" i="5"/>
  <c r="C79" i="5"/>
  <c r="P78" i="5"/>
  <c r="C78" i="5"/>
  <c r="P77" i="5"/>
  <c r="C77" i="5"/>
  <c r="P76" i="5"/>
  <c r="C76" i="5"/>
  <c r="P75" i="5"/>
  <c r="C75" i="5"/>
  <c r="P74" i="5"/>
  <c r="C74" i="5"/>
  <c r="P73" i="5"/>
  <c r="C73" i="5"/>
  <c r="P72" i="5"/>
  <c r="C72" i="5"/>
  <c r="P71" i="5"/>
  <c r="C71" i="5"/>
  <c r="P70" i="5"/>
  <c r="C70" i="5"/>
  <c r="P69" i="5"/>
  <c r="C69" i="5"/>
  <c r="P68" i="5"/>
  <c r="C68" i="5"/>
  <c r="P67" i="5"/>
  <c r="C67" i="5"/>
  <c r="P66" i="5"/>
  <c r="C66" i="5"/>
  <c r="P65" i="5"/>
  <c r="C65" i="5"/>
  <c r="P64" i="5"/>
  <c r="C64" i="5"/>
  <c r="P63" i="5"/>
  <c r="C63" i="5"/>
  <c r="P62" i="5"/>
  <c r="C62" i="5"/>
  <c r="P61" i="5"/>
  <c r="C61" i="5"/>
  <c r="P60" i="5"/>
  <c r="C60" i="5"/>
  <c r="P59" i="5"/>
  <c r="C59" i="5"/>
  <c r="P58" i="5"/>
  <c r="C58" i="5"/>
  <c r="P57" i="5"/>
  <c r="C57" i="5"/>
  <c r="P56" i="5"/>
  <c r="C56" i="5"/>
  <c r="P55" i="5"/>
  <c r="C55" i="5"/>
  <c r="P54" i="5"/>
  <c r="C54" i="5"/>
  <c r="P53" i="5"/>
  <c r="C53" i="5"/>
  <c r="P52" i="5"/>
  <c r="C52" i="5"/>
  <c r="P51" i="5"/>
  <c r="C51" i="5"/>
  <c r="P50" i="5"/>
  <c r="C50" i="5"/>
  <c r="P49" i="5"/>
  <c r="C49" i="5"/>
  <c r="P48" i="5"/>
  <c r="C48" i="5"/>
  <c r="P47" i="5"/>
  <c r="C47" i="5"/>
  <c r="P46" i="5"/>
  <c r="C46" i="5"/>
  <c r="P45" i="5"/>
  <c r="C45" i="5"/>
  <c r="P44" i="5"/>
  <c r="C44" i="5"/>
  <c r="P43" i="5"/>
  <c r="C43" i="5"/>
  <c r="P42" i="5"/>
  <c r="C42" i="5"/>
  <c r="P41" i="5"/>
  <c r="C41" i="5"/>
  <c r="P40" i="5"/>
  <c r="C40" i="5"/>
  <c r="P39" i="5"/>
  <c r="C39" i="5"/>
  <c r="P38" i="5"/>
  <c r="C38" i="5"/>
  <c r="P37" i="5"/>
  <c r="C37" i="5"/>
  <c r="P36" i="5"/>
  <c r="C36" i="5"/>
  <c r="P35" i="5"/>
  <c r="C35" i="5"/>
  <c r="P34" i="5"/>
  <c r="C34" i="5"/>
  <c r="P33" i="5"/>
  <c r="C33" i="5"/>
  <c r="P32" i="5"/>
  <c r="C32" i="5"/>
  <c r="P31" i="5"/>
  <c r="C31" i="5"/>
  <c r="P30" i="5"/>
  <c r="C30" i="5"/>
  <c r="P29" i="5"/>
  <c r="C29" i="5"/>
  <c r="P28" i="5"/>
  <c r="C28" i="5"/>
  <c r="P27" i="5"/>
  <c r="C27" i="5"/>
  <c r="P26" i="5"/>
  <c r="C26" i="5"/>
  <c r="P25" i="5"/>
  <c r="C25" i="5"/>
  <c r="P24" i="5"/>
  <c r="C24" i="5"/>
  <c r="P23" i="5"/>
  <c r="C23" i="5"/>
  <c r="P22" i="5"/>
  <c r="C22" i="5"/>
  <c r="P21" i="5"/>
  <c r="C21" i="5"/>
  <c r="P20" i="5"/>
  <c r="C20" i="5"/>
  <c r="P19" i="5"/>
  <c r="C19" i="5"/>
  <c r="P18" i="5"/>
  <c r="C18" i="5"/>
  <c r="P17" i="5"/>
  <c r="C17" i="5"/>
  <c r="P16" i="5"/>
  <c r="C16" i="5"/>
  <c r="P15" i="5"/>
  <c r="C15" i="5"/>
  <c r="P14" i="5"/>
  <c r="C14" i="5"/>
  <c r="P13" i="5"/>
  <c r="C13" i="5"/>
  <c r="P12" i="5"/>
  <c r="C12" i="5"/>
  <c r="P11" i="5"/>
  <c r="U13" i="5" s="1"/>
  <c r="U15" i="5" s="1"/>
  <c r="C11" i="5"/>
  <c r="C10" i="5"/>
  <c r="C9" i="5"/>
  <c r="P8" i="5"/>
  <c r="C8" i="5"/>
  <c r="P7" i="5"/>
  <c r="C7" i="5"/>
  <c r="P6" i="5"/>
  <c r="C6" i="5"/>
  <c r="P5" i="5"/>
  <c r="C5" i="5"/>
  <c r="P4" i="5"/>
  <c r="U3" i="5" s="1"/>
  <c r="C4" i="5"/>
  <c r="P3" i="5"/>
  <c r="W124" i="6" l="1"/>
  <c r="V127" i="6"/>
  <c r="W125" i="6"/>
  <c r="R128" i="6"/>
  <c r="T125" i="6"/>
  <c r="R129" i="6" s="1"/>
  <c r="X3" i="5"/>
  <c r="U2" i="5"/>
  <c r="U4" i="5" s="1"/>
  <c r="R3" i="4"/>
  <c r="V128" i="6" l="1"/>
  <c r="X125" i="6"/>
  <c r="V129" i="6" s="1"/>
  <c r="U5" i="5"/>
  <c r="D3" i="4"/>
  <c r="C243" i="4"/>
  <c r="C242" i="4"/>
  <c r="C241" i="4"/>
  <c r="C240" i="4"/>
  <c r="C239" i="4"/>
  <c r="C238" i="4"/>
  <c r="C237" i="4"/>
  <c r="C236" i="4"/>
  <c r="C235" i="4"/>
  <c r="C234" i="4"/>
  <c r="C233" i="4"/>
  <c r="C232" i="4"/>
  <c r="C231" i="4"/>
  <c r="C230" i="4"/>
  <c r="C229" i="4"/>
  <c r="C228" i="4"/>
  <c r="C227" i="4"/>
  <c r="C226" i="4"/>
  <c r="C225" i="4"/>
  <c r="C224" i="4"/>
  <c r="C223" i="4"/>
  <c r="C222" i="4"/>
  <c r="C221" i="4"/>
  <c r="C220" i="4"/>
  <c r="C219" i="4"/>
  <c r="C218" i="4"/>
  <c r="C217" i="4"/>
  <c r="C216" i="4"/>
  <c r="C215" i="4"/>
  <c r="C214" i="4"/>
  <c r="C213" i="4"/>
  <c r="C212" i="4"/>
  <c r="C211" i="4"/>
  <c r="C210" i="4"/>
  <c r="C209" i="4"/>
  <c r="C208" i="4"/>
  <c r="C207" i="4"/>
  <c r="C206" i="4"/>
  <c r="C205" i="4"/>
  <c r="C204" i="4"/>
  <c r="C203" i="4"/>
  <c r="C202" i="4"/>
  <c r="C201" i="4"/>
  <c r="C200" i="4"/>
  <c r="C199" i="4"/>
  <c r="C198" i="4"/>
  <c r="C197" i="4"/>
  <c r="C196" i="4"/>
  <c r="C195" i="4"/>
  <c r="C194" i="4"/>
  <c r="C193" i="4"/>
  <c r="C192" i="4"/>
  <c r="C191" i="4"/>
  <c r="C190" i="4"/>
  <c r="C189" i="4"/>
  <c r="C188" i="4"/>
  <c r="C187" i="4"/>
  <c r="C186" i="4"/>
  <c r="C185" i="4"/>
  <c r="C184" i="4"/>
  <c r="C183" i="4"/>
  <c r="C182" i="4"/>
  <c r="C181" i="4"/>
  <c r="C180" i="4"/>
  <c r="C179" i="4"/>
  <c r="C178" i="4"/>
  <c r="C177" i="4"/>
  <c r="C176" i="4"/>
  <c r="C175" i="4"/>
  <c r="C174" i="4"/>
  <c r="C173" i="4"/>
  <c r="C172" i="4"/>
  <c r="C171" i="4"/>
  <c r="C170" i="4"/>
  <c r="C169" i="4"/>
  <c r="C168" i="4"/>
  <c r="C167" i="4"/>
  <c r="C166" i="4"/>
  <c r="C165" i="4"/>
  <c r="C164" i="4"/>
  <c r="C163" i="4"/>
  <c r="C162" i="4"/>
  <c r="C161" i="4"/>
  <c r="C160" i="4"/>
  <c r="C159" i="4"/>
  <c r="C158" i="4"/>
  <c r="C157" i="4"/>
  <c r="C156" i="4"/>
  <c r="C155" i="4"/>
  <c r="C154" i="4"/>
  <c r="C153" i="4"/>
  <c r="C152" i="4"/>
  <c r="C151" i="4"/>
  <c r="C150" i="4"/>
  <c r="C149" i="4"/>
  <c r="C148" i="4"/>
  <c r="C147" i="4"/>
  <c r="C146" i="4"/>
  <c r="C145" i="4"/>
  <c r="C144" i="4"/>
  <c r="C143" i="4"/>
  <c r="C142" i="4"/>
  <c r="C141" i="4"/>
  <c r="C140" i="4"/>
  <c r="C139" i="4"/>
  <c r="C138" i="4"/>
  <c r="C137" i="4"/>
  <c r="C136" i="4"/>
  <c r="C135" i="4"/>
  <c r="C134" i="4"/>
  <c r="C133" i="4"/>
  <c r="C132" i="4"/>
  <c r="C131" i="4"/>
  <c r="C130" i="4"/>
  <c r="C129" i="4"/>
  <c r="C128" i="4"/>
  <c r="C127" i="4"/>
  <c r="C126" i="4"/>
  <c r="C125" i="4"/>
  <c r="C124" i="4"/>
  <c r="C123" i="4"/>
  <c r="C122" i="4"/>
  <c r="C121" i="4"/>
  <c r="C120" i="4"/>
  <c r="C119" i="4"/>
  <c r="C118" i="4"/>
  <c r="C117" i="4"/>
  <c r="C116" i="4"/>
  <c r="C115" i="4"/>
  <c r="C114" i="4"/>
  <c r="C113" i="4"/>
  <c r="C112" i="4"/>
  <c r="C111" i="4"/>
  <c r="C110" i="4"/>
  <c r="C109" i="4"/>
  <c r="C108" i="4"/>
  <c r="C107" i="4"/>
  <c r="C106" i="4"/>
  <c r="C105" i="4"/>
  <c r="C104" i="4"/>
  <c r="C103" i="4"/>
  <c r="C102" i="4"/>
  <c r="C101" i="4"/>
  <c r="C100" i="4"/>
  <c r="C99" i="4"/>
  <c r="C98" i="4"/>
  <c r="C97" i="4"/>
  <c r="C96" i="4"/>
  <c r="C95" i="4"/>
  <c r="C94" i="4"/>
  <c r="C93" i="4"/>
  <c r="C92" i="4"/>
  <c r="C91" i="4"/>
  <c r="C90" i="4"/>
  <c r="C89" i="4"/>
  <c r="C88" i="4"/>
  <c r="C87" i="4"/>
  <c r="C86" i="4"/>
  <c r="C85" i="4"/>
  <c r="C84" i="4"/>
  <c r="C83" i="4"/>
  <c r="C82" i="4"/>
  <c r="C81" i="4"/>
  <c r="C80" i="4"/>
  <c r="C79" i="4"/>
  <c r="C78" i="4"/>
  <c r="C77" i="4"/>
  <c r="C76" i="4"/>
  <c r="C75" i="4"/>
  <c r="C74" i="4"/>
  <c r="C73" i="4"/>
  <c r="C72" i="4"/>
  <c r="C71" i="4"/>
  <c r="C70" i="4"/>
  <c r="C69" i="4"/>
  <c r="C68" i="4"/>
  <c r="C67" i="4"/>
  <c r="C66" i="4"/>
  <c r="C65" i="4"/>
  <c r="C64" i="4"/>
  <c r="C63" i="4"/>
  <c r="C62" i="4"/>
  <c r="C61" i="4"/>
  <c r="C60" i="4"/>
  <c r="C59" i="4"/>
  <c r="C58" i="4"/>
  <c r="C57" i="4"/>
  <c r="C56" i="4"/>
  <c r="C55" i="4"/>
  <c r="C54" i="4"/>
  <c r="C53" i="4"/>
  <c r="C52" i="4"/>
  <c r="C51" i="4"/>
  <c r="C50" i="4"/>
  <c r="C49" i="4"/>
  <c r="C48" i="4"/>
  <c r="C47" i="4"/>
  <c r="C46" i="4"/>
  <c r="C45" i="4"/>
  <c r="C44" i="4"/>
  <c r="C43" i="4"/>
  <c r="C42" i="4"/>
  <c r="C41" i="4"/>
  <c r="C40" i="4"/>
  <c r="C39" i="4"/>
  <c r="C38" i="4"/>
  <c r="C37" i="4"/>
  <c r="C36" i="4"/>
  <c r="C35" i="4"/>
  <c r="C34" i="4"/>
  <c r="C33" i="4"/>
  <c r="C32" i="4"/>
  <c r="C31" i="4"/>
  <c r="C30" i="4"/>
  <c r="C29" i="4"/>
  <c r="C28" i="4"/>
  <c r="C27" i="4"/>
  <c r="C26" i="4"/>
  <c r="C25" i="4"/>
  <c r="C24" i="4"/>
  <c r="C23" i="4"/>
  <c r="C22" i="4"/>
  <c r="C21" i="4"/>
  <c r="C20" i="4"/>
  <c r="C19" i="4"/>
  <c r="C18" i="4"/>
  <c r="C17" i="4"/>
  <c r="C16" i="4"/>
  <c r="C15" i="4"/>
  <c r="C14" i="4"/>
  <c r="C13" i="4"/>
  <c r="C12" i="4"/>
  <c r="C11" i="4"/>
  <c r="C10" i="4"/>
  <c r="C9" i="4"/>
  <c r="C8" i="4"/>
  <c r="C7" i="4"/>
  <c r="C6" i="4"/>
  <c r="C5" i="4"/>
  <c r="C4" i="4"/>
  <c r="M132" i="4"/>
  <c r="M131" i="4"/>
  <c r="M130" i="4"/>
  <c r="M129" i="4"/>
  <c r="M128" i="4"/>
  <c r="M127" i="4"/>
  <c r="M126" i="4"/>
  <c r="M125" i="4"/>
  <c r="M124" i="4"/>
  <c r="M123" i="4"/>
  <c r="M122" i="4"/>
  <c r="M121" i="4"/>
  <c r="M120" i="4"/>
  <c r="M119" i="4"/>
  <c r="M118" i="4"/>
  <c r="M117" i="4"/>
  <c r="M116" i="4"/>
  <c r="M115" i="4"/>
  <c r="M114" i="4"/>
  <c r="M113" i="4"/>
  <c r="M112" i="4"/>
  <c r="M111" i="4"/>
  <c r="M110" i="4"/>
  <c r="M109" i="4"/>
  <c r="M108" i="4"/>
  <c r="M107" i="4"/>
  <c r="M106" i="4"/>
  <c r="M105" i="4"/>
  <c r="M104" i="4"/>
  <c r="M103" i="4"/>
  <c r="M102" i="4"/>
  <c r="M101" i="4"/>
  <c r="M100" i="4"/>
  <c r="M99" i="4"/>
  <c r="M98" i="4"/>
  <c r="M97" i="4"/>
  <c r="M96" i="4"/>
  <c r="M95" i="4"/>
  <c r="M94" i="4"/>
  <c r="M93" i="4"/>
  <c r="M92" i="4"/>
  <c r="M91" i="4"/>
  <c r="M90" i="4"/>
  <c r="M89" i="4"/>
  <c r="M88" i="4"/>
  <c r="M87" i="4"/>
  <c r="M86" i="4"/>
  <c r="M85" i="4"/>
  <c r="M84" i="4"/>
  <c r="M83" i="4"/>
  <c r="M82" i="4"/>
  <c r="M81" i="4"/>
  <c r="M80" i="4"/>
  <c r="M79" i="4"/>
  <c r="M78" i="4"/>
  <c r="M77" i="4"/>
  <c r="M76" i="4"/>
  <c r="M75" i="4"/>
  <c r="M74" i="4"/>
  <c r="M73" i="4"/>
  <c r="M72" i="4"/>
  <c r="M71" i="4"/>
  <c r="M70" i="4"/>
  <c r="M69" i="4"/>
  <c r="M68" i="4"/>
  <c r="M67" i="4"/>
  <c r="M66" i="4"/>
  <c r="M65" i="4"/>
  <c r="M64" i="4"/>
  <c r="M63" i="4"/>
  <c r="M62" i="4"/>
  <c r="M61" i="4"/>
  <c r="M60" i="4"/>
  <c r="M59" i="4"/>
  <c r="M58" i="4"/>
  <c r="M57" i="4"/>
  <c r="M56" i="4"/>
  <c r="M55" i="4"/>
  <c r="M54" i="4"/>
  <c r="M53" i="4"/>
  <c r="M52" i="4"/>
  <c r="M51" i="4"/>
  <c r="M50" i="4"/>
  <c r="M49" i="4"/>
  <c r="M48" i="4"/>
  <c r="M47" i="4"/>
  <c r="M46" i="4"/>
  <c r="M45" i="4"/>
  <c r="M44" i="4"/>
  <c r="M43" i="4"/>
  <c r="M42" i="4"/>
  <c r="M41" i="4"/>
  <c r="M40" i="4"/>
  <c r="M39" i="4"/>
  <c r="M38" i="4"/>
  <c r="M37" i="4"/>
  <c r="M36" i="4"/>
  <c r="M35" i="4"/>
  <c r="M34" i="4"/>
  <c r="M33" i="4"/>
  <c r="M32" i="4"/>
  <c r="M31" i="4"/>
  <c r="M30" i="4"/>
  <c r="M29" i="4"/>
  <c r="M28" i="4"/>
  <c r="M27" i="4"/>
  <c r="M26" i="4"/>
  <c r="M25" i="4"/>
  <c r="M24" i="4"/>
  <c r="M23" i="4"/>
  <c r="M22" i="4"/>
  <c r="M21" i="4"/>
  <c r="M20" i="4"/>
  <c r="M19" i="4"/>
  <c r="M18" i="4"/>
  <c r="M17" i="4"/>
  <c r="M16" i="4"/>
  <c r="M15" i="4"/>
  <c r="M14" i="4"/>
  <c r="M13" i="4"/>
  <c r="M12" i="4"/>
  <c r="M11" i="4"/>
  <c r="M8" i="4"/>
  <c r="M7" i="4"/>
  <c r="M6" i="4"/>
  <c r="M5" i="4"/>
  <c r="M4" i="4"/>
  <c r="M3" i="4"/>
  <c r="C243" i="3"/>
  <c r="C242" i="3"/>
  <c r="C241" i="3"/>
  <c r="C240" i="3"/>
  <c r="C239" i="3"/>
  <c r="C238" i="3"/>
  <c r="C237" i="3"/>
  <c r="C236" i="3"/>
  <c r="C235" i="3"/>
  <c r="C234" i="3"/>
  <c r="C233" i="3"/>
  <c r="C232" i="3"/>
  <c r="C231" i="3"/>
  <c r="C230" i="3"/>
  <c r="C229" i="3"/>
  <c r="C228" i="3"/>
  <c r="C227" i="3"/>
  <c r="C226" i="3"/>
  <c r="C225" i="3"/>
  <c r="C224" i="3"/>
  <c r="C223" i="3"/>
  <c r="C222" i="3"/>
  <c r="C221" i="3"/>
  <c r="C220" i="3"/>
  <c r="C219" i="3"/>
  <c r="C218" i="3"/>
  <c r="C217" i="3"/>
  <c r="C216" i="3"/>
  <c r="C215" i="3"/>
  <c r="C214" i="3"/>
  <c r="C213" i="3"/>
  <c r="C212" i="3"/>
  <c r="C211" i="3"/>
  <c r="C210" i="3"/>
  <c r="C209" i="3"/>
  <c r="C208" i="3"/>
  <c r="C207" i="3"/>
  <c r="C206" i="3"/>
  <c r="C205" i="3"/>
  <c r="C204" i="3"/>
  <c r="C203" i="3"/>
  <c r="C202" i="3"/>
  <c r="C201" i="3"/>
  <c r="C200" i="3"/>
  <c r="C199" i="3"/>
  <c r="C198" i="3"/>
  <c r="C197" i="3"/>
  <c r="C196" i="3"/>
  <c r="C195" i="3"/>
  <c r="C194" i="3"/>
  <c r="C193" i="3"/>
  <c r="C192" i="3"/>
  <c r="C191" i="3"/>
  <c r="C190" i="3"/>
  <c r="C189" i="3"/>
  <c r="C188" i="3"/>
  <c r="C187" i="3"/>
  <c r="C186" i="3"/>
  <c r="C185" i="3"/>
  <c r="C184" i="3"/>
  <c r="C183" i="3"/>
  <c r="C182" i="3"/>
  <c r="C181" i="3"/>
  <c r="C180" i="3"/>
  <c r="C179" i="3"/>
  <c r="C178" i="3"/>
  <c r="C177" i="3"/>
  <c r="C176" i="3"/>
  <c r="C175" i="3"/>
  <c r="C174" i="3"/>
  <c r="C173" i="3"/>
  <c r="C172" i="3"/>
  <c r="C171" i="3"/>
  <c r="C170" i="3"/>
  <c r="C169" i="3"/>
  <c r="C168" i="3"/>
  <c r="C167" i="3"/>
  <c r="C166" i="3"/>
  <c r="C165" i="3"/>
  <c r="C164" i="3"/>
  <c r="C163" i="3"/>
  <c r="C162" i="3"/>
  <c r="C161" i="3"/>
  <c r="C160" i="3"/>
  <c r="C159" i="3"/>
  <c r="C158" i="3"/>
  <c r="C157" i="3"/>
  <c r="C156" i="3"/>
  <c r="C155" i="3"/>
  <c r="C154" i="3"/>
  <c r="C153" i="3"/>
  <c r="C152" i="3"/>
  <c r="C151" i="3"/>
  <c r="C150" i="3"/>
  <c r="C149" i="3"/>
  <c r="C148" i="3"/>
  <c r="C147" i="3"/>
  <c r="C146" i="3"/>
  <c r="C145" i="3"/>
  <c r="C144" i="3"/>
  <c r="C143" i="3"/>
  <c r="C142" i="3"/>
  <c r="C141" i="3"/>
  <c r="C140" i="3"/>
  <c r="C139" i="3"/>
  <c r="C138" i="3"/>
  <c r="C137" i="3"/>
  <c r="C136" i="3"/>
  <c r="C135" i="3"/>
  <c r="C134" i="3"/>
  <c r="C133" i="3"/>
  <c r="C132" i="3"/>
  <c r="C131" i="3"/>
  <c r="C130" i="3"/>
  <c r="C129" i="3"/>
  <c r="C128" i="3"/>
  <c r="C127" i="3"/>
  <c r="C126" i="3"/>
  <c r="C125" i="3"/>
  <c r="C124" i="3"/>
  <c r="C123" i="3"/>
  <c r="C122" i="3"/>
  <c r="C121" i="3"/>
  <c r="C120" i="3"/>
  <c r="C119" i="3"/>
  <c r="C118" i="3"/>
  <c r="C117" i="3"/>
  <c r="C116" i="3"/>
  <c r="C115" i="3"/>
  <c r="C114" i="3"/>
  <c r="C113" i="3"/>
  <c r="C112" i="3"/>
  <c r="C111" i="3"/>
  <c r="C110" i="3"/>
  <c r="C109" i="3"/>
  <c r="C108" i="3"/>
  <c r="C107" i="3"/>
  <c r="C106" i="3"/>
  <c r="C105" i="3"/>
  <c r="C104" i="3"/>
  <c r="C103" i="3"/>
  <c r="C102" i="3"/>
  <c r="C101" i="3"/>
  <c r="C100" i="3"/>
  <c r="C99" i="3"/>
  <c r="C98" i="3"/>
  <c r="C97" i="3"/>
  <c r="C96" i="3"/>
  <c r="C95" i="3"/>
  <c r="C94" i="3"/>
  <c r="C93" i="3"/>
  <c r="C92" i="3"/>
  <c r="C91" i="3"/>
  <c r="C90" i="3"/>
  <c r="C89" i="3"/>
  <c r="C88" i="3"/>
  <c r="C87" i="3"/>
  <c r="C86" i="3"/>
  <c r="C85" i="3"/>
  <c r="C84" i="3"/>
  <c r="C83" i="3"/>
  <c r="C82" i="3"/>
  <c r="C81" i="3"/>
  <c r="C80" i="3"/>
  <c r="C79" i="3"/>
  <c r="C78" i="3"/>
  <c r="C77" i="3"/>
  <c r="C76" i="3"/>
  <c r="C75" i="3"/>
  <c r="C74" i="3"/>
  <c r="C73" i="3"/>
  <c r="C72" i="3"/>
  <c r="C71" i="3"/>
  <c r="C70" i="3"/>
  <c r="C69" i="3"/>
  <c r="C68" i="3"/>
  <c r="C67" i="3"/>
  <c r="C66" i="3"/>
  <c r="C65" i="3"/>
  <c r="C64" i="3"/>
  <c r="C63" i="3"/>
  <c r="C62" i="3"/>
  <c r="C61" i="3"/>
  <c r="C60" i="3"/>
  <c r="C59" i="3"/>
  <c r="C58" i="3"/>
  <c r="C57" i="3"/>
  <c r="C56" i="3"/>
  <c r="C55" i="3"/>
  <c r="C54" i="3"/>
  <c r="C53" i="3"/>
  <c r="C52" i="3"/>
  <c r="C51" i="3"/>
  <c r="C50" i="3"/>
  <c r="C49" i="3"/>
  <c r="C48" i="3"/>
  <c r="C47" i="3"/>
  <c r="C46" i="3"/>
  <c r="C45" i="3"/>
  <c r="C44" i="3"/>
  <c r="C43" i="3"/>
  <c r="C42" i="3"/>
  <c r="C41" i="3"/>
  <c r="C40" i="3"/>
  <c r="C39" i="3"/>
  <c r="C38" i="3"/>
  <c r="C37" i="3"/>
  <c r="C36" i="3"/>
  <c r="C35" i="3"/>
  <c r="C34" i="3"/>
  <c r="C33" i="3"/>
  <c r="C32" i="3"/>
  <c r="C31" i="3"/>
  <c r="C30" i="3"/>
  <c r="C29" i="3"/>
  <c r="C28" i="3"/>
  <c r="C27" i="3"/>
  <c r="C26" i="3"/>
  <c r="C25" i="3"/>
  <c r="C24" i="3"/>
  <c r="C23" i="3"/>
  <c r="C22" i="3"/>
  <c r="C21" i="3"/>
  <c r="C20" i="3"/>
  <c r="C19" i="3"/>
  <c r="C18" i="3"/>
  <c r="C17" i="3"/>
  <c r="C16" i="3"/>
  <c r="C15" i="3"/>
  <c r="C14" i="3"/>
  <c r="C13" i="3"/>
  <c r="C12" i="3"/>
  <c r="C11" i="3"/>
  <c r="C10" i="3"/>
  <c r="C9" i="3"/>
  <c r="C8" i="3"/>
  <c r="C7" i="3"/>
  <c r="C6" i="3"/>
  <c r="C5" i="3"/>
  <c r="C4" i="3"/>
  <c r="N132" i="4" l="1"/>
  <c r="N128" i="4"/>
  <c r="N124" i="4"/>
  <c r="N120" i="4"/>
  <c r="N116" i="4"/>
  <c r="N112" i="4"/>
  <c r="N108" i="4"/>
  <c r="N104" i="4"/>
  <c r="N100" i="4"/>
  <c r="N96" i="4"/>
  <c r="N92" i="4"/>
  <c r="N88" i="4"/>
  <c r="N84" i="4"/>
  <c r="N80" i="4"/>
  <c r="N76" i="4"/>
  <c r="N72" i="4"/>
  <c r="N68" i="4"/>
  <c r="N64" i="4"/>
  <c r="N60" i="4"/>
  <c r="N56" i="4"/>
  <c r="N52" i="4"/>
  <c r="N48" i="4"/>
  <c r="N44" i="4"/>
  <c r="N40" i="4"/>
  <c r="N36" i="4"/>
  <c r="N32" i="4"/>
  <c r="N28" i="4"/>
  <c r="N24" i="4"/>
  <c r="N20" i="4"/>
  <c r="N16" i="4"/>
  <c r="N8" i="4"/>
  <c r="N129" i="4"/>
  <c r="N125" i="4"/>
  <c r="N121" i="4"/>
  <c r="N117" i="4"/>
  <c r="N113" i="4"/>
  <c r="N109" i="4"/>
  <c r="N105" i="4"/>
  <c r="N101" i="4"/>
  <c r="N97" i="4"/>
  <c r="N93" i="4"/>
  <c r="N89" i="4"/>
  <c r="N85" i="4"/>
  <c r="N81" i="4"/>
  <c r="N77" i="4"/>
  <c r="N73" i="4"/>
  <c r="N69" i="4"/>
  <c r="N65" i="4"/>
  <c r="N61" i="4"/>
  <c r="N57" i="4"/>
  <c r="N53" i="4"/>
  <c r="N49" i="4"/>
  <c r="N45" i="4"/>
  <c r="N41" i="4"/>
  <c r="N37" i="4"/>
  <c r="N33" i="4"/>
  <c r="N29" i="4"/>
  <c r="N25" i="4"/>
  <c r="N21" i="4"/>
  <c r="N17" i="4"/>
  <c r="U3" i="4"/>
  <c r="N130" i="4"/>
  <c r="N126" i="4"/>
  <c r="N122" i="4"/>
  <c r="N118" i="4"/>
  <c r="N114" i="4"/>
  <c r="N110" i="4"/>
  <c r="N106" i="4"/>
  <c r="N102" i="4"/>
  <c r="N98" i="4"/>
  <c r="N94" i="4"/>
  <c r="N90" i="4"/>
  <c r="N86" i="4"/>
  <c r="N82" i="4"/>
  <c r="N78" i="4"/>
  <c r="N74" i="4"/>
  <c r="N70" i="4"/>
  <c r="N66" i="4"/>
  <c r="N62" i="4"/>
  <c r="N58" i="4"/>
  <c r="N54" i="4"/>
  <c r="N50" i="4"/>
  <c r="N46" i="4"/>
  <c r="N42" i="4"/>
  <c r="N38" i="4"/>
  <c r="N34" i="4"/>
  <c r="N30" i="4"/>
  <c r="N26" i="4"/>
  <c r="N22" i="4"/>
  <c r="N18" i="4"/>
  <c r="N14" i="4"/>
  <c r="N13" i="4"/>
  <c r="N12" i="4"/>
  <c r="N11" i="4"/>
  <c r="N6" i="4"/>
  <c r="N5" i="4"/>
  <c r="N4" i="4"/>
  <c r="N131" i="4"/>
  <c r="N127" i="4"/>
  <c r="N123" i="4"/>
  <c r="N119" i="4"/>
  <c r="N115" i="4"/>
  <c r="N111" i="4"/>
  <c r="N107" i="4"/>
  <c r="N103" i="4"/>
  <c r="N99" i="4"/>
  <c r="N95" i="4"/>
  <c r="N91" i="4"/>
  <c r="N87" i="4"/>
  <c r="N83" i="4"/>
  <c r="N79" i="4"/>
  <c r="N75" i="4"/>
  <c r="N71" i="4"/>
  <c r="N67" i="4"/>
  <c r="N63" i="4"/>
  <c r="N59" i="4"/>
  <c r="N55" i="4"/>
  <c r="N51" i="4"/>
  <c r="N47" i="4"/>
  <c r="N43" i="4"/>
  <c r="N39" i="4"/>
  <c r="N35" i="4"/>
  <c r="N31" i="4"/>
  <c r="N27" i="4"/>
  <c r="N23" i="4"/>
  <c r="N19" i="4"/>
  <c r="N15" i="4"/>
  <c r="N7" i="4"/>
  <c r="N3" i="4"/>
  <c r="R2" i="4" l="1"/>
  <c r="R4" i="4" s="1"/>
  <c r="R5" i="4"/>
  <c r="Q124" i="7" l="1"/>
  <c r="R124" i="7" l="1"/>
  <c r="R7" i="7"/>
  <c r="R11" i="7"/>
  <c r="R15" i="7"/>
  <c r="X15" i="7" s="1"/>
  <c r="R19" i="7"/>
  <c r="R23" i="7"/>
  <c r="R27" i="7"/>
  <c r="R31" i="7"/>
  <c r="X31" i="7" s="1"/>
  <c r="R35" i="7"/>
  <c r="R39" i="7"/>
  <c r="R43" i="7"/>
  <c r="R47" i="7"/>
  <c r="X47" i="7" s="1"/>
  <c r="R51" i="7"/>
  <c r="R55" i="7"/>
  <c r="R59" i="7"/>
  <c r="R63" i="7"/>
  <c r="X63" i="7" s="1"/>
  <c r="R67" i="7"/>
  <c r="R71" i="7"/>
  <c r="R75" i="7"/>
  <c r="R79" i="7"/>
  <c r="X79" i="7" s="1"/>
  <c r="R83" i="7"/>
  <c r="R87" i="7"/>
  <c r="R91" i="7"/>
  <c r="R95" i="7"/>
  <c r="X95" i="7" s="1"/>
  <c r="R99" i="7"/>
  <c r="R103" i="7"/>
  <c r="R107" i="7"/>
  <c r="R111" i="7"/>
  <c r="X111" i="7" s="1"/>
  <c r="R115" i="7"/>
  <c r="R119" i="7"/>
  <c r="R123" i="7"/>
  <c r="R78" i="7"/>
  <c r="X78" i="7" s="1"/>
  <c r="R90" i="7"/>
  <c r="R98" i="7"/>
  <c r="R106" i="7"/>
  <c r="R114" i="7"/>
  <c r="X114" i="7" s="1"/>
  <c r="R122" i="7"/>
  <c r="R8" i="7"/>
  <c r="R12" i="7"/>
  <c r="R16" i="7"/>
  <c r="X16" i="7" s="1"/>
  <c r="R20" i="7"/>
  <c r="R24" i="7"/>
  <c r="R28" i="7"/>
  <c r="R32" i="7"/>
  <c r="X32" i="7" s="1"/>
  <c r="R36" i="7"/>
  <c r="R40" i="7"/>
  <c r="R44" i="7"/>
  <c r="R48" i="7"/>
  <c r="X48" i="7" s="1"/>
  <c r="R52" i="7"/>
  <c r="R56" i="7"/>
  <c r="R60" i="7"/>
  <c r="R64" i="7"/>
  <c r="X64" i="7" s="1"/>
  <c r="R68" i="7"/>
  <c r="R72" i="7"/>
  <c r="R76" i="7"/>
  <c r="R80" i="7"/>
  <c r="X80" i="7" s="1"/>
  <c r="R84" i="7"/>
  <c r="R88" i="7"/>
  <c r="R92" i="7"/>
  <c r="R96" i="7"/>
  <c r="X96" i="7" s="1"/>
  <c r="R100" i="7"/>
  <c r="R104" i="7"/>
  <c r="R108" i="7"/>
  <c r="R112" i="7"/>
  <c r="X112" i="7" s="1"/>
  <c r="R116" i="7"/>
  <c r="R120" i="7"/>
  <c r="R5" i="7"/>
  <c r="R9" i="7"/>
  <c r="X9" i="7" s="1"/>
  <c r="R13" i="7"/>
  <c r="R17" i="7"/>
  <c r="R21" i="7"/>
  <c r="R25" i="7"/>
  <c r="X25" i="7" s="1"/>
  <c r="R29" i="7"/>
  <c r="R33" i="7"/>
  <c r="R37" i="7"/>
  <c r="R41" i="7"/>
  <c r="X41" i="7" s="1"/>
  <c r="R45" i="7"/>
  <c r="R49" i="7"/>
  <c r="R53" i="7"/>
  <c r="R57" i="7"/>
  <c r="X57" i="7" s="1"/>
  <c r="R61" i="7"/>
  <c r="R65" i="7"/>
  <c r="R69" i="7"/>
  <c r="R73" i="7"/>
  <c r="X73" i="7" s="1"/>
  <c r="R77" i="7"/>
  <c r="R81" i="7"/>
  <c r="R85" i="7"/>
  <c r="R89" i="7"/>
  <c r="X89" i="7" s="1"/>
  <c r="R93" i="7"/>
  <c r="R97" i="7"/>
  <c r="R101" i="7"/>
  <c r="R105" i="7"/>
  <c r="X105" i="7" s="1"/>
  <c r="R109" i="7"/>
  <c r="R113" i="7"/>
  <c r="R117" i="7"/>
  <c r="R121" i="7"/>
  <c r="X121" i="7" s="1"/>
  <c r="R6" i="7"/>
  <c r="R10" i="7"/>
  <c r="R14" i="7"/>
  <c r="R18" i="7"/>
  <c r="X18" i="7" s="1"/>
  <c r="R22" i="7"/>
  <c r="R26" i="7"/>
  <c r="R30" i="7"/>
  <c r="R34" i="7"/>
  <c r="X34" i="7" s="1"/>
  <c r="R38" i="7"/>
  <c r="R42" i="7"/>
  <c r="R46" i="7"/>
  <c r="R50" i="7"/>
  <c r="X50" i="7" s="1"/>
  <c r="R54" i="7"/>
  <c r="R58" i="7"/>
  <c r="R62" i="7"/>
  <c r="R66" i="7"/>
  <c r="X66" i="7" s="1"/>
  <c r="R70" i="7"/>
  <c r="R74" i="7"/>
  <c r="R82" i="7"/>
  <c r="R86" i="7"/>
  <c r="X86" i="7" s="1"/>
  <c r="R94" i="7"/>
  <c r="R102" i="7"/>
  <c r="R110" i="7"/>
  <c r="R118" i="7"/>
  <c r="X118" i="7" s="1"/>
  <c r="R4" i="7"/>
  <c r="O124" i="7"/>
  <c r="X4" i="7" l="1"/>
  <c r="X110" i="7"/>
  <c r="X82" i="7"/>
  <c r="X62" i="7"/>
  <c r="X46" i="7"/>
  <c r="X30" i="7"/>
  <c r="X14" i="7"/>
  <c r="X117" i="7"/>
  <c r="X101" i="7"/>
  <c r="X85" i="7"/>
  <c r="X69" i="7"/>
  <c r="X53" i="7"/>
  <c r="X37" i="7"/>
  <c r="X21" i="7"/>
  <c r="X5" i="7"/>
  <c r="X108" i="7"/>
  <c r="X92" i="7"/>
  <c r="X76" i="7"/>
  <c r="X60" i="7"/>
  <c r="X44" i="7"/>
  <c r="X28" i="7"/>
  <c r="X12" i="7"/>
  <c r="X106" i="7"/>
  <c r="X123" i="7"/>
  <c r="X107" i="7"/>
  <c r="X91" i="7"/>
  <c r="X75" i="7"/>
  <c r="X59" i="7"/>
  <c r="X43" i="7"/>
  <c r="X27" i="7"/>
  <c r="X11" i="7"/>
  <c r="P124" i="7"/>
  <c r="T124" i="7" s="1"/>
  <c r="P8" i="7"/>
  <c r="T8" i="7" s="1"/>
  <c r="P12" i="7"/>
  <c r="T12" i="7" s="1"/>
  <c r="P16" i="7"/>
  <c r="T16" i="7" s="1"/>
  <c r="P20" i="7"/>
  <c r="T20" i="7" s="1"/>
  <c r="P24" i="7"/>
  <c r="T24" i="7" s="1"/>
  <c r="P28" i="7"/>
  <c r="T28" i="7" s="1"/>
  <c r="P32" i="7"/>
  <c r="T32" i="7" s="1"/>
  <c r="P36" i="7"/>
  <c r="T36" i="7" s="1"/>
  <c r="P40" i="7"/>
  <c r="T40" i="7" s="1"/>
  <c r="P44" i="7"/>
  <c r="T44" i="7" s="1"/>
  <c r="P48" i="7"/>
  <c r="T48" i="7" s="1"/>
  <c r="P52" i="7"/>
  <c r="T52" i="7" s="1"/>
  <c r="P56" i="7"/>
  <c r="T56" i="7" s="1"/>
  <c r="P60" i="7"/>
  <c r="T60" i="7" s="1"/>
  <c r="P64" i="7"/>
  <c r="T64" i="7" s="1"/>
  <c r="P68" i="7"/>
  <c r="T68" i="7" s="1"/>
  <c r="P72" i="7"/>
  <c r="T72" i="7" s="1"/>
  <c r="P76" i="7"/>
  <c r="T76" i="7" s="1"/>
  <c r="P80" i="7"/>
  <c r="T80" i="7" s="1"/>
  <c r="P84" i="7"/>
  <c r="T84" i="7" s="1"/>
  <c r="P88" i="7"/>
  <c r="T88" i="7" s="1"/>
  <c r="P92" i="7"/>
  <c r="T92" i="7" s="1"/>
  <c r="P96" i="7"/>
  <c r="T96" i="7" s="1"/>
  <c r="P100" i="7"/>
  <c r="T100" i="7" s="1"/>
  <c r="P104" i="7"/>
  <c r="T104" i="7" s="1"/>
  <c r="P108" i="7"/>
  <c r="T108" i="7" s="1"/>
  <c r="P112" i="7"/>
  <c r="T112" i="7" s="1"/>
  <c r="P116" i="7"/>
  <c r="T116" i="7" s="1"/>
  <c r="P120" i="7"/>
  <c r="T120" i="7" s="1"/>
  <c r="P4" i="7"/>
  <c r="T4" i="7" s="1"/>
  <c r="P11" i="7"/>
  <c r="T11" i="7" s="1"/>
  <c r="P19" i="7"/>
  <c r="T19" i="7" s="1"/>
  <c r="P27" i="7"/>
  <c r="T27" i="7" s="1"/>
  <c r="P35" i="7"/>
  <c r="T35" i="7" s="1"/>
  <c r="P43" i="7"/>
  <c r="T43" i="7" s="1"/>
  <c r="P55" i="7"/>
  <c r="T55" i="7" s="1"/>
  <c r="P59" i="7"/>
  <c r="T59" i="7" s="1"/>
  <c r="P71" i="7"/>
  <c r="T71" i="7" s="1"/>
  <c r="P79" i="7"/>
  <c r="T79" i="7" s="1"/>
  <c r="P87" i="7"/>
  <c r="T87" i="7" s="1"/>
  <c r="P91" i="7"/>
  <c r="T91" i="7" s="1"/>
  <c r="P95" i="7"/>
  <c r="T95" i="7" s="1"/>
  <c r="P99" i="7"/>
  <c r="T99" i="7" s="1"/>
  <c r="P107" i="7"/>
  <c r="T107" i="7" s="1"/>
  <c r="P119" i="7"/>
  <c r="T119" i="7" s="1"/>
  <c r="P5" i="7"/>
  <c r="T5" i="7" s="1"/>
  <c r="P9" i="7"/>
  <c r="T9" i="7" s="1"/>
  <c r="P13" i="7"/>
  <c r="T13" i="7" s="1"/>
  <c r="P17" i="7"/>
  <c r="T17" i="7" s="1"/>
  <c r="P21" i="7"/>
  <c r="T21" i="7" s="1"/>
  <c r="P25" i="7"/>
  <c r="T25" i="7" s="1"/>
  <c r="P29" i="7"/>
  <c r="T29" i="7" s="1"/>
  <c r="P33" i="7"/>
  <c r="T33" i="7" s="1"/>
  <c r="P37" i="7"/>
  <c r="T37" i="7" s="1"/>
  <c r="P41" i="7"/>
  <c r="T41" i="7" s="1"/>
  <c r="P45" i="7"/>
  <c r="T45" i="7" s="1"/>
  <c r="P49" i="7"/>
  <c r="T49" i="7" s="1"/>
  <c r="P53" i="7"/>
  <c r="T53" i="7" s="1"/>
  <c r="P57" i="7"/>
  <c r="T57" i="7" s="1"/>
  <c r="P61" i="7"/>
  <c r="T61" i="7" s="1"/>
  <c r="P65" i="7"/>
  <c r="T65" i="7" s="1"/>
  <c r="P69" i="7"/>
  <c r="T69" i="7" s="1"/>
  <c r="P73" i="7"/>
  <c r="T73" i="7" s="1"/>
  <c r="P77" i="7"/>
  <c r="T77" i="7" s="1"/>
  <c r="P81" i="7"/>
  <c r="T81" i="7" s="1"/>
  <c r="P85" i="7"/>
  <c r="T85" i="7" s="1"/>
  <c r="P89" i="7"/>
  <c r="T89" i="7" s="1"/>
  <c r="P93" i="7"/>
  <c r="T93" i="7" s="1"/>
  <c r="P97" i="7"/>
  <c r="T97" i="7" s="1"/>
  <c r="P101" i="7"/>
  <c r="T101" i="7" s="1"/>
  <c r="P105" i="7"/>
  <c r="T105" i="7" s="1"/>
  <c r="P109" i="7"/>
  <c r="T109" i="7" s="1"/>
  <c r="P113" i="7"/>
  <c r="T113" i="7" s="1"/>
  <c r="P117" i="7"/>
  <c r="T117" i="7" s="1"/>
  <c r="P121" i="7"/>
  <c r="T121" i="7" s="1"/>
  <c r="P6" i="7"/>
  <c r="T6" i="7" s="1"/>
  <c r="P10" i="7"/>
  <c r="T10" i="7" s="1"/>
  <c r="P14" i="7"/>
  <c r="T14" i="7" s="1"/>
  <c r="P18" i="7"/>
  <c r="T18" i="7" s="1"/>
  <c r="P22" i="7"/>
  <c r="T22" i="7" s="1"/>
  <c r="P26" i="7"/>
  <c r="T26" i="7" s="1"/>
  <c r="P30" i="7"/>
  <c r="T30" i="7" s="1"/>
  <c r="P34" i="7"/>
  <c r="T34" i="7" s="1"/>
  <c r="P38" i="7"/>
  <c r="T38" i="7" s="1"/>
  <c r="P42" i="7"/>
  <c r="T42" i="7" s="1"/>
  <c r="P46" i="7"/>
  <c r="T46" i="7" s="1"/>
  <c r="P50" i="7"/>
  <c r="T50" i="7" s="1"/>
  <c r="P54" i="7"/>
  <c r="T54" i="7" s="1"/>
  <c r="P58" i="7"/>
  <c r="T58" i="7" s="1"/>
  <c r="P62" i="7"/>
  <c r="T62" i="7" s="1"/>
  <c r="P66" i="7"/>
  <c r="T66" i="7" s="1"/>
  <c r="P70" i="7"/>
  <c r="T70" i="7" s="1"/>
  <c r="P74" i="7"/>
  <c r="T74" i="7" s="1"/>
  <c r="P78" i="7"/>
  <c r="T78" i="7" s="1"/>
  <c r="P82" i="7"/>
  <c r="T82" i="7" s="1"/>
  <c r="P86" i="7"/>
  <c r="T86" i="7" s="1"/>
  <c r="P90" i="7"/>
  <c r="T90" i="7" s="1"/>
  <c r="P94" i="7"/>
  <c r="T94" i="7" s="1"/>
  <c r="P98" i="7"/>
  <c r="T98" i="7" s="1"/>
  <c r="P102" i="7"/>
  <c r="T102" i="7" s="1"/>
  <c r="P106" i="7"/>
  <c r="T106" i="7" s="1"/>
  <c r="P110" i="7"/>
  <c r="T110" i="7" s="1"/>
  <c r="P114" i="7"/>
  <c r="T114" i="7" s="1"/>
  <c r="P118" i="7"/>
  <c r="T118" i="7" s="1"/>
  <c r="P122" i="7"/>
  <c r="T122" i="7" s="1"/>
  <c r="P7" i="7"/>
  <c r="T7" i="7" s="1"/>
  <c r="P15" i="7"/>
  <c r="T15" i="7" s="1"/>
  <c r="P23" i="7"/>
  <c r="T23" i="7" s="1"/>
  <c r="P31" i="7"/>
  <c r="T31" i="7" s="1"/>
  <c r="P39" i="7"/>
  <c r="T39" i="7" s="1"/>
  <c r="P47" i="7"/>
  <c r="T47" i="7" s="1"/>
  <c r="P51" i="7"/>
  <c r="T51" i="7" s="1"/>
  <c r="P63" i="7"/>
  <c r="T63" i="7" s="1"/>
  <c r="P67" i="7"/>
  <c r="T67" i="7" s="1"/>
  <c r="P75" i="7"/>
  <c r="T75" i="7" s="1"/>
  <c r="P83" i="7"/>
  <c r="T83" i="7" s="1"/>
  <c r="P103" i="7"/>
  <c r="T103" i="7" s="1"/>
  <c r="P111" i="7"/>
  <c r="T111" i="7" s="1"/>
  <c r="P115" i="7"/>
  <c r="T115" i="7" s="1"/>
  <c r="P123" i="7"/>
  <c r="T123" i="7" s="1"/>
  <c r="X102" i="7"/>
  <c r="X74" i="7"/>
  <c r="X58" i="7"/>
  <c r="X42" i="7"/>
  <c r="X26" i="7"/>
  <c r="X10" i="7"/>
  <c r="X113" i="7"/>
  <c r="X97" i="7"/>
  <c r="X81" i="7"/>
  <c r="X65" i="7"/>
  <c r="X49" i="7"/>
  <c r="X33" i="7"/>
  <c r="X17" i="7"/>
  <c r="X120" i="7"/>
  <c r="X104" i="7"/>
  <c r="X88" i="7"/>
  <c r="X72" i="7"/>
  <c r="X56" i="7"/>
  <c r="X40" i="7"/>
  <c r="X24" i="7"/>
  <c r="X8" i="7"/>
  <c r="X98" i="7"/>
  <c r="X119" i="7"/>
  <c r="X103" i="7"/>
  <c r="X87" i="7"/>
  <c r="X71" i="7"/>
  <c r="X55" i="7"/>
  <c r="X39" i="7"/>
  <c r="X23" i="7"/>
  <c r="X7" i="7"/>
  <c r="Y4" i="7"/>
  <c r="Z4" i="7" s="1"/>
  <c r="Y5" i="7"/>
  <c r="Z5" i="7" s="1"/>
  <c r="X94" i="7"/>
  <c r="X70" i="7"/>
  <c r="X54" i="7"/>
  <c r="X38" i="7"/>
  <c r="X22" i="7"/>
  <c r="X6" i="7"/>
  <c r="X109" i="7"/>
  <c r="X93" i="7"/>
  <c r="X77" i="7"/>
  <c r="X61" i="7"/>
  <c r="X45" i="7"/>
  <c r="X29" i="7"/>
  <c r="X13" i="7"/>
  <c r="X116" i="7"/>
  <c r="X100" i="7"/>
  <c r="X84" i="7"/>
  <c r="X68" i="7"/>
  <c r="X52" i="7"/>
  <c r="X36" i="7"/>
  <c r="X20" i="7"/>
  <c r="X122" i="7"/>
  <c r="X90" i="7"/>
  <c r="X115" i="7"/>
  <c r="X99" i="7"/>
  <c r="X83" i="7"/>
  <c r="X67" i="7"/>
  <c r="X51" i="7"/>
  <c r="X35" i="7"/>
  <c r="X19" i="7"/>
  <c r="X124" i="7"/>
  <c r="Y13" i="7" l="1"/>
  <c r="Z13" i="7" s="1"/>
  <c r="Y24" i="7"/>
  <c r="Z24" i="7" s="1"/>
  <c r="Y64" i="7"/>
  <c r="Z64" i="7" s="1"/>
  <c r="Y60" i="7"/>
  <c r="Z60" i="7" s="1"/>
  <c r="Y51" i="7"/>
  <c r="Z51" i="7" s="1"/>
  <c r="Y86" i="7"/>
  <c r="Z86" i="7" s="1"/>
  <c r="Y91" i="7"/>
  <c r="Z91" i="7" s="1"/>
  <c r="Y102" i="7"/>
  <c r="Z102" i="7" s="1"/>
  <c r="Y121" i="7"/>
  <c r="Z121" i="7" s="1"/>
  <c r="Y89" i="7"/>
  <c r="Z89" i="7" s="1"/>
  <c r="Y41" i="7"/>
  <c r="Z41" i="7" s="1"/>
  <c r="Y9" i="7"/>
  <c r="Z9" i="7" s="1"/>
  <c r="Y72" i="7"/>
  <c r="Z72" i="7" s="1"/>
  <c r="Y8" i="7"/>
  <c r="Z8" i="7" s="1"/>
  <c r="Y68" i="7"/>
  <c r="Z68" i="7" s="1"/>
  <c r="Y112" i="7"/>
  <c r="Z112" i="7" s="1"/>
  <c r="Y48" i="7"/>
  <c r="Z48" i="7" s="1"/>
  <c r="Y108" i="7"/>
  <c r="Z108" i="7" s="1"/>
  <c r="Y44" i="7"/>
  <c r="Z44" i="7" s="1"/>
  <c r="Y115" i="7"/>
  <c r="Z115" i="7" s="1"/>
  <c r="Y75" i="7"/>
  <c r="Z75" i="7" s="1"/>
  <c r="Y47" i="7"/>
  <c r="Z47" i="7" s="1"/>
  <c r="Y15" i="7"/>
  <c r="Z15" i="7" s="1"/>
  <c r="Y114" i="7"/>
  <c r="Z114" i="7" s="1"/>
  <c r="Y82" i="7"/>
  <c r="Z82" i="7" s="1"/>
  <c r="Y50" i="7"/>
  <c r="Z50" i="7" s="1"/>
  <c r="Y107" i="7"/>
  <c r="Z107" i="7" s="1"/>
  <c r="Y83" i="7"/>
  <c r="Z83" i="7" s="1"/>
  <c r="Y55" i="7"/>
  <c r="Z55" i="7" s="1"/>
  <c r="Y27" i="7"/>
  <c r="Z27" i="7" s="1"/>
  <c r="Y98" i="7"/>
  <c r="Z98" i="7" s="1"/>
  <c r="Y62" i="7"/>
  <c r="Z62" i="7" s="1"/>
  <c r="Y34" i="7"/>
  <c r="Z34" i="7" s="1"/>
  <c r="Y14" i="7"/>
  <c r="Z14" i="7" s="1"/>
  <c r="Y117" i="7"/>
  <c r="Z117" i="7" s="1"/>
  <c r="Y101" i="7"/>
  <c r="Z101" i="7" s="1"/>
  <c r="Y85" i="7"/>
  <c r="Z85" i="7" s="1"/>
  <c r="Y69" i="7"/>
  <c r="Z69" i="7" s="1"/>
  <c r="Y53" i="7"/>
  <c r="Z53" i="7" s="1"/>
  <c r="Y37" i="7"/>
  <c r="Z37" i="7" s="1"/>
  <c r="Y21" i="7"/>
  <c r="Z21" i="7" s="1"/>
  <c r="Y88" i="7"/>
  <c r="Z88" i="7" s="1"/>
  <c r="Y20" i="7"/>
  <c r="Z20" i="7" s="1"/>
  <c r="Y123" i="7"/>
  <c r="Z123" i="7" s="1"/>
  <c r="Y122" i="7"/>
  <c r="Z122" i="7" s="1"/>
  <c r="Y119" i="7"/>
  <c r="Z119" i="7" s="1"/>
  <c r="Y35" i="7"/>
  <c r="Z35" i="7" s="1"/>
  <c r="Y38" i="7"/>
  <c r="Z38" i="7" s="1"/>
  <c r="Y105" i="7"/>
  <c r="Z105" i="7" s="1"/>
  <c r="Y57" i="7"/>
  <c r="Z57" i="7" s="1"/>
  <c r="Y120" i="7"/>
  <c r="Z120" i="7" s="1"/>
  <c r="Y56" i="7"/>
  <c r="Z56" i="7" s="1"/>
  <c r="Y116" i="7"/>
  <c r="Z116" i="7" s="1"/>
  <c r="Y52" i="7"/>
  <c r="Z52" i="7" s="1"/>
  <c r="Y96" i="7"/>
  <c r="Z96" i="7" s="1"/>
  <c r="Y32" i="7"/>
  <c r="Z32" i="7" s="1"/>
  <c r="Y92" i="7"/>
  <c r="Z92" i="7" s="1"/>
  <c r="Y28" i="7"/>
  <c r="Z28" i="7" s="1"/>
  <c r="Y111" i="7"/>
  <c r="Z111" i="7" s="1"/>
  <c r="Y67" i="7"/>
  <c r="Z67" i="7" s="1"/>
  <c r="Y31" i="7"/>
  <c r="Z31" i="7" s="1"/>
  <c r="Y11" i="7"/>
  <c r="Z11" i="7" s="1"/>
  <c r="Y106" i="7"/>
  <c r="Z106" i="7" s="1"/>
  <c r="Y74" i="7"/>
  <c r="Z74" i="7" s="1"/>
  <c r="Y42" i="7"/>
  <c r="Z42" i="7" s="1"/>
  <c r="Y103" i="7"/>
  <c r="Z103" i="7" s="1"/>
  <c r="Y79" i="7"/>
  <c r="Z79" i="7" s="1"/>
  <c r="Y43" i="7"/>
  <c r="Z43" i="7" s="1"/>
  <c r="Y118" i="7"/>
  <c r="Z118" i="7" s="1"/>
  <c r="Y90" i="7"/>
  <c r="Z90" i="7" s="1"/>
  <c r="Y54" i="7"/>
  <c r="Z54" i="7" s="1"/>
  <c r="Y30" i="7"/>
  <c r="Z30" i="7" s="1"/>
  <c r="Y10" i="7"/>
  <c r="Z10" i="7" s="1"/>
  <c r="Y113" i="7"/>
  <c r="Z113" i="7" s="1"/>
  <c r="Y97" i="7"/>
  <c r="Z97" i="7" s="1"/>
  <c r="Y81" i="7"/>
  <c r="Z81" i="7" s="1"/>
  <c r="Y65" i="7"/>
  <c r="Z65" i="7" s="1"/>
  <c r="Y49" i="7"/>
  <c r="Z49" i="7" s="1"/>
  <c r="Y33" i="7"/>
  <c r="Z33" i="7" s="1"/>
  <c r="Y17" i="7"/>
  <c r="Z17" i="7" s="1"/>
  <c r="Y84" i="7"/>
  <c r="Z84" i="7" s="1"/>
  <c r="Y124" i="7"/>
  <c r="Y87" i="7"/>
  <c r="Z87" i="7" s="1"/>
  <c r="Y19" i="7"/>
  <c r="Z19" i="7" s="1"/>
  <c r="Y58" i="7"/>
  <c r="Z58" i="7" s="1"/>
  <c r="Y59" i="7"/>
  <c r="Z59" i="7" s="1"/>
  <c r="Y70" i="7"/>
  <c r="Z70" i="7" s="1"/>
  <c r="Y22" i="7"/>
  <c r="Z22" i="7" s="1"/>
  <c r="Y73" i="7"/>
  <c r="Z73" i="7" s="1"/>
  <c r="Y25" i="7"/>
  <c r="Z25" i="7" s="1"/>
  <c r="Y104" i="7"/>
  <c r="Z104" i="7" s="1"/>
  <c r="Y40" i="7"/>
  <c r="Z40" i="7" s="1"/>
  <c r="Y100" i="7"/>
  <c r="Z100" i="7" s="1"/>
  <c r="Y36" i="7"/>
  <c r="Z36" i="7" s="1"/>
  <c r="Y80" i="7"/>
  <c r="Z80" i="7" s="1"/>
  <c r="Y16" i="7"/>
  <c r="Z16" i="7" s="1"/>
  <c r="Y76" i="7"/>
  <c r="Z76" i="7" s="1"/>
  <c r="Y12" i="7"/>
  <c r="Z12" i="7" s="1"/>
  <c r="Y99" i="7"/>
  <c r="Z99" i="7" s="1"/>
  <c r="Y63" i="7"/>
  <c r="Z63" i="7" s="1"/>
  <c r="Y23" i="7"/>
  <c r="Z23" i="7" s="1"/>
  <c r="Y7" i="7"/>
  <c r="Z7" i="7" s="1"/>
  <c r="Y94" i="7"/>
  <c r="Z94" i="7" s="1"/>
  <c r="Y66" i="7"/>
  <c r="Z66" i="7" s="1"/>
  <c r="Y18" i="7"/>
  <c r="Z18" i="7" s="1"/>
  <c r="Y95" i="7"/>
  <c r="Z95" i="7" s="1"/>
  <c r="Y71" i="7"/>
  <c r="Z71" i="7" s="1"/>
  <c r="Y39" i="7"/>
  <c r="Z39" i="7" s="1"/>
  <c r="Y110" i="7"/>
  <c r="Z110" i="7" s="1"/>
  <c r="Y78" i="7"/>
  <c r="Z78" i="7" s="1"/>
  <c r="Y46" i="7"/>
  <c r="Z46" i="7" s="1"/>
  <c r="Y26" i="7"/>
  <c r="Z26" i="7" s="1"/>
  <c r="Y6" i="7"/>
  <c r="Z6" i="7" s="1"/>
  <c r="Y109" i="7"/>
  <c r="Z109" i="7" s="1"/>
  <c r="Y93" i="7"/>
  <c r="Z93" i="7" s="1"/>
  <c r="Y77" i="7"/>
  <c r="Z77" i="7" s="1"/>
  <c r="Y61" i="7"/>
  <c r="Z61" i="7" s="1"/>
  <c r="Y45" i="7"/>
  <c r="Z45" i="7" s="1"/>
  <c r="Y29" i="7"/>
  <c r="Z29" i="7" s="1"/>
  <c r="U4" i="7"/>
  <c r="V4" i="7" s="1"/>
  <c r="U5" i="7"/>
  <c r="V5" i="7" s="1"/>
  <c r="U9" i="7"/>
  <c r="V9" i="7" s="1"/>
  <c r="U13" i="7"/>
  <c r="V13" i="7" s="1"/>
  <c r="U17" i="7"/>
  <c r="V17" i="7" s="1"/>
  <c r="U21" i="7"/>
  <c r="V21" i="7" s="1"/>
  <c r="U25" i="7"/>
  <c r="V25" i="7" s="1"/>
  <c r="U29" i="7"/>
  <c r="V29" i="7" s="1"/>
  <c r="U33" i="7"/>
  <c r="V33" i="7" s="1"/>
  <c r="U37" i="7"/>
  <c r="V37" i="7" s="1"/>
  <c r="U41" i="7"/>
  <c r="V41" i="7" s="1"/>
  <c r="U45" i="7"/>
  <c r="V45" i="7" s="1"/>
  <c r="U49" i="7"/>
  <c r="V49" i="7" s="1"/>
  <c r="U53" i="7"/>
  <c r="V53" i="7" s="1"/>
  <c r="U57" i="7"/>
  <c r="V57" i="7" s="1"/>
  <c r="U61" i="7"/>
  <c r="V61" i="7" s="1"/>
  <c r="U65" i="7"/>
  <c r="V65" i="7" s="1"/>
  <c r="U69" i="7"/>
  <c r="V69" i="7" s="1"/>
  <c r="U73" i="7"/>
  <c r="V73" i="7" s="1"/>
  <c r="U77" i="7"/>
  <c r="V77" i="7" s="1"/>
  <c r="U81" i="7"/>
  <c r="V81" i="7" s="1"/>
  <c r="U85" i="7"/>
  <c r="V85" i="7" s="1"/>
  <c r="U89" i="7"/>
  <c r="V89" i="7" s="1"/>
  <c r="U93" i="7"/>
  <c r="V93" i="7" s="1"/>
  <c r="U97" i="7"/>
  <c r="V97" i="7" s="1"/>
  <c r="U101" i="7"/>
  <c r="V101" i="7" s="1"/>
  <c r="U105" i="7"/>
  <c r="V105" i="7" s="1"/>
  <c r="U109" i="7"/>
  <c r="V109" i="7" s="1"/>
  <c r="U113" i="7"/>
  <c r="V113" i="7" s="1"/>
  <c r="U117" i="7"/>
  <c r="V117" i="7" s="1"/>
  <c r="U121" i="7"/>
  <c r="V121" i="7" s="1"/>
  <c r="U10" i="7"/>
  <c r="V10" i="7" s="1"/>
  <c r="U18" i="7"/>
  <c r="V18" i="7" s="1"/>
  <c r="U26" i="7"/>
  <c r="V26" i="7" s="1"/>
  <c r="U38" i="7"/>
  <c r="V38" i="7" s="1"/>
  <c r="U42" i="7"/>
  <c r="V42" i="7" s="1"/>
  <c r="U50" i="7"/>
  <c r="V50" i="7" s="1"/>
  <c r="U54" i="7"/>
  <c r="V54" i="7" s="1"/>
  <c r="U62" i="7"/>
  <c r="V62" i="7" s="1"/>
  <c r="U66" i="7"/>
  <c r="V66" i="7" s="1"/>
  <c r="U70" i="7"/>
  <c r="V70" i="7" s="1"/>
  <c r="U78" i="7"/>
  <c r="V78" i="7" s="1"/>
  <c r="U82" i="7"/>
  <c r="V82" i="7" s="1"/>
  <c r="U94" i="7"/>
  <c r="V94" i="7" s="1"/>
  <c r="U106" i="7"/>
  <c r="V106" i="7" s="1"/>
  <c r="U118" i="7"/>
  <c r="V118" i="7" s="1"/>
  <c r="U7" i="7"/>
  <c r="V7" i="7" s="1"/>
  <c r="U15" i="7"/>
  <c r="V15" i="7" s="1"/>
  <c r="U23" i="7"/>
  <c r="V23" i="7" s="1"/>
  <c r="U27" i="7"/>
  <c r="V27" i="7" s="1"/>
  <c r="U35" i="7"/>
  <c r="V35" i="7" s="1"/>
  <c r="U43" i="7"/>
  <c r="V43" i="7" s="1"/>
  <c r="U47" i="7"/>
  <c r="V47" i="7" s="1"/>
  <c r="U51" i="7"/>
  <c r="V51" i="7" s="1"/>
  <c r="U59" i="7"/>
  <c r="V59" i="7" s="1"/>
  <c r="U67" i="7"/>
  <c r="V67" i="7" s="1"/>
  <c r="U79" i="7"/>
  <c r="V79" i="7" s="1"/>
  <c r="U87" i="7"/>
  <c r="V87" i="7" s="1"/>
  <c r="U95" i="7"/>
  <c r="V95" i="7" s="1"/>
  <c r="U107" i="7"/>
  <c r="V107" i="7" s="1"/>
  <c r="U111" i="7"/>
  <c r="V111" i="7" s="1"/>
  <c r="U119" i="7"/>
  <c r="V119" i="7" s="1"/>
  <c r="U6" i="7"/>
  <c r="V6" i="7" s="1"/>
  <c r="U14" i="7"/>
  <c r="V14" i="7" s="1"/>
  <c r="U22" i="7"/>
  <c r="V22" i="7" s="1"/>
  <c r="U30" i="7"/>
  <c r="V30" i="7" s="1"/>
  <c r="U34" i="7"/>
  <c r="V34" i="7" s="1"/>
  <c r="U46" i="7"/>
  <c r="V46" i="7" s="1"/>
  <c r="U58" i="7"/>
  <c r="V58" i="7" s="1"/>
  <c r="U74" i="7"/>
  <c r="V74" i="7" s="1"/>
  <c r="U86" i="7"/>
  <c r="V86" i="7" s="1"/>
  <c r="U90" i="7"/>
  <c r="V90" i="7" s="1"/>
  <c r="U98" i="7"/>
  <c r="V98" i="7" s="1"/>
  <c r="U102" i="7"/>
  <c r="V102" i="7" s="1"/>
  <c r="U110" i="7"/>
  <c r="V110" i="7" s="1"/>
  <c r="U114" i="7"/>
  <c r="V114" i="7" s="1"/>
  <c r="U122" i="7"/>
  <c r="V122" i="7" s="1"/>
  <c r="U11" i="7"/>
  <c r="V11" i="7" s="1"/>
  <c r="U19" i="7"/>
  <c r="V19" i="7" s="1"/>
  <c r="U31" i="7"/>
  <c r="V31" i="7" s="1"/>
  <c r="U39" i="7"/>
  <c r="V39" i="7" s="1"/>
  <c r="U55" i="7"/>
  <c r="V55" i="7" s="1"/>
  <c r="U63" i="7"/>
  <c r="V63" i="7" s="1"/>
  <c r="U71" i="7"/>
  <c r="V71" i="7" s="1"/>
  <c r="U75" i="7"/>
  <c r="V75" i="7" s="1"/>
  <c r="U83" i="7"/>
  <c r="V83" i="7" s="1"/>
  <c r="U91" i="7"/>
  <c r="V91" i="7" s="1"/>
  <c r="U99" i="7"/>
  <c r="V99" i="7" s="1"/>
  <c r="U103" i="7"/>
  <c r="V103" i="7" s="1"/>
  <c r="U115" i="7"/>
  <c r="V115" i="7" s="1"/>
  <c r="U123" i="7"/>
  <c r="V123" i="7" s="1"/>
  <c r="U20" i="7"/>
  <c r="V20" i="7" s="1"/>
  <c r="U36" i="7"/>
  <c r="V36" i="7" s="1"/>
  <c r="U52" i="7"/>
  <c r="V52" i="7" s="1"/>
  <c r="U68" i="7"/>
  <c r="V68" i="7" s="1"/>
  <c r="U84" i="7"/>
  <c r="V84" i="7" s="1"/>
  <c r="U100" i="7"/>
  <c r="V100" i="7" s="1"/>
  <c r="U116" i="7"/>
  <c r="V116" i="7" s="1"/>
  <c r="U8" i="7"/>
  <c r="V8" i="7" s="1"/>
  <c r="U24" i="7"/>
  <c r="V24" i="7" s="1"/>
  <c r="U40" i="7"/>
  <c r="V40" i="7" s="1"/>
  <c r="U56" i="7"/>
  <c r="V56" i="7" s="1"/>
  <c r="U72" i="7"/>
  <c r="V72" i="7" s="1"/>
  <c r="U88" i="7"/>
  <c r="V88" i="7" s="1"/>
  <c r="U104" i="7"/>
  <c r="V104" i="7" s="1"/>
  <c r="U120" i="7"/>
  <c r="V120" i="7" s="1"/>
  <c r="U12" i="7"/>
  <c r="V12" i="7" s="1"/>
  <c r="U28" i="7"/>
  <c r="V28" i="7" s="1"/>
  <c r="U44" i="7"/>
  <c r="V44" i="7" s="1"/>
  <c r="U60" i="7"/>
  <c r="V60" i="7" s="1"/>
  <c r="U76" i="7"/>
  <c r="V76" i="7" s="1"/>
  <c r="U92" i="7"/>
  <c r="V92" i="7" s="1"/>
  <c r="U108" i="7"/>
  <c r="V108" i="7" s="1"/>
  <c r="U124" i="7"/>
  <c r="U16" i="7"/>
  <c r="V16" i="7" s="1"/>
  <c r="U32" i="7"/>
  <c r="V32" i="7" s="1"/>
  <c r="U48" i="7"/>
  <c r="V48" i="7" s="1"/>
  <c r="U64" i="7"/>
  <c r="V64" i="7" s="1"/>
  <c r="U80" i="7"/>
  <c r="V80" i="7" s="1"/>
  <c r="U96" i="7"/>
  <c r="V96" i="7" s="1"/>
  <c r="U112" i="7"/>
  <c r="V112" i="7" s="1"/>
  <c r="Y127" i="7" l="1"/>
  <c r="Z124" i="7"/>
  <c r="Z125" i="7" s="1"/>
  <c r="U127" i="7"/>
  <c r="V124" i="7"/>
  <c r="V125" i="7" s="1"/>
  <c r="Y128" i="7" l="1"/>
  <c r="AA125" i="7"/>
  <c r="Y129" i="7" s="1"/>
  <c r="W125" i="7"/>
  <c r="U129" i="7" s="1"/>
  <c r="U128" i="7"/>
</calcChain>
</file>

<file path=xl/sharedStrings.xml><?xml version="1.0" encoding="utf-8"?>
<sst xmlns="http://schemas.openxmlformats.org/spreadsheetml/2006/main" count="571" uniqueCount="80">
  <si>
    <t>Security</t>
  </si>
  <si>
    <t>Ticker</t>
  </si>
  <si>
    <t>Date of Short Squeeze</t>
  </si>
  <si>
    <t>T(-1)</t>
  </si>
  <si>
    <t>T(0)</t>
  </si>
  <si>
    <t>T(1)</t>
  </si>
  <si>
    <t>T(2)</t>
  </si>
  <si>
    <t>Cliffs</t>
  </si>
  <si>
    <t>CLF US Equity</t>
  </si>
  <si>
    <t>Date</t>
  </si>
  <si>
    <t>PX_LAST</t>
  </si>
  <si>
    <t>DAY_TO_DAY_TOT_RETURN_GROSS_DVDS</t>
  </si>
  <si>
    <t>DAY_TO_DAY_TOT_RETURN_NET_DVDS</t>
  </si>
  <si>
    <t>COUNTRY_RISK_RFR</t>
  </si>
  <si>
    <t>COUNTRY_RISK_MARKET_RETURN</t>
  </si>
  <si>
    <t>COUNTRY_RISK_PREMIUM</t>
  </si>
  <si>
    <t>CUR_MKT_CAP</t>
  </si>
  <si>
    <t>TOTAL_EQUITY</t>
  </si>
  <si>
    <t>EQY_SH_OUT</t>
  </si>
  <si>
    <t>VOLATILITY_10D</t>
  </si>
  <si>
    <t>VOLATILITY_30D</t>
  </si>
  <si>
    <t>Returns</t>
  </si>
  <si>
    <t>Mean Adjusted Return (Estimation Period 120 days)</t>
  </si>
  <si>
    <t>T0-T1</t>
  </si>
  <si>
    <t>price</t>
  </si>
  <si>
    <t>return</t>
  </si>
  <si>
    <t>1+ return</t>
  </si>
  <si>
    <t>Abnormal returns T0-T1</t>
  </si>
  <si>
    <t>Cumulative Abnormal Return</t>
  </si>
  <si>
    <t>Buy-And-Hold Abnormal Return</t>
  </si>
  <si>
    <t>1+Expected return</t>
  </si>
  <si>
    <t>Average Abnormal Return (CAAR)</t>
  </si>
  <si>
    <t>Average Abnormal Return (BHAR)</t>
  </si>
  <si>
    <t>T0-T2</t>
  </si>
  <si>
    <t>Abnormal returns T0-T2</t>
  </si>
  <si>
    <t>1+ market adj return</t>
  </si>
  <si>
    <t>Market adjusted return</t>
  </si>
  <si>
    <t xml:space="preserve"> Squared Difference from average CAR</t>
  </si>
  <si>
    <t xml:space="preserve"> Squared Difference from average BHAR</t>
  </si>
  <si>
    <t>Variance CAR</t>
  </si>
  <si>
    <t>Standard deviation CAR</t>
  </si>
  <si>
    <t>Variance BHAR</t>
  </si>
  <si>
    <t>Standard deviation BHAR</t>
  </si>
  <si>
    <t>BETA_RAW_OVERRIDABLE</t>
  </si>
  <si>
    <t>Abnormal Returns</t>
  </si>
  <si>
    <t>Squared Difference from the mean</t>
  </si>
  <si>
    <t>Variance Estimation Window</t>
  </si>
  <si>
    <t>Standard Dev Estimation Window</t>
  </si>
  <si>
    <t>CAR 1</t>
  </si>
  <si>
    <t>CAR 2</t>
  </si>
  <si>
    <t>Scar 1</t>
  </si>
  <si>
    <t>Scar 2</t>
  </si>
  <si>
    <t>SCAR 1</t>
  </si>
  <si>
    <t>SCAR 2</t>
  </si>
  <si>
    <t>U(t)</t>
  </si>
  <si>
    <t>SARit</t>
  </si>
  <si>
    <t>GSAR 1</t>
  </si>
  <si>
    <t>Rank(GSAR1)</t>
  </si>
  <si>
    <t>GSAR 2</t>
  </si>
  <si>
    <t>Rank(GSAR2)</t>
  </si>
  <si>
    <t>Demeaned stand. Abnormal ranks 1</t>
  </si>
  <si>
    <t>Demeaned stand. Abnormal ranks 2</t>
  </si>
  <si>
    <t>SCAR* 1 &amp; SCAR*2</t>
  </si>
  <si>
    <t>AR^2</t>
  </si>
  <si>
    <t>AR</t>
  </si>
  <si>
    <t>Market Expected Return Yearly</t>
  </si>
  <si>
    <t>CAPM</t>
  </si>
  <si>
    <t>Nt</t>
  </si>
  <si>
    <t>Function of average U()t for Nt</t>
  </si>
  <si>
    <t>step 1 S (average U)</t>
  </si>
  <si>
    <t>Step 2 S (average U)</t>
  </si>
  <si>
    <t>Average U(t) at t=0</t>
  </si>
  <si>
    <t>Sum of (nt/n*U(t))</t>
  </si>
  <si>
    <t>Stdev average U</t>
  </si>
  <si>
    <t>stdev (average U)</t>
  </si>
  <si>
    <t>Today</t>
  </si>
  <si>
    <t>EnteroMedics</t>
  </si>
  <si>
    <t>ETRM US Equity</t>
  </si>
  <si>
    <t>1+market adj return</t>
  </si>
  <si>
    <t>Market adj return daily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</si>
</sst>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00000000"/>
    <numFmt numFmtId="165" formatCode="0.0000000"/>
    <numFmt numFmtId="166" formatCode="0.00000000"/>
    <numFmt numFmtId="167" formatCode="0.00000"/>
    <numFmt numFmtId="168" formatCode="d/mm/yyyy"/>
  </numFmts>
  <fonts count="3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0" xfId="0" applyFill="1"/>
    <xf numFmtId="0" fontId="1" fillId="2" borderId="0" xfId="0" applyFont="1" applyFill="1"/>
    <xf numFmtId="14" fontId="1" fillId="2" borderId="0" xfId="0" applyNumberFormat="1" applyFont="1" applyFill="1"/>
    <xf numFmtId="14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0" xfId="0" applyBorder="1"/>
    <xf numFmtId="0" fontId="2" fillId="0" borderId="4" xfId="0" applyFont="1" applyBorder="1"/>
    <xf numFmtId="14" fontId="0" fillId="0" borderId="5" xfId="0" applyNumberFormat="1" applyBorder="1"/>
    <xf numFmtId="0" fontId="0" fillId="0" borderId="6" xfId="0" applyBorder="1"/>
    <xf numFmtId="0" fontId="0" fillId="0" borderId="0" xfId="0" applyFill="1" applyBorder="1"/>
    <xf numFmtId="14" fontId="0" fillId="0" borderId="7" xfId="0" applyNumberFormat="1" applyBorder="1"/>
    <xf numFmtId="0" fontId="0" fillId="0" borderId="8" xfId="0" applyBorder="1"/>
    <xf numFmtId="0" fontId="0" fillId="0" borderId="9" xfId="0" applyBorder="1"/>
    <xf numFmtId="0" fontId="2" fillId="0" borderId="0" xfId="0" applyFont="1" applyBorder="1"/>
    <xf numFmtId="0" fontId="0" fillId="0" borderId="2" xfId="0" applyFill="1" applyBorder="1"/>
    <xf numFmtId="0" fontId="0" fillId="0" borderId="3" xfId="0" applyFill="1" applyBorder="1"/>
    <xf numFmtId="0" fontId="0" fillId="0" borderId="5" xfId="0" applyBorder="1"/>
    <xf numFmtId="0" fontId="0" fillId="0" borderId="7" xfId="0" applyBorder="1"/>
    <xf numFmtId="0" fontId="0" fillId="0" borderId="3" xfId="0" applyBorder="1"/>
    <xf numFmtId="14" fontId="0" fillId="0" borderId="0" xfId="0" applyNumberFormat="1" applyBorder="1"/>
    <xf numFmtId="164" fontId="0" fillId="0" borderId="0" xfId="0" applyNumberFormat="1"/>
    <xf numFmtId="164" fontId="0" fillId="0" borderId="0" xfId="0" applyNumberFormat="1" applyFill="1" applyBorder="1"/>
    <xf numFmtId="165" fontId="0" fillId="0" borderId="0" xfId="0" applyNumberFormat="1" applyBorder="1"/>
    <xf numFmtId="165" fontId="0" fillId="0" borderId="0" xfId="0" applyNumberFormat="1"/>
    <xf numFmtId="14" fontId="0" fillId="0" borderId="10" xfId="0" applyNumberFormat="1" applyBorder="1"/>
    <xf numFmtId="0" fontId="0" fillId="0" borderId="10" xfId="0" applyBorder="1"/>
    <xf numFmtId="165" fontId="0" fillId="0" borderId="10" xfId="0" applyNumberFormat="1" applyBorder="1"/>
    <xf numFmtId="14" fontId="0" fillId="0" borderId="11" xfId="0" applyNumberFormat="1" applyBorder="1"/>
    <xf numFmtId="1" fontId="0" fillId="0" borderId="0" xfId="0" applyNumberFormat="1" applyBorder="1"/>
    <xf numFmtId="0" fontId="0" fillId="0" borderId="12" xfId="0" applyBorder="1"/>
    <xf numFmtId="166" fontId="0" fillId="0" borderId="12" xfId="0" applyNumberFormat="1" applyBorder="1"/>
    <xf numFmtId="1" fontId="0" fillId="0" borderId="12" xfId="0" applyNumberFormat="1" applyBorder="1"/>
    <xf numFmtId="1" fontId="0" fillId="0" borderId="13" xfId="0" applyNumberFormat="1" applyBorder="1"/>
    <xf numFmtId="167" fontId="0" fillId="0" borderId="0" xfId="0" applyNumberFormat="1"/>
    <xf numFmtId="167" fontId="0" fillId="0" borderId="0" xfId="0" applyNumberFormat="1" applyBorder="1"/>
    <xf numFmtId="0" fontId="2" fillId="0" borderId="10" xfId="0" applyFont="1" applyBorder="1"/>
    <xf numFmtId="167" fontId="0" fillId="0" borderId="10" xfId="0" applyNumberFormat="1" applyBorder="1"/>
    <xf numFmtId="168" fontId="0" fillId="0" borderId="0" xfId="0" applyNumberFormat="1"/>
    <xf numFmtId="167" fontId="0" fillId="0" borderId="0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c8f7edc25d94b47/Thesis/Excel/Finals/Parametric%20Analysis%20Result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Mean Adj Return"/>
      <sheetName val="Market Adj Return"/>
      <sheetName val="CAPM Adj Return"/>
      <sheetName val="SAR"/>
      <sheetName val="SCAR"/>
      <sheetName val="Cross-Section"/>
      <sheetName val="tGRANK"/>
      <sheetName val="SCAR() 1"/>
      <sheetName val="SCAR() 2"/>
      <sheetName val="CAAR BHAR"/>
    </sheetNames>
    <sheetDataSet>
      <sheetData sheetId="0"/>
      <sheetData sheetId="1">
        <row r="19">
          <cell r="C19">
            <v>2.0082401336339766</v>
          </cell>
          <cell r="E19">
            <v>-0.12626238641755577</v>
          </cell>
          <cell r="F19">
            <v>2.6576863227727046</v>
          </cell>
        </row>
        <row r="20">
          <cell r="E20">
            <v>1.6057177144816392</v>
          </cell>
          <cell r="F20">
            <v>2.5574040532667581</v>
          </cell>
        </row>
      </sheetData>
      <sheetData sheetId="2">
        <row r="19">
          <cell r="C19">
            <v>1.9682884207630684</v>
          </cell>
          <cell r="E19">
            <v>-0.13759354200630294</v>
          </cell>
          <cell r="F19">
            <v>2.5985098004624887</v>
          </cell>
        </row>
        <row r="20">
          <cell r="E20">
            <v>1.5291019648162889</v>
          </cell>
          <cell r="F20">
            <v>1.8522389184503305</v>
          </cell>
        </row>
      </sheetData>
      <sheetData sheetId="3">
        <row r="19">
          <cell r="C19">
            <v>1.9670262148883226</v>
          </cell>
          <cell r="E19">
            <v>-0.13844706756962274</v>
          </cell>
          <cell r="F19">
            <v>2.5969898379676533</v>
          </cell>
        </row>
        <row r="20">
          <cell r="E20">
            <v>1.5203733437467657</v>
          </cell>
          <cell r="F20">
            <v>1.852506041033914</v>
          </cell>
        </row>
      </sheetData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topLeftCell="A3" workbookViewId="0">
      <selection activeCell="D36" sqref="D36"/>
    </sheetView>
  </sheetViews>
  <sheetFormatPr defaultRowHeight="15" x14ac:dyDescent="0.25"/>
  <cols>
    <col min="2" max="2" width="36.7109375" customWidth="1"/>
    <col min="3" max="3" width="20.7109375" customWidth="1"/>
  </cols>
  <sheetData>
    <row r="1" spans="1:20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26.25" x14ac:dyDescent="0.4">
      <c r="A4" s="1"/>
      <c r="B4" s="2" t="s">
        <v>0</v>
      </c>
      <c r="C4" s="2" t="s">
        <v>7</v>
      </c>
      <c r="D4" s="2"/>
      <c r="E4" s="2"/>
      <c r="F4" s="2"/>
      <c r="G4" s="2"/>
      <c r="H4" s="2"/>
      <c r="I4" s="2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6.25" x14ac:dyDescent="0.4">
      <c r="A5" s="1"/>
      <c r="B5" s="2" t="s">
        <v>1</v>
      </c>
      <c r="C5" s="2"/>
      <c r="D5" s="2"/>
      <c r="E5" s="2"/>
      <c r="F5" s="2"/>
      <c r="G5" s="2"/>
      <c r="H5" s="2"/>
      <c r="I5" s="2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26.25" x14ac:dyDescent="0.4">
      <c r="A6" s="1"/>
      <c r="B6" s="2" t="s">
        <v>2</v>
      </c>
      <c r="C6" s="3">
        <v>42436</v>
      </c>
      <c r="D6" s="2"/>
      <c r="E6" s="2"/>
      <c r="F6" s="2"/>
      <c r="G6" s="2"/>
      <c r="H6" s="2"/>
      <c r="I6" s="2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26.25" x14ac:dyDescent="0.4">
      <c r="A7" s="1"/>
      <c r="B7" s="2" t="s">
        <v>3</v>
      </c>
      <c r="C7" s="3">
        <v>42257</v>
      </c>
      <c r="D7" s="2"/>
      <c r="E7" s="2"/>
      <c r="F7" s="2"/>
      <c r="G7" s="2"/>
      <c r="H7" s="2"/>
      <c r="I7" s="2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26.25" x14ac:dyDescent="0.4">
      <c r="A8" s="1"/>
      <c r="B8" s="2" t="s">
        <v>4</v>
      </c>
      <c r="C8" s="3">
        <v>42433</v>
      </c>
      <c r="D8" s="2"/>
      <c r="E8" s="2"/>
      <c r="F8" s="2"/>
      <c r="G8" s="2"/>
      <c r="H8" s="2"/>
      <c r="I8" s="2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26.25" x14ac:dyDescent="0.4">
      <c r="A9" s="1"/>
      <c r="B9" s="2" t="s">
        <v>5</v>
      </c>
      <c r="C9" s="3">
        <v>42440</v>
      </c>
      <c r="D9" s="2"/>
      <c r="E9" s="2"/>
      <c r="F9" s="2"/>
      <c r="G9" s="2"/>
      <c r="H9" s="2"/>
      <c r="I9" s="2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26.25" x14ac:dyDescent="0.4">
      <c r="A10" s="1"/>
      <c r="B10" s="2" t="s">
        <v>6</v>
      </c>
      <c r="C10" s="3">
        <v>42600</v>
      </c>
      <c r="D10" s="2"/>
      <c r="E10" s="2"/>
      <c r="F10" s="2"/>
      <c r="G10" s="2"/>
      <c r="H10" s="2"/>
      <c r="I10" s="2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26.25" x14ac:dyDescent="0.4">
      <c r="A11" s="1"/>
      <c r="B11" s="2"/>
      <c r="C11" s="2"/>
      <c r="D11" s="2"/>
      <c r="E11" s="2"/>
      <c r="F11" s="2"/>
      <c r="G11" s="2"/>
      <c r="H11" s="2"/>
      <c r="I11" s="2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26.25" x14ac:dyDescent="0.4">
      <c r="A12" s="1"/>
      <c r="B12" s="2"/>
      <c r="C12" s="2"/>
      <c r="D12" s="2"/>
      <c r="E12" s="2"/>
      <c r="F12" s="2"/>
      <c r="G12" s="2"/>
      <c r="H12" s="2"/>
      <c r="I12" s="2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26.25" x14ac:dyDescent="0.4">
      <c r="A13" s="1"/>
      <c r="B13" s="2"/>
      <c r="C13" s="2"/>
      <c r="D13" s="2"/>
      <c r="E13" s="2"/>
      <c r="F13" s="2"/>
      <c r="G13" s="2"/>
      <c r="H13" s="2"/>
      <c r="I13" s="2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26.25" x14ac:dyDescent="0.4">
      <c r="A14" s="1"/>
      <c r="B14" s="2"/>
      <c r="C14" s="2"/>
      <c r="D14" s="2"/>
      <c r="E14" s="2"/>
      <c r="F14" s="2"/>
      <c r="G14" s="2"/>
      <c r="H14" s="2"/>
      <c r="I14" s="2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26.25" x14ac:dyDescent="0.4">
      <c r="A15" s="1"/>
      <c r="B15" s="2"/>
      <c r="C15" s="2"/>
      <c r="D15" s="2"/>
      <c r="E15" s="2"/>
      <c r="F15" s="2"/>
      <c r="G15" s="2"/>
      <c r="H15" s="2"/>
      <c r="I15" s="2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26.25" x14ac:dyDescent="0.4">
      <c r="A16" s="1"/>
      <c r="B16" s="2"/>
      <c r="C16" s="2"/>
      <c r="D16" s="2"/>
      <c r="E16" s="2"/>
      <c r="F16" s="2"/>
      <c r="G16" s="2"/>
      <c r="H16" s="2"/>
      <c r="I16" s="2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</sheetData>
  <pageMargins left="0.7" right="0.7" top="0.75" bottom="0.75" header="0.3" footer="0.3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tabSelected="1" topLeftCell="A3" workbookViewId="0">
      <selection activeCell="C8" sqref="C8"/>
    </sheetView>
  </sheetViews>
  <sheetFormatPr defaultRowHeight="15" x14ac:dyDescent="0.25"/>
  <cols>
    <col min="2" max="2" width="36.7109375" customWidth="1"/>
    <col min="3" max="3" width="20.7109375" customWidth="1"/>
  </cols>
  <sheetData>
    <row r="1" spans="1:20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26.25" x14ac:dyDescent="0.4">
      <c r="A4" s="1"/>
      <c r="B4" s="2" t="s">
        <v>0</v>
      </c>
      <c r="C4" s="2" t="s">
        <v>76</v>
      </c>
      <c r="D4" s="2"/>
      <c r="E4" s="2"/>
      <c r="F4" s="2"/>
      <c r="G4" s="2"/>
      <c r="H4" s="2"/>
      <c r="I4" s="2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6.25" x14ac:dyDescent="0.4">
      <c r="A5" s="1"/>
      <c r="B5" s="2" t="s">
        <v>1</v>
      </c>
      <c r="C5" s="2"/>
      <c r="D5" s="2"/>
      <c r="E5" s="2"/>
      <c r="F5" s="2"/>
      <c r="G5" s="2"/>
      <c r="H5" s="2"/>
      <c r="I5" s="2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26.25" x14ac:dyDescent="0.4">
      <c r="A6" s="1"/>
      <c r="B6" s="2" t="s">
        <v>2</v>
      </c>
      <c r="C6" s="3">
        <v>42739</v>
      </c>
      <c r="D6" s="2"/>
      <c r="E6" s="2"/>
      <c r="F6" s="2"/>
      <c r="G6" s="2"/>
      <c r="H6" s="2"/>
      <c r="I6" s="2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26.25" x14ac:dyDescent="0.4">
      <c r="A7" s="1"/>
      <c r="B7" s="2" t="s">
        <v>3</v>
      </c>
      <c r="C7" s="3">
        <v>42563</v>
      </c>
      <c r="D7" s="2"/>
      <c r="E7" s="2"/>
      <c r="F7" s="2"/>
      <c r="G7" s="2"/>
      <c r="H7" s="2"/>
      <c r="I7" s="2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26.25" x14ac:dyDescent="0.4">
      <c r="A8" s="1"/>
      <c r="B8" s="2" t="s">
        <v>4</v>
      </c>
      <c r="C8" s="3">
        <v>42738</v>
      </c>
      <c r="D8" s="2"/>
      <c r="E8" s="2"/>
      <c r="F8" s="2"/>
      <c r="G8" s="2"/>
      <c r="H8" s="2"/>
      <c r="I8" s="2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26.25" x14ac:dyDescent="0.4">
      <c r="A9" s="1"/>
      <c r="B9" s="2" t="s">
        <v>5</v>
      </c>
      <c r="C9" s="3">
        <v>42746</v>
      </c>
      <c r="D9" s="2"/>
      <c r="E9" s="2"/>
      <c r="F9" s="2"/>
      <c r="G9" s="2"/>
      <c r="H9" s="2"/>
      <c r="I9" s="2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26.25" x14ac:dyDescent="0.4">
      <c r="A10" s="1"/>
      <c r="B10" s="2" t="s">
        <v>6</v>
      </c>
      <c r="C10" s="3" t="s">
        <v>75</v>
      </c>
      <c r="D10" s="2"/>
      <c r="E10" s="2"/>
      <c r="F10" s="2"/>
      <c r="G10" s="2"/>
      <c r="H10" s="2"/>
      <c r="I10" s="2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26.25" x14ac:dyDescent="0.4">
      <c r="A11" s="1"/>
      <c r="B11" s="2"/>
      <c r="C11" s="2"/>
      <c r="D11" s="2"/>
      <c r="E11" s="2"/>
      <c r="F11" s="2"/>
      <c r="G11" s="2"/>
      <c r="H11" s="2"/>
      <c r="I11" s="2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26.25" x14ac:dyDescent="0.4">
      <c r="A12" s="1"/>
      <c r="B12" s="2"/>
      <c r="C12" s="2"/>
      <c r="D12" s="2"/>
      <c r="E12" s="2"/>
      <c r="F12" s="2"/>
      <c r="G12" s="2"/>
      <c r="H12" s="2"/>
      <c r="I12" s="2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26.25" x14ac:dyDescent="0.4">
      <c r="A13" s="1"/>
      <c r="B13" s="2"/>
      <c r="C13" s="2"/>
      <c r="D13" s="2"/>
      <c r="E13" s="2"/>
      <c r="F13" s="2"/>
      <c r="G13" s="2"/>
      <c r="H13" s="2"/>
      <c r="I13" s="2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26.25" x14ac:dyDescent="0.4">
      <c r="A14" s="1"/>
      <c r="B14" s="2"/>
      <c r="C14" s="2"/>
      <c r="D14" s="2"/>
      <c r="E14" s="2"/>
      <c r="F14" s="2"/>
      <c r="G14" s="2"/>
      <c r="H14" s="2"/>
      <c r="I14" s="2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26.25" x14ac:dyDescent="0.4">
      <c r="A15" s="1"/>
      <c r="B15" s="2"/>
      <c r="C15" s="2"/>
      <c r="D15" s="2"/>
      <c r="E15" s="2"/>
      <c r="F15" s="2"/>
      <c r="G15" s="2"/>
      <c r="H15" s="2"/>
      <c r="I15" s="2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26.25" x14ac:dyDescent="0.4">
      <c r="A16" s="1"/>
      <c r="B16" s="2"/>
      <c r="C16" s="2"/>
      <c r="D16" s="2"/>
      <c r="E16" s="2"/>
      <c r="F16" s="2"/>
      <c r="G16" s="2"/>
      <c r="H16" s="2"/>
      <c r="I16" s="2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</sheetData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4"/>
  <sheetViews>
    <sheetView workbookViewId="0">
      <selection activeCell="C8" sqref="C8"/>
    </sheetView>
  </sheetViews>
  <sheetFormatPr defaultColWidth="11.42578125" defaultRowHeight="15" x14ac:dyDescent="0.25"/>
  <sheetData>
    <row r="1" spans="1:13" x14ac:dyDescent="0.25">
      <c r="A1" t="s">
        <v>77</v>
      </c>
    </row>
    <row r="2" spans="1:13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43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</row>
    <row r="3" spans="1:13" x14ac:dyDescent="0.25">
      <c r="A3" s="39">
        <v>42563</v>
      </c>
      <c r="B3">
        <v>21.936299999999999</v>
      </c>
      <c r="C3">
        <v>0</v>
      </c>
      <c r="D3">
        <v>0</v>
      </c>
      <c r="E3">
        <v>1.51</v>
      </c>
      <c r="F3">
        <v>9.2727000000000004</v>
      </c>
      <c r="G3">
        <v>7.7625999999999999</v>
      </c>
      <c r="H3">
        <v>1.3522000000000001</v>
      </c>
      <c r="I3">
        <v>2.9001000000000001</v>
      </c>
      <c r="J3">
        <v>-3.6095999999999999</v>
      </c>
      <c r="K3">
        <v>0.13200000000000001</v>
      </c>
      <c r="L3">
        <v>107.221</v>
      </c>
      <c r="M3">
        <v>109.434</v>
      </c>
    </row>
    <row r="4" spans="1:13" x14ac:dyDescent="0.25">
      <c r="A4" s="4">
        <v>42564</v>
      </c>
      <c r="B4">
        <v>29.3169</v>
      </c>
      <c r="C4">
        <v>33.645800000000001</v>
      </c>
      <c r="D4">
        <v>33.645800000000001</v>
      </c>
      <c r="E4">
        <v>1.4742999999999999</v>
      </c>
      <c r="F4">
        <v>9.2149000000000001</v>
      </c>
      <c r="G4">
        <v>7.7405999999999997</v>
      </c>
      <c r="H4">
        <v>1.3515999999999999</v>
      </c>
      <c r="I4">
        <v>3.8759000000000001</v>
      </c>
      <c r="J4">
        <v>-3.6095999999999999</v>
      </c>
      <c r="K4">
        <v>0.13200000000000001</v>
      </c>
      <c r="L4">
        <v>178.21299999999999</v>
      </c>
      <c r="M4">
        <v>140.96299999999999</v>
      </c>
    </row>
    <row r="5" spans="1:13" x14ac:dyDescent="0.25">
      <c r="A5" s="4">
        <v>42565</v>
      </c>
      <c r="B5">
        <v>25.0031</v>
      </c>
      <c r="C5">
        <v>-14.7142</v>
      </c>
      <c r="D5">
        <v>-14.7142</v>
      </c>
      <c r="E5">
        <v>1.5356000000000001</v>
      </c>
      <c r="F5">
        <v>9.1925000000000008</v>
      </c>
      <c r="G5">
        <v>7.6569000000000003</v>
      </c>
      <c r="H5">
        <v>1.3348</v>
      </c>
      <c r="I5">
        <v>3.3056000000000001</v>
      </c>
      <c r="J5">
        <v>-3.6095999999999999</v>
      </c>
      <c r="K5">
        <v>0.13200000000000001</v>
      </c>
      <c r="L5">
        <v>209.41</v>
      </c>
      <c r="M5">
        <v>147.91999999999999</v>
      </c>
    </row>
    <row r="6" spans="1:13" x14ac:dyDescent="0.25">
      <c r="A6" s="4">
        <v>42566</v>
      </c>
      <c r="B6">
        <v>18.164999999999999</v>
      </c>
      <c r="C6">
        <v>-27.3491</v>
      </c>
      <c r="D6">
        <v>-27.3491</v>
      </c>
      <c r="E6">
        <v>1.5508999999999999</v>
      </c>
      <c r="F6">
        <v>9.1815999999999995</v>
      </c>
      <c r="G6">
        <v>7.6307</v>
      </c>
      <c r="H6">
        <v>1.3416999999999999</v>
      </c>
      <c r="I6">
        <v>2.4015</v>
      </c>
      <c r="J6">
        <v>-3.6095999999999999</v>
      </c>
      <c r="K6">
        <v>0.13200000000000001</v>
      </c>
      <c r="L6">
        <v>278.495</v>
      </c>
      <c r="M6">
        <v>173.75800000000001</v>
      </c>
    </row>
    <row r="7" spans="1:13" x14ac:dyDescent="0.25">
      <c r="A7" s="4">
        <v>42569</v>
      </c>
      <c r="B7">
        <v>16.808800000000002</v>
      </c>
      <c r="C7">
        <v>-7.4663000000000004</v>
      </c>
      <c r="D7">
        <v>-7.4663000000000004</v>
      </c>
      <c r="E7">
        <v>1.5817999999999999</v>
      </c>
      <c r="F7">
        <v>9.1454000000000004</v>
      </c>
      <c r="G7">
        <v>7.5635000000000003</v>
      </c>
      <c r="H7">
        <v>1.3252999999999999</v>
      </c>
      <c r="I7">
        <v>2.2222</v>
      </c>
      <c r="J7">
        <v>-3.6095999999999999</v>
      </c>
      <c r="K7">
        <v>0.13200000000000001</v>
      </c>
      <c r="L7">
        <v>276.81599999999997</v>
      </c>
      <c r="M7">
        <v>174.17599999999999</v>
      </c>
    </row>
    <row r="8" spans="1:13" x14ac:dyDescent="0.25">
      <c r="A8" s="4">
        <v>42570</v>
      </c>
      <c r="B8">
        <v>16.100000000000001</v>
      </c>
      <c r="C8">
        <v>-4.2165999999999997</v>
      </c>
      <c r="D8">
        <v>-4.2165999999999997</v>
      </c>
      <c r="E8">
        <v>1.5526</v>
      </c>
      <c r="F8">
        <v>9.1315000000000008</v>
      </c>
      <c r="G8">
        <v>7.5789</v>
      </c>
      <c r="H8">
        <v>1.3265</v>
      </c>
      <c r="I8">
        <v>2.1284999999999998</v>
      </c>
      <c r="J8">
        <v>-3.6095999999999999</v>
      </c>
      <c r="K8">
        <v>0.13200000000000001</v>
      </c>
      <c r="L8">
        <v>267.80099999999999</v>
      </c>
      <c r="M8">
        <v>174.108</v>
      </c>
    </row>
    <row r="9" spans="1:13" x14ac:dyDescent="0.25">
      <c r="A9" s="4">
        <v>42571</v>
      </c>
      <c r="B9">
        <v>16.8</v>
      </c>
      <c r="C9">
        <v>4.3478000000000003</v>
      </c>
      <c r="D9">
        <v>4.3478000000000003</v>
      </c>
      <c r="E9">
        <v>1.5800999999999998</v>
      </c>
      <c r="F9">
        <v>9.1210000000000004</v>
      </c>
      <c r="G9">
        <v>7.5408999999999997</v>
      </c>
      <c r="H9">
        <v>1.3306</v>
      </c>
      <c r="I9">
        <v>2.2210999999999999</v>
      </c>
      <c r="J9">
        <v>-3.6095999999999999</v>
      </c>
      <c r="K9">
        <v>0.13200000000000001</v>
      </c>
      <c r="L9">
        <v>268.39</v>
      </c>
      <c r="M9">
        <v>175.27199999999999</v>
      </c>
    </row>
    <row r="10" spans="1:13" x14ac:dyDescent="0.25">
      <c r="A10" s="4">
        <v>42572</v>
      </c>
      <c r="B10">
        <v>14.49</v>
      </c>
      <c r="C10">
        <v>-13.75</v>
      </c>
      <c r="D10">
        <v>-13.75</v>
      </c>
      <c r="E10">
        <v>1.556</v>
      </c>
      <c r="F10">
        <v>9.1776999999999997</v>
      </c>
      <c r="G10">
        <v>7.6216999999999997</v>
      </c>
      <c r="H10">
        <v>1.3414999999999999</v>
      </c>
      <c r="I10">
        <v>1.9157</v>
      </c>
      <c r="J10">
        <v>-3.6095999999999999</v>
      </c>
      <c r="K10">
        <v>0.13200000000000001</v>
      </c>
      <c r="L10">
        <v>274.90199999999999</v>
      </c>
      <c r="M10">
        <v>179.06</v>
      </c>
    </row>
    <row r="11" spans="1:13" x14ac:dyDescent="0.25">
      <c r="A11" s="4">
        <v>42573</v>
      </c>
      <c r="B11">
        <v>15.4</v>
      </c>
      <c r="C11">
        <v>6.2801999999999998</v>
      </c>
      <c r="D11">
        <v>6.2801999999999998</v>
      </c>
      <c r="E11">
        <v>1.5663</v>
      </c>
      <c r="F11">
        <v>9.1327999999999996</v>
      </c>
      <c r="G11">
        <v>7.5664999999999996</v>
      </c>
      <c r="H11">
        <v>1.3471</v>
      </c>
      <c r="I11">
        <v>2.036</v>
      </c>
      <c r="J11">
        <v>-3.6095999999999999</v>
      </c>
      <c r="K11">
        <v>0.13200000000000001</v>
      </c>
      <c r="L11">
        <v>279.92200000000003</v>
      </c>
      <c r="M11">
        <v>179.45099999999999</v>
      </c>
    </row>
    <row r="12" spans="1:13" x14ac:dyDescent="0.25">
      <c r="A12" s="4">
        <v>42576</v>
      </c>
      <c r="B12">
        <v>14.008800000000001</v>
      </c>
      <c r="C12">
        <v>-9.0341000000000005</v>
      </c>
      <c r="D12">
        <v>-9.0341000000000005</v>
      </c>
      <c r="E12">
        <v>1.5731000000000002</v>
      </c>
      <c r="F12">
        <v>9.1539000000000001</v>
      </c>
      <c r="G12">
        <v>7.5808</v>
      </c>
      <c r="H12">
        <v>1.3525</v>
      </c>
      <c r="I12">
        <v>1.8519999999999999</v>
      </c>
      <c r="J12">
        <v>-3.6095999999999999</v>
      </c>
      <c r="K12">
        <v>0.13200000000000001</v>
      </c>
      <c r="L12">
        <v>275.43400000000003</v>
      </c>
      <c r="M12">
        <v>180.78700000000001</v>
      </c>
    </row>
    <row r="13" spans="1:13" x14ac:dyDescent="0.25">
      <c r="A13" s="4">
        <v>42577</v>
      </c>
      <c r="B13">
        <v>15.5138</v>
      </c>
      <c r="C13">
        <v>10.7433</v>
      </c>
      <c r="D13">
        <v>10.7433</v>
      </c>
      <c r="E13">
        <v>1.5611000000000002</v>
      </c>
      <c r="F13">
        <v>9.1428999999999991</v>
      </c>
      <c r="G13">
        <v>7.5819000000000001</v>
      </c>
      <c r="H13">
        <v>1.3528</v>
      </c>
      <c r="I13">
        <v>2.0510000000000002</v>
      </c>
      <c r="J13">
        <v>-3.6095999999999999</v>
      </c>
      <c r="K13">
        <v>0.13200000000000001</v>
      </c>
      <c r="L13">
        <v>211.06100000000001</v>
      </c>
      <c r="M13">
        <v>183.322</v>
      </c>
    </row>
    <row r="14" spans="1:13" x14ac:dyDescent="0.25">
      <c r="A14" s="4">
        <v>42578</v>
      </c>
      <c r="B14">
        <v>16.366900000000001</v>
      </c>
      <c r="C14">
        <v>5.4992000000000001</v>
      </c>
      <c r="D14">
        <v>5.4992000000000001</v>
      </c>
      <c r="E14">
        <v>1.4976</v>
      </c>
      <c r="F14">
        <v>9.1475000000000009</v>
      </c>
      <c r="G14">
        <v>7.6497999999999999</v>
      </c>
      <c r="H14">
        <v>1.3507</v>
      </c>
      <c r="I14">
        <v>2.1638000000000002</v>
      </c>
      <c r="J14">
        <v>-3.6095999999999999</v>
      </c>
      <c r="K14">
        <v>0.13200000000000001</v>
      </c>
      <c r="L14">
        <v>213.04400000000001</v>
      </c>
      <c r="M14">
        <v>182.809</v>
      </c>
    </row>
    <row r="15" spans="1:13" x14ac:dyDescent="0.25">
      <c r="A15" s="4">
        <v>42579</v>
      </c>
      <c r="B15">
        <v>16.03</v>
      </c>
      <c r="C15">
        <v>-2.0583</v>
      </c>
      <c r="D15">
        <v>-2.0583</v>
      </c>
      <c r="E15">
        <v>1.5044</v>
      </c>
      <c r="F15">
        <v>9.1533999999999995</v>
      </c>
      <c r="G15">
        <v>7.6489000000000003</v>
      </c>
      <c r="H15">
        <v>1.3502000000000001</v>
      </c>
      <c r="I15">
        <v>2.1193</v>
      </c>
      <c r="J15">
        <v>-3.6095999999999999</v>
      </c>
      <c r="K15">
        <v>0.13200000000000001</v>
      </c>
      <c r="L15">
        <v>135.16999999999999</v>
      </c>
      <c r="M15">
        <v>182.79300000000001</v>
      </c>
    </row>
    <row r="16" spans="1:13" x14ac:dyDescent="0.25">
      <c r="A16" s="4">
        <v>42580</v>
      </c>
      <c r="B16">
        <v>14.7788</v>
      </c>
      <c r="C16">
        <v>-7.8056999999999999</v>
      </c>
      <c r="D16">
        <v>-7.8056999999999999</v>
      </c>
      <c r="E16">
        <v>1.4531000000000001</v>
      </c>
      <c r="F16">
        <v>9.1183999999999994</v>
      </c>
      <c r="G16">
        <v>7.6653000000000002</v>
      </c>
      <c r="H16">
        <v>1.3397999999999999</v>
      </c>
      <c r="I16">
        <v>1.9538</v>
      </c>
      <c r="J16">
        <v>-3.6095999999999999</v>
      </c>
      <c r="K16">
        <v>0.13200000000000001</v>
      </c>
      <c r="L16">
        <v>135.74600000000001</v>
      </c>
      <c r="M16">
        <v>181.387</v>
      </c>
    </row>
    <row r="17" spans="1:13" x14ac:dyDescent="0.25">
      <c r="A17" s="4">
        <v>42583</v>
      </c>
      <c r="B17">
        <v>14.21</v>
      </c>
      <c r="C17">
        <v>-3.8483999999999998</v>
      </c>
      <c r="D17">
        <v>-3.8483999999999998</v>
      </c>
      <c r="E17">
        <v>1.5213999999999999</v>
      </c>
      <c r="F17">
        <v>9.0931999999999995</v>
      </c>
      <c r="G17">
        <v>7.5717999999999996</v>
      </c>
      <c r="H17">
        <v>1.3574999999999999</v>
      </c>
      <c r="I17">
        <v>1.8787</v>
      </c>
      <c r="J17">
        <v>-3.6095999999999999</v>
      </c>
      <c r="K17">
        <v>0.13200000000000001</v>
      </c>
      <c r="L17">
        <v>135.49700000000001</v>
      </c>
      <c r="M17">
        <v>180.792</v>
      </c>
    </row>
    <row r="18" spans="1:13" x14ac:dyDescent="0.25">
      <c r="A18" s="4">
        <v>42584</v>
      </c>
      <c r="B18">
        <v>13.09</v>
      </c>
      <c r="C18">
        <v>-7.8818000000000001</v>
      </c>
      <c r="D18">
        <v>-7.8818000000000001</v>
      </c>
      <c r="E18">
        <v>1.5558000000000001</v>
      </c>
      <c r="F18">
        <v>9.1205999999999996</v>
      </c>
      <c r="G18">
        <v>7.5648</v>
      </c>
      <c r="H18">
        <v>1.3688</v>
      </c>
      <c r="I18">
        <v>1.7305999999999999</v>
      </c>
      <c r="J18">
        <v>-3.6095999999999999</v>
      </c>
      <c r="K18">
        <v>0.13200000000000001</v>
      </c>
      <c r="L18">
        <v>135.18899999999999</v>
      </c>
      <c r="M18">
        <v>181.626</v>
      </c>
    </row>
    <row r="19" spans="1:13" x14ac:dyDescent="0.25">
      <c r="A19" s="4">
        <v>42585</v>
      </c>
      <c r="B19">
        <v>13.3</v>
      </c>
      <c r="C19">
        <v>1.6042999999999998</v>
      </c>
      <c r="D19">
        <v>1.6042999999999998</v>
      </c>
      <c r="E19">
        <v>1.542</v>
      </c>
      <c r="F19">
        <v>9.1319999999999997</v>
      </c>
      <c r="G19">
        <v>7.59</v>
      </c>
      <c r="H19">
        <v>1.37</v>
      </c>
      <c r="I19">
        <v>1.7583</v>
      </c>
      <c r="J19">
        <v>-3.6095999999999999</v>
      </c>
      <c r="K19">
        <v>0.13200000000000001</v>
      </c>
      <c r="L19">
        <v>115.024</v>
      </c>
      <c r="M19">
        <v>178.761</v>
      </c>
    </row>
    <row r="20" spans="1:13" x14ac:dyDescent="0.25">
      <c r="A20" s="4">
        <v>42586</v>
      </c>
      <c r="B20">
        <v>13.418100000000001</v>
      </c>
      <c r="C20">
        <v>0.88819999999999999</v>
      </c>
      <c r="D20">
        <v>0.88819999999999999</v>
      </c>
      <c r="E20">
        <v>1.5007999999999999</v>
      </c>
      <c r="F20">
        <v>9.1257999999999999</v>
      </c>
      <c r="G20">
        <v>7.625</v>
      </c>
      <c r="H20">
        <v>1.37</v>
      </c>
      <c r="I20">
        <v>1.774</v>
      </c>
      <c r="J20">
        <v>-3.6095999999999999</v>
      </c>
      <c r="K20">
        <v>0.13200000000000001</v>
      </c>
      <c r="L20">
        <v>107.843</v>
      </c>
      <c r="M20">
        <v>177.61199999999999</v>
      </c>
    </row>
    <row r="21" spans="1:13" x14ac:dyDescent="0.25">
      <c r="A21" s="4">
        <v>42587</v>
      </c>
      <c r="B21">
        <v>13.0069</v>
      </c>
      <c r="C21">
        <v>-3.0649000000000002</v>
      </c>
      <c r="D21">
        <v>-3.0649000000000002</v>
      </c>
      <c r="E21">
        <v>1.5885</v>
      </c>
      <c r="F21">
        <v>9.0888000000000009</v>
      </c>
      <c r="G21">
        <v>7.5003000000000002</v>
      </c>
      <c r="H21">
        <v>1.3566</v>
      </c>
      <c r="I21">
        <v>1.7196</v>
      </c>
      <c r="J21">
        <v>-3.6095999999999999</v>
      </c>
      <c r="K21">
        <v>0.13200000000000001</v>
      </c>
      <c r="L21">
        <v>97.558999999999997</v>
      </c>
      <c r="M21">
        <v>173.202</v>
      </c>
    </row>
    <row r="22" spans="1:13" x14ac:dyDescent="0.25">
      <c r="A22" s="4">
        <v>42590</v>
      </c>
      <c r="B22">
        <v>13.23</v>
      </c>
      <c r="C22">
        <v>1.7154</v>
      </c>
      <c r="D22">
        <v>1.7154</v>
      </c>
      <c r="E22">
        <v>1.5920000000000001</v>
      </c>
      <c r="F22">
        <v>9.0937000000000001</v>
      </c>
      <c r="G22">
        <v>7.5018000000000002</v>
      </c>
      <c r="H22">
        <v>1.3592</v>
      </c>
      <c r="I22">
        <v>1.7490999999999999</v>
      </c>
      <c r="J22">
        <v>-3.6095999999999999</v>
      </c>
      <c r="K22">
        <v>0.13200000000000001</v>
      </c>
      <c r="L22">
        <v>74.233999999999995</v>
      </c>
      <c r="M22">
        <v>172.68</v>
      </c>
    </row>
    <row r="23" spans="1:13" x14ac:dyDescent="0.25">
      <c r="A23" s="4">
        <v>42591</v>
      </c>
      <c r="B23">
        <v>13.02</v>
      </c>
      <c r="C23">
        <v>-1.5872999999999999</v>
      </c>
      <c r="D23">
        <v>-1.5872999999999999</v>
      </c>
      <c r="E23">
        <v>1.5470000000000002</v>
      </c>
      <c r="F23">
        <v>9.0922999999999998</v>
      </c>
      <c r="G23">
        <v>7.5453000000000001</v>
      </c>
      <c r="H23">
        <v>1.3538999999999999</v>
      </c>
      <c r="I23">
        <v>1.7213000000000001</v>
      </c>
      <c r="J23">
        <v>-3.6095999999999999</v>
      </c>
      <c r="K23">
        <v>0.13200000000000001</v>
      </c>
      <c r="L23">
        <v>60.73</v>
      </c>
      <c r="M23">
        <v>170.733</v>
      </c>
    </row>
    <row r="24" spans="1:13" x14ac:dyDescent="0.25">
      <c r="A24" s="4">
        <v>42592</v>
      </c>
      <c r="B24">
        <v>11.7819</v>
      </c>
      <c r="C24">
        <v>-9.5093999999999994</v>
      </c>
      <c r="D24">
        <v>-9.5093999999999994</v>
      </c>
      <c r="E24">
        <v>1.5074000000000001</v>
      </c>
      <c r="F24">
        <v>9.0939999999999994</v>
      </c>
      <c r="G24">
        <v>7.5865</v>
      </c>
      <c r="H24">
        <v>1.3599999999999999</v>
      </c>
      <c r="I24">
        <v>1.5575999999999999</v>
      </c>
      <c r="J24">
        <v>-3.6095999999999999</v>
      </c>
      <c r="K24">
        <v>0.13200000000000001</v>
      </c>
      <c r="L24">
        <v>72.521000000000001</v>
      </c>
      <c r="M24">
        <v>171.959</v>
      </c>
    </row>
    <row r="25" spans="1:13" x14ac:dyDescent="0.25">
      <c r="A25" s="4">
        <v>42593</v>
      </c>
      <c r="B25">
        <v>12.0313</v>
      </c>
      <c r="C25">
        <v>2.1166</v>
      </c>
      <c r="D25">
        <v>2.1166</v>
      </c>
      <c r="E25">
        <v>1.5592999999999999</v>
      </c>
      <c r="F25">
        <v>9.0793999999999997</v>
      </c>
      <c r="G25">
        <v>7.5201000000000002</v>
      </c>
      <c r="H25">
        <v>1.3623000000000001</v>
      </c>
      <c r="I25">
        <v>1.5906</v>
      </c>
      <c r="J25">
        <v>-3.6095999999999999</v>
      </c>
      <c r="K25">
        <v>0.13200000000000001</v>
      </c>
      <c r="L25">
        <v>71.77</v>
      </c>
      <c r="M25">
        <v>171.70699999999999</v>
      </c>
    </row>
    <row r="26" spans="1:13" x14ac:dyDescent="0.25">
      <c r="A26" s="4">
        <v>42594</v>
      </c>
      <c r="B26">
        <v>11.83</v>
      </c>
      <c r="C26">
        <v>-1.6726999999999999</v>
      </c>
      <c r="D26">
        <v>-1.6726999999999999</v>
      </c>
      <c r="E26">
        <v>1.5135000000000001</v>
      </c>
      <c r="F26">
        <v>9.1094000000000008</v>
      </c>
      <c r="G26">
        <v>7.5959000000000003</v>
      </c>
      <c r="H26">
        <v>1.3616999999999999</v>
      </c>
      <c r="I26">
        <v>4.6128</v>
      </c>
      <c r="J26">
        <v>-3.6095999999999999</v>
      </c>
      <c r="K26">
        <v>0.39</v>
      </c>
      <c r="L26">
        <v>71.113</v>
      </c>
      <c r="M26">
        <v>171.36199999999999</v>
      </c>
    </row>
    <row r="27" spans="1:13" x14ac:dyDescent="0.25">
      <c r="A27" s="4">
        <v>42597</v>
      </c>
      <c r="B27">
        <v>11.9963</v>
      </c>
      <c r="C27">
        <v>1.4053</v>
      </c>
      <c r="D27">
        <v>1.4053</v>
      </c>
      <c r="E27">
        <v>1.5575999999999999</v>
      </c>
      <c r="F27">
        <v>9.1056000000000008</v>
      </c>
      <c r="G27">
        <v>7.548</v>
      </c>
      <c r="H27">
        <v>1.3549</v>
      </c>
      <c r="I27">
        <v>4.6776999999999997</v>
      </c>
      <c r="J27">
        <v>-3.6095999999999999</v>
      </c>
      <c r="K27">
        <v>0.39</v>
      </c>
      <c r="L27">
        <v>62.195999999999998</v>
      </c>
      <c r="M27">
        <v>169.83</v>
      </c>
    </row>
    <row r="28" spans="1:13" x14ac:dyDescent="0.25">
      <c r="A28" s="4">
        <v>42598</v>
      </c>
      <c r="B28">
        <v>11.6069</v>
      </c>
      <c r="C28">
        <v>-3.2458</v>
      </c>
      <c r="D28">
        <v>-3.2458</v>
      </c>
      <c r="E28">
        <v>1.5746</v>
      </c>
      <c r="F28">
        <v>9.1153999999999993</v>
      </c>
      <c r="G28">
        <v>7.5407999999999999</v>
      </c>
      <c r="H28">
        <v>1.3566</v>
      </c>
      <c r="I28">
        <v>4.5258000000000003</v>
      </c>
      <c r="J28">
        <v>-3.6095999999999999</v>
      </c>
      <c r="K28">
        <v>0.39</v>
      </c>
      <c r="L28">
        <v>61.198999999999998</v>
      </c>
      <c r="M28">
        <v>165.31200000000001</v>
      </c>
    </row>
    <row r="29" spans="1:13" x14ac:dyDescent="0.25">
      <c r="A29" s="4">
        <v>42599</v>
      </c>
      <c r="B29">
        <v>12.123100000000001</v>
      </c>
      <c r="C29">
        <v>4.4478</v>
      </c>
      <c r="D29">
        <v>4.4478</v>
      </c>
      <c r="E29">
        <v>1.5491000000000001</v>
      </c>
      <c r="F29">
        <v>9.0801999999999996</v>
      </c>
      <c r="G29">
        <v>7.5311000000000003</v>
      </c>
      <c r="H29">
        <v>1.3585</v>
      </c>
      <c r="I29">
        <v>4.7271000000000001</v>
      </c>
      <c r="J29">
        <v>-3.6095999999999999</v>
      </c>
      <c r="K29">
        <v>0.39</v>
      </c>
      <c r="L29">
        <v>68.066000000000003</v>
      </c>
      <c r="M29">
        <v>165.602</v>
      </c>
    </row>
    <row r="30" spans="1:13" x14ac:dyDescent="0.25">
      <c r="A30" s="4">
        <v>42600</v>
      </c>
      <c r="B30">
        <v>12.9719</v>
      </c>
      <c r="C30">
        <v>7.0011000000000001</v>
      </c>
      <c r="D30">
        <v>7.0011000000000001</v>
      </c>
      <c r="E30">
        <v>1.5356000000000001</v>
      </c>
      <c r="F30">
        <v>9.0690000000000008</v>
      </c>
      <c r="G30">
        <v>7.5335000000000001</v>
      </c>
      <c r="H30">
        <v>1.3618999999999999</v>
      </c>
      <c r="I30">
        <v>5.0580999999999996</v>
      </c>
      <c r="J30">
        <v>-3.6095999999999999</v>
      </c>
      <c r="K30">
        <v>0.39</v>
      </c>
      <c r="L30">
        <v>78.599999999999994</v>
      </c>
      <c r="M30">
        <v>167.14599999999999</v>
      </c>
    </row>
    <row r="31" spans="1:13" x14ac:dyDescent="0.25">
      <c r="A31" s="4">
        <v>42601</v>
      </c>
      <c r="B31">
        <v>14.595000000000001</v>
      </c>
      <c r="C31">
        <v>12.512599999999999</v>
      </c>
      <c r="D31">
        <v>12.512599999999999</v>
      </c>
      <c r="E31">
        <v>1.5781000000000001</v>
      </c>
      <c r="F31">
        <v>9.0805000000000007</v>
      </c>
      <c r="G31">
        <v>7.5023999999999997</v>
      </c>
      <c r="H31">
        <v>1.3506</v>
      </c>
      <c r="I31">
        <v>5.6909999999999998</v>
      </c>
      <c r="J31">
        <v>-3.6095999999999999</v>
      </c>
      <c r="K31">
        <v>0.39</v>
      </c>
      <c r="L31">
        <v>101.258</v>
      </c>
      <c r="M31">
        <v>171.90100000000001</v>
      </c>
    </row>
    <row r="32" spans="1:13" x14ac:dyDescent="0.25">
      <c r="A32" s="4">
        <v>42604</v>
      </c>
      <c r="B32">
        <v>12.6088</v>
      </c>
      <c r="C32">
        <v>-13.6091</v>
      </c>
      <c r="D32">
        <v>-13.6091</v>
      </c>
      <c r="E32">
        <v>1.5424</v>
      </c>
      <c r="F32">
        <v>9.1072000000000006</v>
      </c>
      <c r="G32">
        <v>7.5648</v>
      </c>
      <c r="H32">
        <v>1.3548</v>
      </c>
      <c r="I32">
        <v>4.9165000000000001</v>
      </c>
      <c r="J32">
        <v>-3.6095999999999999</v>
      </c>
      <c r="K32">
        <v>0.39</v>
      </c>
      <c r="L32">
        <v>132.04599999999999</v>
      </c>
      <c r="M32">
        <v>174.893</v>
      </c>
    </row>
    <row r="33" spans="1:13" x14ac:dyDescent="0.25">
      <c r="A33" s="4">
        <v>42605</v>
      </c>
      <c r="B33">
        <v>13.0769</v>
      </c>
      <c r="C33">
        <v>3.7126999999999999</v>
      </c>
      <c r="D33">
        <v>3.7126999999999999</v>
      </c>
      <c r="E33">
        <v>1.5457999999999998</v>
      </c>
      <c r="F33">
        <v>9.1029</v>
      </c>
      <c r="G33">
        <v>7.5571000000000002</v>
      </c>
      <c r="H33">
        <v>1.3592</v>
      </c>
      <c r="I33">
        <v>5.0990000000000002</v>
      </c>
      <c r="J33">
        <v>-3.6095999999999999</v>
      </c>
      <c r="K33">
        <v>0.39</v>
      </c>
      <c r="L33">
        <v>119.446</v>
      </c>
      <c r="M33">
        <v>147.63300000000001</v>
      </c>
    </row>
    <row r="34" spans="1:13" x14ac:dyDescent="0.25">
      <c r="A34" s="4">
        <v>42606</v>
      </c>
      <c r="B34">
        <v>13.216900000000001</v>
      </c>
      <c r="C34">
        <v>1.0706</v>
      </c>
      <c r="D34">
        <v>1.0706</v>
      </c>
      <c r="E34">
        <v>1.5611000000000002</v>
      </c>
      <c r="F34">
        <v>9.1212999999999997</v>
      </c>
      <c r="G34">
        <v>7.5602</v>
      </c>
      <c r="H34">
        <v>1.3559999999999999</v>
      </c>
      <c r="I34">
        <v>5.1536</v>
      </c>
      <c r="J34">
        <v>-3.6095999999999999</v>
      </c>
      <c r="K34">
        <v>0.39</v>
      </c>
      <c r="L34">
        <v>119.312</v>
      </c>
      <c r="M34">
        <v>142.26499999999999</v>
      </c>
    </row>
    <row r="35" spans="1:13" x14ac:dyDescent="0.25">
      <c r="A35" s="4">
        <v>42607</v>
      </c>
      <c r="B35">
        <v>13.23</v>
      </c>
      <c r="C35">
        <v>9.9299999999999999E-2</v>
      </c>
      <c r="D35">
        <v>9.9299999999999999E-2</v>
      </c>
      <c r="E35">
        <v>1.5731000000000002</v>
      </c>
      <c r="F35">
        <v>9.1311</v>
      </c>
      <c r="G35">
        <v>7.5580999999999996</v>
      </c>
      <c r="H35">
        <v>1.3557000000000001</v>
      </c>
      <c r="I35">
        <v>5.1586999999999996</v>
      </c>
      <c r="J35">
        <v>-3.6095999999999999</v>
      </c>
      <c r="K35">
        <v>0.39</v>
      </c>
      <c r="L35">
        <v>118.366</v>
      </c>
      <c r="M35">
        <v>108.35</v>
      </c>
    </row>
    <row r="36" spans="1:13" x14ac:dyDescent="0.25">
      <c r="A36" s="4">
        <v>42608</v>
      </c>
      <c r="B36">
        <v>13.58</v>
      </c>
      <c r="C36">
        <v>2.6455000000000002</v>
      </c>
      <c r="D36">
        <v>2.6455000000000002</v>
      </c>
      <c r="E36">
        <v>1.6295999999999999</v>
      </c>
      <c r="F36">
        <v>9.1582000000000008</v>
      </c>
      <c r="G36">
        <v>7.5285000000000002</v>
      </c>
      <c r="H36">
        <v>1.3552999999999999</v>
      </c>
      <c r="I36">
        <v>5.2952000000000004</v>
      </c>
      <c r="J36">
        <v>-3.6095999999999999</v>
      </c>
      <c r="K36">
        <v>0.39</v>
      </c>
      <c r="L36">
        <v>118.59699999999999</v>
      </c>
      <c r="M36">
        <v>106.86499999999999</v>
      </c>
    </row>
    <row r="37" spans="1:13" x14ac:dyDescent="0.25">
      <c r="A37" s="4">
        <v>42611</v>
      </c>
      <c r="B37">
        <v>12.8888</v>
      </c>
      <c r="C37">
        <v>-5.0902000000000003</v>
      </c>
      <c r="D37">
        <v>-5.0902000000000003</v>
      </c>
      <c r="E37">
        <v>1.5594999999999999</v>
      </c>
      <c r="F37">
        <v>9.1216000000000008</v>
      </c>
      <c r="G37">
        <v>7.5621</v>
      </c>
      <c r="H37">
        <v>1.3502000000000001</v>
      </c>
      <c r="I37">
        <v>5.0256999999999996</v>
      </c>
      <c r="J37">
        <v>-3.6095999999999999</v>
      </c>
      <c r="K37">
        <v>0.39</v>
      </c>
      <c r="L37">
        <v>121.48</v>
      </c>
      <c r="M37">
        <v>107.184</v>
      </c>
    </row>
    <row r="38" spans="1:13" x14ac:dyDescent="0.25">
      <c r="A38" s="4">
        <v>42612</v>
      </c>
      <c r="B38">
        <v>12.7181</v>
      </c>
      <c r="C38">
        <v>-1.3237999999999999</v>
      </c>
      <c r="D38">
        <v>-1.3237999999999999</v>
      </c>
      <c r="E38">
        <v>1.5663</v>
      </c>
      <c r="F38">
        <v>9.1389999999999993</v>
      </c>
      <c r="G38">
        <v>7.5727000000000002</v>
      </c>
      <c r="H38">
        <v>1.3505</v>
      </c>
      <c r="I38">
        <v>4.9591000000000003</v>
      </c>
      <c r="J38">
        <v>-3.6095999999999999</v>
      </c>
      <c r="K38">
        <v>0.39</v>
      </c>
      <c r="L38">
        <v>120.47</v>
      </c>
      <c r="M38">
        <v>106.05200000000001</v>
      </c>
    </row>
    <row r="39" spans="1:13" x14ac:dyDescent="0.25">
      <c r="A39" s="4">
        <v>42613</v>
      </c>
      <c r="B39">
        <v>11.585000000000001</v>
      </c>
      <c r="C39">
        <v>-8.9094999999999995</v>
      </c>
      <c r="D39">
        <v>-8.9094999999999995</v>
      </c>
      <c r="E39">
        <v>1.58</v>
      </c>
      <c r="F39">
        <v>9.1471999999999998</v>
      </c>
      <c r="G39">
        <v>7.5671999999999997</v>
      </c>
      <c r="H39">
        <v>1.3551</v>
      </c>
      <c r="I39">
        <v>4.5172999999999996</v>
      </c>
      <c r="J39">
        <v>-3.6095999999999999</v>
      </c>
      <c r="K39">
        <v>0.39</v>
      </c>
      <c r="L39">
        <v>124.40300000000001</v>
      </c>
      <c r="M39">
        <v>100.557</v>
      </c>
    </row>
    <row r="40" spans="1:13" x14ac:dyDescent="0.25">
      <c r="A40" s="4">
        <v>42614</v>
      </c>
      <c r="B40">
        <v>11.34</v>
      </c>
      <c r="C40">
        <v>-2.1147999999999998</v>
      </c>
      <c r="D40">
        <v>-2.1147999999999998</v>
      </c>
      <c r="E40">
        <v>1.5681</v>
      </c>
      <c r="F40">
        <v>9.1439000000000004</v>
      </c>
      <c r="G40">
        <v>7.5758000000000001</v>
      </c>
      <c r="H40">
        <v>1.3552</v>
      </c>
      <c r="I40">
        <v>4.4218000000000002</v>
      </c>
      <c r="J40">
        <v>-3.6095999999999999</v>
      </c>
      <c r="K40">
        <v>0.39</v>
      </c>
      <c r="L40">
        <v>96.278999999999996</v>
      </c>
      <c r="M40">
        <v>98.335999999999999</v>
      </c>
    </row>
    <row r="41" spans="1:13" x14ac:dyDescent="0.25">
      <c r="A41" s="4">
        <v>42615</v>
      </c>
      <c r="B41">
        <v>10.7669</v>
      </c>
      <c r="C41">
        <v>-5.0540000000000003</v>
      </c>
      <c r="D41">
        <v>-5.0540000000000003</v>
      </c>
      <c r="E41">
        <v>1.6024</v>
      </c>
      <c r="F41">
        <v>9.1219000000000001</v>
      </c>
      <c r="G41">
        <v>7.5194999999999999</v>
      </c>
      <c r="H41">
        <v>1.3507</v>
      </c>
      <c r="I41">
        <v>8.7872000000000003</v>
      </c>
      <c r="J41">
        <v>-3.6095999999999999</v>
      </c>
      <c r="K41">
        <v>0.81599999999999995</v>
      </c>
      <c r="L41">
        <v>67.731999999999999</v>
      </c>
      <c r="M41">
        <v>95.736000000000004</v>
      </c>
    </row>
    <row r="42" spans="1:13" x14ac:dyDescent="0.25">
      <c r="A42" s="4">
        <v>42619</v>
      </c>
      <c r="B42">
        <v>9.5549999999999997</v>
      </c>
      <c r="C42">
        <v>-11.255599999999999</v>
      </c>
      <c r="D42">
        <v>-11.255599999999999</v>
      </c>
      <c r="E42">
        <v>1.534</v>
      </c>
      <c r="F42">
        <v>9.1115999999999993</v>
      </c>
      <c r="G42">
        <v>7.5776000000000003</v>
      </c>
      <c r="H42">
        <v>1.3463000000000001</v>
      </c>
      <c r="I42">
        <v>7.7980999999999998</v>
      </c>
      <c r="J42">
        <v>-3.6095999999999999</v>
      </c>
      <c r="K42">
        <v>0.81599999999999995</v>
      </c>
      <c r="L42">
        <v>78.325999999999993</v>
      </c>
      <c r="M42">
        <v>94.826999999999998</v>
      </c>
    </row>
    <row r="43" spans="1:13" x14ac:dyDescent="0.25">
      <c r="A43" s="4">
        <v>42620</v>
      </c>
      <c r="B43">
        <v>9.9610000000000003</v>
      </c>
      <c r="C43">
        <v>4.2491000000000003</v>
      </c>
      <c r="D43">
        <v>4.2491000000000003</v>
      </c>
      <c r="E43">
        <v>1.5390999999999999</v>
      </c>
      <c r="F43">
        <v>9.1144999999999996</v>
      </c>
      <c r="G43">
        <v>7.5754000000000001</v>
      </c>
      <c r="H43">
        <v>1.3458000000000001</v>
      </c>
      <c r="I43">
        <v>8.1295000000000002</v>
      </c>
      <c r="J43">
        <v>-3.6095999999999999</v>
      </c>
      <c r="K43">
        <v>0.81599999999999995</v>
      </c>
      <c r="L43">
        <v>85.602999999999994</v>
      </c>
      <c r="M43">
        <v>94.070999999999998</v>
      </c>
    </row>
    <row r="44" spans="1:13" x14ac:dyDescent="0.25">
      <c r="A44" s="4">
        <v>42621</v>
      </c>
      <c r="B44">
        <v>10.584</v>
      </c>
      <c r="C44">
        <v>6.2544000000000004</v>
      </c>
      <c r="D44">
        <v>6.2544000000000004</v>
      </c>
      <c r="E44">
        <v>1.599</v>
      </c>
      <c r="F44">
        <v>9.1603999999999992</v>
      </c>
      <c r="G44">
        <v>7.5613999999999999</v>
      </c>
      <c r="H44">
        <v>1.3416999999999999</v>
      </c>
      <c r="I44">
        <v>8.6379000000000001</v>
      </c>
      <c r="J44">
        <v>-3.6095999999999999</v>
      </c>
      <c r="K44">
        <v>0.81599999999999995</v>
      </c>
      <c r="L44">
        <v>98.051000000000002</v>
      </c>
      <c r="M44">
        <v>96.896000000000001</v>
      </c>
    </row>
    <row r="45" spans="1:13" x14ac:dyDescent="0.25">
      <c r="A45" s="4">
        <v>42622</v>
      </c>
      <c r="B45">
        <v>9.4499999999999993</v>
      </c>
      <c r="C45">
        <v>-10.7143</v>
      </c>
      <c r="D45">
        <v>-10.7143</v>
      </c>
      <c r="E45">
        <v>1.6749000000000001</v>
      </c>
      <c r="F45">
        <v>9.2754999999999992</v>
      </c>
      <c r="G45">
        <v>7.6005000000000003</v>
      </c>
      <c r="H45">
        <v>1.3816999999999999</v>
      </c>
      <c r="I45">
        <v>7.7123999999999997</v>
      </c>
      <c r="J45">
        <v>-3.6095999999999999</v>
      </c>
      <c r="K45">
        <v>0.81599999999999995</v>
      </c>
      <c r="L45">
        <v>103.04</v>
      </c>
      <c r="M45">
        <v>99.396000000000001</v>
      </c>
    </row>
    <row r="46" spans="1:13" x14ac:dyDescent="0.25">
      <c r="A46" s="4">
        <v>42625</v>
      </c>
      <c r="B46">
        <v>9.1630000000000003</v>
      </c>
      <c r="C46">
        <v>-3.0369999999999999</v>
      </c>
      <c r="D46">
        <v>-3.0369999999999999</v>
      </c>
      <c r="E46">
        <v>1.6629</v>
      </c>
      <c r="F46">
        <v>9.2433999999999994</v>
      </c>
      <c r="G46">
        <v>7.5804999999999998</v>
      </c>
      <c r="H46">
        <v>1.3807</v>
      </c>
      <c r="I46">
        <v>7.4782000000000002</v>
      </c>
      <c r="J46">
        <v>-3.6095999999999999</v>
      </c>
      <c r="K46">
        <v>0.81599999999999995</v>
      </c>
      <c r="L46">
        <v>102.874</v>
      </c>
      <c r="M46">
        <v>99.241</v>
      </c>
    </row>
    <row r="47" spans="1:13" x14ac:dyDescent="0.25">
      <c r="A47" s="4">
        <v>42626</v>
      </c>
      <c r="B47">
        <v>9.4570000000000007</v>
      </c>
      <c r="C47">
        <v>3.2086000000000001</v>
      </c>
      <c r="D47">
        <v>3.2086000000000001</v>
      </c>
      <c r="E47">
        <v>1.7271000000000001</v>
      </c>
      <c r="F47">
        <v>9.3091000000000008</v>
      </c>
      <c r="G47">
        <v>7.5819999999999999</v>
      </c>
      <c r="H47">
        <v>1.3599999999999999</v>
      </c>
      <c r="I47">
        <v>7.7180999999999997</v>
      </c>
      <c r="J47">
        <v>-3.6095999999999999</v>
      </c>
      <c r="K47">
        <v>0.81599999999999995</v>
      </c>
      <c r="L47">
        <v>109.011</v>
      </c>
      <c r="M47">
        <v>97.945999999999998</v>
      </c>
    </row>
    <row r="48" spans="1:13" x14ac:dyDescent="0.25">
      <c r="A48" s="4">
        <v>42627</v>
      </c>
      <c r="B48">
        <v>9.1</v>
      </c>
      <c r="C48">
        <v>-3.7749999999999999</v>
      </c>
      <c r="D48">
        <v>-3.7749999999999999</v>
      </c>
      <c r="E48">
        <v>1.6976</v>
      </c>
      <c r="F48">
        <v>9.3155000000000001</v>
      </c>
      <c r="G48">
        <v>7.6178999999999997</v>
      </c>
      <c r="H48">
        <v>1.3605</v>
      </c>
      <c r="I48">
        <v>7.4268000000000001</v>
      </c>
      <c r="J48">
        <v>-3.6095999999999999</v>
      </c>
      <c r="K48">
        <v>0.81599999999999995</v>
      </c>
      <c r="L48">
        <v>102.953</v>
      </c>
      <c r="M48">
        <v>97.902000000000001</v>
      </c>
    </row>
    <row r="49" spans="1:13" x14ac:dyDescent="0.25">
      <c r="A49" s="4">
        <v>42628</v>
      </c>
      <c r="B49">
        <v>8.4420000000000002</v>
      </c>
      <c r="C49">
        <v>-7.2308000000000003</v>
      </c>
      <c r="D49">
        <v>-7.2308000000000003</v>
      </c>
      <c r="E49">
        <v>1.6907000000000001</v>
      </c>
      <c r="F49">
        <v>9.2761999999999993</v>
      </c>
      <c r="G49">
        <v>7.5854999999999997</v>
      </c>
      <c r="H49">
        <v>1.3431</v>
      </c>
      <c r="I49">
        <v>6.8898000000000001</v>
      </c>
      <c r="J49">
        <v>-3.6095999999999999</v>
      </c>
      <c r="K49">
        <v>0.81599999999999995</v>
      </c>
      <c r="L49">
        <v>106.026</v>
      </c>
      <c r="M49">
        <v>99.369</v>
      </c>
    </row>
    <row r="50" spans="1:13" x14ac:dyDescent="0.25">
      <c r="A50" s="4">
        <v>42629</v>
      </c>
      <c r="B50">
        <v>8.0500000000000007</v>
      </c>
      <c r="C50">
        <v>-4.6433999999999997</v>
      </c>
      <c r="D50">
        <v>-4.6433999999999997</v>
      </c>
      <c r="E50">
        <v>1.6926000000000001</v>
      </c>
      <c r="F50">
        <v>9.2860999999999994</v>
      </c>
      <c r="G50">
        <v>7.5934999999999997</v>
      </c>
      <c r="H50">
        <v>1.3541000000000001</v>
      </c>
      <c r="I50">
        <v>6.5697999999999999</v>
      </c>
      <c r="J50">
        <v>-3.6095999999999999</v>
      </c>
      <c r="K50">
        <v>0.81599999999999995</v>
      </c>
      <c r="L50">
        <v>105.79900000000001</v>
      </c>
      <c r="M50">
        <v>99.721999999999994</v>
      </c>
    </row>
    <row r="51" spans="1:13" x14ac:dyDescent="0.25">
      <c r="A51" s="4">
        <v>42632</v>
      </c>
      <c r="B51">
        <v>9.8559999999999999</v>
      </c>
      <c r="C51">
        <v>22.434799999999999</v>
      </c>
      <c r="D51">
        <v>22.434799999999999</v>
      </c>
      <c r="E51">
        <v>1.7118</v>
      </c>
      <c r="F51">
        <v>9.2836999999999996</v>
      </c>
      <c r="G51">
        <v>7.5719000000000003</v>
      </c>
      <c r="H51">
        <v>1.3565</v>
      </c>
      <c r="I51">
        <v>8.0437999999999992</v>
      </c>
      <c r="J51">
        <v>-3.6095999999999999</v>
      </c>
      <c r="K51">
        <v>0.81599999999999995</v>
      </c>
      <c r="L51">
        <v>151.30500000000001</v>
      </c>
      <c r="M51">
        <v>119.086</v>
      </c>
    </row>
    <row r="52" spans="1:13" x14ac:dyDescent="0.25">
      <c r="A52" s="4">
        <v>42633</v>
      </c>
      <c r="B52">
        <v>9.6739999999999995</v>
      </c>
      <c r="C52">
        <v>-1.8466</v>
      </c>
      <c r="D52">
        <v>-1.8466</v>
      </c>
      <c r="E52">
        <v>1.6892</v>
      </c>
      <c r="F52">
        <v>9.2781000000000002</v>
      </c>
      <c r="G52">
        <v>7.5888999999999998</v>
      </c>
      <c r="H52">
        <v>1.3491</v>
      </c>
      <c r="I52">
        <v>7.8952</v>
      </c>
      <c r="J52">
        <v>-3.6095999999999999</v>
      </c>
      <c r="K52">
        <v>0.81599999999999995</v>
      </c>
      <c r="L52">
        <v>149.82400000000001</v>
      </c>
      <c r="M52">
        <v>119.101</v>
      </c>
    </row>
    <row r="53" spans="1:13" x14ac:dyDescent="0.25">
      <c r="A53" s="4">
        <v>42634</v>
      </c>
      <c r="B53">
        <v>9.4009999999999998</v>
      </c>
      <c r="C53">
        <v>-2.8220000000000001</v>
      </c>
      <c r="D53">
        <v>-2.8220000000000001</v>
      </c>
      <c r="E53">
        <v>1.6511</v>
      </c>
      <c r="F53">
        <v>9.2311999999999994</v>
      </c>
      <c r="G53">
        <v>7.5800999999999998</v>
      </c>
      <c r="H53">
        <v>1.3405</v>
      </c>
      <c r="I53">
        <v>7.6723999999999997</v>
      </c>
      <c r="J53">
        <v>-3.6095999999999999</v>
      </c>
      <c r="K53">
        <v>0.81599999999999995</v>
      </c>
      <c r="L53">
        <v>145.05500000000001</v>
      </c>
      <c r="M53">
        <v>115.988</v>
      </c>
    </row>
    <row r="54" spans="1:13" x14ac:dyDescent="0.25">
      <c r="A54" s="4">
        <v>42635</v>
      </c>
      <c r="B54">
        <v>9.625</v>
      </c>
      <c r="C54">
        <v>2.3826999999999998</v>
      </c>
      <c r="D54">
        <v>2.3826999999999998</v>
      </c>
      <c r="E54">
        <v>1.6183000000000001</v>
      </c>
      <c r="F54">
        <v>9.1780000000000008</v>
      </c>
      <c r="G54">
        <v>7.5597000000000003</v>
      </c>
      <c r="H54">
        <v>1.3437000000000001</v>
      </c>
      <c r="I54">
        <v>9.5831999999999997</v>
      </c>
      <c r="J54">
        <v>-3.6095999999999999</v>
      </c>
      <c r="K54">
        <v>0.996</v>
      </c>
      <c r="L54">
        <v>132.44800000000001</v>
      </c>
      <c r="M54">
        <v>116.051</v>
      </c>
    </row>
    <row r="55" spans="1:13" x14ac:dyDescent="0.25">
      <c r="A55" s="4">
        <v>42636</v>
      </c>
      <c r="B55">
        <v>9.4079999999999995</v>
      </c>
      <c r="C55">
        <v>-2.2545999999999999</v>
      </c>
      <c r="D55">
        <v>-2.2545999999999999</v>
      </c>
      <c r="E55">
        <v>1.6183999999999998</v>
      </c>
      <c r="F55">
        <v>9.1807999999999996</v>
      </c>
      <c r="G55">
        <v>7.5624000000000002</v>
      </c>
      <c r="H55">
        <v>1.3551</v>
      </c>
      <c r="I55">
        <v>9.3672000000000004</v>
      </c>
      <c r="J55">
        <v>-3.6095999999999999</v>
      </c>
      <c r="K55">
        <v>0.996</v>
      </c>
      <c r="L55">
        <v>131.86799999999999</v>
      </c>
      <c r="M55">
        <v>116.108</v>
      </c>
    </row>
    <row r="56" spans="1:13" x14ac:dyDescent="0.25">
      <c r="A56" s="4">
        <v>42639</v>
      </c>
      <c r="B56">
        <v>10.458</v>
      </c>
      <c r="C56">
        <v>11.1607</v>
      </c>
      <c r="D56">
        <v>11.1607</v>
      </c>
      <c r="E56">
        <v>1.5838999999999999</v>
      </c>
      <c r="F56">
        <v>9.2106999999999992</v>
      </c>
      <c r="G56">
        <v>7.6266999999999996</v>
      </c>
      <c r="H56">
        <v>1.3325</v>
      </c>
      <c r="I56">
        <v>10.412599999999999</v>
      </c>
      <c r="J56">
        <v>-3.6095999999999999</v>
      </c>
      <c r="K56">
        <v>0.996</v>
      </c>
      <c r="L56">
        <v>142.69900000000001</v>
      </c>
      <c r="M56">
        <v>120.873</v>
      </c>
    </row>
    <row r="57" spans="1:13" x14ac:dyDescent="0.25">
      <c r="A57" s="4">
        <v>42640</v>
      </c>
      <c r="B57">
        <v>11.375</v>
      </c>
      <c r="C57">
        <v>8.7683999999999997</v>
      </c>
      <c r="D57">
        <v>8.7683999999999997</v>
      </c>
      <c r="E57">
        <v>1.5564</v>
      </c>
      <c r="F57">
        <v>9.1860999999999997</v>
      </c>
      <c r="G57">
        <v>7.6296999999999997</v>
      </c>
      <c r="H57">
        <v>1.3509</v>
      </c>
      <c r="I57">
        <v>11.3256</v>
      </c>
      <c r="J57">
        <v>-3.6095999999999999</v>
      </c>
      <c r="K57">
        <v>0.996</v>
      </c>
      <c r="L57">
        <v>144.03200000000001</v>
      </c>
      <c r="M57">
        <v>123.386</v>
      </c>
    </row>
    <row r="58" spans="1:13" x14ac:dyDescent="0.25">
      <c r="A58" s="4">
        <v>42641</v>
      </c>
      <c r="B58">
        <v>9.59</v>
      </c>
      <c r="C58">
        <v>-15.692299999999999</v>
      </c>
      <c r="D58">
        <v>-15.692299999999999</v>
      </c>
      <c r="E58">
        <v>1.5718999999999999</v>
      </c>
      <c r="F58">
        <v>9.1681000000000008</v>
      </c>
      <c r="G58">
        <v>7.5961999999999996</v>
      </c>
      <c r="H58">
        <v>1.3329</v>
      </c>
      <c r="I58">
        <v>9.5484000000000009</v>
      </c>
      <c r="J58">
        <v>-3.6095999999999999</v>
      </c>
      <c r="K58">
        <v>0.996</v>
      </c>
      <c r="L58">
        <v>172.03200000000001</v>
      </c>
      <c r="M58">
        <v>132.58699999999999</v>
      </c>
    </row>
    <row r="59" spans="1:13" x14ac:dyDescent="0.25">
      <c r="A59" s="4">
        <v>42642</v>
      </c>
      <c r="B59">
        <v>10.045</v>
      </c>
      <c r="C59">
        <v>4.7445000000000004</v>
      </c>
      <c r="D59">
        <v>4.7445000000000004</v>
      </c>
      <c r="E59">
        <v>1.5598999999999998</v>
      </c>
      <c r="F59">
        <v>9.2097999999999995</v>
      </c>
      <c r="G59">
        <v>7.6498999999999997</v>
      </c>
      <c r="H59">
        <v>1.3184</v>
      </c>
      <c r="I59">
        <v>10.0014</v>
      </c>
      <c r="J59">
        <v>-3.6095999999999999</v>
      </c>
      <c r="K59">
        <v>0.996</v>
      </c>
      <c r="L59">
        <v>168.45099999999999</v>
      </c>
      <c r="M59">
        <v>131.60599999999999</v>
      </c>
    </row>
    <row r="60" spans="1:13" x14ac:dyDescent="0.25">
      <c r="A60" s="4">
        <v>42643</v>
      </c>
      <c r="B60">
        <v>9.4499999999999993</v>
      </c>
      <c r="C60">
        <v>-5.9233000000000002</v>
      </c>
      <c r="D60">
        <v>-5.9233000000000002</v>
      </c>
      <c r="E60">
        <v>1.5944</v>
      </c>
      <c r="F60">
        <v>9.1929999999999996</v>
      </c>
      <c r="G60">
        <v>7.5986000000000002</v>
      </c>
      <c r="H60">
        <v>1.3083</v>
      </c>
      <c r="I60">
        <v>9.4090000000000007</v>
      </c>
      <c r="J60">
        <v>1.1552</v>
      </c>
      <c r="K60">
        <v>0.996</v>
      </c>
      <c r="L60">
        <v>134.084</v>
      </c>
      <c r="M60">
        <v>126.413</v>
      </c>
    </row>
    <row r="61" spans="1:13" x14ac:dyDescent="0.25">
      <c r="A61" s="4">
        <v>42646</v>
      </c>
      <c r="B61">
        <v>9.5410000000000004</v>
      </c>
      <c r="C61">
        <v>0.96299999999999997</v>
      </c>
      <c r="D61">
        <v>0.96299999999999997</v>
      </c>
      <c r="E61">
        <v>1.6221000000000001</v>
      </c>
      <c r="F61">
        <v>9.4032999999999998</v>
      </c>
      <c r="G61">
        <v>7.7812000000000001</v>
      </c>
      <c r="H61">
        <v>1.2926</v>
      </c>
      <c r="I61">
        <v>9.4995999999999992</v>
      </c>
      <c r="J61">
        <v>1.1552</v>
      </c>
      <c r="K61">
        <v>0.996</v>
      </c>
      <c r="L61">
        <v>133.98699999999999</v>
      </c>
      <c r="M61">
        <v>119.82299999999999</v>
      </c>
    </row>
    <row r="62" spans="1:13" x14ac:dyDescent="0.25">
      <c r="A62" s="4">
        <v>42647</v>
      </c>
      <c r="B62">
        <v>8.7430000000000003</v>
      </c>
      <c r="C62">
        <v>-8.3638999999999992</v>
      </c>
      <c r="D62">
        <v>-8.3638999999999992</v>
      </c>
      <c r="E62">
        <v>1.6863999999999999</v>
      </c>
      <c r="F62">
        <v>9.4573999999999998</v>
      </c>
      <c r="G62">
        <v>7.7709999999999999</v>
      </c>
      <c r="H62">
        <v>1.2990999999999999</v>
      </c>
      <c r="I62">
        <v>8.7050999999999998</v>
      </c>
      <c r="J62">
        <v>1.1552</v>
      </c>
      <c r="K62">
        <v>0.996</v>
      </c>
      <c r="L62">
        <v>141.35900000000001</v>
      </c>
      <c r="M62">
        <v>121.13</v>
      </c>
    </row>
    <row r="63" spans="1:13" x14ac:dyDescent="0.25">
      <c r="A63" s="4">
        <v>42648</v>
      </c>
      <c r="B63">
        <v>9.2050000000000001</v>
      </c>
      <c r="C63">
        <v>5.2842000000000002</v>
      </c>
      <c r="D63">
        <v>5.2842000000000002</v>
      </c>
      <c r="E63">
        <v>1.7020999999999999</v>
      </c>
      <c r="F63">
        <v>9.4588999999999999</v>
      </c>
      <c r="G63">
        <v>7.7568000000000001</v>
      </c>
      <c r="H63">
        <v>1.3042</v>
      </c>
      <c r="I63">
        <v>9.1649999999999991</v>
      </c>
      <c r="J63">
        <v>1.1552</v>
      </c>
      <c r="K63">
        <v>0.996</v>
      </c>
      <c r="L63">
        <v>144.161</v>
      </c>
      <c r="M63">
        <v>122.508</v>
      </c>
    </row>
    <row r="64" spans="1:13" x14ac:dyDescent="0.25">
      <c r="A64" s="4">
        <v>42649</v>
      </c>
      <c r="B64">
        <v>9.1069999999999993</v>
      </c>
      <c r="C64">
        <v>-1.0646</v>
      </c>
      <c r="D64">
        <v>-1.0646</v>
      </c>
      <c r="E64">
        <v>1.7372000000000001</v>
      </c>
      <c r="F64">
        <v>9.4596</v>
      </c>
      <c r="G64">
        <v>7.7225000000000001</v>
      </c>
      <c r="H64">
        <v>1.3042</v>
      </c>
      <c r="I64">
        <v>9.0675000000000008</v>
      </c>
      <c r="J64">
        <v>1.1552</v>
      </c>
      <c r="K64">
        <v>0.996</v>
      </c>
      <c r="L64">
        <v>143.82</v>
      </c>
      <c r="M64">
        <v>122.438</v>
      </c>
    </row>
    <row r="65" spans="1:13" x14ac:dyDescent="0.25">
      <c r="A65" s="4">
        <v>42650</v>
      </c>
      <c r="B65">
        <v>8.5050000000000008</v>
      </c>
      <c r="C65">
        <v>-6.6102999999999996</v>
      </c>
      <c r="D65">
        <v>-6.6102999999999996</v>
      </c>
      <c r="E65">
        <v>1.7181</v>
      </c>
      <c r="F65">
        <v>9.4840999999999998</v>
      </c>
      <c r="G65">
        <v>7.7659000000000002</v>
      </c>
      <c r="H65">
        <v>1.3058000000000001</v>
      </c>
      <c r="I65">
        <v>8.4680999999999997</v>
      </c>
      <c r="J65">
        <v>1.1552</v>
      </c>
      <c r="K65">
        <v>0.996</v>
      </c>
      <c r="L65">
        <v>130.61799999999999</v>
      </c>
      <c r="M65">
        <v>122.913</v>
      </c>
    </row>
    <row r="66" spans="1:13" x14ac:dyDescent="0.25">
      <c r="A66" s="4">
        <v>42653</v>
      </c>
      <c r="B66">
        <v>8.0500000000000007</v>
      </c>
      <c r="C66">
        <v>-5.3498000000000001</v>
      </c>
      <c r="D66">
        <v>-5.3498000000000001</v>
      </c>
      <c r="E66">
        <v>1.7181</v>
      </c>
      <c r="F66">
        <v>9.3021999999999991</v>
      </c>
      <c r="G66">
        <v>7.5839999999999996</v>
      </c>
      <c r="H66">
        <v>1.3235000000000001</v>
      </c>
      <c r="I66">
        <v>8.0151000000000003</v>
      </c>
      <c r="J66">
        <v>1.1552</v>
      </c>
      <c r="K66">
        <v>0.996</v>
      </c>
      <c r="L66">
        <v>113.90300000000001</v>
      </c>
      <c r="M66">
        <v>122.99</v>
      </c>
    </row>
    <row r="67" spans="1:13" x14ac:dyDescent="0.25">
      <c r="A67" s="4">
        <v>42654</v>
      </c>
      <c r="B67">
        <v>7.7210000000000001</v>
      </c>
      <c r="C67">
        <v>-4.0869999999999997</v>
      </c>
      <c r="D67">
        <v>-4.0869999999999997</v>
      </c>
      <c r="E67">
        <v>1.7638</v>
      </c>
      <c r="F67">
        <v>9.2842000000000002</v>
      </c>
      <c r="G67">
        <v>7.5204000000000004</v>
      </c>
      <c r="H67">
        <v>1.3288</v>
      </c>
      <c r="I67">
        <v>7.6875</v>
      </c>
      <c r="J67">
        <v>1.1552</v>
      </c>
      <c r="K67">
        <v>0.996</v>
      </c>
      <c r="L67">
        <v>81.790999999999997</v>
      </c>
      <c r="M67">
        <v>123.22199999999999</v>
      </c>
    </row>
    <row r="68" spans="1:13" x14ac:dyDescent="0.25">
      <c r="A68" s="4">
        <v>42655</v>
      </c>
      <c r="B68">
        <v>7.343</v>
      </c>
      <c r="C68">
        <v>-4.8956999999999997</v>
      </c>
      <c r="D68">
        <v>-4.8956999999999997</v>
      </c>
      <c r="E68">
        <v>1.7692000000000001</v>
      </c>
      <c r="F68">
        <v>9.2780000000000005</v>
      </c>
      <c r="G68">
        <v>7.5087999999999999</v>
      </c>
      <c r="H68">
        <v>1.3280000000000001</v>
      </c>
      <c r="I68">
        <v>7.3110999999999997</v>
      </c>
      <c r="J68">
        <v>1.1552</v>
      </c>
      <c r="K68">
        <v>0.996</v>
      </c>
      <c r="L68">
        <v>70.442999999999998</v>
      </c>
      <c r="M68">
        <v>121.41200000000001</v>
      </c>
    </row>
    <row r="69" spans="1:13" x14ac:dyDescent="0.25">
      <c r="A69" s="4">
        <v>42656</v>
      </c>
      <c r="B69">
        <v>7.7069999999999999</v>
      </c>
      <c r="C69">
        <v>4.9570999999999996</v>
      </c>
      <c r="D69">
        <v>4.9570999999999996</v>
      </c>
      <c r="E69">
        <v>1.7410999999999999</v>
      </c>
      <c r="F69">
        <v>9.3010999999999999</v>
      </c>
      <c r="G69">
        <v>7.5600000000000005</v>
      </c>
      <c r="H69">
        <v>1.3230999999999999</v>
      </c>
      <c r="I69">
        <v>7.6734999999999998</v>
      </c>
      <c r="J69">
        <v>1.1552</v>
      </c>
      <c r="K69">
        <v>0.996</v>
      </c>
      <c r="L69">
        <v>80.965000000000003</v>
      </c>
      <c r="M69">
        <v>122.898</v>
      </c>
    </row>
    <row r="70" spans="1:13" x14ac:dyDescent="0.25">
      <c r="A70" s="4">
        <v>42657</v>
      </c>
      <c r="B70">
        <v>7.1890000000000001</v>
      </c>
      <c r="C70">
        <v>-6.7211999999999996</v>
      </c>
      <c r="D70">
        <v>-6.7211999999999996</v>
      </c>
      <c r="E70">
        <v>1.7976999999999999</v>
      </c>
      <c r="F70">
        <v>9.2959999999999994</v>
      </c>
      <c r="G70">
        <v>7.4983000000000004</v>
      </c>
      <c r="H70">
        <v>1.3212999999999999</v>
      </c>
      <c r="I70">
        <v>7.1577999999999999</v>
      </c>
      <c r="J70">
        <v>1.1552</v>
      </c>
      <c r="K70">
        <v>0.996</v>
      </c>
      <c r="L70">
        <v>81.894999999999996</v>
      </c>
      <c r="M70">
        <v>123.527</v>
      </c>
    </row>
    <row r="71" spans="1:13" x14ac:dyDescent="0.25">
      <c r="A71" s="4">
        <v>42660</v>
      </c>
      <c r="B71">
        <v>6.72</v>
      </c>
      <c r="C71">
        <v>-6.5239000000000003</v>
      </c>
      <c r="D71">
        <v>-6.5239000000000003</v>
      </c>
      <c r="E71">
        <v>1.766</v>
      </c>
      <c r="F71">
        <v>9.3011999999999997</v>
      </c>
      <c r="G71">
        <v>7.5351999999999997</v>
      </c>
      <c r="H71">
        <v>1.3373999999999999</v>
      </c>
      <c r="I71">
        <v>6.6908000000000003</v>
      </c>
      <c r="J71">
        <v>1.1552</v>
      </c>
      <c r="K71">
        <v>0.996</v>
      </c>
      <c r="L71">
        <v>78.093999999999994</v>
      </c>
      <c r="M71">
        <v>120.346</v>
      </c>
    </row>
    <row r="72" spans="1:13" x14ac:dyDescent="0.25">
      <c r="A72" s="4">
        <v>42661</v>
      </c>
      <c r="B72">
        <v>6.79</v>
      </c>
      <c r="C72">
        <v>1.0417000000000001</v>
      </c>
      <c r="D72">
        <v>1.0417000000000001</v>
      </c>
      <c r="E72">
        <v>1.7379</v>
      </c>
      <c r="F72">
        <v>9.2760999999999996</v>
      </c>
      <c r="G72">
        <v>7.5381999999999998</v>
      </c>
      <c r="H72">
        <v>1.3397000000000001</v>
      </c>
      <c r="I72">
        <v>6.7605000000000004</v>
      </c>
      <c r="J72">
        <v>1.1552</v>
      </c>
      <c r="K72">
        <v>0.996</v>
      </c>
      <c r="L72">
        <v>66.551000000000002</v>
      </c>
      <c r="M72">
        <v>119.41</v>
      </c>
    </row>
    <row r="73" spans="1:13" x14ac:dyDescent="0.25">
      <c r="A73" s="4">
        <v>42662</v>
      </c>
      <c r="B73">
        <v>7.2729999999999997</v>
      </c>
      <c r="C73">
        <v>7.1134000000000004</v>
      </c>
      <c r="D73">
        <v>7.1134000000000004</v>
      </c>
      <c r="E73">
        <v>1.7431999999999999</v>
      </c>
      <c r="F73">
        <v>9.2901000000000007</v>
      </c>
      <c r="G73">
        <v>7.5468000000000002</v>
      </c>
      <c r="H73">
        <v>1.3431</v>
      </c>
      <c r="I73">
        <v>7.2413999999999996</v>
      </c>
      <c r="J73">
        <v>1.1552</v>
      </c>
      <c r="K73">
        <v>0.996</v>
      </c>
      <c r="L73">
        <v>86.278999999999996</v>
      </c>
      <c r="M73">
        <v>119.896</v>
      </c>
    </row>
    <row r="74" spans="1:13" x14ac:dyDescent="0.25">
      <c r="A74" s="4">
        <v>42663</v>
      </c>
      <c r="B74">
        <v>7.0279999999999996</v>
      </c>
      <c r="C74">
        <v>-3.3685999999999998</v>
      </c>
      <c r="D74">
        <v>-3.3685999999999998</v>
      </c>
      <c r="E74">
        <v>1.7556</v>
      </c>
      <c r="F74">
        <v>9.3000000000000007</v>
      </c>
      <c r="G74">
        <v>7.5443999999999996</v>
      </c>
      <c r="H74">
        <v>1.3441000000000001</v>
      </c>
      <c r="I74">
        <v>6.9975000000000005</v>
      </c>
      <c r="J74">
        <v>1.1552</v>
      </c>
      <c r="K74">
        <v>0.996</v>
      </c>
      <c r="L74">
        <v>82.57</v>
      </c>
      <c r="M74">
        <v>116.023</v>
      </c>
    </row>
    <row r="75" spans="1:13" x14ac:dyDescent="0.25">
      <c r="A75" s="4">
        <v>42664</v>
      </c>
      <c r="B75">
        <v>7.3639999999999999</v>
      </c>
      <c r="C75">
        <v>4.7808999999999999</v>
      </c>
      <c r="D75">
        <v>4.7808999999999999</v>
      </c>
      <c r="E75">
        <v>1.7347000000000001</v>
      </c>
      <c r="F75">
        <v>9.3156999999999996</v>
      </c>
      <c r="G75">
        <v>7.5811000000000002</v>
      </c>
      <c r="H75">
        <v>1.3030999999999999</v>
      </c>
      <c r="I75">
        <v>7.3319999999999999</v>
      </c>
      <c r="J75">
        <v>1.1552</v>
      </c>
      <c r="K75">
        <v>0.996</v>
      </c>
      <c r="L75">
        <v>87.015000000000001</v>
      </c>
      <c r="M75">
        <v>117.062</v>
      </c>
    </row>
    <row r="76" spans="1:13" x14ac:dyDescent="0.25">
      <c r="A76" s="4">
        <v>42667</v>
      </c>
      <c r="B76">
        <v>7.35</v>
      </c>
      <c r="C76">
        <v>-0.19009999999999999</v>
      </c>
      <c r="D76">
        <v>-0.19009999999999999</v>
      </c>
      <c r="E76">
        <v>1.7646999999999999</v>
      </c>
      <c r="F76">
        <v>9.3017000000000003</v>
      </c>
      <c r="G76">
        <v>7.5369999999999999</v>
      </c>
      <c r="H76">
        <v>1.2964</v>
      </c>
      <c r="I76">
        <v>7.3181000000000003</v>
      </c>
      <c r="J76">
        <v>1.1552</v>
      </c>
      <c r="K76">
        <v>0.996</v>
      </c>
      <c r="L76">
        <v>84.887</v>
      </c>
      <c r="M76">
        <v>116.45</v>
      </c>
    </row>
    <row r="77" spans="1:13" x14ac:dyDescent="0.25">
      <c r="A77" s="4">
        <v>42668</v>
      </c>
      <c r="B77">
        <v>7</v>
      </c>
      <c r="C77">
        <v>-4.7618999999999998</v>
      </c>
      <c r="D77">
        <v>-4.7618999999999998</v>
      </c>
      <c r="E77">
        <v>1.756</v>
      </c>
      <c r="F77">
        <v>9.3369</v>
      </c>
      <c r="G77">
        <v>7.5808999999999997</v>
      </c>
      <c r="H77">
        <v>1.3028999999999999</v>
      </c>
      <c r="I77">
        <v>6.9695999999999998</v>
      </c>
      <c r="J77">
        <v>1.1552</v>
      </c>
      <c r="K77">
        <v>0.996</v>
      </c>
      <c r="L77">
        <v>84.649000000000001</v>
      </c>
      <c r="M77">
        <v>116.736</v>
      </c>
    </row>
    <row r="78" spans="1:13" x14ac:dyDescent="0.25">
      <c r="A78" s="4">
        <v>42669</v>
      </c>
      <c r="B78">
        <v>7.1539999999999999</v>
      </c>
      <c r="C78">
        <v>2.2000000000000002</v>
      </c>
      <c r="D78">
        <v>2.2000000000000002</v>
      </c>
      <c r="E78">
        <v>1.7930999999999999</v>
      </c>
      <c r="F78">
        <v>9.3278999999999996</v>
      </c>
      <c r="G78">
        <v>7.5347999999999997</v>
      </c>
      <c r="H78">
        <v>1.3012999999999999</v>
      </c>
      <c r="I78">
        <v>7.1228999999999996</v>
      </c>
      <c r="J78">
        <v>1.1552</v>
      </c>
      <c r="K78">
        <v>0.996</v>
      </c>
      <c r="L78">
        <v>80.256</v>
      </c>
      <c r="M78">
        <v>115.242</v>
      </c>
    </row>
    <row r="79" spans="1:13" x14ac:dyDescent="0.25">
      <c r="A79" s="4">
        <v>42670</v>
      </c>
      <c r="B79">
        <v>6.93</v>
      </c>
      <c r="C79">
        <v>-3.1311</v>
      </c>
      <c r="D79">
        <v>-3.1311</v>
      </c>
      <c r="E79">
        <v>1.8536000000000001</v>
      </c>
      <c r="F79">
        <v>9.3344000000000005</v>
      </c>
      <c r="G79">
        <v>7.4806999999999997</v>
      </c>
      <c r="H79">
        <v>1.3028</v>
      </c>
      <c r="I79">
        <v>6.8998999999999997</v>
      </c>
      <c r="J79">
        <v>1.1552</v>
      </c>
      <c r="K79">
        <v>0.996</v>
      </c>
      <c r="L79">
        <v>73.132000000000005</v>
      </c>
      <c r="M79">
        <v>114.807</v>
      </c>
    </row>
    <row r="80" spans="1:13" x14ac:dyDescent="0.25">
      <c r="A80" s="4">
        <v>42671</v>
      </c>
      <c r="B80">
        <v>6.8319999999999999</v>
      </c>
      <c r="C80">
        <v>-1.4140999999999999</v>
      </c>
      <c r="D80">
        <v>-1.4140999999999999</v>
      </c>
      <c r="E80">
        <v>1.8468</v>
      </c>
      <c r="F80">
        <v>9.3003999999999998</v>
      </c>
      <c r="G80">
        <v>7.4536999999999995</v>
      </c>
      <c r="H80">
        <v>1.3070999999999999</v>
      </c>
      <c r="I80">
        <v>6.8022999999999998</v>
      </c>
      <c r="J80">
        <v>1.1552</v>
      </c>
      <c r="K80">
        <v>0.996</v>
      </c>
      <c r="L80">
        <v>63.037999999999997</v>
      </c>
      <c r="M80">
        <v>95.063999999999993</v>
      </c>
    </row>
    <row r="81" spans="1:13" x14ac:dyDescent="0.25">
      <c r="A81" s="4">
        <v>42674</v>
      </c>
      <c r="B81">
        <v>5.8170000000000002</v>
      </c>
      <c r="C81">
        <v>-14.8566</v>
      </c>
      <c r="D81">
        <v>-14.8566</v>
      </c>
      <c r="E81">
        <v>1.8254999999999999</v>
      </c>
      <c r="F81">
        <v>9.2899999999999991</v>
      </c>
      <c r="G81">
        <v>7.4645000000000001</v>
      </c>
      <c r="H81">
        <v>1.3005</v>
      </c>
      <c r="I81">
        <v>5.7918000000000003</v>
      </c>
      <c r="J81">
        <v>1.1552</v>
      </c>
      <c r="K81">
        <v>0.996</v>
      </c>
      <c r="L81">
        <v>107.199</v>
      </c>
      <c r="M81">
        <v>104.92100000000001</v>
      </c>
    </row>
    <row r="82" spans="1:13" x14ac:dyDescent="0.25">
      <c r="A82" s="4">
        <v>42675</v>
      </c>
      <c r="B82">
        <v>5.194</v>
      </c>
      <c r="C82">
        <v>-10.71</v>
      </c>
      <c r="D82">
        <v>-10.71</v>
      </c>
      <c r="E82">
        <v>1.8273999999999999</v>
      </c>
      <c r="F82">
        <v>9.3241999999999994</v>
      </c>
      <c r="G82">
        <v>7.4968000000000004</v>
      </c>
      <c r="H82">
        <v>1.3153999999999999</v>
      </c>
      <c r="I82">
        <v>5.1715</v>
      </c>
      <c r="J82">
        <v>1.1552</v>
      </c>
      <c r="K82">
        <v>0.996</v>
      </c>
      <c r="L82">
        <v>104.396</v>
      </c>
      <c r="M82">
        <v>108.744</v>
      </c>
    </row>
    <row r="83" spans="1:13" x14ac:dyDescent="0.25">
      <c r="A83" s="4">
        <v>42676</v>
      </c>
      <c r="B83">
        <v>5.95</v>
      </c>
      <c r="C83">
        <v>14.555300000000001</v>
      </c>
      <c r="D83">
        <v>14.555300000000001</v>
      </c>
      <c r="E83">
        <v>1.8025</v>
      </c>
      <c r="F83">
        <v>9.3536999999999999</v>
      </c>
      <c r="G83">
        <v>7.5510999999999999</v>
      </c>
      <c r="H83">
        <v>1.2894999999999999</v>
      </c>
      <c r="I83">
        <v>5.9241999999999999</v>
      </c>
      <c r="J83">
        <v>1.1552</v>
      </c>
      <c r="K83">
        <v>0.996</v>
      </c>
      <c r="L83">
        <v>140.035</v>
      </c>
      <c r="M83">
        <v>117.791</v>
      </c>
    </row>
    <row r="84" spans="1:13" x14ac:dyDescent="0.25">
      <c r="A84" s="4">
        <v>42677</v>
      </c>
      <c r="B84">
        <v>5.5720000000000001</v>
      </c>
      <c r="C84">
        <v>-6.3529</v>
      </c>
      <c r="D84">
        <v>-6.3529</v>
      </c>
      <c r="E84">
        <v>1.8115000000000001</v>
      </c>
      <c r="F84">
        <v>9.3658999999999999</v>
      </c>
      <c r="G84">
        <v>7.5544000000000002</v>
      </c>
      <c r="H84">
        <v>1.2948</v>
      </c>
      <c r="I84">
        <v>7.2735000000000003</v>
      </c>
      <c r="J84">
        <v>1.1552</v>
      </c>
      <c r="K84">
        <v>1.3049999999999999</v>
      </c>
      <c r="L84">
        <v>135.994</v>
      </c>
      <c r="M84">
        <v>118.696</v>
      </c>
    </row>
    <row r="85" spans="1:13" x14ac:dyDescent="0.25">
      <c r="A85" s="4">
        <v>42678</v>
      </c>
      <c r="B85">
        <v>5.0890000000000004</v>
      </c>
      <c r="C85">
        <v>-8.6683000000000003</v>
      </c>
      <c r="D85">
        <v>-8.6683000000000003</v>
      </c>
      <c r="E85">
        <v>1.7762</v>
      </c>
      <c r="F85">
        <v>9.4275000000000002</v>
      </c>
      <c r="G85">
        <v>7.6512000000000002</v>
      </c>
      <c r="H85">
        <v>1.2979000000000001</v>
      </c>
      <c r="I85">
        <v>6.6429999999999998</v>
      </c>
      <c r="J85">
        <v>1.1552</v>
      </c>
      <c r="K85">
        <v>1.3049999999999999</v>
      </c>
      <c r="L85">
        <v>138.17699999999999</v>
      </c>
      <c r="M85">
        <v>114.149</v>
      </c>
    </row>
    <row r="86" spans="1:13" x14ac:dyDescent="0.25">
      <c r="A86" s="4">
        <v>42681</v>
      </c>
      <c r="B86">
        <v>5.04</v>
      </c>
      <c r="C86">
        <v>-0.96289999999999998</v>
      </c>
      <c r="D86">
        <v>-0.96289999999999998</v>
      </c>
      <c r="E86">
        <v>1.8260999999999998</v>
      </c>
      <c r="F86">
        <v>9.3416999999999994</v>
      </c>
      <c r="G86">
        <v>7.5156000000000001</v>
      </c>
      <c r="H86">
        <v>1.2798</v>
      </c>
      <c r="I86">
        <v>6.5789999999999997</v>
      </c>
      <c r="J86">
        <v>1.1552</v>
      </c>
      <c r="K86">
        <v>1.3049999999999999</v>
      </c>
      <c r="L86">
        <v>139.04300000000001</v>
      </c>
      <c r="M86">
        <v>109.18899999999999</v>
      </c>
    </row>
    <row r="87" spans="1:13" x14ac:dyDescent="0.25">
      <c r="A87" s="4">
        <v>42682</v>
      </c>
      <c r="B87">
        <v>4.2629999999999999</v>
      </c>
      <c r="C87">
        <v>-15.416700000000001</v>
      </c>
      <c r="D87">
        <v>-15.416700000000001</v>
      </c>
      <c r="E87">
        <v>1.8547</v>
      </c>
      <c r="F87">
        <v>9.3134999999999994</v>
      </c>
      <c r="G87">
        <v>7.4588000000000001</v>
      </c>
      <c r="H87">
        <v>1.2681</v>
      </c>
      <c r="I87">
        <v>6.8910999999999998</v>
      </c>
      <c r="J87">
        <v>1.1552</v>
      </c>
      <c r="K87">
        <v>1.6160000000000001</v>
      </c>
      <c r="L87">
        <v>150.029</v>
      </c>
      <c r="M87">
        <v>108.79600000000001</v>
      </c>
    </row>
    <row r="88" spans="1:13" x14ac:dyDescent="0.25">
      <c r="A88" s="4">
        <v>42683</v>
      </c>
      <c r="B88">
        <v>3.605</v>
      </c>
      <c r="C88">
        <v>-15.4351</v>
      </c>
      <c r="D88">
        <v>-15.4351</v>
      </c>
      <c r="E88">
        <v>2.0571000000000002</v>
      </c>
      <c r="F88">
        <v>9.2675000000000001</v>
      </c>
      <c r="G88">
        <v>7.2103000000000002</v>
      </c>
      <c r="H88">
        <v>1.2271000000000001</v>
      </c>
      <c r="I88">
        <v>5.8274999999999997</v>
      </c>
      <c r="J88">
        <v>1.1552</v>
      </c>
      <c r="K88">
        <v>1.6160000000000001</v>
      </c>
      <c r="L88">
        <v>159.904</v>
      </c>
      <c r="M88">
        <v>113.971</v>
      </c>
    </row>
    <row r="89" spans="1:13" x14ac:dyDescent="0.25">
      <c r="A89" s="4">
        <v>42684</v>
      </c>
      <c r="B89">
        <v>4.7249999999999996</v>
      </c>
      <c r="C89">
        <v>31.068000000000001</v>
      </c>
      <c r="D89">
        <v>31.068000000000001</v>
      </c>
      <c r="E89">
        <v>2.1501000000000001</v>
      </c>
      <c r="F89">
        <v>9.2568000000000001</v>
      </c>
      <c r="G89">
        <v>7.1067</v>
      </c>
      <c r="H89">
        <v>1.2404999999999999</v>
      </c>
      <c r="I89">
        <v>7.6379000000000001</v>
      </c>
      <c r="J89">
        <v>1.1552</v>
      </c>
      <c r="K89">
        <v>1.6160000000000001</v>
      </c>
      <c r="L89">
        <v>244.55099999999999</v>
      </c>
      <c r="M89">
        <v>145.821</v>
      </c>
    </row>
    <row r="90" spans="1:13" x14ac:dyDescent="0.25">
      <c r="A90" s="4">
        <v>42685</v>
      </c>
      <c r="B90">
        <v>4.13</v>
      </c>
      <c r="C90">
        <v>-12.592600000000001</v>
      </c>
      <c r="D90">
        <v>-12.592600000000001</v>
      </c>
      <c r="E90">
        <v>2.1501000000000001</v>
      </c>
      <c r="F90">
        <v>9.2623999999999995</v>
      </c>
      <c r="G90">
        <v>7.1123000000000003</v>
      </c>
      <c r="H90">
        <v>1.2448999999999999</v>
      </c>
      <c r="I90">
        <v>6.6760999999999999</v>
      </c>
      <c r="J90">
        <v>1.1552</v>
      </c>
      <c r="K90">
        <v>1.6160000000000001</v>
      </c>
      <c r="L90">
        <v>240.74799999999999</v>
      </c>
      <c r="M90">
        <v>149.1</v>
      </c>
    </row>
    <row r="91" spans="1:13" x14ac:dyDescent="0.25">
      <c r="A91" s="4">
        <v>42688</v>
      </c>
      <c r="B91">
        <v>4.2770000000000001</v>
      </c>
      <c r="C91">
        <v>3.5592999999999999</v>
      </c>
      <c r="D91">
        <v>3.5592999999999999</v>
      </c>
      <c r="E91">
        <v>2.2614000000000001</v>
      </c>
      <c r="F91">
        <v>9.2406000000000006</v>
      </c>
      <c r="G91">
        <v>6.9791999999999996</v>
      </c>
      <c r="H91">
        <v>1.2451000000000001</v>
      </c>
      <c r="I91">
        <v>6.9137000000000004</v>
      </c>
      <c r="J91">
        <v>1.1552</v>
      </c>
      <c r="K91">
        <v>1.6160000000000001</v>
      </c>
      <c r="L91">
        <v>238.87299999999999</v>
      </c>
      <c r="M91">
        <v>149.14400000000001</v>
      </c>
    </row>
    <row r="92" spans="1:13" x14ac:dyDescent="0.25">
      <c r="A92" s="4">
        <v>42689</v>
      </c>
      <c r="B92">
        <v>3.71</v>
      </c>
      <c r="C92">
        <v>-13.257</v>
      </c>
      <c r="D92">
        <v>-13.257</v>
      </c>
      <c r="E92">
        <v>2.2189000000000001</v>
      </c>
      <c r="F92">
        <v>9.2112999999999996</v>
      </c>
      <c r="G92">
        <v>6.9923000000000002</v>
      </c>
      <c r="H92">
        <v>1.222</v>
      </c>
      <c r="I92">
        <v>5.9972000000000003</v>
      </c>
      <c r="J92">
        <v>1.1552</v>
      </c>
      <c r="K92">
        <v>1.6160000000000001</v>
      </c>
      <c r="L92">
        <v>225.69399999999999</v>
      </c>
      <c r="M92">
        <v>151.22399999999999</v>
      </c>
    </row>
    <row r="93" spans="1:13" x14ac:dyDescent="0.25">
      <c r="A93" s="4">
        <v>42690</v>
      </c>
      <c r="B93">
        <v>3.7450000000000001</v>
      </c>
      <c r="C93">
        <v>0.94340000000000002</v>
      </c>
      <c r="D93">
        <v>0.94340000000000002</v>
      </c>
      <c r="E93">
        <v>2.2225000000000001</v>
      </c>
      <c r="F93">
        <v>9.2172999999999998</v>
      </c>
      <c r="G93">
        <v>6.9947999999999997</v>
      </c>
      <c r="H93">
        <v>1.2211000000000001</v>
      </c>
      <c r="I93">
        <v>6.0537999999999998</v>
      </c>
      <c r="J93">
        <v>1.1552</v>
      </c>
      <c r="K93">
        <v>1.6160000000000001</v>
      </c>
      <c r="L93">
        <v>227.86500000000001</v>
      </c>
      <c r="M93">
        <v>151.59800000000001</v>
      </c>
    </row>
    <row r="94" spans="1:13" x14ac:dyDescent="0.25">
      <c r="A94" s="4">
        <v>42691</v>
      </c>
      <c r="B94">
        <v>3.5489999999999999</v>
      </c>
      <c r="C94">
        <v>-5.2336</v>
      </c>
      <c r="D94">
        <v>-5.2336</v>
      </c>
      <c r="E94">
        <v>2.3026</v>
      </c>
      <c r="F94">
        <v>9.2058999999999997</v>
      </c>
      <c r="G94">
        <v>6.9032</v>
      </c>
      <c r="H94">
        <v>1.216</v>
      </c>
      <c r="I94">
        <v>5.7369000000000003</v>
      </c>
      <c r="J94">
        <v>1.1552</v>
      </c>
      <c r="K94">
        <v>1.6160000000000001</v>
      </c>
      <c r="L94">
        <v>226.274</v>
      </c>
      <c r="M94">
        <v>151.32300000000001</v>
      </c>
    </row>
    <row r="95" spans="1:13" x14ac:dyDescent="0.25">
      <c r="A95" s="4">
        <v>42692</v>
      </c>
      <c r="B95">
        <v>3.6259999999999999</v>
      </c>
      <c r="C95">
        <v>2.1696</v>
      </c>
      <c r="D95">
        <v>2.1696</v>
      </c>
      <c r="E95">
        <v>2.3548</v>
      </c>
      <c r="F95">
        <v>9.2126999999999999</v>
      </c>
      <c r="G95">
        <v>6.8578999999999999</v>
      </c>
      <c r="H95">
        <v>1.2126999999999999</v>
      </c>
      <c r="I95">
        <v>5.8613999999999997</v>
      </c>
      <c r="J95">
        <v>1.1552</v>
      </c>
      <c r="K95">
        <v>1.6160000000000001</v>
      </c>
      <c r="L95">
        <v>228.24299999999999</v>
      </c>
      <c r="M95">
        <v>151.88800000000001</v>
      </c>
    </row>
    <row r="96" spans="1:13" x14ac:dyDescent="0.25">
      <c r="A96" s="4">
        <v>42695</v>
      </c>
      <c r="B96">
        <v>3.157</v>
      </c>
      <c r="C96">
        <v>-12.9344</v>
      </c>
      <c r="D96">
        <v>-12.9344</v>
      </c>
      <c r="E96">
        <v>2.3153999999999999</v>
      </c>
      <c r="F96">
        <v>9.2050999999999998</v>
      </c>
      <c r="G96">
        <v>6.8897000000000004</v>
      </c>
      <c r="H96">
        <v>1.1942999999999999</v>
      </c>
      <c r="I96">
        <v>5.1032999999999999</v>
      </c>
      <c r="J96">
        <v>1.1552</v>
      </c>
      <c r="K96">
        <v>1.6160000000000001</v>
      </c>
      <c r="L96">
        <v>223.33</v>
      </c>
      <c r="M96">
        <v>155.452</v>
      </c>
    </row>
    <row r="97" spans="1:13" x14ac:dyDescent="0.25">
      <c r="A97" s="4">
        <v>42696</v>
      </c>
      <c r="B97">
        <v>6.2789999999999999</v>
      </c>
      <c r="C97">
        <v>98.891400000000004</v>
      </c>
      <c r="D97">
        <v>98.891400000000004</v>
      </c>
      <c r="E97">
        <v>2.3119000000000001</v>
      </c>
      <c r="F97">
        <v>9.1785999999999994</v>
      </c>
      <c r="G97">
        <v>6.8666999999999998</v>
      </c>
      <c r="H97">
        <v>1.2421</v>
      </c>
      <c r="I97">
        <v>10.15</v>
      </c>
      <c r="J97">
        <v>1.1552</v>
      </c>
      <c r="K97">
        <v>1.6160000000000001</v>
      </c>
      <c r="L97">
        <v>431.89499999999998</v>
      </c>
      <c r="M97">
        <v>265.16899999999998</v>
      </c>
    </row>
    <row r="98" spans="1:13" x14ac:dyDescent="0.25">
      <c r="A98" s="4">
        <v>42697</v>
      </c>
      <c r="B98">
        <v>4.9000000000000004</v>
      </c>
      <c r="C98">
        <v>-21.9621</v>
      </c>
      <c r="D98">
        <v>-21.9621</v>
      </c>
      <c r="E98">
        <v>2.3498000000000001</v>
      </c>
      <c r="F98">
        <v>9.1694999999999993</v>
      </c>
      <c r="G98">
        <v>6.8197000000000001</v>
      </c>
      <c r="H98">
        <v>1.2389000000000001</v>
      </c>
      <c r="I98">
        <v>7.9207999999999998</v>
      </c>
      <c r="J98">
        <v>1.1552</v>
      </c>
      <c r="K98">
        <v>1.6160000000000001</v>
      </c>
      <c r="L98">
        <v>440.22800000000001</v>
      </c>
      <c r="M98">
        <v>274.279</v>
      </c>
    </row>
    <row r="99" spans="1:13" x14ac:dyDescent="0.25">
      <c r="A99" s="4">
        <v>42699</v>
      </c>
      <c r="B99">
        <v>5.383</v>
      </c>
      <c r="C99">
        <v>9.8570999999999991</v>
      </c>
      <c r="D99">
        <v>9.8570999999999991</v>
      </c>
      <c r="E99">
        <v>2.3572000000000002</v>
      </c>
      <c r="F99">
        <v>9.1509999999999998</v>
      </c>
      <c r="G99">
        <v>6.7938000000000001</v>
      </c>
      <c r="H99">
        <v>1.2465999999999999</v>
      </c>
      <c r="I99">
        <v>8.7015999999999991</v>
      </c>
      <c r="J99">
        <v>1.1552</v>
      </c>
      <c r="K99">
        <v>1.6160000000000001</v>
      </c>
      <c r="L99">
        <v>433.93400000000003</v>
      </c>
      <c r="M99">
        <v>275.661</v>
      </c>
    </row>
    <row r="100" spans="1:13" x14ac:dyDescent="0.25">
      <c r="A100" s="4">
        <v>42702</v>
      </c>
      <c r="B100">
        <v>4.9909999999999997</v>
      </c>
      <c r="C100">
        <v>-7.2821999999999996</v>
      </c>
      <c r="D100">
        <v>-7.2821999999999996</v>
      </c>
      <c r="E100">
        <v>2.3124000000000002</v>
      </c>
      <c r="F100">
        <v>9.1379000000000001</v>
      </c>
      <c r="G100">
        <v>6.8254999999999999</v>
      </c>
      <c r="H100">
        <v>1.2506999999999999</v>
      </c>
      <c r="I100">
        <v>8.0678999999999998</v>
      </c>
      <c r="J100">
        <v>1.1552</v>
      </c>
      <c r="K100">
        <v>1.6160000000000001</v>
      </c>
      <c r="L100">
        <v>437.53100000000001</v>
      </c>
      <c r="M100">
        <v>275.82900000000001</v>
      </c>
    </row>
    <row r="101" spans="1:13" x14ac:dyDescent="0.25">
      <c r="A101" s="4">
        <v>42703</v>
      </c>
      <c r="B101">
        <v>4.76</v>
      </c>
      <c r="C101">
        <v>-4.6283000000000003</v>
      </c>
      <c r="D101">
        <v>-4.6283000000000003</v>
      </c>
      <c r="E101">
        <v>2.2909999999999999</v>
      </c>
      <c r="F101">
        <v>9.1347000000000005</v>
      </c>
      <c r="G101">
        <v>6.8437999999999999</v>
      </c>
      <c r="H101">
        <v>1.2464999999999999</v>
      </c>
      <c r="I101">
        <v>7.6944999999999997</v>
      </c>
      <c r="J101">
        <v>1.1552</v>
      </c>
      <c r="K101">
        <v>1.6160000000000001</v>
      </c>
      <c r="L101">
        <v>429.19400000000002</v>
      </c>
      <c r="M101">
        <v>275.97000000000003</v>
      </c>
    </row>
    <row r="102" spans="1:13" x14ac:dyDescent="0.25">
      <c r="A102" s="4">
        <v>42704</v>
      </c>
      <c r="B102">
        <v>3.71</v>
      </c>
      <c r="C102">
        <v>-22.058800000000002</v>
      </c>
      <c r="D102">
        <v>-22.058800000000002</v>
      </c>
      <c r="E102">
        <v>2.3809</v>
      </c>
      <c r="F102">
        <v>9.1704000000000008</v>
      </c>
      <c r="G102">
        <v>6.7893999999999997</v>
      </c>
      <c r="H102">
        <v>1.2604</v>
      </c>
      <c r="I102">
        <v>5.9972000000000003</v>
      </c>
      <c r="J102">
        <v>1.1552</v>
      </c>
      <c r="K102">
        <v>1.6160000000000001</v>
      </c>
      <c r="L102">
        <v>454.53699999999998</v>
      </c>
      <c r="M102">
        <v>283.62200000000001</v>
      </c>
    </row>
    <row r="103" spans="1:13" x14ac:dyDescent="0.25">
      <c r="A103" s="4">
        <v>42705</v>
      </c>
      <c r="B103">
        <v>3.3810000000000002</v>
      </c>
      <c r="C103">
        <v>-8.8679000000000006</v>
      </c>
      <c r="D103">
        <v>-8.8679000000000006</v>
      </c>
      <c r="E103">
        <v>2.4481000000000002</v>
      </c>
      <c r="F103">
        <v>9.2042000000000002</v>
      </c>
      <c r="G103">
        <v>6.7561</v>
      </c>
      <c r="H103">
        <v>1.2669999999999999</v>
      </c>
      <c r="I103">
        <v>5.4653999999999998</v>
      </c>
      <c r="J103">
        <v>1.1552</v>
      </c>
      <c r="K103">
        <v>1.6160000000000001</v>
      </c>
      <c r="L103">
        <v>456.49200000000002</v>
      </c>
      <c r="M103">
        <v>284.37599999999998</v>
      </c>
    </row>
    <row r="104" spans="1:13" x14ac:dyDescent="0.25">
      <c r="A104" s="4">
        <v>42706</v>
      </c>
      <c r="B104">
        <v>3.395</v>
      </c>
      <c r="C104">
        <v>0.41410000000000002</v>
      </c>
      <c r="D104">
        <v>0.41410000000000002</v>
      </c>
      <c r="E104">
        <v>2.3830999999999998</v>
      </c>
      <c r="F104">
        <v>9.1959</v>
      </c>
      <c r="G104">
        <v>6.8128000000000002</v>
      </c>
      <c r="H104">
        <v>1.2647999999999999</v>
      </c>
      <c r="I104">
        <v>5.4879999999999995</v>
      </c>
      <c r="J104">
        <v>1.1552</v>
      </c>
      <c r="K104">
        <v>1.6160000000000001</v>
      </c>
      <c r="L104">
        <v>456.25599999999997</v>
      </c>
      <c r="M104">
        <v>283.661</v>
      </c>
    </row>
    <row r="105" spans="1:13" x14ac:dyDescent="0.25">
      <c r="A105" s="4">
        <v>42709</v>
      </c>
      <c r="B105">
        <v>3.6470000000000002</v>
      </c>
      <c r="C105">
        <v>7.4226999999999999</v>
      </c>
      <c r="D105">
        <v>7.4226999999999999</v>
      </c>
      <c r="E105">
        <v>2.3940999999999999</v>
      </c>
      <c r="F105">
        <v>9.1906999999999996</v>
      </c>
      <c r="G105">
        <v>6.7965999999999998</v>
      </c>
      <c r="H105">
        <v>1.2736000000000001</v>
      </c>
      <c r="I105">
        <v>5.8952999999999998</v>
      </c>
      <c r="J105">
        <v>1.1552</v>
      </c>
      <c r="K105">
        <v>1.6160000000000001</v>
      </c>
      <c r="L105">
        <v>450.56099999999998</v>
      </c>
      <c r="M105">
        <v>285.108</v>
      </c>
    </row>
    <row r="106" spans="1:13" x14ac:dyDescent="0.25">
      <c r="A106" s="4">
        <v>42710</v>
      </c>
      <c r="B106">
        <v>3.5489999999999999</v>
      </c>
      <c r="C106">
        <v>-2.6871</v>
      </c>
      <c r="D106">
        <v>-2.6871</v>
      </c>
      <c r="E106">
        <v>2.3887</v>
      </c>
      <c r="F106">
        <v>9.1682000000000006</v>
      </c>
      <c r="G106">
        <v>6.7794999999999996</v>
      </c>
      <c r="H106">
        <v>1.2763</v>
      </c>
      <c r="I106">
        <v>5.7369000000000003</v>
      </c>
      <c r="J106">
        <v>1.1552</v>
      </c>
      <c r="K106">
        <v>1.6160000000000001</v>
      </c>
      <c r="L106">
        <v>196.44499999999999</v>
      </c>
      <c r="M106">
        <v>285.00799999999998</v>
      </c>
    </row>
    <row r="107" spans="1:13" x14ac:dyDescent="0.25">
      <c r="A107" s="4">
        <v>42711</v>
      </c>
      <c r="B107">
        <v>3.7800000000000002</v>
      </c>
      <c r="C107">
        <v>6.5088999999999997</v>
      </c>
      <c r="D107">
        <v>6.5088999999999997</v>
      </c>
      <c r="E107">
        <v>2.3401000000000001</v>
      </c>
      <c r="F107">
        <v>9.1153999999999993</v>
      </c>
      <c r="G107">
        <v>6.7752999999999997</v>
      </c>
      <c r="H107">
        <v>1.2937000000000001</v>
      </c>
      <c r="I107">
        <v>6.1102999999999996</v>
      </c>
      <c r="J107">
        <v>1.1552</v>
      </c>
      <c r="K107">
        <v>1.6160000000000001</v>
      </c>
      <c r="L107">
        <v>170.94200000000001</v>
      </c>
      <c r="M107">
        <v>285.88299999999998</v>
      </c>
    </row>
    <row r="108" spans="1:13" x14ac:dyDescent="0.25">
      <c r="A108" s="4">
        <v>42712</v>
      </c>
      <c r="B108">
        <v>4.8789999999999996</v>
      </c>
      <c r="C108">
        <v>29.074100000000001</v>
      </c>
      <c r="D108">
        <v>29.074100000000001</v>
      </c>
      <c r="E108">
        <v>2.4070999999999998</v>
      </c>
      <c r="F108">
        <v>9.0868000000000002</v>
      </c>
      <c r="G108">
        <v>6.6797000000000004</v>
      </c>
      <c r="H108">
        <v>1.3073000000000001</v>
      </c>
      <c r="I108">
        <v>7.8868999999999998</v>
      </c>
      <c r="J108">
        <v>1.1552</v>
      </c>
      <c r="K108">
        <v>1.6160000000000001</v>
      </c>
      <c r="L108">
        <v>222.71199999999999</v>
      </c>
      <c r="M108">
        <v>297.64400000000001</v>
      </c>
    </row>
    <row r="109" spans="1:13" x14ac:dyDescent="0.25">
      <c r="A109" s="4">
        <v>42713</v>
      </c>
      <c r="B109">
        <v>4.7039999999999997</v>
      </c>
      <c r="C109">
        <v>-3.5868000000000002</v>
      </c>
      <c r="D109">
        <v>-3.5868000000000002</v>
      </c>
      <c r="E109">
        <v>2.4675000000000002</v>
      </c>
      <c r="F109">
        <v>9.0536999999999992</v>
      </c>
      <c r="G109">
        <v>6.5861999999999998</v>
      </c>
      <c r="H109">
        <v>1.3027</v>
      </c>
      <c r="I109">
        <v>7.6040000000000001</v>
      </c>
      <c r="J109">
        <v>1.1552</v>
      </c>
      <c r="K109">
        <v>1.6160000000000001</v>
      </c>
      <c r="L109">
        <v>219.99700000000001</v>
      </c>
      <c r="M109">
        <v>297.73399999999998</v>
      </c>
    </row>
    <row r="110" spans="1:13" x14ac:dyDescent="0.25">
      <c r="A110" s="4">
        <v>42716</v>
      </c>
      <c r="B110">
        <v>4.55</v>
      </c>
      <c r="C110">
        <v>-3.2738</v>
      </c>
      <c r="D110">
        <v>-3.2738</v>
      </c>
      <c r="E110">
        <v>2.4712000000000001</v>
      </c>
      <c r="F110">
        <v>9.0463000000000005</v>
      </c>
      <c r="G110">
        <v>6.5750999999999999</v>
      </c>
      <c r="H110">
        <v>1.3165</v>
      </c>
      <c r="I110">
        <v>7.3550000000000004</v>
      </c>
      <c r="J110">
        <v>1.1552</v>
      </c>
      <c r="K110">
        <v>1.6160000000000001</v>
      </c>
      <c r="L110">
        <v>219.27600000000001</v>
      </c>
      <c r="M110">
        <v>294.27699999999999</v>
      </c>
    </row>
    <row r="111" spans="1:13" x14ac:dyDescent="0.25">
      <c r="A111" s="4">
        <v>42717</v>
      </c>
      <c r="B111">
        <v>4.0460000000000003</v>
      </c>
      <c r="C111">
        <v>-11.0769</v>
      </c>
      <c r="D111">
        <v>-11.0769</v>
      </c>
      <c r="E111">
        <v>2.4712999999999998</v>
      </c>
      <c r="F111">
        <v>9.0015999999999998</v>
      </c>
      <c r="G111">
        <v>6.5301999999999998</v>
      </c>
      <c r="H111">
        <v>1.3039000000000001</v>
      </c>
      <c r="I111">
        <v>6.5403000000000002</v>
      </c>
      <c r="J111">
        <v>1.1552</v>
      </c>
      <c r="K111">
        <v>1.6160000000000001</v>
      </c>
      <c r="L111">
        <v>179.38300000000001</v>
      </c>
      <c r="M111">
        <v>294.416</v>
      </c>
    </row>
    <row r="112" spans="1:13" x14ac:dyDescent="0.25">
      <c r="A112" s="4">
        <v>42718</v>
      </c>
      <c r="B112">
        <v>4.2</v>
      </c>
      <c r="C112">
        <v>3.8062</v>
      </c>
      <c r="D112">
        <v>3.8062</v>
      </c>
      <c r="E112">
        <v>2.5707</v>
      </c>
      <c r="F112">
        <v>9.0373999999999999</v>
      </c>
      <c r="G112">
        <v>6.4667000000000003</v>
      </c>
      <c r="H112">
        <v>1.2924</v>
      </c>
      <c r="I112">
        <v>6.7892999999999999</v>
      </c>
      <c r="J112">
        <v>1.1552</v>
      </c>
      <c r="K112">
        <v>1.6160000000000001</v>
      </c>
      <c r="L112">
        <v>168.52799999999999</v>
      </c>
      <c r="M112">
        <v>291.38799999999998</v>
      </c>
    </row>
    <row r="113" spans="1:13" x14ac:dyDescent="0.25">
      <c r="A113" s="4">
        <v>42719</v>
      </c>
      <c r="B113">
        <v>4.3049999999999997</v>
      </c>
      <c r="C113">
        <v>2.5</v>
      </c>
      <c r="D113">
        <v>2.5</v>
      </c>
      <c r="E113">
        <v>2.5967000000000002</v>
      </c>
      <c r="F113">
        <v>9.0421999999999993</v>
      </c>
      <c r="G113">
        <v>6.4455</v>
      </c>
      <c r="H113">
        <v>1.2948999999999999</v>
      </c>
      <c r="I113">
        <v>6.9589999999999996</v>
      </c>
      <c r="J113">
        <v>1.1552</v>
      </c>
      <c r="K113">
        <v>1.6160000000000001</v>
      </c>
      <c r="L113">
        <v>168.09800000000001</v>
      </c>
      <c r="M113">
        <v>291.09899999999999</v>
      </c>
    </row>
    <row r="114" spans="1:13" x14ac:dyDescent="0.25">
      <c r="A114" s="4">
        <v>42720</v>
      </c>
      <c r="B114">
        <v>3.9830000000000001</v>
      </c>
      <c r="C114">
        <v>-7.4797000000000002</v>
      </c>
      <c r="D114">
        <v>-7.4797000000000002</v>
      </c>
      <c r="E114">
        <v>2.5916000000000001</v>
      </c>
      <c r="F114">
        <v>9.0321999999999996</v>
      </c>
      <c r="G114">
        <v>6.4405000000000001</v>
      </c>
      <c r="H114">
        <v>1.296</v>
      </c>
      <c r="I114">
        <v>6.4385000000000003</v>
      </c>
      <c r="J114">
        <v>1.1552</v>
      </c>
      <c r="K114">
        <v>1.6160000000000001</v>
      </c>
      <c r="L114">
        <v>174.1</v>
      </c>
      <c r="M114">
        <v>290.78800000000001</v>
      </c>
    </row>
    <row r="115" spans="1:13" x14ac:dyDescent="0.25">
      <c r="A115" s="4">
        <v>42723</v>
      </c>
      <c r="B115">
        <v>3.7309999999999999</v>
      </c>
      <c r="C115">
        <v>-6.3269000000000002</v>
      </c>
      <c r="D115">
        <v>-6.3269000000000002</v>
      </c>
      <c r="E115">
        <v>2.5381999999999998</v>
      </c>
      <c r="F115">
        <v>8.9466999999999999</v>
      </c>
      <c r="G115">
        <v>6.4085000000000001</v>
      </c>
      <c r="H115">
        <v>1.2865</v>
      </c>
      <c r="I115">
        <v>6.0311000000000003</v>
      </c>
      <c r="J115">
        <v>1.1552</v>
      </c>
      <c r="K115">
        <v>1.6160000000000001</v>
      </c>
      <c r="L115">
        <v>177.899</v>
      </c>
      <c r="M115">
        <v>291.28699999999998</v>
      </c>
    </row>
    <row r="116" spans="1:13" x14ac:dyDescent="0.25">
      <c r="A116" s="4">
        <v>42724</v>
      </c>
      <c r="B116">
        <v>3.5</v>
      </c>
      <c r="C116">
        <v>-6.1913999999999998</v>
      </c>
      <c r="D116">
        <v>-6.1913999999999998</v>
      </c>
      <c r="E116">
        <v>2.5586000000000002</v>
      </c>
      <c r="F116">
        <v>8.9169999999999998</v>
      </c>
      <c r="G116">
        <v>6.3583999999999996</v>
      </c>
      <c r="H116">
        <v>1.2819</v>
      </c>
      <c r="I116">
        <v>5.6577000000000002</v>
      </c>
      <c r="J116">
        <v>1.1552</v>
      </c>
      <c r="K116">
        <v>1.6160000000000001</v>
      </c>
      <c r="L116">
        <v>177.65100000000001</v>
      </c>
      <c r="M116">
        <v>287.73099999999999</v>
      </c>
    </row>
    <row r="117" spans="1:13" x14ac:dyDescent="0.25">
      <c r="A117" s="4">
        <v>42725</v>
      </c>
      <c r="B117">
        <v>3.472</v>
      </c>
      <c r="C117">
        <v>-0.8</v>
      </c>
      <c r="D117">
        <v>-0.8</v>
      </c>
      <c r="E117">
        <v>2.5348000000000002</v>
      </c>
      <c r="F117">
        <v>8.9191000000000003</v>
      </c>
      <c r="G117">
        <v>6.3842999999999996</v>
      </c>
      <c r="H117">
        <v>1.2817000000000001</v>
      </c>
      <c r="I117">
        <v>5.6124999999999998</v>
      </c>
      <c r="J117">
        <v>1.1552</v>
      </c>
      <c r="K117">
        <v>1.6160000000000001</v>
      </c>
      <c r="L117">
        <v>80.287999999999997</v>
      </c>
      <c r="M117">
        <v>283.38200000000001</v>
      </c>
    </row>
    <row r="118" spans="1:13" x14ac:dyDescent="0.25">
      <c r="A118" s="4">
        <v>42726</v>
      </c>
      <c r="B118">
        <v>3.444</v>
      </c>
      <c r="C118">
        <v>-0.80649999999999999</v>
      </c>
      <c r="D118">
        <v>-0.80649999999999999</v>
      </c>
      <c r="E118">
        <v>2.5514999999999999</v>
      </c>
      <c r="F118">
        <v>8.9256999999999991</v>
      </c>
      <c r="G118">
        <v>6.3742000000000001</v>
      </c>
      <c r="H118">
        <v>1.2814999999999999</v>
      </c>
      <c r="I118">
        <v>5.5671999999999997</v>
      </c>
      <c r="J118">
        <v>1.1552</v>
      </c>
      <c r="K118">
        <v>1.6160000000000001</v>
      </c>
      <c r="L118">
        <v>81.873000000000005</v>
      </c>
      <c r="M118">
        <v>270.553</v>
      </c>
    </row>
    <row r="119" spans="1:13" x14ac:dyDescent="0.25">
      <c r="A119" s="4">
        <v>42727</v>
      </c>
      <c r="B119">
        <v>3.1850000000000001</v>
      </c>
      <c r="C119">
        <v>-7.5202999999999998</v>
      </c>
      <c r="D119">
        <v>-7.5202999999999998</v>
      </c>
      <c r="E119">
        <v>2.5373000000000001</v>
      </c>
      <c r="F119">
        <v>8.9219000000000008</v>
      </c>
      <c r="G119">
        <v>6.3845999999999998</v>
      </c>
      <c r="H119">
        <v>1.2793000000000001</v>
      </c>
      <c r="I119">
        <v>7.6094999999999997</v>
      </c>
      <c r="J119">
        <v>1.1552</v>
      </c>
      <c r="K119">
        <v>2.3890000000000002</v>
      </c>
      <c r="L119">
        <v>85.123000000000005</v>
      </c>
      <c r="M119">
        <v>268.68</v>
      </c>
    </row>
    <row r="120" spans="1:13" x14ac:dyDescent="0.25">
      <c r="A120" s="4">
        <v>42731</v>
      </c>
      <c r="B120">
        <v>2.8980000000000001</v>
      </c>
      <c r="C120">
        <v>-9.0109999999999992</v>
      </c>
      <c r="D120">
        <v>-9.0109999999999992</v>
      </c>
      <c r="E120">
        <v>2.5596000000000001</v>
      </c>
      <c r="F120">
        <v>8.9093</v>
      </c>
      <c r="G120">
        <v>6.3497000000000003</v>
      </c>
      <c r="H120">
        <v>1.2753999999999999</v>
      </c>
      <c r="I120">
        <v>6.9238</v>
      </c>
      <c r="J120">
        <v>1.1552</v>
      </c>
      <c r="K120">
        <v>2.3890000000000002</v>
      </c>
      <c r="L120">
        <v>78.977000000000004</v>
      </c>
      <c r="M120">
        <v>269.50700000000001</v>
      </c>
    </row>
    <row r="121" spans="1:13" x14ac:dyDescent="0.25">
      <c r="A121" s="4">
        <v>42732</v>
      </c>
      <c r="B121">
        <v>2.48</v>
      </c>
      <c r="C121">
        <v>-14.4238</v>
      </c>
      <c r="D121">
        <v>-14.4238</v>
      </c>
      <c r="E121">
        <v>2.508</v>
      </c>
      <c r="F121">
        <v>8.9521999999999995</v>
      </c>
      <c r="G121">
        <v>6.4442000000000004</v>
      </c>
      <c r="H121">
        <v>1.3012000000000001</v>
      </c>
      <c r="I121">
        <v>5.9251000000000005</v>
      </c>
      <c r="J121">
        <v>1.1552</v>
      </c>
      <c r="K121">
        <v>2.3890000000000002</v>
      </c>
      <c r="L121">
        <v>87.566000000000003</v>
      </c>
      <c r="M121">
        <v>270.13799999999998</v>
      </c>
    </row>
    <row r="122" spans="1:13" x14ac:dyDescent="0.25">
      <c r="A122" s="4">
        <v>42733</v>
      </c>
      <c r="B122">
        <v>2.44</v>
      </c>
      <c r="C122">
        <v>-1.6129</v>
      </c>
      <c r="D122">
        <v>-1.6129</v>
      </c>
      <c r="E122">
        <v>2.4750000000000001</v>
      </c>
      <c r="F122">
        <v>8.9554000000000009</v>
      </c>
      <c r="G122">
        <v>6.4804000000000004</v>
      </c>
      <c r="H122">
        <v>1.3012999999999999</v>
      </c>
      <c r="I122">
        <v>5.8296000000000001</v>
      </c>
      <c r="J122">
        <v>1.1552</v>
      </c>
      <c r="K122">
        <v>2.3890000000000002</v>
      </c>
      <c r="L122">
        <v>77.051000000000002</v>
      </c>
      <c r="M122">
        <v>270.04199999999997</v>
      </c>
    </row>
    <row r="123" spans="1:13" x14ac:dyDescent="0.25">
      <c r="A123" s="4">
        <v>42734</v>
      </c>
      <c r="B123">
        <v>2</v>
      </c>
      <c r="C123">
        <v>-18.032800000000002</v>
      </c>
      <c r="D123">
        <v>-18.032800000000002</v>
      </c>
      <c r="E123">
        <v>2.4443000000000001</v>
      </c>
      <c r="F123">
        <v>8.9720999999999993</v>
      </c>
      <c r="G123">
        <v>6.5278</v>
      </c>
      <c r="H123">
        <v>1.3235000000000001</v>
      </c>
      <c r="I123">
        <v>4.7782999999999998</v>
      </c>
      <c r="J123">
        <v>2.9386000000000001</v>
      </c>
      <c r="K123">
        <v>2.3890000000000002</v>
      </c>
      <c r="L123">
        <v>106.432</v>
      </c>
      <c r="M123">
        <v>275.428</v>
      </c>
    </row>
    <row r="124" spans="1:13" x14ac:dyDescent="0.25">
      <c r="A124" s="4">
        <v>42738</v>
      </c>
      <c r="B124">
        <v>1.88</v>
      </c>
      <c r="C124">
        <v>-6</v>
      </c>
      <c r="D124">
        <v>-6</v>
      </c>
      <c r="E124">
        <v>2.4443999999999999</v>
      </c>
      <c r="F124">
        <v>9.4079999999999995</v>
      </c>
      <c r="G124">
        <v>6.9635999999999996</v>
      </c>
      <c r="H124">
        <v>1.3256999999999999</v>
      </c>
      <c r="I124">
        <v>4.4916</v>
      </c>
      <c r="J124">
        <v>2.9386000000000001</v>
      </c>
      <c r="K124">
        <v>2.3890000000000002</v>
      </c>
      <c r="L124">
        <v>106.56699999999999</v>
      </c>
      <c r="M124">
        <v>275.39999999999998</v>
      </c>
    </row>
    <row r="125" spans="1:13" x14ac:dyDescent="0.25">
      <c r="A125" s="4">
        <v>42739</v>
      </c>
      <c r="B125">
        <v>2.09</v>
      </c>
      <c r="C125">
        <v>11.170199999999999</v>
      </c>
      <c r="D125">
        <v>11.170199999999999</v>
      </c>
      <c r="E125">
        <v>2.4390000000000001</v>
      </c>
      <c r="F125">
        <v>9.3993000000000002</v>
      </c>
      <c r="G125">
        <v>6.9602000000000004</v>
      </c>
      <c r="H125">
        <v>1.341</v>
      </c>
      <c r="I125">
        <v>4.9934000000000003</v>
      </c>
      <c r="J125">
        <v>2.9386000000000001</v>
      </c>
      <c r="K125">
        <v>2.3890000000000002</v>
      </c>
      <c r="L125">
        <v>145.04400000000001</v>
      </c>
      <c r="M125">
        <v>275.57499999999999</v>
      </c>
    </row>
    <row r="126" spans="1:13" x14ac:dyDescent="0.25">
      <c r="A126" s="4">
        <v>42740</v>
      </c>
      <c r="B126">
        <v>3.9699999999999998</v>
      </c>
      <c r="C126">
        <v>89.952200000000005</v>
      </c>
      <c r="D126">
        <v>89.952200000000005</v>
      </c>
      <c r="E126">
        <v>2.3443000000000001</v>
      </c>
      <c r="F126">
        <v>9.4039000000000001</v>
      </c>
      <c r="G126">
        <v>7.0595999999999997</v>
      </c>
      <c r="H126">
        <v>1.3178000000000001</v>
      </c>
      <c r="I126">
        <v>9.4849999999999994</v>
      </c>
      <c r="J126">
        <v>2.9386000000000001</v>
      </c>
      <c r="K126">
        <v>2.3890000000000002</v>
      </c>
      <c r="L126">
        <v>404.66699999999997</v>
      </c>
      <c r="M126">
        <v>264.83499999999998</v>
      </c>
    </row>
    <row r="127" spans="1:13" x14ac:dyDescent="0.25">
      <c r="A127" s="4">
        <v>42741</v>
      </c>
      <c r="B127">
        <v>9.19</v>
      </c>
      <c r="C127">
        <v>131.48609999999999</v>
      </c>
      <c r="D127">
        <v>131.48609999999999</v>
      </c>
      <c r="E127">
        <v>2.4192999999999998</v>
      </c>
      <c r="F127">
        <v>9.3954000000000004</v>
      </c>
      <c r="G127">
        <v>6.9760999999999997</v>
      </c>
      <c r="H127">
        <v>1.4140999999999999</v>
      </c>
      <c r="I127">
        <v>21.956399999999999</v>
      </c>
      <c r="J127">
        <v>2.9386000000000001</v>
      </c>
      <c r="K127">
        <v>2.3890000000000002</v>
      </c>
      <c r="L127">
        <v>598.79999999999995</v>
      </c>
      <c r="M127">
        <v>359.517</v>
      </c>
    </row>
    <row r="128" spans="1:13" x14ac:dyDescent="0.25">
      <c r="A128" s="4">
        <v>42744</v>
      </c>
      <c r="B128">
        <v>17.7</v>
      </c>
      <c r="C128">
        <v>92.600700000000003</v>
      </c>
      <c r="D128">
        <v>92.600700000000003</v>
      </c>
      <c r="E128">
        <v>2.3647</v>
      </c>
      <c r="F128">
        <v>9.4053000000000004</v>
      </c>
      <c r="G128">
        <v>7.0407000000000002</v>
      </c>
      <c r="H128">
        <v>1.3488</v>
      </c>
      <c r="I128">
        <v>42.2883</v>
      </c>
      <c r="J128">
        <v>2.9386000000000001</v>
      </c>
      <c r="K128">
        <v>2.3890000000000002</v>
      </c>
      <c r="L128">
        <v>651.73699999999997</v>
      </c>
      <c r="M128">
        <v>406.26900000000001</v>
      </c>
    </row>
    <row r="129" spans="1:13" x14ac:dyDescent="0.25">
      <c r="A129" s="4">
        <v>42745</v>
      </c>
      <c r="B129">
        <v>27.7</v>
      </c>
      <c r="C129">
        <v>56.497199999999999</v>
      </c>
      <c r="D129">
        <v>56.497199999999999</v>
      </c>
      <c r="E129">
        <v>2.3757000000000001</v>
      </c>
      <c r="F129">
        <v>9.3709000000000007</v>
      </c>
      <c r="G129">
        <v>6.9951999999999996</v>
      </c>
      <c r="H129">
        <v>1.343</v>
      </c>
      <c r="I129">
        <v>66.179900000000004</v>
      </c>
      <c r="J129">
        <v>2.9386000000000001</v>
      </c>
      <c r="K129">
        <v>2.3890000000000002</v>
      </c>
      <c r="L129">
        <v>639.73400000000004</v>
      </c>
      <c r="M129">
        <v>422.23399999999998</v>
      </c>
    </row>
    <row r="130" spans="1:13" x14ac:dyDescent="0.25">
      <c r="A130" s="4">
        <v>42746</v>
      </c>
      <c r="B130">
        <v>15.3</v>
      </c>
      <c r="C130">
        <v>-44.765300000000003</v>
      </c>
      <c r="D130">
        <v>-44.765300000000003</v>
      </c>
      <c r="E130">
        <v>2.3721000000000001</v>
      </c>
      <c r="F130">
        <v>9.3626000000000005</v>
      </c>
      <c r="G130">
        <v>6.9904000000000002</v>
      </c>
      <c r="H130">
        <v>1.3143</v>
      </c>
      <c r="I130">
        <v>36.554299999999998</v>
      </c>
      <c r="J130">
        <v>2.9386000000000001</v>
      </c>
      <c r="K130">
        <v>2.3890000000000002</v>
      </c>
      <c r="L130">
        <v>761.80100000000004</v>
      </c>
      <c r="M130">
        <v>464.57400000000001</v>
      </c>
    </row>
    <row r="131" spans="1:13" x14ac:dyDescent="0.25">
      <c r="A131" s="4">
        <v>42747</v>
      </c>
      <c r="B131">
        <v>14</v>
      </c>
      <c r="C131">
        <v>-8.4967000000000006</v>
      </c>
      <c r="D131">
        <v>-8.4967000000000006</v>
      </c>
      <c r="E131">
        <v>2.3631000000000002</v>
      </c>
      <c r="F131">
        <v>9.3757999999999999</v>
      </c>
      <c r="G131">
        <v>7.0126999999999997</v>
      </c>
      <c r="H131">
        <v>1.319</v>
      </c>
      <c r="I131">
        <v>33.448300000000003</v>
      </c>
      <c r="J131">
        <v>2.9386000000000001</v>
      </c>
      <c r="K131">
        <v>2.3890000000000002</v>
      </c>
      <c r="L131">
        <v>769.51900000000001</v>
      </c>
      <c r="M131">
        <v>457.72500000000002</v>
      </c>
    </row>
    <row r="132" spans="1:13" x14ac:dyDescent="0.25">
      <c r="A132" s="4">
        <v>42748</v>
      </c>
      <c r="B132">
        <v>13.7</v>
      </c>
      <c r="C132">
        <v>-2.1429</v>
      </c>
      <c r="D132">
        <v>-2.1429</v>
      </c>
      <c r="E132">
        <v>2.3963999999999999</v>
      </c>
      <c r="F132">
        <v>9.3797999999999995</v>
      </c>
      <c r="G132">
        <v>6.9833999999999996</v>
      </c>
      <c r="H132">
        <v>1.3169</v>
      </c>
      <c r="I132">
        <v>32.7316</v>
      </c>
      <c r="J132">
        <v>2.9386000000000001</v>
      </c>
      <c r="K132">
        <v>2.3890000000000002</v>
      </c>
      <c r="L132">
        <v>745.63400000000001</v>
      </c>
      <c r="M132">
        <v>456.21600000000001</v>
      </c>
    </row>
    <row r="133" spans="1:13" x14ac:dyDescent="0.25">
      <c r="A133" s="4">
        <v>42752</v>
      </c>
      <c r="B133">
        <v>8.9</v>
      </c>
      <c r="C133">
        <v>-35.036499999999997</v>
      </c>
      <c r="D133">
        <v>-35.036499999999997</v>
      </c>
      <c r="E133">
        <v>2.3252999999999999</v>
      </c>
      <c r="F133">
        <v>9.4774999999999991</v>
      </c>
      <c r="G133">
        <v>7.1521999999999997</v>
      </c>
      <c r="H133">
        <v>1.3913</v>
      </c>
      <c r="I133">
        <v>21.2636</v>
      </c>
      <c r="J133">
        <v>2.9386000000000001</v>
      </c>
      <c r="K133">
        <v>2.3890000000000002</v>
      </c>
      <c r="L133">
        <v>813.39499999999998</v>
      </c>
      <c r="M133">
        <v>478.23</v>
      </c>
    </row>
    <row r="134" spans="1:13" x14ac:dyDescent="0.25">
      <c r="A134" s="4">
        <v>42753</v>
      </c>
      <c r="B134">
        <v>5.62</v>
      </c>
      <c r="C134">
        <v>-36.853900000000003</v>
      </c>
      <c r="D134">
        <v>-36.853900000000003</v>
      </c>
      <c r="E134">
        <v>2.4295999999999998</v>
      </c>
      <c r="F134">
        <v>9.4670000000000005</v>
      </c>
      <c r="G134">
        <v>7.0373999999999999</v>
      </c>
      <c r="H134">
        <v>1.3774999999999999</v>
      </c>
      <c r="I134">
        <v>19.677900000000001</v>
      </c>
      <c r="J134">
        <v>2.9386000000000001</v>
      </c>
      <c r="K134">
        <v>3.5009999999999999</v>
      </c>
      <c r="L134">
        <v>882.39099999999996</v>
      </c>
      <c r="M134">
        <v>500.22699999999998</v>
      </c>
    </row>
    <row r="135" spans="1:13" x14ac:dyDescent="0.25">
      <c r="A135" s="4">
        <v>42754</v>
      </c>
      <c r="B135">
        <v>6.16</v>
      </c>
      <c r="C135">
        <v>9.6084999999999994</v>
      </c>
      <c r="D135">
        <v>9.6084999999999994</v>
      </c>
      <c r="E135">
        <v>2.4739</v>
      </c>
      <c r="F135">
        <v>9.4830000000000005</v>
      </c>
      <c r="G135">
        <v>7.0091000000000001</v>
      </c>
      <c r="H135">
        <v>1.3672</v>
      </c>
      <c r="I135">
        <v>21.5687</v>
      </c>
      <c r="J135">
        <v>2.9386000000000001</v>
      </c>
      <c r="K135">
        <v>3.5009999999999999</v>
      </c>
      <c r="L135">
        <v>822.14700000000005</v>
      </c>
      <c r="M135">
        <v>500.565</v>
      </c>
    </row>
    <row r="136" spans="1:13" x14ac:dyDescent="0.25">
      <c r="A136" s="4">
        <v>42755</v>
      </c>
      <c r="B136">
        <v>7.96</v>
      </c>
      <c r="C136">
        <v>29.220800000000001</v>
      </c>
      <c r="D136">
        <v>29.220800000000001</v>
      </c>
      <c r="E136">
        <v>2.4668000000000001</v>
      </c>
      <c r="F136">
        <v>9.4687000000000001</v>
      </c>
      <c r="G136">
        <v>7.0019</v>
      </c>
      <c r="H136">
        <v>1.3898999999999999</v>
      </c>
      <c r="I136">
        <v>27.871200000000002</v>
      </c>
      <c r="J136">
        <v>2.9386000000000001</v>
      </c>
      <c r="K136">
        <v>3.5009999999999999</v>
      </c>
      <c r="L136">
        <v>688.87</v>
      </c>
      <c r="M136">
        <v>505.46600000000001</v>
      </c>
    </row>
    <row r="137" spans="1:13" x14ac:dyDescent="0.25">
      <c r="A137" s="4">
        <v>42758</v>
      </c>
      <c r="B137">
        <v>7.75</v>
      </c>
      <c r="C137">
        <v>-2.6381999999999999</v>
      </c>
      <c r="D137">
        <v>-2.6381999999999999</v>
      </c>
      <c r="E137">
        <v>2.3971</v>
      </c>
      <c r="F137">
        <v>9.5175000000000001</v>
      </c>
      <c r="G137">
        <v>7.1204999999999998</v>
      </c>
      <c r="H137">
        <v>1.4046000000000001</v>
      </c>
      <c r="I137">
        <v>27.135899999999999</v>
      </c>
      <c r="J137">
        <v>2.9386000000000001</v>
      </c>
      <c r="K137">
        <v>3.5009999999999999</v>
      </c>
      <c r="L137">
        <v>557.91200000000003</v>
      </c>
      <c r="M137">
        <v>500.60399999999998</v>
      </c>
    </row>
    <row r="138" spans="1:13" x14ac:dyDescent="0.25">
      <c r="A138" s="4">
        <v>42759</v>
      </c>
      <c r="B138">
        <v>7.47</v>
      </c>
      <c r="C138">
        <v>-3.6128999999999998</v>
      </c>
      <c r="D138">
        <v>-3.6128999999999998</v>
      </c>
      <c r="E138">
        <v>2.4651999999999998</v>
      </c>
      <c r="F138">
        <v>9.48</v>
      </c>
      <c r="G138">
        <v>7.0147000000000004</v>
      </c>
      <c r="H138">
        <v>1.3995</v>
      </c>
      <c r="I138">
        <v>26.1555</v>
      </c>
      <c r="J138">
        <v>2.9386000000000001</v>
      </c>
      <c r="K138">
        <v>3.5009999999999999</v>
      </c>
      <c r="L138">
        <v>457.30099999999999</v>
      </c>
      <c r="M138">
        <v>500.60700000000003</v>
      </c>
    </row>
    <row r="139" spans="1:13" x14ac:dyDescent="0.25">
      <c r="A139" s="4">
        <v>42760</v>
      </c>
      <c r="B139">
        <v>7.34</v>
      </c>
      <c r="C139">
        <v>-1.7403</v>
      </c>
      <c r="D139">
        <v>-1.7403</v>
      </c>
      <c r="E139">
        <v>2.5116000000000001</v>
      </c>
      <c r="F139">
        <v>9.4261999999999997</v>
      </c>
      <c r="G139">
        <v>6.9146000000000001</v>
      </c>
      <c r="H139">
        <v>1.3947000000000001</v>
      </c>
      <c r="I139">
        <v>25.700399999999998</v>
      </c>
      <c r="J139">
        <v>2.9386000000000001</v>
      </c>
      <c r="K139">
        <v>3.5009999999999999</v>
      </c>
      <c r="L139">
        <v>370.47800000000001</v>
      </c>
      <c r="M139">
        <v>500.48500000000001</v>
      </c>
    </row>
    <row r="140" spans="1:13" x14ac:dyDescent="0.25">
      <c r="A140" s="4">
        <v>42761</v>
      </c>
      <c r="B140">
        <v>7.33</v>
      </c>
      <c r="C140">
        <v>-0.13619999999999999</v>
      </c>
      <c r="D140">
        <v>-0.13619999999999999</v>
      </c>
      <c r="E140">
        <v>2.5042999999999997</v>
      </c>
      <c r="F140">
        <v>9.4337999999999997</v>
      </c>
      <c r="G140">
        <v>6.9295</v>
      </c>
      <c r="H140">
        <v>1.3946000000000001</v>
      </c>
      <c r="I140">
        <v>25.665299999999998</v>
      </c>
      <c r="J140">
        <v>2.9386000000000001</v>
      </c>
      <c r="K140">
        <v>3.5009999999999999</v>
      </c>
      <c r="L140">
        <v>372.899</v>
      </c>
      <c r="M140">
        <v>498.80599999999998</v>
      </c>
    </row>
    <row r="141" spans="1:13" x14ac:dyDescent="0.25">
      <c r="A141" s="4">
        <v>42762</v>
      </c>
      <c r="B141">
        <v>6.96</v>
      </c>
      <c r="C141">
        <v>-5.0476999999999999</v>
      </c>
      <c r="D141">
        <v>-5.0476999999999999</v>
      </c>
      <c r="E141">
        <v>2.4843000000000002</v>
      </c>
      <c r="F141">
        <v>9.4596999999999998</v>
      </c>
      <c r="G141">
        <v>6.9752999999999998</v>
      </c>
      <c r="H141">
        <v>1.4098999999999999</v>
      </c>
      <c r="I141">
        <v>24.369800000000001</v>
      </c>
      <c r="J141">
        <v>2.9386000000000001</v>
      </c>
      <c r="K141">
        <v>3.5009999999999999</v>
      </c>
      <c r="L141">
        <v>371.93</v>
      </c>
      <c r="M141">
        <v>499.24</v>
      </c>
    </row>
    <row r="142" spans="1:13" x14ac:dyDescent="0.25">
      <c r="A142" s="4">
        <v>42765</v>
      </c>
      <c r="B142">
        <v>6.52</v>
      </c>
      <c r="C142">
        <v>-6.3217999999999996</v>
      </c>
      <c r="D142">
        <v>-6.3217999999999996</v>
      </c>
      <c r="E142">
        <v>2.4881000000000002</v>
      </c>
      <c r="F142">
        <v>9.4304000000000006</v>
      </c>
      <c r="G142">
        <v>6.9421999999999997</v>
      </c>
      <c r="H142">
        <v>1.4476</v>
      </c>
      <c r="I142">
        <v>22.8292</v>
      </c>
      <c r="J142">
        <v>2.9386000000000001</v>
      </c>
      <c r="K142">
        <v>3.5009999999999999</v>
      </c>
      <c r="L142">
        <v>303.83199999999999</v>
      </c>
      <c r="M142">
        <v>499.84500000000003</v>
      </c>
    </row>
    <row r="143" spans="1:13" x14ac:dyDescent="0.25">
      <c r="A143" s="4">
        <v>42766</v>
      </c>
      <c r="B143">
        <v>6.29</v>
      </c>
      <c r="C143">
        <v>-3.5276000000000001</v>
      </c>
      <c r="D143">
        <v>-3.5276000000000001</v>
      </c>
      <c r="E143">
        <v>2.4531000000000001</v>
      </c>
      <c r="F143">
        <v>9.4146999999999998</v>
      </c>
      <c r="G143">
        <v>6.9615999999999998</v>
      </c>
      <c r="H143">
        <v>1.456</v>
      </c>
      <c r="I143">
        <v>22.023900000000001</v>
      </c>
      <c r="J143">
        <v>2.9386000000000001</v>
      </c>
      <c r="K143">
        <v>3.5009999999999999</v>
      </c>
      <c r="L143">
        <v>164.577</v>
      </c>
      <c r="M143">
        <v>499.286</v>
      </c>
    </row>
    <row r="144" spans="1:13" x14ac:dyDescent="0.25">
      <c r="A144" s="4">
        <v>42767</v>
      </c>
      <c r="B144">
        <v>8.3800000000000008</v>
      </c>
      <c r="C144">
        <v>33.2273</v>
      </c>
      <c r="D144">
        <v>33.2273</v>
      </c>
      <c r="E144">
        <v>2.4699</v>
      </c>
      <c r="F144">
        <v>9.4619</v>
      </c>
      <c r="G144">
        <v>6.9920999999999998</v>
      </c>
      <c r="H144">
        <v>1.4560999999999999</v>
      </c>
      <c r="I144">
        <v>29.341799999999999</v>
      </c>
      <c r="J144">
        <v>2.9386000000000001</v>
      </c>
      <c r="K144">
        <v>3.5009999999999999</v>
      </c>
      <c r="L144">
        <v>219.4</v>
      </c>
      <c r="M144">
        <v>505.07900000000001</v>
      </c>
    </row>
    <row r="145" spans="1:13" x14ac:dyDescent="0.25">
      <c r="A145" s="4">
        <v>42768</v>
      </c>
      <c r="B145">
        <v>7.2</v>
      </c>
      <c r="C145">
        <v>-14.081099999999999</v>
      </c>
      <c r="D145">
        <v>-14.081099999999999</v>
      </c>
      <c r="E145">
        <v>2.4737</v>
      </c>
      <c r="F145">
        <v>9.4308999999999994</v>
      </c>
      <c r="G145">
        <v>6.9573</v>
      </c>
      <c r="H145">
        <v>1.4551000000000001</v>
      </c>
      <c r="I145">
        <v>25.2102</v>
      </c>
      <c r="J145">
        <v>2.9386000000000001</v>
      </c>
      <c r="K145">
        <v>3.5009999999999999</v>
      </c>
      <c r="L145">
        <v>193.18700000000001</v>
      </c>
      <c r="M145">
        <v>507.24200000000002</v>
      </c>
    </row>
    <row r="146" spans="1:13" x14ac:dyDescent="0.25">
      <c r="A146" s="4">
        <v>42769</v>
      </c>
      <c r="B146">
        <v>7.54</v>
      </c>
      <c r="C146">
        <v>4.7222</v>
      </c>
      <c r="D146">
        <v>4.7222</v>
      </c>
      <c r="E146">
        <v>2.4647999999999999</v>
      </c>
      <c r="F146">
        <v>9.2910000000000004</v>
      </c>
      <c r="G146">
        <v>6.8262</v>
      </c>
      <c r="H146">
        <v>1.4527999999999999</v>
      </c>
      <c r="I146">
        <v>26.400600000000001</v>
      </c>
      <c r="J146">
        <v>2.9386000000000001</v>
      </c>
      <c r="K146">
        <v>3.5009999999999999</v>
      </c>
      <c r="L146">
        <v>195.23599999999999</v>
      </c>
      <c r="M146">
        <v>507.17500000000001</v>
      </c>
    </row>
    <row r="147" spans="1:13" x14ac:dyDescent="0.25">
      <c r="A147" s="4">
        <v>42772</v>
      </c>
      <c r="B147">
        <v>7.64</v>
      </c>
      <c r="C147">
        <v>1.3263</v>
      </c>
      <c r="D147">
        <v>1.3263</v>
      </c>
      <c r="E147">
        <v>2.4077000000000002</v>
      </c>
      <c r="F147">
        <v>9.3722999999999992</v>
      </c>
      <c r="G147">
        <v>6.9645999999999999</v>
      </c>
      <c r="H147">
        <v>1.4414</v>
      </c>
      <c r="I147">
        <v>26.750800000000002</v>
      </c>
      <c r="J147">
        <v>2.9386000000000001</v>
      </c>
      <c r="K147">
        <v>3.5009999999999999</v>
      </c>
      <c r="L147">
        <v>194.27500000000001</v>
      </c>
      <c r="M147">
        <v>507.08</v>
      </c>
    </row>
    <row r="148" spans="1:13" x14ac:dyDescent="0.25">
      <c r="A148" s="4">
        <v>42773</v>
      </c>
      <c r="B148">
        <v>7.34</v>
      </c>
      <c r="C148">
        <v>-3.9266999999999999</v>
      </c>
      <c r="D148">
        <v>-3.9266999999999999</v>
      </c>
      <c r="E148">
        <v>2.3931</v>
      </c>
      <c r="F148">
        <v>9.3262999999999998</v>
      </c>
      <c r="G148">
        <v>6.9333</v>
      </c>
      <c r="H148">
        <v>1.4416</v>
      </c>
      <c r="I148">
        <v>25.700399999999998</v>
      </c>
      <c r="J148">
        <v>2.9386000000000001</v>
      </c>
      <c r="K148">
        <v>3.5009999999999999</v>
      </c>
      <c r="L148">
        <v>195.40299999999999</v>
      </c>
      <c r="M148">
        <v>506.47</v>
      </c>
    </row>
    <row r="149" spans="1:13" x14ac:dyDescent="0.25">
      <c r="A149" s="4">
        <v>42774</v>
      </c>
      <c r="B149">
        <v>7.12</v>
      </c>
      <c r="C149">
        <v>-2.9973000000000001</v>
      </c>
      <c r="D149">
        <v>-2.9973000000000001</v>
      </c>
      <c r="E149">
        <v>2.3363</v>
      </c>
      <c r="F149">
        <v>9.3130000000000006</v>
      </c>
      <c r="G149">
        <v>6.9767000000000001</v>
      </c>
      <c r="H149">
        <v>1.4413</v>
      </c>
      <c r="I149">
        <v>24.930099999999999</v>
      </c>
      <c r="J149">
        <v>2.9386000000000001</v>
      </c>
      <c r="K149">
        <v>3.5009999999999999</v>
      </c>
      <c r="L149">
        <v>196.09200000000001</v>
      </c>
      <c r="M149">
        <v>505.38600000000002</v>
      </c>
    </row>
    <row r="150" spans="1:13" x14ac:dyDescent="0.25">
      <c r="A150" s="4">
        <v>42775</v>
      </c>
      <c r="B150">
        <v>8.15</v>
      </c>
      <c r="C150">
        <v>14.4663</v>
      </c>
      <c r="D150">
        <v>14.4663</v>
      </c>
      <c r="E150">
        <v>2.3948</v>
      </c>
      <c r="F150">
        <v>9.2995000000000001</v>
      </c>
      <c r="G150">
        <v>6.9047000000000001</v>
      </c>
      <c r="H150">
        <v>1.4612000000000001</v>
      </c>
      <c r="I150">
        <v>28.5365</v>
      </c>
      <c r="J150">
        <v>2.9386000000000001</v>
      </c>
      <c r="K150">
        <v>3.5009999999999999</v>
      </c>
      <c r="L150">
        <v>206.50399999999999</v>
      </c>
      <c r="M150">
        <v>502.90300000000002</v>
      </c>
    </row>
    <row r="151" spans="1:13" x14ac:dyDescent="0.25">
      <c r="A151" s="4">
        <v>42776</v>
      </c>
      <c r="B151">
        <v>7.85</v>
      </c>
      <c r="C151">
        <v>-3.681</v>
      </c>
      <c r="D151">
        <v>-3.681</v>
      </c>
      <c r="E151">
        <v>2.4073000000000002</v>
      </c>
      <c r="F151">
        <v>9.2844999999999995</v>
      </c>
      <c r="G151">
        <v>6.8771000000000004</v>
      </c>
      <c r="H151">
        <v>1.46</v>
      </c>
      <c r="I151">
        <v>27.4861</v>
      </c>
      <c r="J151">
        <v>2.9386000000000001</v>
      </c>
      <c r="K151">
        <v>3.5009999999999999</v>
      </c>
      <c r="L151">
        <v>203.39599999999999</v>
      </c>
      <c r="M151">
        <v>503.16800000000001</v>
      </c>
    </row>
    <row r="152" spans="1:13" x14ac:dyDescent="0.25">
      <c r="A152" s="4">
        <v>42779</v>
      </c>
      <c r="B152">
        <v>7.6899999999999995</v>
      </c>
      <c r="C152">
        <v>-2.0381999999999998</v>
      </c>
      <c r="D152">
        <v>-2.0381999999999998</v>
      </c>
      <c r="E152">
        <v>2.4358</v>
      </c>
      <c r="F152">
        <v>9.2706999999999997</v>
      </c>
      <c r="G152">
        <v>6.8349000000000002</v>
      </c>
      <c r="H152">
        <v>1.4561999999999999</v>
      </c>
      <c r="I152">
        <v>26.925899999999999</v>
      </c>
      <c r="J152">
        <v>2.9386000000000001</v>
      </c>
      <c r="K152">
        <v>3.5009999999999999</v>
      </c>
      <c r="L152">
        <v>202.17500000000001</v>
      </c>
      <c r="M152">
        <v>498.10599999999999</v>
      </c>
    </row>
    <row r="153" spans="1:13" x14ac:dyDescent="0.25">
      <c r="A153" s="4">
        <v>42780</v>
      </c>
      <c r="B153">
        <v>7.45</v>
      </c>
      <c r="C153">
        <v>-3.1208999999999998</v>
      </c>
      <c r="D153">
        <v>-3.1208999999999998</v>
      </c>
      <c r="E153">
        <v>2.4698000000000002</v>
      </c>
      <c r="F153">
        <v>9.2555999999999994</v>
      </c>
      <c r="G153">
        <v>6.7858000000000001</v>
      </c>
      <c r="H153">
        <v>1.4532</v>
      </c>
      <c r="I153">
        <v>26.0855</v>
      </c>
      <c r="J153">
        <v>2.9386000000000001</v>
      </c>
      <c r="K153">
        <v>3.5009999999999999</v>
      </c>
      <c r="L153">
        <v>124.143</v>
      </c>
      <c r="M153">
        <v>497.57900000000001</v>
      </c>
    </row>
    <row r="154" spans="1:13" x14ac:dyDescent="0.25">
      <c r="A154" s="4">
        <v>42781</v>
      </c>
      <c r="B154">
        <v>7.64</v>
      </c>
      <c r="C154">
        <v>2.5503</v>
      </c>
      <c r="D154">
        <v>2.5503</v>
      </c>
      <c r="E154">
        <v>2.4931999999999999</v>
      </c>
      <c r="F154">
        <v>9.2173999999999996</v>
      </c>
      <c r="G154">
        <v>6.7241999999999997</v>
      </c>
      <c r="H154">
        <v>1.456</v>
      </c>
      <c r="I154">
        <v>26.750800000000002</v>
      </c>
      <c r="J154">
        <v>2.9386000000000001</v>
      </c>
      <c r="K154">
        <v>3.5009999999999999</v>
      </c>
      <c r="L154">
        <v>92.218999999999994</v>
      </c>
      <c r="M154">
        <v>497.286</v>
      </c>
    </row>
    <row r="155" spans="1:13" x14ac:dyDescent="0.25">
      <c r="A155" s="4">
        <v>42782</v>
      </c>
      <c r="B155">
        <v>7.29</v>
      </c>
      <c r="C155">
        <v>-4.5811999999999999</v>
      </c>
      <c r="D155">
        <v>-4.5811999999999999</v>
      </c>
      <c r="E155">
        <v>2.4466999999999999</v>
      </c>
      <c r="F155">
        <v>9.1775000000000002</v>
      </c>
      <c r="G155">
        <v>6.7308000000000003</v>
      </c>
      <c r="H155">
        <v>1.4571000000000001</v>
      </c>
      <c r="I155">
        <v>25.525300000000001</v>
      </c>
      <c r="J155">
        <v>2.9386000000000001</v>
      </c>
      <c r="K155">
        <v>3.5009999999999999</v>
      </c>
      <c r="L155">
        <v>92.807000000000002</v>
      </c>
      <c r="M155">
        <v>462.02800000000002</v>
      </c>
    </row>
    <row r="156" spans="1:13" x14ac:dyDescent="0.25">
      <c r="A156" s="4">
        <v>42783</v>
      </c>
      <c r="B156">
        <v>7.15</v>
      </c>
      <c r="C156">
        <v>-1.9203999999999999</v>
      </c>
      <c r="D156">
        <v>-1.9203999999999999</v>
      </c>
      <c r="E156">
        <v>2.4146999999999998</v>
      </c>
      <c r="F156">
        <v>9.1610999999999994</v>
      </c>
      <c r="G156">
        <v>6.7465000000000002</v>
      </c>
      <c r="H156">
        <v>1.4565000000000001</v>
      </c>
      <c r="I156">
        <v>25.0351</v>
      </c>
      <c r="J156">
        <v>2.9386000000000001</v>
      </c>
      <c r="K156">
        <v>3.5009999999999999</v>
      </c>
      <c r="L156">
        <v>92.527000000000001</v>
      </c>
      <c r="M156">
        <v>386.09199999999998</v>
      </c>
    </row>
    <row r="157" spans="1:13" x14ac:dyDescent="0.25">
      <c r="A157" s="4">
        <v>42787</v>
      </c>
      <c r="B157">
        <v>6.64</v>
      </c>
      <c r="C157">
        <v>-7.1329000000000002</v>
      </c>
      <c r="D157">
        <v>-7.1329000000000002</v>
      </c>
      <c r="E157">
        <v>2.4289999999999998</v>
      </c>
      <c r="F157">
        <v>9.1373999999999995</v>
      </c>
      <c r="G157">
        <v>6.7084000000000001</v>
      </c>
      <c r="H157">
        <v>1.4480999999999999</v>
      </c>
      <c r="I157">
        <v>23.249400000000001</v>
      </c>
      <c r="J157">
        <v>2.9386000000000001</v>
      </c>
      <c r="K157">
        <v>3.5009999999999999</v>
      </c>
      <c r="L157">
        <v>98.058000000000007</v>
      </c>
      <c r="M157">
        <v>326.81299999999999</v>
      </c>
    </row>
    <row r="158" spans="1:13" x14ac:dyDescent="0.25">
      <c r="A158" s="4">
        <v>42788</v>
      </c>
      <c r="B158">
        <v>6.4</v>
      </c>
      <c r="C158">
        <v>-3.6145</v>
      </c>
      <c r="D158">
        <v>-3.6145</v>
      </c>
      <c r="E158">
        <v>2.4129</v>
      </c>
      <c r="F158">
        <v>9.1402999999999999</v>
      </c>
      <c r="G158">
        <v>6.7272999999999996</v>
      </c>
      <c r="H158">
        <v>1.4492</v>
      </c>
      <c r="I158">
        <v>22.408999999999999</v>
      </c>
      <c r="J158">
        <v>2.9386000000000001</v>
      </c>
      <c r="K158">
        <v>3.5009999999999999</v>
      </c>
      <c r="L158">
        <v>98.525000000000006</v>
      </c>
      <c r="M158">
        <v>290.70800000000003</v>
      </c>
    </row>
    <row r="159" spans="1:13" x14ac:dyDescent="0.25">
      <c r="A159" s="4">
        <v>42789</v>
      </c>
      <c r="B159">
        <v>6.09</v>
      </c>
      <c r="C159">
        <v>-4.8437000000000001</v>
      </c>
      <c r="D159">
        <v>-4.8437000000000001</v>
      </c>
      <c r="E159">
        <v>2.3719999999999999</v>
      </c>
      <c r="F159">
        <v>9.1377000000000006</v>
      </c>
      <c r="G159">
        <v>6.7658000000000005</v>
      </c>
      <c r="H159">
        <v>1.4490000000000001</v>
      </c>
      <c r="I159">
        <v>21.323599999999999</v>
      </c>
      <c r="J159">
        <v>2.9386000000000001</v>
      </c>
      <c r="K159">
        <v>3.5009999999999999</v>
      </c>
      <c r="L159">
        <v>43.822000000000003</v>
      </c>
      <c r="M159">
        <v>237.02199999999999</v>
      </c>
    </row>
    <row r="160" spans="1:13" x14ac:dyDescent="0.25">
      <c r="A160" s="4">
        <v>42790</v>
      </c>
      <c r="B160">
        <v>5.98</v>
      </c>
      <c r="C160">
        <v>-1.8062</v>
      </c>
      <c r="D160">
        <v>-1.8062</v>
      </c>
      <c r="E160">
        <v>2.3117000000000001</v>
      </c>
      <c r="F160">
        <v>9.2836999999999996</v>
      </c>
      <c r="G160">
        <v>6.9719999999999995</v>
      </c>
      <c r="H160">
        <v>1.4501999999999999</v>
      </c>
      <c r="I160">
        <v>20.938400000000001</v>
      </c>
      <c r="J160">
        <v>2.9386000000000001</v>
      </c>
      <c r="K160">
        <v>3.5009999999999999</v>
      </c>
      <c r="L160">
        <v>44.31</v>
      </c>
      <c r="M160">
        <v>236.386</v>
      </c>
    </row>
    <row r="161" spans="1:13" x14ac:dyDescent="0.25">
      <c r="A161" s="4">
        <v>42793</v>
      </c>
      <c r="B161">
        <v>5.8100000000000005</v>
      </c>
      <c r="C161">
        <v>-2.8428</v>
      </c>
      <c r="D161">
        <v>-2.8428</v>
      </c>
      <c r="E161">
        <v>2.3650000000000002</v>
      </c>
      <c r="F161">
        <v>9.1948000000000008</v>
      </c>
      <c r="G161">
        <v>6.8297999999999996</v>
      </c>
      <c r="H161">
        <v>1.4487999999999999</v>
      </c>
      <c r="I161">
        <v>20.3432</v>
      </c>
      <c r="J161">
        <v>2.9386000000000001</v>
      </c>
      <c r="K161">
        <v>3.5009999999999999</v>
      </c>
      <c r="L161">
        <v>43.948</v>
      </c>
      <c r="M161">
        <v>236.374</v>
      </c>
    </row>
    <row r="162" spans="1:13" x14ac:dyDescent="0.25">
      <c r="A162" s="4">
        <v>42794</v>
      </c>
      <c r="B162">
        <v>6.36</v>
      </c>
      <c r="C162">
        <v>9.4664000000000001</v>
      </c>
      <c r="D162">
        <v>9.4664000000000001</v>
      </c>
      <c r="E162">
        <v>2.3898999999999999</v>
      </c>
      <c r="F162">
        <v>9.1740999999999993</v>
      </c>
      <c r="G162">
        <v>6.7841000000000005</v>
      </c>
      <c r="H162">
        <v>1.4346999999999999</v>
      </c>
      <c r="I162">
        <v>22.268999999999998</v>
      </c>
      <c r="J162">
        <v>2.9386000000000001</v>
      </c>
      <c r="K162">
        <v>3.5009999999999999</v>
      </c>
      <c r="L162">
        <v>78.725999999999999</v>
      </c>
      <c r="M162">
        <v>203.34800000000001</v>
      </c>
    </row>
    <row r="163" spans="1:13" x14ac:dyDescent="0.25">
      <c r="A163" s="4">
        <v>42795</v>
      </c>
      <c r="B163">
        <v>6.49</v>
      </c>
      <c r="C163">
        <v>2.044</v>
      </c>
      <c r="D163">
        <v>2.044</v>
      </c>
      <c r="E163">
        <v>2.4525999999999999</v>
      </c>
      <c r="F163">
        <v>9.1053999999999995</v>
      </c>
      <c r="G163">
        <v>6.6527000000000003</v>
      </c>
      <c r="H163">
        <v>1.4365000000000001</v>
      </c>
      <c r="I163">
        <v>22.7242</v>
      </c>
      <c r="J163">
        <v>2.9386000000000001</v>
      </c>
      <c r="K163">
        <v>3.5009999999999999</v>
      </c>
      <c r="L163">
        <v>77.893000000000001</v>
      </c>
      <c r="M163">
        <v>148.52199999999999</v>
      </c>
    </row>
    <row r="164" spans="1:13" x14ac:dyDescent="0.25">
      <c r="A164" s="4">
        <v>42796</v>
      </c>
      <c r="B164">
        <v>6.47</v>
      </c>
      <c r="C164">
        <v>-0.30819999999999997</v>
      </c>
      <c r="D164">
        <v>-0.30819999999999997</v>
      </c>
      <c r="E164">
        <v>2.4779</v>
      </c>
      <c r="F164">
        <v>9.1148000000000007</v>
      </c>
      <c r="G164">
        <v>6.6370000000000005</v>
      </c>
      <c r="H164">
        <v>1.4350000000000001</v>
      </c>
      <c r="I164">
        <v>22.6541</v>
      </c>
      <c r="J164">
        <v>2.9386000000000001</v>
      </c>
      <c r="K164">
        <v>3.5009999999999999</v>
      </c>
      <c r="L164">
        <v>76.174999999999997</v>
      </c>
      <c r="M164">
        <v>146.071</v>
      </c>
    </row>
    <row r="165" spans="1:13" x14ac:dyDescent="0.25">
      <c r="A165" s="4">
        <v>42797</v>
      </c>
      <c r="B165">
        <v>6.34</v>
      </c>
      <c r="C165">
        <v>-2.0093000000000001</v>
      </c>
      <c r="D165">
        <v>-2.0093000000000001</v>
      </c>
      <c r="E165">
        <v>2.4779999999999998</v>
      </c>
      <c r="F165">
        <v>9.1212999999999997</v>
      </c>
      <c r="G165">
        <v>6.6432000000000002</v>
      </c>
      <c r="H165">
        <v>1.4351</v>
      </c>
      <c r="I165">
        <v>22.199000000000002</v>
      </c>
      <c r="J165">
        <v>2.9386000000000001</v>
      </c>
      <c r="K165">
        <v>3.5009999999999999</v>
      </c>
      <c r="L165">
        <v>76.2</v>
      </c>
      <c r="M165">
        <v>122.94199999999999</v>
      </c>
    </row>
    <row r="166" spans="1:13" x14ac:dyDescent="0.25">
      <c r="A166" s="4">
        <v>42800</v>
      </c>
      <c r="B166">
        <v>6.43</v>
      </c>
      <c r="C166">
        <v>1.4196</v>
      </c>
      <c r="D166">
        <v>1.4196</v>
      </c>
      <c r="E166">
        <v>2.4996999999999998</v>
      </c>
      <c r="F166">
        <v>9.1439000000000004</v>
      </c>
      <c r="G166">
        <v>6.6441999999999997</v>
      </c>
      <c r="H166">
        <v>1.4266000000000001</v>
      </c>
      <c r="I166">
        <v>22.514099999999999</v>
      </c>
      <c r="J166">
        <v>2.9386000000000001</v>
      </c>
      <c r="K166">
        <v>3.5009999999999999</v>
      </c>
      <c r="L166">
        <v>67.646000000000001</v>
      </c>
      <c r="M166">
        <v>122.967</v>
      </c>
    </row>
    <row r="167" spans="1:13" x14ac:dyDescent="0.25">
      <c r="A167" s="4">
        <v>42801</v>
      </c>
      <c r="B167">
        <v>6.4</v>
      </c>
      <c r="C167">
        <v>-0.46660000000000001</v>
      </c>
      <c r="D167">
        <v>-0.46660000000000001</v>
      </c>
      <c r="E167">
        <v>2.5179</v>
      </c>
      <c r="F167">
        <v>9.1614000000000004</v>
      </c>
      <c r="G167">
        <v>6.6436000000000002</v>
      </c>
      <c r="H167">
        <v>1.4256</v>
      </c>
      <c r="I167">
        <v>22.408999999999999</v>
      </c>
      <c r="J167">
        <v>2.9386000000000001</v>
      </c>
      <c r="K167">
        <v>3.5009999999999999</v>
      </c>
      <c r="L167">
        <v>64.653000000000006</v>
      </c>
      <c r="M167">
        <v>122.60599999999999</v>
      </c>
    </row>
    <row r="168" spans="1:13" x14ac:dyDescent="0.25">
      <c r="A168" s="4">
        <v>42802</v>
      </c>
      <c r="B168">
        <v>6.28</v>
      </c>
      <c r="C168">
        <v>-1.875</v>
      </c>
      <c r="D168">
        <v>-1.875</v>
      </c>
      <c r="E168">
        <v>2.5596999999999999</v>
      </c>
      <c r="F168">
        <v>9.1750000000000007</v>
      </c>
      <c r="G168">
        <v>6.6152999999999995</v>
      </c>
      <c r="H168">
        <v>1.4262999999999999</v>
      </c>
      <c r="I168">
        <v>43.167999999999999</v>
      </c>
      <c r="J168">
        <v>2.9386000000000001</v>
      </c>
      <c r="K168">
        <v>6.8739999999999997</v>
      </c>
      <c r="L168">
        <v>58.832000000000001</v>
      </c>
      <c r="M168">
        <v>122.62</v>
      </c>
    </row>
    <row r="169" spans="1:13" x14ac:dyDescent="0.25">
      <c r="A169" s="4">
        <v>42803</v>
      </c>
      <c r="B169">
        <v>6.19</v>
      </c>
      <c r="C169">
        <v>-1.4331</v>
      </c>
      <c r="D169">
        <v>-1.4331</v>
      </c>
      <c r="E169">
        <v>2.6052999999999997</v>
      </c>
      <c r="F169">
        <v>9.1753</v>
      </c>
      <c r="G169">
        <v>6.57</v>
      </c>
      <c r="H169">
        <v>1.4262000000000001</v>
      </c>
      <c r="I169">
        <v>42.549300000000002</v>
      </c>
      <c r="J169">
        <v>2.9386000000000001</v>
      </c>
      <c r="K169">
        <v>6.8739999999999997</v>
      </c>
      <c r="L169">
        <v>58.411999999999999</v>
      </c>
      <c r="M169">
        <v>122.643</v>
      </c>
    </row>
    <row r="170" spans="1:13" x14ac:dyDescent="0.25">
      <c r="A170" s="4">
        <v>42804</v>
      </c>
      <c r="B170">
        <v>6.05</v>
      </c>
      <c r="C170">
        <v>-2.2616999999999998</v>
      </c>
      <c r="D170">
        <v>-2.2616999999999998</v>
      </c>
      <c r="E170">
        <v>2.5745</v>
      </c>
      <c r="F170">
        <v>9.1478999999999999</v>
      </c>
      <c r="G170">
        <v>6.5734000000000004</v>
      </c>
      <c r="H170">
        <v>1.4209000000000001</v>
      </c>
      <c r="I170">
        <v>41.587000000000003</v>
      </c>
      <c r="J170">
        <v>2.9386000000000001</v>
      </c>
      <c r="K170">
        <v>6.8739999999999997</v>
      </c>
      <c r="L170">
        <v>57.406999999999996</v>
      </c>
      <c r="M170">
        <v>121.94</v>
      </c>
    </row>
    <row r="171" spans="1:13" x14ac:dyDescent="0.25">
      <c r="A171" s="4">
        <v>42807</v>
      </c>
      <c r="B171">
        <v>6.05</v>
      </c>
      <c r="C171">
        <v>0</v>
      </c>
      <c r="D171">
        <v>0</v>
      </c>
      <c r="E171">
        <v>2.6257999999999999</v>
      </c>
      <c r="F171">
        <v>9.1324000000000005</v>
      </c>
      <c r="G171">
        <v>6.5065999999999997</v>
      </c>
      <c r="H171">
        <v>1.4231</v>
      </c>
      <c r="I171">
        <v>41.587000000000003</v>
      </c>
      <c r="J171">
        <v>2.9386000000000001</v>
      </c>
      <c r="K171">
        <v>6.8739999999999997</v>
      </c>
      <c r="L171">
        <v>24.613</v>
      </c>
      <c r="M171">
        <v>120.492</v>
      </c>
    </row>
    <row r="172" spans="1:13" x14ac:dyDescent="0.25">
      <c r="A172" s="4">
        <v>42808</v>
      </c>
      <c r="B172">
        <v>6.21</v>
      </c>
      <c r="C172">
        <v>2.6446000000000001</v>
      </c>
      <c r="D172">
        <v>2.6446000000000001</v>
      </c>
      <c r="E172">
        <v>2.6002000000000001</v>
      </c>
      <c r="F172">
        <v>9.1844000000000001</v>
      </c>
      <c r="G172">
        <v>6.5842000000000001</v>
      </c>
      <c r="H172">
        <v>1.4407000000000001</v>
      </c>
      <c r="I172">
        <v>42.686799999999998</v>
      </c>
      <c r="J172">
        <v>2.9386000000000001</v>
      </c>
      <c r="K172">
        <v>6.8739999999999997</v>
      </c>
      <c r="L172">
        <v>26.722999999999999</v>
      </c>
      <c r="M172">
        <v>120.32899999999999</v>
      </c>
    </row>
    <row r="173" spans="1:13" x14ac:dyDescent="0.25">
      <c r="A173" s="4">
        <v>42809</v>
      </c>
      <c r="B173">
        <v>6.19</v>
      </c>
      <c r="C173">
        <v>-0.3221</v>
      </c>
      <c r="D173">
        <v>-0.3221</v>
      </c>
      <c r="E173">
        <v>2.4929999999999999</v>
      </c>
      <c r="F173">
        <v>9.2948000000000004</v>
      </c>
      <c r="G173">
        <v>6.8018000000000001</v>
      </c>
      <c r="H173">
        <v>1.4382999999999999</v>
      </c>
      <c r="I173">
        <v>42.549300000000002</v>
      </c>
      <c r="J173">
        <v>2.9386000000000001</v>
      </c>
      <c r="K173">
        <v>6.8739999999999997</v>
      </c>
      <c r="L173">
        <v>26.72</v>
      </c>
      <c r="M173">
        <v>80.897000000000006</v>
      </c>
    </row>
    <row r="174" spans="1:13" x14ac:dyDescent="0.25">
      <c r="A174" s="4">
        <v>42810</v>
      </c>
      <c r="B174">
        <v>6.16</v>
      </c>
      <c r="C174">
        <v>-0.48470000000000002</v>
      </c>
      <c r="D174">
        <v>-0.48470000000000002</v>
      </c>
      <c r="E174">
        <v>2.5402</v>
      </c>
      <c r="F174">
        <v>9.3254999999999999</v>
      </c>
      <c r="G174">
        <v>6.7853000000000003</v>
      </c>
      <c r="H174">
        <v>1.4381999999999999</v>
      </c>
      <c r="I174">
        <v>42.3431</v>
      </c>
      <c r="J174">
        <v>2.9386000000000001</v>
      </c>
      <c r="K174">
        <v>6.8739999999999997</v>
      </c>
      <c r="L174">
        <v>25.068999999999999</v>
      </c>
      <c r="M174">
        <v>67.997</v>
      </c>
    </row>
    <row r="175" spans="1:13" x14ac:dyDescent="0.25">
      <c r="A175" s="4">
        <v>42811</v>
      </c>
      <c r="B175">
        <v>6.01</v>
      </c>
      <c r="C175">
        <v>-2.4350999999999998</v>
      </c>
      <c r="D175">
        <v>-2.4350999999999998</v>
      </c>
      <c r="E175">
        <v>2.5004999999999997</v>
      </c>
      <c r="F175">
        <v>9.3304000000000009</v>
      </c>
      <c r="G175">
        <v>6.8299000000000003</v>
      </c>
      <c r="H175">
        <v>1.4379999999999999</v>
      </c>
      <c r="I175">
        <v>41.311999999999998</v>
      </c>
      <c r="J175">
        <v>2.9386000000000001</v>
      </c>
      <c r="K175">
        <v>6.8739999999999997</v>
      </c>
      <c r="L175">
        <v>25.032</v>
      </c>
      <c r="M175">
        <v>66.299000000000007</v>
      </c>
    </row>
    <row r="176" spans="1:13" x14ac:dyDescent="0.25">
      <c r="A176" s="4">
        <v>42814</v>
      </c>
      <c r="B176">
        <v>5.9</v>
      </c>
      <c r="C176">
        <v>-1.8303</v>
      </c>
      <c r="D176">
        <v>-1.8303</v>
      </c>
      <c r="E176">
        <v>2.4607000000000001</v>
      </c>
      <c r="F176">
        <v>9.3255999999999997</v>
      </c>
      <c r="G176">
        <v>6.8647999999999998</v>
      </c>
      <c r="H176">
        <v>1.4497</v>
      </c>
      <c r="I176">
        <v>40.555900000000001</v>
      </c>
      <c r="J176">
        <v>2.9386000000000001</v>
      </c>
      <c r="K176">
        <v>6.8739999999999997</v>
      </c>
      <c r="L176">
        <v>25.616</v>
      </c>
      <c r="M176">
        <v>66.045000000000002</v>
      </c>
    </row>
    <row r="177" spans="1:13" x14ac:dyDescent="0.25">
      <c r="A177" s="4">
        <v>42815</v>
      </c>
      <c r="B177">
        <v>5.84</v>
      </c>
      <c r="C177">
        <v>-1.0168999999999999</v>
      </c>
      <c r="D177">
        <v>-1.0168999999999999</v>
      </c>
      <c r="E177">
        <v>2.4175</v>
      </c>
      <c r="F177">
        <v>9.3582000000000001</v>
      </c>
      <c r="G177">
        <v>6.9406999999999996</v>
      </c>
      <c r="H177">
        <v>1.4450000000000001</v>
      </c>
      <c r="I177">
        <v>40.1434</v>
      </c>
      <c r="J177">
        <v>2.9386000000000001</v>
      </c>
      <c r="K177">
        <v>6.8739999999999997</v>
      </c>
      <c r="L177">
        <v>24.942</v>
      </c>
      <c r="M177">
        <v>65.338999999999999</v>
      </c>
    </row>
    <row r="178" spans="1:13" x14ac:dyDescent="0.25">
      <c r="A178" s="4">
        <v>42816</v>
      </c>
      <c r="B178">
        <v>5.84</v>
      </c>
      <c r="C178">
        <v>0</v>
      </c>
      <c r="D178">
        <v>0</v>
      </c>
      <c r="E178">
        <v>2.4050000000000002</v>
      </c>
      <c r="F178">
        <v>9.3728999999999996</v>
      </c>
      <c r="G178">
        <v>6.9679000000000002</v>
      </c>
      <c r="H178">
        <v>1.4450000000000001</v>
      </c>
      <c r="I178">
        <v>40.1434</v>
      </c>
      <c r="J178">
        <v>2.9386000000000001</v>
      </c>
      <c r="K178">
        <v>6.8739999999999997</v>
      </c>
      <c r="L178">
        <v>24.951999999999998</v>
      </c>
      <c r="M178">
        <v>64.998000000000005</v>
      </c>
    </row>
    <row r="179" spans="1:13" x14ac:dyDescent="0.25">
      <c r="A179" s="4">
        <v>42817</v>
      </c>
      <c r="B179">
        <v>5.71</v>
      </c>
      <c r="C179">
        <v>-2.226</v>
      </c>
      <c r="D179">
        <v>-2.226</v>
      </c>
      <c r="E179">
        <v>2.4194</v>
      </c>
      <c r="F179">
        <v>9.3724000000000007</v>
      </c>
      <c r="G179">
        <v>6.9528999999999996</v>
      </c>
      <c r="H179">
        <v>1.4456</v>
      </c>
      <c r="I179">
        <v>39.2498</v>
      </c>
      <c r="J179">
        <v>2.9386000000000001</v>
      </c>
      <c r="K179">
        <v>6.8739999999999997</v>
      </c>
      <c r="L179">
        <v>24.875</v>
      </c>
      <c r="M179">
        <v>47.927999999999997</v>
      </c>
    </row>
    <row r="180" spans="1:13" x14ac:dyDescent="0.25">
      <c r="A180" s="4">
        <v>42818</v>
      </c>
      <c r="B180">
        <v>5.8</v>
      </c>
      <c r="C180">
        <v>1.5762</v>
      </c>
      <c r="D180">
        <v>1.5762</v>
      </c>
      <c r="E180">
        <v>2.4123000000000001</v>
      </c>
      <c r="F180">
        <v>9.3774999999999995</v>
      </c>
      <c r="G180">
        <v>6.9650999999999996</v>
      </c>
      <c r="H180">
        <v>1.4474</v>
      </c>
      <c r="I180">
        <v>39.868499999999997</v>
      </c>
      <c r="J180">
        <v>2.9386000000000001</v>
      </c>
      <c r="K180">
        <v>6.8739999999999997</v>
      </c>
      <c r="L180">
        <v>27.472000000000001</v>
      </c>
      <c r="M180">
        <v>47.972000000000001</v>
      </c>
    </row>
    <row r="181" spans="1:13" x14ac:dyDescent="0.25">
      <c r="A181" s="4">
        <v>42821</v>
      </c>
      <c r="B181">
        <v>5.7</v>
      </c>
      <c r="C181">
        <v>-1.7241</v>
      </c>
      <c r="D181">
        <v>-1.7241</v>
      </c>
      <c r="E181">
        <v>2.3782000000000001</v>
      </c>
      <c r="F181">
        <v>9.3718000000000004</v>
      </c>
      <c r="G181">
        <v>6.9935999999999998</v>
      </c>
      <c r="H181">
        <v>1.4626999999999999</v>
      </c>
      <c r="I181">
        <v>39.181100000000001</v>
      </c>
      <c r="J181">
        <v>2.9386000000000001</v>
      </c>
      <c r="K181">
        <v>6.8739999999999997</v>
      </c>
      <c r="L181">
        <v>20.754000000000001</v>
      </c>
      <c r="M181">
        <v>47.917999999999999</v>
      </c>
    </row>
    <row r="182" spans="1:13" x14ac:dyDescent="0.25">
      <c r="A182" s="4">
        <v>42822</v>
      </c>
      <c r="B182">
        <v>5.65</v>
      </c>
      <c r="C182">
        <v>-0.87719999999999998</v>
      </c>
      <c r="D182">
        <v>-0.87719999999999998</v>
      </c>
      <c r="E182">
        <v>2.4178000000000002</v>
      </c>
      <c r="F182">
        <v>9.3414999999999999</v>
      </c>
      <c r="G182">
        <v>6.9237000000000002</v>
      </c>
      <c r="H182">
        <v>1.4712000000000001</v>
      </c>
      <c r="I182">
        <v>38.837400000000002</v>
      </c>
      <c r="J182">
        <v>2.9386000000000001</v>
      </c>
      <c r="K182">
        <v>6.8739999999999997</v>
      </c>
      <c r="L182">
        <v>20.417999999999999</v>
      </c>
      <c r="M182">
        <v>47.457999999999998</v>
      </c>
    </row>
    <row r="183" spans="1:13" x14ac:dyDescent="0.25">
      <c r="A183" s="4">
        <v>42823</v>
      </c>
      <c r="B183">
        <v>5.64</v>
      </c>
      <c r="C183">
        <v>-0.17699999999999999</v>
      </c>
      <c r="D183">
        <v>-0.17699999999999999</v>
      </c>
      <c r="E183">
        <v>2.3765000000000001</v>
      </c>
      <c r="F183">
        <v>9.3411000000000008</v>
      </c>
      <c r="G183">
        <v>6.9645999999999999</v>
      </c>
      <c r="H183">
        <v>1.4712000000000001</v>
      </c>
      <c r="I183">
        <v>38.768700000000003</v>
      </c>
      <c r="J183">
        <v>2.9386000000000001</v>
      </c>
      <c r="K183">
        <v>6.8739999999999997</v>
      </c>
      <c r="L183">
        <v>20.742000000000001</v>
      </c>
      <c r="M183">
        <v>46.298999999999999</v>
      </c>
    </row>
    <row r="184" spans="1:13" x14ac:dyDescent="0.25">
      <c r="A184" s="4">
        <v>42824</v>
      </c>
      <c r="B184">
        <v>5.79</v>
      </c>
      <c r="C184">
        <v>2.6596000000000002</v>
      </c>
      <c r="D184">
        <v>2.6596000000000002</v>
      </c>
      <c r="E184">
        <v>2.4197000000000002</v>
      </c>
      <c r="F184">
        <v>9.3323999999999998</v>
      </c>
      <c r="G184">
        <v>6.9127000000000001</v>
      </c>
      <c r="H184">
        <v>1.4731000000000001</v>
      </c>
      <c r="I184">
        <v>39.799799999999998</v>
      </c>
      <c r="J184">
        <v>2.9386000000000001</v>
      </c>
      <c r="K184">
        <v>6.8739999999999997</v>
      </c>
      <c r="L184">
        <v>26.216000000000001</v>
      </c>
      <c r="M184">
        <v>46.134</v>
      </c>
    </row>
    <row r="185" spans="1:13" x14ac:dyDescent="0.25">
      <c r="A185" s="4">
        <v>42825</v>
      </c>
      <c r="B185">
        <v>5.76</v>
      </c>
      <c r="C185">
        <v>-0.5181</v>
      </c>
      <c r="D185">
        <v>-0.5181</v>
      </c>
      <c r="E185">
        <v>2.3874</v>
      </c>
      <c r="F185">
        <v>9.3407</v>
      </c>
      <c r="G185">
        <v>6.9533000000000005</v>
      </c>
      <c r="H185">
        <v>1.4708999999999999</v>
      </c>
      <c r="I185">
        <v>39.593499999999999</v>
      </c>
      <c r="J185">
        <v>2.9386000000000001</v>
      </c>
      <c r="K185">
        <v>6.8739999999999997</v>
      </c>
      <c r="L185">
        <v>24.79</v>
      </c>
      <c r="M185">
        <v>46.003</v>
      </c>
    </row>
    <row r="186" spans="1:13" x14ac:dyDescent="0.25">
      <c r="A186" s="4">
        <v>42828</v>
      </c>
      <c r="B186">
        <v>5.87</v>
      </c>
      <c r="C186">
        <v>1.9097</v>
      </c>
      <c r="D186">
        <v>1.9097</v>
      </c>
      <c r="E186">
        <v>2.3193000000000001</v>
      </c>
      <c r="F186">
        <v>9.3566000000000003</v>
      </c>
      <c r="G186">
        <v>7.0373000000000001</v>
      </c>
      <c r="H186">
        <v>1.4775</v>
      </c>
      <c r="I186">
        <v>40.349699999999999</v>
      </c>
      <c r="J186">
        <v>2.9386000000000001</v>
      </c>
      <c r="K186">
        <v>6.8739999999999997</v>
      </c>
      <c r="L186">
        <v>26.773</v>
      </c>
      <c r="M186">
        <v>41.737000000000002</v>
      </c>
    </row>
    <row r="187" spans="1:13" x14ac:dyDescent="0.25">
      <c r="A187" s="4">
        <v>42829</v>
      </c>
      <c r="B187">
        <v>5.92</v>
      </c>
      <c r="C187">
        <v>0.8518</v>
      </c>
      <c r="D187">
        <v>0.8518</v>
      </c>
      <c r="E187">
        <v>2.3605</v>
      </c>
      <c r="F187">
        <v>9.3757999999999999</v>
      </c>
      <c r="G187">
        <v>7.0152999999999999</v>
      </c>
      <c r="H187">
        <v>1.4776</v>
      </c>
      <c r="I187">
        <v>40.693399999999997</v>
      </c>
      <c r="J187">
        <v>2.9386000000000001</v>
      </c>
      <c r="K187">
        <v>6.8739999999999997</v>
      </c>
      <c r="L187">
        <v>27.1</v>
      </c>
      <c r="M187">
        <v>40.645000000000003</v>
      </c>
    </row>
    <row r="188" spans="1:13" x14ac:dyDescent="0.25">
      <c r="A188" s="4">
        <v>42830</v>
      </c>
      <c r="B188">
        <v>6.01</v>
      </c>
      <c r="C188">
        <v>1.5203</v>
      </c>
      <c r="D188">
        <v>1.5203</v>
      </c>
      <c r="E188">
        <v>2.3353999999999999</v>
      </c>
      <c r="F188">
        <v>9.3960000000000008</v>
      </c>
      <c r="G188">
        <v>7.0606</v>
      </c>
      <c r="H188">
        <v>1.4755</v>
      </c>
      <c r="I188">
        <v>41.311999999999998</v>
      </c>
      <c r="J188">
        <v>2.9386000000000001</v>
      </c>
      <c r="K188">
        <v>6.8739999999999997</v>
      </c>
      <c r="L188">
        <v>23.574000000000002</v>
      </c>
      <c r="M188">
        <v>38.250999999999998</v>
      </c>
    </row>
    <row r="189" spans="1:13" x14ac:dyDescent="0.25">
      <c r="A189" s="4">
        <v>42831</v>
      </c>
      <c r="B189">
        <v>5.99</v>
      </c>
      <c r="C189">
        <v>-0.33279999999999998</v>
      </c>
      <c r="D189">
        <v>-0.33279999999999998</v>
      </c>
      <c r="E189">
        <v>2.3407999999999998</v>
      </c>
      <c r="F189">
        <v>9.3914000000000009</v>
      </c>
      <c r="G189">
        <v>7.0506000000000002</v>
      </c>
      <c r="H189">
        <v>1.4754</v>
      </c>
      <c r="I189">
        <v>41.174500000000002</v>
      </c>
      <c r="J189">
        <v>2.9386000000000001</v>
      </c>
      <c r="K189">
        <v>6.8739999999999997</v>
      </c>
      <c r="L189">
        <v>23.172999999999998</v>
      </c>
      <c r="M189">
        <v>37.866999999999997</v>
      </c>
    </row>
    <row r="190" spans="1:13" x14ac:dyDescent="0.25">
      <c r="A190" s="4">
        <v>42832</v>
      </c>
      <c r="B190">
        <v>5.7</v>
      </c>
      <c r="C190">
        <v>-4.8414000000000001</v>
      </c>
      <c r="D190">
        <v>-4.8414000000000001</v>
      </c>
      <c r="E190">
        <v>2.3822000000000001</v>
      </c>
      <c r="F190">
        <v>9.4095999999999993</v>
      </c>
      <c r="G190">
        <v>7.0274000000000001</v>
      </c>
      <c r="H190">
        <v>1.4873000000000001</v>
      </c>
      <c r="I190">
        <v>39.181100000000001</v>
      </c>
      <c r="J190">
        <v>2.9386000000000001</v>
      </c>
      <c r="K190">
        <v>6.8739999999999997</v>
      </c>
      <c r="L190">
        <v>35.728999999999999</v>
      </c>
      <c r="M190">
        <v>39.802</v>
      </c>
    </row>
    <row r="191" spans="1:13" x14ac:dyDescent="0.25">
      <c r="A191" s="4">
        <v>42835</v>
      </c>
      <c r="B191">
        <v>5.77</v>
      </c>
      <c r="C191">
        <v>1.2281</v>
      </c>
      <c r="D191">
        <v>1.2281</v>
      </c>
      <c r="E191">
        <v>2.3660999999999999</v>
      </c>
      <c r="F191">
        <v>9.4106000000000005</v>
      </c>
      <c r="G191">
        <v>7.0445000000000002</v>
      </c>
      <c r="H191">
        <v>1.4842</v>
      </c>
      <c r="I191">
        <v>39.662300000000002</v>
      </c>
      <c r="J191">
        <v>2.9386000000000001</v>
      </c>
      <c r="K191">
        <v>6.8739999999999997</v>
      </c>
      <c r="L191">
        <v>35.831000000000003</v>
      </c>
      <c r="M191">
        <v>28.446000000000002</v>
      </c>
    </row>
    <row r="192" spans="1:13" x14ac:dyDescent="0.25">
      <c r="A192" s="4">
        <v>42836</v>
      </c>
      <c r="B192">
        <v>5.84</v>
      </c>
      <c r="C192">
        <v>1.2132000000000001</v>
      </c>
      <c r="D192">
        <v>1.2132000000000001</v>
      </c>
      <c r="E192">
        <v>2.2961999999999998</v>
      </c>
      <c r="F192">
        <v>9.4080999999999992</v>
      </c>
      <c r="G192">
        <v>7.1119000000000003</v>
      </c>
      <c r="H192">
        <v>1.5024</v>
      </c>
      <c r="I192">
        <v>40.1434</v>
      </c>
      <c r="J192">
        <v>2.9386000000000001</v>
      </c>
      <c r="K192">
        <v>6.8739999999999997</v>
      </c>
      <c r="L192">
        <v>36.085999999999999</v>
      </c>
      <c r="M192">
        <v>27.917000000000002</v>
      </c>
    </row>
    <row r="193" spans="1:13" x14ac:dyDescent="0.25">
      <c r="A193" s="4">
        <v>42837</v>
      </c>
      <c r="B193">
        <v>5.7</v>
      </c>
      <c r="C193">
        <v>-2.3973</v>
      </c>
      <c r="D193">
        <v>-2.3973</v>
      </c>
      <c r="E193">
        <v>2.2391999999999999</v>
      </c>
      <c r="F193">
        <v>9.4144000000000005</v>
      </c>
      <c r="G193">
        <v>7.1753</v>
      </c>
      <c r="H193">
        <v>1.5038</v>
      </c>
      <c r="I193">
        <v>39.181100000000001</v>
      </c>
      <c r="J193">
        <v>2.9386000000000001</v>
      </c>
      <c r="K193">
        <v>6.8739999999999997</v>
      </c>
      <c r="L193">
        <v>36.119</v>
      </c>
      <c r="M193">
        <v>28.59</v>
      </c>
    </row>
    <row r="194" spans="1:13" x14ac:dyDescent="0.25">
      <c r="A194" s="4">
        <v>42838</v>
      </c>
      <c r="B194">
        <v>5.66</v>
      </c>
      <c r="C194">
        <v>-0.70179999999999998</v>
      </c>
      <c r="D194">
        <v>-0.70179999999999998</v>
      </c>
      <c r="E194">
        <v>2.2374000000000001</v>
      </c>
      <c r="F194">
        <v>9.4464000000000006</v>
      </c>
      <c r="G194">
        <v>7.2091000000000003</v>
      </c>
      <c r="H194">
        <v>1.5024</v>
      </c>
      <c r="I194">
        <v>38.906100000000002</v>
      </c>
      <c r="J194">
        <v>2.9386000000000001</v>
      </c>
      <c r="K194">
        <v>6.8739999999999997</v>
      </c>
      <c r="L194">
        <v>36.19</v>
      </c>
      <c r="M194">
        <v>28.177</v>
      </c>
    </row>
    <row r="195" spans="1:13" x14ac:dyDescent="0.25">
      <c r="A195" s="4">
        <v>42842</v>
      </c>
      <c r="B195">
        <v>5.6</v>
      </c>
      <c r="C195">
        <v>-1.0601</v>
      </c>
      <c r="D195">
        <v>-1.0601</v>
      </c>
      <c r="E195">
        <v>2.2498</v>
      </c>
      <c r="F195">
        <v>9.4319000000000006</v>
      </c>
      <c r="G195">
        <v>7.1821000000000002</v>
      </c>
      <c r="H195">
        <v>1.4913000000000001</v>
      </c>
      <c r="I195">
        <v>38.493699999999997</v>
      </c>
      <c r="J195">
        <v>2.9386000000000001</v>
      </c>
      <c r="K195">
        <v>6.8739999999999997</v>
      </c>
      <c r="L195">
        <v>34.078000000000003</v>
      </c>
      <c r="M195">
        <v>27.678000000000001</v>
      </c>
    </row>
    <row r="196" spans="1:13" x14ac:dyDescent="0.25">
      <c r="A196" s="4">
        <v>42843</v>
      </c>
      <c r="B196">
        <v>5.47</v>
      </c>
      <c r="C196">
        <v>-2.3214000000000001</v>
      </c>
      <c r="D196">
        <v>-2.3214000000000001</v>
      </c>
      <c r="E196">
        <v>2.1682000000000001</v>
      </c>
      <c r="F196">
        <v>9.4463000000000008</v>
      </c>
      <c r="G196">
        <v>7.2781000000000002</v>
      </c>
      <c r="H196">
        <v>1.4948000000000001</v>
      </c>
      <c r="I196">
        <v>37.600099999999998</v>
      </c>
      <c r="J196">
        <v>2.9386000000000001</v>
      </c>
      <c r="K196">
        <v>6.8739999999999997</v>
      </c>
      <c r="L196">
        <v>34.228999999999999</v>
      </c>
      <c r="M196">
        <v>28.24</v>
      </c>
    </row>
    <row r="197" spans="1:13" x14ac:dyDescent="0.25">
      <c r="A197" s="4">
        <v>42844</v>
      </c>
      <c r="B197">
        <v>5.44</v>
      </c>
      <c r="C197">
        <v>-0.5484</v>
      </c>
      <c r="D197">
        <v>-0.5484</v>
      </c>
      <c r="E197">
        <v>2.2143000000000002</v>
      </c>
      <c r="F197">
        <v>9.5122999999999998</v>
      </c>
      <c r="G197">
        <v>7.298</v>
      </c>
      <c r="H197">
        <v>1.4946999999999999</v>
      </c>
      <c r="I197">
        <v>37.393900000000002</v>
      </c>
      <c r="J197">
        <v>2.9386000000000001</v>
      </c>
      <c r="K197">
        <v>6.8739999999999997</v>
      </c>
      <c r="L197">
        <v>31.219000000000001</v>
      </c>
      <c r="M197">
        <v>27.928000000000001</v>
      </c>
    </row>
    <row r="198" spans="1:13" x14ac:dyDescent="0.25">
      <c r="A198" s="4">
        <v>42845</v>
      </c>
      <c r="B198">
        <v>5.26</v>
      </c>
      <c r="C198">
        <v>-3.3088000000000002</v>
      </c>
      <c r="D198">
        <v>-3.3088000000000002</v>
      </c>
      <c r="E198">
        <v>2.2320000000000002</v>
      </c>
      <c r="F198">
        <v>9.4929000000000006</v>
      </c>
      <c r="G198">
        <v>7.2609000000000004</v>
      </c>
      <c r="H198">
        <v>1.4868999999999999</v>
      </c>
      <c r="I198">
        <v>36.156599999999997</v>
      </c>
      <c r="J198">
        <v>2.9386000000000001</v>
      </c>
      <c r="K198">
        <v>6.8739999999999997</v>
      </c>
      <c r="L198">
        <v>32.978999999999999</v>
      </c>
      <c r="M198">
        <v>29.100999999999999</v>
      </c>
    </row>
    <row r="199" spans="1:13" x14ac:dyDescent="0.25">
      <c r="A199" s="4">
        <v>42846</v>
      </c>
      <c r="B199">
        <v>4.6899999999999995</v>
      </c>
      <c r="C199">
        <v>-10.836500000000001</v>
      </c>
      <c r="D199">
        <v>-10.836500000000001</v>
      </c>
      <c r="E199">
        <v>2.2480000000000002</v>
      </c>
      <c r="F199">
        <v>9.4600000000000009</v>
      </c>
      <c r="G199">
        <v>7.2119999999999997</v>
      </c>
      <c r="H199">
        <v>1.4956</v>
      </c>
      <c r="I199">
        <v>32.238500000000002</v>
      </c>
      <c r="J199">
        <v>2.9386000000000001</v>
      </c>
      <c r="K199">
        <v>6.8739999999999997</v>
      </c>
      <c r="L199">
        <v>61.637</v>
      </c>
      <c r="M199">
        <v>43.557000000000002</v>
      </c>
    </row>
    <row r="200" spans="1:13" x14ac:dyDescent="0.25">
      <c r="A200" s="4">
        <v>42849</v>
      </c>
      <c r="B200">
        <v>4.59</v>
      </c>
      <c r="C200">
        <v>-2.1322000000000001</v>
      </c>
      <c r="D200">
        <v>-2.1322000000000001</v>
      </c>
      <c r="E200">
        <v>2.2730000000000001</v>
      </c>
      <c r="F200">
        <v>9.4016999999999999</v>
      </c>
      <c r="G200">
        <v>7.1285999999999996</v>
      </c>
      <c r="H200">
        <v>1.4843999999999999</v>
      </c>
      <c r="I200">
        <v>31.551100000000002</v>
      </c>
      <c r="J200">
        <v>2.9386000000000001</v>
      </c>
      <c r="K200">
        <v>6.8739999999999997</v>
      </c>
      <c r="L200">
        <v>58.180999999999997</v>
      </c>
      <c r="M200">
        <v>43.631</v>
      </c>
    </row>
    <row r="201" spans="1:13" x14ac:dyDescent="0.25">
      <c r="A201" s="4">
        <v>42850</v>
      </c>
      <c r="B201">
        <v>4.1500000000000004</v>
      </c>
      <c r="C201">
        <v>-9.5861000000000001</v>
      </c>
      <c r="D201">
        <v>-9.5861000000000001</v>
      </c>
      <c r="E201">
        <v>2.3321999999999998</v>
      </c>
      <c r="F201">
        <v>9.3574999999999999</v>
      </c>
      <c r="G201">
        <v>7.0252999999999997</v>
      </c>
      <c r="H201">
        <v>1.4670000000000001</v>
      </c>
      <c r="I201">
        <v>28.526599999999998</v>
      </c>
      <c r="J201">
        <v>2.9386000000000001</v>
      </c>
      <c r="K201">
        <v>6.8739999999999997</v>
      </c>
      <c r="L201">
        <v>65.680999999999997</v>
      </c>
      <c r="M201">
        <v>50.073999999999998</v>
      </c>
    </row>
    <row r="202" spans="1:13" x14ac:dyDescent="0.25">
      <c r="A202" s="4">
        <v>42851</v>
      </c>
      <c r="B202">
        <v>4.34</v>
      </c>
      <c r="C202">
        <v>4.5783000000000005</v>
      </c>
      <c r="D202">
        <v>4.5783000000000005</v>
      </c>
      <c r="E202">
        <v>2.3035000000000001</v>
      </c>
      <c r="F202">
        <v>9.3712999999999997</v>
      </c>
      <c r="G202">
        <v>7.0678000000000001</v>
      </c>
      <c r="H202">
        <v>1.466</v>
      </c>
      <c r="I202">
        <v>29.832599999999999</v>
      </c>
      <c r="J202">
        <v>2.9386000000000001</v>
      </c>
      <c r="K202">
        <v>6.8739999999999997</v>
      </c>
      <c r="L202">
        <v>79.403999999999996</v>
      </c>
      <c r="M202">
        <v>53</v>
      </c>
    </row>
    <row r="203" spans="1:13" x14ac:dyDescent="0.25">
      <c r="A203" s="4">
        <v>42852</v>
      </c>
      <c r="B203">
        <v>4.21</v>
      </c>
      <c r="C203">
        <v>-2.9954000000000001</v>
      </c>
      <c r="D203">
        <v>-2.9954000000000001</v>
      </c>
      <c r="E203">
        <v>2.2946</v>
      </c>
      <c r="F203">
        <v>9.3717000000000006</v>
      </c>
      <c r="G203">
        <v>7.0770999999999997</v>
      </c>
      <c r="H203">
        <v>1.4658</v>
      </c>
      <c r="I203">
        <v>29.077999999999999</v>
      </c>
      <c r="J203">
        <v>2.9386000000000001</v>
      </c>
      <c r="K203">
        <v>6.907</v>
      </c>
      <c r="L203">
        <v>78.165000000000006</v>
      </c>
      <c r="M203">
        <v>53.222000000000001</v>
      </c>
    </row>
    <row r="204" spans="1:13" x14ac:dyDescent="0.25">
      <c r="A204" s="4">
        <v>42853</v>
      </c>
      <c r="B204">
        <v>4.2</v>
      </c>
      <c r="C204">
        <v>-0.23749999999999999</v>
      </c>
      <c r="D204">
        <v>-0.23749999999999999</v>
      </c>
      <c r="E204">
        <v>2.2801999999999998</v>
      </c>
      <c r="F204">
        <v>9.3661999999999992</v>
      </c>
      <c r="G204">
        <v>7.0860000000000003</v>
      </c>
      <c r="H204">
        <v>1.4647999999999999</v>
      </c>
      <c r="I204">
        <v>29.008900000000001</v>
      </c>
      <c r="J204">
        <v>2.9386000000000001</v>
      </c>
      <c r="K204">
        <v>6.907</v>
      </c>
      <c r="L204">
        <v>79.052000000000007</v>
      </c>
      <c r="M204">
        <v>53.192</v>
      </c>
    </row>
    <row r="205" spans="1:13" x14ac:dyDescent="0.25">
      <c r="A205" s="4">
        <v>42856</v>
      </c>
      <c r="B205">
        <v>4.24</v>
      </c>
      <c r="C205">
        <v>0.95240000000000002</v>
      </c>
      <c r="D205">
        <v>0.95240000000000002</v>
      </c>
      <c r="E205">
        <v>2.3180000000000001</v>
      </c>
      <c r="F205">
        <v>9.4032999999999998</v>
      </c>
      <c r="G205">
        <v>7.0853999999999999</v>
      </c>
      <c r="H205">
        <v>1.4825999999999999</v>
      </c>
      <c r="I205">
        <v>29.2852</v>
      </c>
      <c r="J205">
        <v>2.9386000000000001</v>
      </c>
      <c r="K205">
        <v>6.907</v>
      </c>
      <c r="L205">
        <v>82.126999999999995</v>
      </c>
      <c r="M205">
        <v>53.55</v>
      </c>
    </row>
    <row r="206" spans="1:13" x14ac:dyDescent="0.25">
      <c r="A206" s="4">
        <v>42857</v>
      </c>
      <c r="B206">
        <v>4.17</v>
      </c>
      <c r="C206">
        <v>-1.6509</v>
      </c>
      <c r="D206">
        <v>-1.6509</v>
      </c>
      <c r="E206">
        <v>2.2803</v>
      </c>
      <c r="F206">
        <v>9.3940000000000001</v>
      </c>
      <c r="G206">
        <v>7.1138000000000003</v>
      </c>
      <c r="H206">
        <v>1.4816</v>
      </c>
      <c r="I206">
        <v>28.8017</v>
      </c>
      <c r="J206">
        <v>2.9386000000000001</v>
      </c>
      <c r="K206">
        <v>6.907</v>
      </c>
      <c r="L206">
        <v>81.334999999999994</v>
      </c>
      <c r="M206">
        <v>53.572000000000003</v>
      </c>
    </row>
    <row r="207" spans="1:13" x14ac:dyDescent="0.25">
      <c r="A207" s="4">
        <v>42858</v>
      </c>
      <c r="B207">
        <v>4.28</v>
      </c>
      <c r="C207">
        <v>2.6379000000000001</v>
      </c>
      <c r="D207">
        <v>2.6379000000000001</v>
      </c>
      <c r="E207">
        <v>2.3180000000000001</v>
      </c>
      <c r="F207">
        <v>9.3948999999999998</v>
      </c>
      <c r="G207">
        <v>7.0769000000000002</v>
      </c>
      <c r="H207">
        <v>1.4802</v>
      </c>
      <c r="I207">
        <v>29.561399999999999</v>
      </c>
      <c r="J207">
        <v>2.9386000000000001</v>
      </c>
      <c r="K207">
        <v>6.907</v>
      </c>
      <c r="L207">
        <v>86.516999999999996</v>
      </c>
      <c r="M207">
        <v>54.652000000000001</v>
      </c>
    </row>
    <row r="208" spans="1:13" x14ac:dyDescent="0.25">
      <c r="A208" s="4">
        <v>42859</v>
      </c>
      <c r="B208">
        <v>4.3</v>
      </c>
      <c r="C208">
        <v>0.46729999999999999</v>
      </c>
      <c r="D208">
        <v>0.46729999999999999</v>
      </c>
      <c r="E208">
        <v>2.3540999999999999</v>
      </c>
      <c r="F208">
        <v>9.3983000000000008</v>
      </c>
      <c r="G208">
        <v>7.0442</v>
      </c>
      <c r="H208">
        <v>1.4802999999999999</v>
      </c>
      <c r="I208">
        <v>29.6996</v>
      </c>
      <c r="J208">
        <v>2.9386000000000001</v>
      </c>
      <c r="K208">
        <v>6.907</v>
      </c>
      <c r="L208">
        <v>66.929000000000002</v>
      </c>
      <c r="M208">
        <v>54.713000000000001</v>
      </c>
    </row>
    <row r="209" spans="1:13" x14ac:dyDescent="0.25">
      <c r="A209" s="4">
        <v>42860</v>
      </c>
      <c r="B209">
        <v>4.1900000000000004</v>
      </c>
      <c r="C209">
        <v>-2.5581</v>
      </c>
      <c r="D209">
        <v>-2.5581</v>
      </c>
      <c r="E209">
        <v>2.3487</v>
      </c>
      <c r="F209">
        <v>9.3824000000000005</v>
      </c>
      <c r="G209">
        <v>7.0335999999999999</v>
      </c>
      <c r="H209">
        <v>1.4878</v>
      </c>
      <c r="I209">
        <v>28.939799999999998</v>
      </c>
      <c r="J209">
        <v>2.9386000000000001</v>
      </c>
      <c r="K209">
        <v>6.907</v>
      </c>
      <c r="L209">
        <v>67.221999999999994</v>
      </c>
      <c r="M209">
        <v>54.334000000000003</v>
      </c>
    </row>
    <row r="210" spans="1:13" x14ac:dyDescent="0.25">
      <c r="A210" s="4">
        <v>42863</v>
      </c>
      <c r="B210">
        <v>4.17</v>
      </c>
      <c r="C210">
        <v>-0.4773</v>
      </c>
      <c r="D210">
        <v>-0.4773</v>
      </c>
      <c r="E210">
        <v>2.3868</v>
      </c>
      <c r="F210">
        <v>9.4258000000000006</v>
      </c>
      <c r="G210">
        <v>7.0389999999999997</v>
      </c>
      <c r="H210">
        <v>1.4969999999999999</v>
      </c>
      <c r="I210">
        <v>28.8017</v>
      </c>
      <c r="J210">
        <v>2.9386000000000001</v>
      </c>
      <c r="K210">
        <v>6.907</v>
      </c>
      <c r="L210">
        <v>39.054000000000002</v>
      </c>
      <c r="M210">
        <v>54.332000000000001</v>
      </c>
    </row>
    <row r="211" spans="1:13" x14ac:dyDescent="0.25">
      <c r="A211" s="4">
        <v>42864</v>
      </c>
      <c r="B211">
        <v>4.2300000000000004</v>
      </c>
      <c r="C211">
        <v>1.4388000000000001</v>
      </c>
      <c r="D211">
        <v>1.4388000000000001</v>
      </c>
      <c r="E211">
        <v>2.3976999999999999</v>
      </c>
      <c r="F211">
        <v>9.4359999999999999</v>
      </c>
      <c r="G211">
        <v>7.0382999999999996</v>
      </c>
      <c r="H211">
        <v>1.494</v>
      </c>
      <c r="I211">
        <v>29.216100000000001</v>
      </c>
      <c r="J211">
        <v>2.9386000000000001</v>
      </c>
      <c r="K211">
        <v>6.907</v>
      </c>
      <c r="L211">
        <v>30.286999999999999</v>
      </c>
      <c r="M211">
        <v>54.847999999999999</v>
      </c>
    </row>
    <row r="212" spans="1:13" x14ac:dyDescent="0.25">
      <c r="A212" s="4">
        <v>42865</v>
      </c>
      <c r="B212">
        <v>4.42</v>
      </c>
      <c r="C212">
        <v>4.4916999999999998</v>
      </c>
      <c r="D212">
        <v>4.4916999999999998</v>
      </c>
      <c r="E212">
        <v>2.4140999999999999</v>
      </c>
      <c r="F212">
        <v>9.4395000000000007</v>
      </c>
      <c r="G212">
        <v>7.0254000000000003</v>
      </c>
      <c r="H212">
        <v>1.4950999999999999</v>
      </c>
      <c r="I212">
        <v>30.528400000000001</v>
      </c>
      <c r="J212">
        <v>2.9386000000000001</v>
      </c>
      <c r="K212">
        <v>6.907</v>
      </c>
      <c r="L212">
        <v>34.386000000000003</v>
      </c>
      <c r="M212">
        <v>57.142000000000003</v>
      </c>
    </row>
    <row r="213" spans="1:13" x14ac:dyDescent="0.25">
      <c r="A213" s="4">
        <v>42866</v>
      </c>
      <c r="B213">
        <v>4.5600000000000005</v>
      </c>
      <c r="C213">
        <v>3.1673999999999998</v>
      </c>
      <c r="D213">
        <v>3.1673999999999998</v>
      </c>
      <c r="E213">
        <v>2.3874</v>
      </c>
      <c r="F213">
        <v>9.4375999999999998</v>
      </c>
      <c r="G213">
        <v>7.0503</v>
      </c>
      <c r="H213">
        <v>1.4923999999999999</v>
      </c>
      <c r="I213">
        <v>31.4954</v>
      </c>
      <c r="J213">
        <v>2.9386000000000001</v>
      </c>
      <c r="K213">
        <v>6.907</v>
      </c>
      <c r="L213">
        <v>36.576999999999998</v>
      </c>
      <c r="M213">
        <v>57.439</v>
      </c>
    </row>
    <row r="214" spans="1:13" x14ac:dyDescent="0.25">
      <c r="A214" s="4">
        <v>42867</v>
      </c>
      <c r="B214">
        <v>4.5600000000000005</v>
      </c>
      <c r="C214">
        <v>0</v>
      </c>
      <c r="D214">
        <v>0</v>
      </c>
      <c r="E214">
        <v>2.3874</v>
      </c>
      <c r="F214">
        <v>9.4375999999999998</v>
      </c>
      <c r="G214">
        <v>7.0503</v>
      </c>
      <c r="H214">
        <v>1.4936</v>
      </c>
      <c r="I214">
        <v>31.4954</v>
      </c>
      <c r="J214">
        <v>2.9386000000000001</v>
      </c>
      <c r="K214">
        <v>6.907</v>
      </c>
      <c r="L214">
        <v>36.902000000000001</v>
      </c>
      <c r="M214">
        <v>57.484999999999999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3"/>
  <sheetViews>
    <sheetView workbookViewId="0">
      <selection activeCell="C8" sqref="C8"/>
    </sheetView>
  </sheetViews>
  <sheetFormatPr defaultRowHeight="15" x14ac:dyDescent="0.25"/>
  <cols>
    <col min="1" max="1" width="13.42578125" customWidth="1"/>
  </cols>
  <sheetData>
    <row r="1" spans="1:3" x14ac:dyDescent="0.25">
      <c r="A1" t="s">
        <v>77</v>
      </c>
    </row>
    <row r="2" spans="1:3" x14ac:dyDescent="0.25">
      <c r="A2" t="s">
        <v>9</v>
      </c>
      <c r="B2" t="s">
        <v>10</v>
      </c>
      <c r="C2" t="s">
        <v>21</v>
      </c>
    </row>
    <row r="3" spans="1:3" x14ac:dyDescent="0.25">
      <c r="A3" s="39">
        <v>42563</v>
      </c>
      <c r="B3">
        <v>21.936299999999999</v>
      </c>
      <c r="C3">
        <v>0</v>
      </c>
    </row>
    <row r="4" spans="1:3" x14ac:dyDescent="0.25">
      <c r="A4" s="4">
        <v>42564</v>
      </c>
      <c r="B4">
        <v>29.3169</v>
      </c>
      <c r="C4">
        <f>(B4-B3)/B3</f>
        <v>0.33645601126899255</v>
      </c>
    </row>
    <row r="5" spans="1:3" x14ac:dyDescent="0.25">
      <c r="A5" s="4">
        <v>42565</v>
      </c>
      <c r="B5">
        <v>25.0031</v>
      </c>
      <c r="C5">
        <f>(B5-B4)/B4</f>
        <v>-0.14714379760479451</v>
      </c>
    </row>
    <row r="6" spans="1:3" x14ac:dyDescent="0.25">
      <c r="A6" s="4">
        <v>42566</v>
      </c>
      <c r="B6">
        <v>18.164999999999999</v>
      </c>
      <c r="C6">
        <f>(B6-B5)/B5</f>
        <v>-0.27349008722918361</v>
      </c>
    </row>
    <row r="7" spans="1:3" x14ac:dyDescent="0.25">
      <c r="A7" s="4">
        <v>42569</v>
      </c>
      <c r="B7">
        <v>16.808800000000002</v>
      </c>
      <c r="C7">
        <f>(B7-B6)/B6</f>
        <v>-7.4660060556014179E-2</v>
      </c>
    </row>
    <row r="8" spans="1:3" x14ac:dyDescent="0.25">
      <c r="A8" s="4">
        <v>42570</v>
      </c>
      <c r="B8">
        <v>16.100000000000001</v>
      </c>
      <c r="C8">
        <f>(B8-B7)/B7</f>
        <v>-4.2168387987244781E-2</v>
      </c>
    </row>
    <row r="9" spans="1:3" x14ac:dyDescent="0.25">
      <c r="A9" s="4">
        <v>42571</v>
      </c>
      <c r="B9">
        <v>16.8</v>
      </c>
      <c r="C9">
        <f>(B9-B8)/B8</f>
        <v>4.3478260869565168E-2</v>
      </c>
    </row>
    <row r="10" spans="1:3" x14ac:dyDescent="0.25">
      <c r="A10" s="4">
        <v>42572</v>
      </c>
      <c r="B10">
        <v>14.49</v>
      </c>
      <c r="C10">
        <f>(B10-B9)/B9</f>
        <v>-0.13750000000000001</v>
      </c>
    </row>
    <row r="11" spans="1:3" x14ac:dyDescent="0.25">
      <c r="A11" s="4">
        <v>42573</v>
      </c>
      <c r="B11">
        <v>15.4</v>
      </c>
      <c r="C11">
        <f>(B11-B10)/B10</f>
        <v>6.2801932367149774E-2</v>
      </c>
    </row>
    <row r="12" spans="1:3" x14ac:dyDescent="0.25">
      <c r="A12" s="4">
        <v>42576</v>
      </c>
      <c r="B12">
        <v>14.008800000000001</v>
      </c>
      <c r="C12">
        <f>(B12-B11)/B11</f>
        <v>-9.03376623376623E-2</v>
      </c>
    </row>
    <row r="13" spans="1:3" x14ac:dyDescent="0.25">
      <c r="A13" s="4">
        <v>42577</v>
      </c>
      <c r="B13">
        <v>15.5138</v>
      </c>
      <c r="C13">
        <f>(B13-B12)/B12</f>
        <v>0.10743247101821704</v>
      </c>
    </row>
    <row r="14" spans="1:3" x14ac:dyDescent="0.25">
      <c r="A14" s="4">
        <v>42578</v>
      </c>
      <c r="B14">
        <v>16.366900000000001</v>
      </c>
      <c r="C14">
        <f>(B14-B13)/B13</f>
        <v>5.4989751060346356E-2</v>
      </c>
    </row>
    <row r="15" spans="1:3" x14ac:dyDescent="0.25">
      <c r="A15" s="4">
        <v>42579</v>
      </c>
      <c r="B15">
        <v>16.03</v>
      </c>
      <c r="C15">
        <f>(B15-B14)/B14</f>
        <v>-2.0584227923430825E-2</v>
      </c>
    </row>
    <row r="16" spans="1:3" x14ac:dyDescent="0.25">
      <c r="A16" s="4">
        <v>42580</v>
      </c>
      <c r="B16">
        <v>14.7788</v>
      </c>
      <c r="C16">
        <f>(B16-B15)/B15</f>
        <v>-7.8053649407361245E-2</v>
      </c>
    </row>
    <row r="17" spans="1:3" x14ac:dyDescent="0.25">
      <c r="A17" s="4">
        <v>42583</v>
      </c>
      <c r="B17">
        <v>14.21</v>
      </c>
      <c r="C17">
        <f>(B17-B16)/B16</f>
        <v>-3.8487563266300345E-2</v>
      </c>
    </row>
    <row r="18" spans="1:3" x14ac:dyDescent="0.25">
      <c r="A18" s="4">
        <v>42584</v>
      </c>
      <c r="B18">
        <v>13.09</v>
      </c>
      <c r="C18">
        <f>(B18-B17)/B17</f>
        <v>-7.8817733990147854E-2</v>
      </c>
    </row>
    <row r="19" spans="1:3" x14ac:dyDescent="0.25">
      <c r="A19" s="4">
        <v>42585</v>
      </c>
      <c r="B19">
        <v>13.3</v>
      </c>
      <c r="C19">
        <f>(B19-B18)/B18</f>
        <v>1.6042780748663166E-2</v>
      </c>
    </row>
    <row r="20" spans="1:3" x14ac:dyDescent="0.25">
      <c r="A20" s="4">
        <v>42586</v>
      </c>
      <c r="B20">
        <v>13.418100000000001</v>
      </c>
      <c r="C20">
        <f>(B20-B19)/B19</f>
        <v>8.8796992481203069E-3</v>
      </c>
    </row>
    <row r="21" spans="1:3" x14ac:dyDescent="0.25">
      <c r="A21" s="4">
        <v>42587</v>
      </c>
      <c r="B21">
        <v>13.0069</v>
      </c>
      <c r="C21">
        <f>(B21-B20)/B20</f>
        <v>-3.0645173310677433E-2</v>
      </c>
    </row>
    <row r="22" spans="1:3" x14ac:dyDescent="0.25">
      <c r="A22" s="4">
        <v>42590</v>
      </c>
      <c r="B22">
        <v>13.23</v>
      </c>
      <c r="C22">
        <f>(B22-B21)/B21</f>
        <v>1.7152434477085279E-2</v>
      </c>
    </row>
    <row r="23" spans="1:3" x14ac:dyDescent="0.25">
      <c r="A23" s="4">
        <v>42591</v>
      </c>
      <c r="B23">
        <v>13.02</v>
      </c>
      <c r="C23">
        <f>(B23-B22)/B22</f>
        <v>-1.5873015873015938E-2</v>
      </c>
    </row>
    <row r="24" spans="1:3" x14ac:dyDescent="0.25">
      <c r="A24" s="4">
        <v>42592</v>
      </c>
      <c r="B24">
        <v>11.7819</v>
      </c>
      <c r="C24">
        <f>(B24-B23)/B23</f>
        <v>-9.5092165898617464E-2</v>
      </c>
    </row>
    <row r="25" spans="1:3" x14ac:dyDescent="0.25">
      <c r="A25" s="4">
        <v>42593</v>
      </c>
      <c r="B25">
        <v>12.0313</v>
      </c>
      <c r="C25">
        <f>(B25-B24)/B24</f>
        <v>2.1168062876106539E-2</v>
      </c>
    </row>
    <row r="26" spans="1:3" x14ac:dyDescent="0.25">
      <c r="A26" s="4">
        <v>42594</v>
      </c>
      <c r="B26">
        <v>11.83</v>
      </c>
      <c r="C26">
        <f>(B26-B25)/B25</f>
        <v>-1.6731359038507875E-2</v>
      </c>
    </row>
    <row r="27" spans="1:3" x14ac:dyDescent="0.25">
      <c r="A27" s="4">
        <v>42597</v>
      </c>
      <c r="B27">
        <v>11.9963</v>
      </c>
      <c r="C27">
        <f>(B27-B26)/B26</f>
        <v>1.4057480980557875E-2</v>
      </c>
    </row>
    <row r="28" spans="1:3" x14ac:dyDescent="0.25">
      <c r="A28" s="4">
        <v>42598</v>
      </c>
      <c r="B28">
        <v>11.6069</v>
      </c>
      <c r="C28">
        <f>(B28-B27)/B27</f>
        <v>-3.2460008502621658E-2</v>
      </c>
    </row>
    <row r="29" spans="1:3" x14ac:dyDescent="0.25">
      <c r="A29" s="4">
        <v>42599</v>
      </c>
      <c r="B29">
        <v>12.123100000000001</v>
      </c>
      <c r="C29">
        <f>(B29-B28)/B28</f>
        <v>4.4473545908037579E-2</v>
      </c>
    </row>
    <row r="30" spans="1:3" x14ac:dyDescent="0.25">
      <c r="A30" s="4">
        <v>42600</v>
      </c>
      <c r="B30">
        <v>12.9719</v>
      </c>
      <c r="C30">
        <f>(B30-B29)/B29</f>
        <v>7.0015095148930451E-2</v>
      </c>
    </row>
    <row r="31" spans="1:3" x14ac:dyDescent="0.25">
      <c r="A31" s="4">
        <v>42601</v>
      </c>
      <c r="B31">
        <v>14.595000000000001</v>
      </c>
      <c r="C31">
        <f>(B31-B30)/B30</f>
        <v>0.12512430715623779</v>
      </c>
    </row>
    <row r="32" spans="1:3" x14ac:dyDescent="0.25">
      <c r="A32" s="4">
        <v>42604</v>
      </c>
      <c r="B32">
        <v>12.6088</v>
      </c>
      <c r="C32">
        <f>(B32-B31)/B31</f>
        <v>-0.1360877012675574</v>
      </c>
    </row>
    <row r="33" spans="1:3" x14ac:dyDescent="0.25">
      <c r="A33" s="4">
        <v>42605</v>
      </c>
      <c r="B33">
        <v>13.0769</v>
      </c>
      <c r="C33">
        <f>(B33-B32)/B32</f>
        <v>3.712486517352958E-2</v>
      </c>
    </row>
    <row r="34" spans="1:3" x14ac:dyDescent="0.25">
      <c r="A34" s="4">
        <v>42606</v>
      </c>
      <c r="B34">
        <v>13.216900000000001</v>
      </c>
      <c r="C34">
        <f>(B34-B33)/B33</f>
        <v>1.0705901245708124E-2</v>
      </c>
    </row>
    <row r="35" spans="1:3" x14ac:dyDescent="0.25">
      <c r="A35" s="4">
        <v>42607</v>
      </c>
      <c r="B35">
        <v>13.23</v>
      </c>
      <c r="C35">
        <f>(B35-B34)/B34</f>
        <v>9.9115526333706599E-4</v>
      </c>
    </row>
    <row r="36" spans="1:3" x14ac:dyDescent="0.25">
      <c r="A36" s="4">
        <v>42608</v>
      </c>
      <c r="B36">
        <v>13.58</v>
      </c>
      <c r="C36">
        <f>(B36-B35)/B35</f>
        <v>2.6455026455026426E-2</v>
      </c>
    </row>
    <row r="37" spans="1:3" x14ac:dyDescent="0.25">
      <c r="A37" s="4">
        <v>42611</v>
      </c>
      <c r="B37">
        <v>12.8888</v>
      </c>
      <c r="C37">
        <f>(B37-B36)/B36</f>
        <v>-5.0898379970544937E-2</v>
      </c>
    </row>
    <row r="38" spans="1:3" x14ac:dyDescent="0.25">
      <c r="A38" s="4">
        <v>42612</v>
      </c>
      <c r="B38">
        <v>12.7181</v>
      </c>
      <c r="C38">
        <f>(B38-B37)/B37</f>
        <v>-1.3244056855564528E-2</v>
      </c>
    </row>
    <row r="39" spans="1:3" x14ac:dyDescent="0.25">
      <c r="A39" s="4">
        <v>42613</v>
      </c>
      <c r="B39">
        <v>11.585000000000001</v>
      </c>
      <c r="C39">
        <f>(B39-B38)/B38</f>
        <v>-8.9093496670100011E-2</v>
      </c>
    </row>
    <row r="40" spans="1:3" x14ac:dyDescent="0.25">
      <c r="A40" s="4">
        <v>42614</v>
      </c>
      <c r="B40">
        <v>11.34</v>
      </c>
      <c r="C40">
        <f>(B40-B39)/B39</f>
        <v>-2.1148036253776519E-2</v>
      </c>
    </row>
    <row r="41" spans="1:3" x14ac:dyDescent="0.25">
      <c r="A41" s="4">
        <v>42615</v>
      </c>
      <c r="B41">
        <v>10.7669</v>
      </c>
      <c r="C41">
        <f>(B41-B40)/B40</f>
        <v>-5.0537918871252217E-2</v>
      </c>
    </row>
    <row r="42" spans="1:3" x14ac:dyDescent="0.25">
      <c r="A42" s="4">
        <v>42619</v>
      </c>
      <c r="B42">
        <v>9.5549999999999997</v>
      </c>
      <c r="C42">
        <f>(B42-B41)/B41</f>
        <v>-0.11255793218103632</v>
      </c>
    </row>
    <row r="43" spans="1:3" x14ac:dyDescent="0.25">
      <c r="A43" s="4">
        <v>42620</v>
      </c>
      <c r="B43">
        <v>9.9610000000000003</v>
      </c>
      <c r="C43">
        <f>(B43-B42)/B42</f>
        <v>4.2490842490842555E-2</v>
      </c>
    </row>
    <row r="44" spans="1:3" x14ac:dyDescent="0.25">
      <c r="A44" s="4">
        <v>42621</v>
      </c>
      <c r="B44">
        <v>10.584</v>
      </c>
      <c r="C44">
        <f>(B44-B43)/B43</f>
        <v>6.2543921293042801E-2</v>
      </c>
    </row>
    <row r="45" spans="1:3" x14ac:dyDescent="0.25">
      <c r="A45" s="4">
        <v>42622</v>
      </c>
      <c r="B45">
        <v>9.4499999999999993</v>
      </c>
      <c r="C45">
        <f>(B45-B44)/B44</f>
        <v>-0.10714285714285718</v>
      </c>
    </row>
    <row r="46" spans="1:3" x14ac:dyDescent="0.25">
      <c r="A46" s="4">
        <v>42625</v>
      </c>
      <c r="B46">
        <v>9.1630000000000003</v>
      </c>
      <c r="C46">
        <f>(B46-B45)/B45</f>
        <v>-3.037037037037027E-2</v>
      </c>
    </row>
    <row r="47" spans="1:3" x14ac:dyDescent="0.25">
      <c r="A47" s="4">
        <v>42626</v>
      </c>
      <c r="B47">
        <v>9.4570000000000007</v>
      </c>
      <c r="C47">
        <f>(B47-B46)/B46</f>
        <v>3.2085561497326255E-2</v>
      </c>
    </row>
    <row r="48" spans="1:3" x14ac:dyDescent="0.25">
      <c r="A48" s="4">
        <v>42627</v>
      </c>
      <c r="B48">
        <v>9.1</v>
      </c>
      <c r="C48">
        <f>(B48-B47)/B47</f>
        <v>-3.7749814951887603E-2</v>
      </c>
    </row>
    <row r="49" spans="1:3" x14ac:dyDescent="0.25">
      <c r="A49" s="4">
        <v>42628</v>
      </c>
      <c r="B49">
        <v>8.4420000000000002</v>
      </c>
      <c r="C49">
        <f>(B49-B48)/B48</f>
        <v>-7.2307692307692253E-2</v>
      </c>
    </row>
    <row r="50" spans="1:3" x14ac:dyDescent="0.25">
      <c r="A50" s="4">
        <v>42629</v>
      </c>
      <c r="B50">
        <v>8.0500000000000007</v>
      </c>
      <c r="C50">
        <f>(B50-B49)/B49</f>
        <v>-4.643449419568816E-2</v>
      </c>
    </row>
    <row r="51" spans="1:3" x14ac:dyDescent="0.25">
      <c r="A51" s="4">
        <v>42632</v>
      </c>
      <c r="B51">
        <v>9.8559999999999999</v>
      </c>
      <c r="C51">
        <f>(B51-B50)/B50</f>
        <v>0.22434782608695639</v>
      </c>
    </row>
    <row r="52" spans="1:3" x14ac:dyDescent="0.25">
      <c r="A52" s="4">
        <v>42633</v>
      </c>
      <c r="B52">
        <v>9.6739999999999995</v>
      </c>
      <c r="C52">
        <f>(B52-B51)/B51</f>
        <v>-1.846590909090913E-2</v>
      </c>
    </row>
    <row r="53" spans="1:3" x14ac:dyDescent="0.25">
      <c r="A53" s="4">
        <v>42634</v>
      </c>
      <c r="B53">
        <v>9.4009999999999998</v>
      </c>
      <c r="C53">
        <f>(B53-B52)/B52</f>
        <v>-2.8219971056439912E-2</v>
      </c>
    </row>
    <row r="54" spans="1:3" x14ac:dyDescent="0.25">
      <c r="A54" s="4">
        <v>42635</v>
      </c>
      <c r="B54">
        <v>9.625</v>
      </c>
      <c r="C54">
        <f>(B54-B53)/B53</f>
        <v>2.3827252419955345E-2</v>
      </c>
    </row>
    <row r="55" spans="1:3" x14ac:dyDescent="0.25">
      <c r="A55" s="4">
        <v>42636</v>
      </c>
      <c r="B55">
        <v>9.4079999999999995</v>
      </c>
      <c r="C55">
        <f>(B55-B54)/B54</f>
        <v>-2.2545454545454601E-2</v>
      </c>
    </row>
    <row r="56" spans="1:3" x14ac:dyDescent="0.25">
      <c r="A56" s="4">
        <v>42639</v>
      </c>
      <c r="B56">
        <v>10.458</v>
      </c>
      <c r="C56">
        <f>(B56-B55)/B55</f>
        <v>0.11160714285714293</v>
      </c>
    </row>
    <row r="57" spans="1:3" x14ac:dyDescent="0.25">
      <c r="A57" s="4">
        <v>42640</v>
      </c>
      <c r="B57">
        <v>11.375</v>
      </c>
      <c r="C57">
        <f>(B57-B56)/B56</f>
        <v>8.7684069611780435E-2</v>
      </c>
    </row>
    <row r="58" spans="1:3" x14ac:dyDescent="0.25">
      <c r="A58" s="4">
        <v>42641</v>
      </c>
      <c r="B58">
        <v>9.59</v>
      </c>
      <c r="C58">
        <f>(B58-B57)/B57</f>
        <v>-0.15692307692307694</v>
      </c>
    </row>
    <row r="59" spans="1:3" x14ac:dyDescent="0.25">
      <c r="A59" s="4">
        <v>42642</v>
      </c>
      <c r="B59">
        <v>10.045</v>
      </c>
      <c r="C59">
        <f>(B59-B58)/B58</f>
        <v>4.7445255474452566E-2</v>
      </c>
    </row>
    <row r="60" spans="1:3" x14ac:dyDescent="0.25">
      <c r="A60" s="4">
        <v>42643</v>
      </c>
      <c r="B60">
        <v>9.4499999999999993</v>
      </c>
      <c r="C60">
        <f>(B60-B59)/B59</f>
        <v>-5.9233449477351978E-2</v>
      </c>
    </row>
    <row r="61" spans="1:3" x14ac:dyDescent="0.25">
      <c r="A61" s="4">
        <v>42646</v>
      </c>
      <c r="B61">
        <v>9.5410000000000004</v>
      </c>
      <c r="C61">
        <f>(B61-B60)/B60</f>
        <v>9.6296296296297448E-3</v>
      </c>
    </row>
    <row r="62" spans="1:3" x14ac:dyDescent="0.25">
      <c r="A62" s="4">
        <v>42647</v>
      </c>
      <c r="B62">
        <v>8.7430000000000003</v>
      </c>
      <c r="C62">
        <f>(B62-B61)/B61</f>
        <v>-8.3639031548055756E-2</v>
      </c>
    </row>
    <row r="63" spans="1:3" x14ac:dyDescent="0.25">
      <c r="A63" s="4">
        <v>42648</v>
      </c>
      <c r="B63">
        <v>9.2050000000000001</v>
      </c>
      <c r="C63">
        <f>(B63-B62)/B62</f>
        <v>5.2842273819055215E-2</v>
      </c>
    </row>
    <row r="64" spans="1:3" x14ac:dyDescent="0.25">
      <c r="A64" s="4">
        <v>42649</v>
      </c>
      <c r="B64">
        <v>9.1069999999999993</v>
      </c>
      <c r="C64">
        <f>(B64-B63)/B63</f>
        <v>-1.0646387832699701E-2</v>
      </c>
    </row>
    <row r="65" spans="1:3" x14ac:dyDescent="0.25">
      <c r="A65" s="4">
        <v>42650</v>
      </c>
      <c r="B65">
        <v>8.5050000000000008</v>
      </c>
      <c r="C65">
        <f>(B65-B64)/B64</f>
        <v>-6.6102997694081317E-2</v>
      </c>
    </row>
    <row r="66" spans="1:3" x14ac:dyDescent="0.25">
      <c r="A66" s="4">
        <v>42653</v>
      </c>
      <c r="B66">
        <v>8.0500000000000007</v>
      </c>
      <c r="C66">
        <f>(B66-B65)/B65</f>
        <v>-5.3497942386831282E-2</v>
      </c>
    </row>
    <row r="67" spans="1:3" x14ac:dyDescent="0.25">
      <c r="A67" s="4">
        <v>42654</v>
      </c>
      <c r="B67">
        <v>7.7210000000000001</v>
      </c>
      <c r="C67">
        <f>(B67-B66)/B66</f>
        <v>-4.0869565217391379E-2</v>
      </c>
    </row>
    <row r="68" spans="1:3" x14ac:dyDescent="0.25">
      <c r="A68" s="4">
        <v>42655</v>
      </c>
      <c r="B68">
        <v>7.343</v>
      </c>
      <c r="C68">
        <f>(B68-B67)/B67</f>
        <v>-4.8957388939256587E-2</v>
      </c>
    </row>
    <row r="69" spans="1:3" x14ac:dyDescent="0.25">
      <c r="A69" s="4">
        <v>42656</v>
      </c>
      <c r="B69">
        <v>7.7069999999999999</v>
      </c>
      <c r="C69">
        <f>(B69-B68)/B68</f>
        <v>4.9571020019065763E-2</v>
      </c>
    </row>
    <row r="70" spans="1:3" x14ac:dyDescent="0.25">
      <c r="A70" s="4">
        <v>42657</v>
      </c>
      <c r="B70">
        <v>7.1890000000000001</v>
      </c>
      <c r="C70">
        <f>(B70-B69)/B69</f>
        <v>-6.7211625794732041E-2</v>
      </c>
    </row>
    <row r="71" spans="1:3" x14ac:dyDescent="0.25">
      <c r="A71" s="4">
        <v>42660</v>
      </c>
      <c r="B71">
        <v>6.72</v>
      </c>
      <c r="C71">
        <f>(B71-B70)/B70</f>
        <v>-6.5238558909445021E-2</v>
      </c>
    </row>
    <row r="72" spans="1:3" x14ac:dyDescent="0.25">
      <c r="A72" s="4">
        <v>42661</v>
      </c>
      <c r="B72">
        <v>6.79</v>
      </c>
      <c r="C72">
        <f>(B72-B71)/B71</f>
        <v>1.0416666666666709E-2</v>
      </c>
    </row>
    <row r="73" spans="1:3" x14ac:dyDescent="0.25">
      <c r="A73" s="4">
        <v>42662</v>
      </c>
      <c r="B73">
        <v>7.2729999999999997</v>
      </c>
      <c r="C73">
        <f>(B73-B72)/B72</f>
        <v>7.1134020618556643E-2</v>
      </c>
    </row>
    <row r="74" spans="1:3" x14ac:dyDescent="0.25">
      <c r="A74" s="4">
        <v>42663</v>
      </c>
      <c r="B74">
        <v>7.0279999999999996</v>
      </c>
      <c r="C74">
        <f>(B74-B73)/B73</f>
        <v>-3.3686236766121286E-2</v>
      </c>
    </row>
    <row r="75" spans="1:3" x14ac:dyDescent="0.25">
      <c r="A75" s="4">
        <v>42664</v>
      </c>
      <c r="B75">
        <v>7.3639999999999999</v>
      </c>
      <c r="C75">
        <f>(B75-B74)/B74</f>
        <v>4.7808764940239092E-2</v>
      </c>
    </row>
    <row r="76" spans="1:3" x14ac:dyDescent="0.25">
      <c r="A76" s="4">
        <v>42667</v>
      </c>
      <c r="B76">
        <v>7.35</v>
      </c>
      <c r="C76">
        <f>(B76-B75)/B75</f>
        <v>-1.9011406844106783E-3</v>
      </c>
    </row>
    <row r="77" spans="1:3" x14ac:dyDescent="0.25">
      <c r="A77" s="4">
        <v>42668</v>
      </c>
      <c r="B77">
        <v>7</v>
      </c>
      <c r="C77">
        <f>(B77-B76)/B76</f>
        <v>-4.7619047619047575E-2</v>
      </c>
    </row>
    <row r="78" spans="1:3" x14ac:dyDescent="0.25">
      <c r="A78" s="4">
        <v>42669</v>
      </c>
      <c r="B78">
        <v>7.1539999999999999</v>
      </c>
      <c r="C78">
        <f>(B78-B77)/B77</f>
        <v>2.1999999999999988E-2</v>
      </c>
    </row>
    <row r="79" spans="1:3" x14ac:dyDescent="0.25">
      <c r="A79" s="4">
        <v>42670</v>
      </c>
      <c r="B79">
        <v>6.93</v>
      </c>
      <c r="C79">
        <f>(B79-B78)/B78</f>
        <v>-3.1311154598825858E-2</v>
      </c>
    </row>
    <row r="80" spans="1:3" x14ac:dyDescent="0.25">
      <c r="A80" s="4">
        <v>42671</v>
      </c>
      <c r="B80">
        <v>6.8319999999999999</v>
      </c>
      <c r="C80">
        <f>(B80-B79)/B79</f>
        <v>-1.4141414141414123E-2</v>
      </c>
    </row>
    <row r="81" spans="1:3" x14ac:dyDescent="0.25">
      <c r="A81" s="4">
        <v>42674</v>
      </c>
      <c r="B81">
        <v>5.8170000000000002</v>
      </c>
      <c r="C81">
        <f>(B81-B80)/B80</f>
        <v>-0.14856557377049176</v>
      </c>
    </row>
    <row r="82" spans="1:3" x14ac:dyDescent="0.25">
      <c r="A82" s="4">
        <v>42675</v>
      </c>
      <c r="B82">
        <v>5.194</v>
      </c>
      <c r="C82">
        <f>(B82-B81)/B81</f>
        <v>-0.10709987966305659</v>
      </c>
    </row>
    <row r="83" spans="1:3" x14ac:dyDescent="0.25">
      <c r="A83" s="4">
        <v>42676</v>
      </c>
      <c r="B83">
        <v>5.95</v>
      </c>
      <c r="C83">
        <f>(B83-B82)/B82</f>
        <v>0.14555256064690031</v>
      </c>
    </row>
    <row r="84" spans="1:3" x14ac:dyDescent="0.25">
      <c r="A84" s="4">
        <v>42677</v>
      </c>
      <c r="B84">
        <v>5.5720000000000001</v>
      </c>
      <c r="C84">
        <f>(B84-B83)/B83</f>
        <v>-6.3529411764705904E-2</v>
      </c>
    </row>
    <row r="85" spans="1:3" x14ac:dyDescent="0.25">
      <c r="A85" s="4">
        <v>42678</v>
      </c>
      <c r="B85">
        <v>5.0890000000000004</v>
      </c>
      <c r="C85">
        <f>(B85-B84)/B84</f>
        <v>-8.6683417085427067E-2</v>
      </c>
    </row>
    <row r="86" spans="1:3" x14ac:dyDescent="0.25">
      <c r="A86" s="4">
        <v>42681</v>
      </c>
      <c r="B86">
        <v>5.04</v>
      </c>
      <c r="C86">
        <f>(B86-B85)/B85</f>
        <v>-9.6286107290234572E-3</v>
      </c>
    </row>
    <row r="87" spans="1:3" x14ac:dyDescent="0.25">
      <c r="A87" s="4">
        <v>42682</v>
      </c>
      <c r="B87">
        <v>4.2629999999999999</v>
      </c>
      <c r="C87">
        <f>(B87-B86)/B86</f>
        <v>-0.1541666666666667</v>
      </c>
    </row>
    <row r="88" spans="1:3" x14ac:dyDescent="0.25">
      <c r="A88" s="4">
        <v>42683</v>
      </c>
      <c r="B88">
        <v>3.605</v>
      </c>
      <c r="C88">
        <f>(B88-B87)/B87</f>
        <v>-0.15435139573070605</v>
      </c>
    </row>
    <row r="89" spans="1:3" x14ac:dyDescent="0.25">
      <c r="A89" s="4">
        <v>42684</v>
      </c>
      <c r="B89">
        <v>4.7249999999999996</v>
      </c>
      <c r="C89">
        <f>(B89-B88)/B88</f>
        <v>0.31067961165048535</v>
      </c>
    </row>
    <row r="90" spans="1:3" x14ac:dyDescent="0.25">
      <c r="A90" s="4">
        <v>42685</v>
      </c>
      <c r="B90">
        <v>4.13</v>
      </c>
      <c r="C90">
        <f>(B90-B89)/B89</f>
        <v>-0.12592592592592589</v>
      </c>
    </row>
    <row r="91" spans="1:3" x14ac:dyDescent="0.25">
      <c r="A91" s="4">
        <v>42688</v>
      </c>
      <c r="B91">
        <v>4.2770000000000001</v>
      </c>
      <c r="C91">
        <f>(B91-B90)/B90</f>
        <v>3.5593220338983107E-2</v>
      </c>
    </row>
    <row r="92" spans="1:3" x14ac:dyDescent="0.25">
      <c r="A92" s="4">
        <v>42689</v>
      </c>
      <c r="B92">
        <v>3.71</v>
      </c>
      <c r="C92">
        <f>(B92-B91)/B91</f>
        <v>-0.13256955810147303</v>
      </c>
    </row>
    <row r="93" spans="1:3" x14ac:dyDescent="0.25">
      <c r="A93" s="4">
        <v>42690</v>
      </c>
      <c r="B93">
        <v>3.7450000000000001</v>
      </c>
      <c r="C93">
        <f>(B93-B92)/B92</f>
        <v>9.4339622641509812E-3</v>
      </c>
    </row>
    <row r="94" spans="1:3" x14ac:dyDescent="0.25">
      <c r="A94" s="4">
        <v>42691</v>
      </c>
      <c r="B94">
        <v>3.5489999999999999</v>
      </c>
      <c r="C94">
        <f>(B94-B93)/B93</f>
        <v>-5.2336448598130886E-2</v>
      </c>
    </row>
    <row r="95" spans="1:3" x14ac:dyDescent="0.25">
      <c r="A95" s="4">
        <v>42692</v>
      </c>
      <c r="B95">
        <v>3.6259999999999999</v>
      </c>
      <c r="C95">
        <f>(B95-B94)/B94</f>
        <v>2.1696252465483224E-2</v>
      </c>
    </row>
    <row r="96" spans="1:3" x14ac:dyDescent="0.25">
      <c r="A96" s="4">
        <v>42695</v>
      </c>
      <c r="B96">
        <v>3.157</v>
      </c>
      <c r="C96">
        <f>(B96-B95)/B95</f>
        <v>-0.12934362934362931</v>
      </c>
    </row>
    <row r="97" spans="1:3" x14ac:dyDescent="0.25">
      <c r="A97" s="4">
        <v>42696</v>
      </c>
      <c r="B97">
        <v>6.2789999999999999</v>
      </c>
      <c r="C97">
        <f>(B97-B96)/B96</f>
        <v>0.98891352549889133</v>
      </c>
    </row>
    <row r="98" spans="1:3" x14ac:dyDescent="0.25">
      <c r="A98" s="4">
        <v>42697</v>
      </c>
      <c r="B98">
        <v>4.9000000000000004</v>
      </c>
      <c r="C98">
        <f>(B98-B97)/B97</f>
        <v>-0.21962095875139348</v>
      </c>
    </row>
    <row r="99" spans="1:3" x14ac:dyDescent="0.25">
      <c r="A99" s="4">
        <v>42699</v>
      </c>
      <c r="B99">
        <v>5.383</v>
      </c>
      <c r="C99">
        <f>(B99-B98)/B98</f>
        <v>9.857142857142849E-2</v>
      </c>
    </row>
    <row r="100" spans="1:3" x14ac:dyDescent="0.25">
      <c r="A100" s="4">
        <v>42702</v>
      </c>
      <c r="B100">
        <v>4.9909999999999997</v>
      </c>
      <c r="C100">
        <f>(B100-B99)/B99</f>
        <v>-7.2821846553966257E-2</v>
      </c>
    </row>
    <row r="101" spans="1:3" x14ac:dyDescent="0.25">
      <c r="A101" s="4">
        <v>42703</v>
      </c>
      <c r="B101">
        <v>4.76</v>
      </c>
      <c r="C101">
        <f>(B101-B100)/B100</f>
        <v>-4.6283309957924242E-2</v>
      </c>
    </row>
    <row r="102" spans="1:3" x14ac:dyDescent="0.25">
      <c r="A102" s="4">
        <v>42704</v>
      </c>
      <c r="B102">
        <v>3.71</v>
      </c>
      <c r="C102">
        <f>(B102-B101)/B101</f>
        <v>-0.22058823529411761</v>
      </c>
    </row>
    <row r="103" spans="1:3" x14ac:dyDescent="0.25">
      <c r="A103" s="4">
        <v>42705</v>
      </c>
      <c r="B103">
        <v>3.3810000000000002</v>
      </c>
      <c r="C103">
        <f>(B103-B102)/B102</f>
        <v>-8.8679245283018793E-2</v>
      </c>
    </row>
    <row r="104" spans="1:3" x14ac:dyDescent="0.25">
      <c r="A104" s="4">
        <v>42706</v>
      </c>
      <c r="B104">
        <v>3.395</v>
      </c>
      <c r="C104">
        <f>(B104-B103)/B103</f>
        <v>4.1407867494823395E-3</v>
      </c>
    </row>
    <row r="105" spans="1:3" x14ac:dyDescent="0.25">
      <c r="A105" s="4">
        <v>42709</v>
      </c>
      <c r="B105">
        <v>3.6470000000000002</v>
      </c>
      <c r="C105">
        <f>(B105-B104)/B104</f>
        <v>7.422680412371141E-2</v>
      </c>
    </row>
    <row r="106" spans="1:3" x14ac:dyDescent="0.25">
      <c r="A106" s="4">
        <v>42710</v>
      </c>
      <c r="B106">
        <v>3.5489999999999999</v>
      </c>
      <c r="C106">
        <f>(B106-B105)/B105</f>
        <v>-2.6871401151631561E-2</v>
      </c>
    </row>
    <row r="107" spans="1:3" x14ac:dyDescent="0.25">
      <c r="A107" s="4">
        <v>42711</v>
      </c>
      <c r="B107">
        <v>3.7800000000000002</v>
      </c>
      <c r="C107">
        <f>(B107-B106)/B106</f>
        <v>6.5088757396449801E-2</v>
      </c>
    </row>
    <row r="108" spans="1:3" x14ac:dyDescent="0.25">
      <c r="A108" s="4">
        <v>42712</v>
      </c>
      <c r="B108">
        <v>4.8789999999999996</v>
      </c>
      <c r="C108">
        <f>(B108-B107)/B107</f>
        <v>0.29074074074074052</v>
      </c>
    </row>
    <row r="109" spans="1:3" x14ac:dyDescent="0.25">
      <c r="A109" s="4">
        <v>42713</v>
      </c>
      <c r="B109">
        <v>4.7039999999999997</v>
      </c>
      <c r="C109">
        <f>(B109-B108)/B108</f>
        <v>-3.5868005738880888E-2</v>
      </c>
    </row>
    <row r="110" spans="1:3" x14ac:dyDescent="0.25">
      <c r="A110" s="4">
        <v>42716</v>
      </c>
      <c r="B110">
        <v>4.55</v>
      </c>
      <c r="C110">
        <f>(B110-B109)/B109</f>
        <v>-3.2738095238095219E-2</v>
      </c>
    </row>
    <row r="111" spans="1:3" x14ac:dyDescent="0.25">
      <c r="A111" s="4">
        <v>42717</v>
      </c>
      <c r="B111">
        <v>4.0460000000000003</v>
      </c>
      <c r="C111">
        <f>(B111-B110)/B110</f>
        <v>-0.11076923076923068</v>
      </c>
    </row>
    <row r="112" spans="1:3" x14ac:dyDescent="0.25">
      <c r="A112" s="4">
        <v>42718</v>
      </c>
      <c r="B112">
        <v>4.2</v>
      </c>
      <c r="C112">
        <f>(B112-B111)/B111</f>
        <v>3.8062283737024201E-2</v>
      </c>
    </row>
    <row r="113" spans="1:3" x14ac:dyDescent="0.25">
      <c r="A113" s="4">
        <v>42719</v>
      </c>
      <c r="B113">
        <v>4.3049999999999997</v>
      </c>
      <c r="C113">
        <f>(B113-B112)/B112</f>
        <v>2.499999999999989E-2</v>
      </c>
    </row>
    <row r="114" spans="1:3" x14ac:dyDescent="0.25">
      <c r="A114" s="4">
        <v>42720</v>
      </c>
      <c r="B114">
        <v>3.9830000000000001</v>
      </c>
      <c r="C114">
        <f>(B114-B113)/B113</f>
        <v>-7.4796747967479593E-2</v>
      </c>
    </row>
    <row r="115" spans="1:3" x14ac:dyDescent="0.25">
      <c r="A115" s="4">
        <v>42723</v>
      </c>
      <c r="B115">
        <v>3.7309999999999999</v>
      </c>
      <c r="C115">
        <f>(B115-B114)/B114</f>
        <v>-6.3268892794376155E-2</v>
      </c>
    </row>
    <row r="116" spans="1:3" x14ac:dyDescent="0.25">
      <c r="A116" s="4">
        <v>42724</v>
      </c>
      <c r="B116">
        <v>3.5</v>
      </c>
      <c r="C116">
        <f>(B116-B115)/B115</f>
        <v>-6.1913696060037493E-2</v>
      </c>
    </row>
    <row r="117" spans="1:3" x14ac:dyDescent="0.25">
      <c r="A117" s="4">
        <v>42725</v>
      </c>
      <c r="B117">
        <v>3.472</v>
      </c>
      <c r="C117">
        <f>(B117-B116)/B116</f>
        <v>-8.0000000000000071E-3</v>
      </c>
    </row>
    <row r="118" spans="1:3" x14ac:dyDescent="0.25">
      <c r="A118" s="4">
        <v>42726</v>
      </c>
      <c r="B118">
        <v>3.444</v>
      </c>
      <c r="C118">
        <f>(B118-B117)/B117</f>
        <v>-8.0645161290322648E-3</v>
      </c>
    </row>
    <row r="119" spans="1:3" x14ac:dyDescent="0.25">
      <c r="A119" s="4">
        <v>42727</v>
      </c>
      <c r="B119">
        <v>3.1850000000000001</v>
      </c>
      <c r="C119">
        <f>(B119-B118)/B118</f>
        <v>-7.520325203252029E-2</v>
      </c>
    </row>
    <row r="120" spans="1:3" x14ac:dyDescent="0.25">
      <c r="A120" s="4">
        <v>42731</v>
      </c>
      <c r="B120">
        <v>2.8980000000000001</v>
      </c>
      <c r="C120">
        <f>(B120-B119)/B119</f>
        <v>-9.0109890109890081E-2</v>
      </c>
    </row>
    <row r="121" spans="1:3" x14ac:dyDescent="0.25">
      <c r="A121" s="4">
        <v>42732</v>
      </c>
      <c r="B121">
        <v>2.48</v>
      </c>
      <c r="C121">
        <f>(B121-B120)/B120</f>
        <v>-0.14423740510697036</v>
      </c>
    </row>
    <row r="122" spans="1:3" x14ac:dyDescent="0.25">
      <c r="A122" s="4">
        <v>42733</v>
      </c>
      <c r="B122">
        <v>2.44</v>
      </c>
      <c r="C122">
        <f>(B122-B121)/B121</f>
        <v>-1.612903225806453E-2</v>
      </c>
    </row>
    <row r="123" spans="1:3" x14ac:dyDescent="0.25">
      <c r="A123" s="4">
        <v>42734</v>
      </c>
      <c r="B123">
        <v>2</v>
      </c>
      <c r="C123">
        <f>(B123-B122)/B122</f>
        <v>-0.18032786885245899</v>
      </c>
    </row>
    <row r="124" spans="1:3" x14ac:dyDescent="0.25">
      <c r="A124" s="4">
        <v>42738</v>
      </c>
      <c r="B124">
        <v>1.88</v>
      </c>
      <c r="C124">
        <f>(B124-B123)/B123</f>
        <v>-6.0000000000000053E-2</v>
      </c>
    </row>
    <row r="125" spans="1:3" x14ac:dyDescent="0.25">
      <c r="A125" s="4">
        <v>42739</v>
      </c>
      <c r="B125">
        <v>2.09</v>
      </c>
      <c r="C125">
        <f>(B125-B124)/B124</f>
        <v>0.11170212765957445</v>
      </c>
    </row>
    <row r="126" spans="1:3" x14ac:dyDescent="0.25">
      <c r="A126" s="4">
        <v>42740</v>
      </c>
      <c r="B126">
        <v>3.9699999999999998</v>
      </c>
      <c r="C126">
        <f>(B126-B125)/B125</f>
        <v>0.8995215311004785</v>
      </c>
    </row>
    <row r="127" spans="1:3" x14ac:dyDescent="0.25">
      <c r="A127" s="4">
        <v>42741</v>
      </c>
      <c r="B127">
        <v>9.19</v>
      </c>
      <c r="C127">
        <f>(B127-B126)/B126</f>
        <v>1.3148614609571789</v>
      </c>
    </row>
    <row r="128" spans="1:3" x14ac:dyDescent="0.25">
      <c r="A128" s="4">
        <v>42744</v>
      </c>
      <c r="B128">
        <v>17.7</v>
      </c>
      <c r="C128">
        <f>(B128-B127)/B127</f>
        <v>0.92600652883569101</v>
      </c>
    </row>
    <row r="129" spans="1:3" x14ac:dyDescent="0.25">
      <c r="A129" s="4">
        <v>42745</v>
      </c>
      <c r="B129">
        <v>27.7</v>
      </c>
      <c r="C129">
        <f>(B129-B128)/B128</f>
        <v>0.56497175141242939</v>
      </c>
    </row>
    <row r="130" spans="1:3" x14ac:dyDescent="0.25">
      <c r="A130" s="4">
        <v>42746</v>
      </c>
      <c r="B130">
        <v>15.3</v>
      </c>
      <c r="C130">
        <f>(B130-B129)/B129</f>
        <v>-0.44765342960288806</v>
      </c>
    </row>
    <row r="131" spans="1:3" x14ac:dyDescent="0.25">
      <c r="A131" s="4">
        <v>42747</v>
      </c>
      <c r="B131">
        <v>14</v>
      </c>
      <c r="C131">
        <f>(B131-B130)/B130</f>
        <v>-8.4967320261437954E-2</v>
      </c>
    </row>
    <row r="132" spans="1:3" x14ac:dyDescent="0.25">
      <c r="A132" s="4">
        <v>42748</v>
      </c>
      <c r="B132">
        <v>13.7</v>
      </c>
      <c r="C132">
        <f>(B132-B131)/B131</f>
        <v>-2.1428571428571481E-2</v>
      </c>
    </row>
    <row r="133" spans="1:3" x14ac:dyDescent="0.25">
      <c r="A133" s="4">
        <v>42752</v>
      </c>
      <c r="B133">
        <v>8.9</v>
      </c>
      <c r="C133">
        <f>(B133-B132)/B132</f>
        <v>-0.3503649635036496</v>
      </c>
    </row>
    <row r="134" spans="1:3" x14ac:dyDescent="0.25">
      <c r="A134" s="4">
        <v>42753</v>
      </c>
      <c r="B134">
        <v>5.62</v>
      </c>
      <c r="C134">
        <f>(B134-B133)/B133</f>
        <v>-0.36853932584269666</v>
      </c>
    </row>
    <row r="135" spans="1:3" x14ac:dyDescent="0.25">
      <c r="A135" s="4">
        <v>42754</v>
      </c>
      <c r="B135">
        <v>6.16</v>
      </c>
      <c r="C135">
        <f>(B135-B134)/B134</f>
        <v>9.6085409252669049E-2</v>
      </c>
    </row>
    <row r="136" spans="1:3" x14ac:dyDescent="0.25">
      <c r="A136" s="4">
        <v>42755</v>
      </c>
      <c r="B136">
        <v>7.96</v>
      </c>
      <c r="C136">
        <f>(B136-B135)/B135</f>
        <v>0.29220779220779219</v>
      </c>
    </row>
    <row r="137" spans="1:3" x14ac:dyDescent="0.25">
      <c r="A137" s="4">
        <v>42758</v>
      </c>
      <c r="B137">
        <v>7.75</v>
      </c>
      <c r="C137">
        <f>(B137-B136)/B136</f>
        <v>-2.638190954773869E-2</v>
      </c>
    </row>
    <row r="138" spans="1:3" x14ac:dyDescent="0.25">
      <c r="A138" s="4">
        <v>42759</v>
      </c>
      <c r="B138">
        <v>7.47</v>
      </c>
      <c r="C138">
        <f>(B138-B137)/B137</f>
        <v>-3.6129032258064547E-2</v>
      </c>
    </row>
    <row r="139" spans="1:3" x14ac:dyDescent="0.25">
      <c r="A139" s="4">
        <v>42760</v>
      </c>
      <c r="B139">
        <v>7.34</v>
      </c>
      <c r="C139">
        <f>(B139-B138)/B138</f>
        <v>-1.7402945113788475E-2</v>
      </c>
    </row>
    <row r="140" spans="1:3" x14ac:dyDescent="0.25">
      <c r="A140" s="4">
        <v>42761</v>
      </c>
      <c r="B140">
        <v>7.33</v>
      </c>
      <c r="C140">
        <f>(B140-B139)/B139</f>
        <v>-1.3623978201634586E-3</v>
      </c>
    </row>
    <row r="141" spans="1:3" x14ac:dyDescent="0.25">
      <c r="A141" s="4">
        <v>42762</v>
      </c>
      <c r="B141">
        <v>6.96</v>
      </c>
      <c r="C141">
        <f>(B141-B140)/B140</f>
        <v>-5.0477489768076415E-2</v>
      </c>
    </row>
    <row r="142" spans="1:3" x14ac:dyDescent="0.25">
      <c r="A142" s="4">
        <v>42765</v>
      </c>
      <c r="B142">
        <v>6.52</v>
      </c>
      <c r="C142">
        <f>(B142-B141)/B141</f>
        <v>-6.3218390804597763E-2</v>
      </c>
    </row>
    <row r="143" spans="1:3" x14ac:dyDescent="0.25">
      <c r="A143" s="4">
        <v>42766</v>
      </c>
      <c r="B143">
        <v>6.29</v>
      </c>
      <c r="C143">
        <f>(B143-B142)/B142</f>
        <v>-3.527607361963183E-2</v>
      </c>
    </row>
    <row r="144" spans="1:3" x14ac:dyDescent="0.25">
      <c r="A144" s="4">
        <v>42767</v>
      </c>
      <c r="B144">
        <v>8.3800000000000008</v>
      </c>
      <c r="C144">
        <f>(B144-B143)/B143</f>
        <v>0.33227344992050883</v>
      </c>
    </row>
    <row r="145" spans="1:3" x14ac:dyDescent="0.25">
      <c r="A145" s="4">
        <v>42768</v>
      </c>
      <c r="B145">
        <v>7.2</v>
      </c>
      <c r="C145">
        <f>(B145-B144)/B144</f>
        <v>-0.14081145584725543</v>
      </c>
    </row>
    <row r="146" spans="1:3" x14ac:dyDescent="0.25">
      <c r="A146" s="4">
        <v>42769</v>
      </c>
      <c r="B146">
        <v>7.54</v>
      </c>
      <c r="C146">
        <f>(B146-B145)/B145</f>
        <v>4.72222222222222E-2</v>
      </c>
    </row>
    <row r="147" spans="1:3" x14ac:dyDescent="0.25">
      <c r="A147" s="4">
        <v>42772</v>
      </c>
      <c r="B147">
        <v>7.64</v>
      </c>
      <c r="C147">
        <f>(B147-B146)/B146</f>
        <v>1.3262599469495973E-2</v>
      </c>
    </row>
    <row r="148" spans="1:3" x14ac:dyDescent="0.25">
      <c r="A148" s="4">
        <v>42773</v>
      </c>
      <c r="B148">
        <v>7.34</v>
      </c>
      <c r="C148">
        <f>(B148-B147)/B147</f>
        <v>-3.9267015706806262E-2</v>
      </c>
    </row>
    <row r="149" spans="1:3" x14ac:dyDescent="0.25">
      <c r="A149" s="4">
        <v>42774</v>
      </c>
      <c r="B149">
        <v>7.12</v>
      </c>
      <c r="C149">
        <f>(B149-B148)/B148</f>
        <v>-2.9972752043596698E-2</v>
      </c>
    </row>
    <row r="150" spans="1:3" x14ac:dyDescent="0.25">
      <c r="A150" s="4">
        <v>42775</v>
      </c>
      <c r="B150">
        <v>8.15</v>
      </c>
      <c r="C150">
        <f>(B150-B149)/B149</f>
        <v>0.14466292134831463</v>
      </c>
    </row>
    <row r="151" spans="1:3" x14ac:dyDescent="0.25">
      <c r="A151" s="4">
        <v>42776</v>
      </c>
      <c r="B151">
        <v>7.85</v>
      </c>
      <c r="C151">
        <f>(B151-B150)/B150</f>
        <v>-3.6809815950920331E-2</v>
      </c>
    </row>
    <row r="152" spans="1:3" x14ac:dyDescent="0.25">
      <c r="A152" s="4">
        <v>42779</v>
      </c>
      <c r="B152">
        <v>7.6899999999999995</v>
      </c>
      <c r="C152">
        <f>(B152-B151)/B151</f>
        <v>-2.0382165605095561E-2</v>
      </c>
    </row>
    <row r="153" spans="1:3" x14ac:dyDescent="0.25">
      <c r="A153" s="4">
        <v>42780</v>
      </c>
      <c r="B153">
        <v>7.45</v>
      </c>
      <c r="C153">
        <f>(B153-B152)/B152</f>
        <v>-3.1209362808842567E-2</v>
      </c>
    </row>
    <row r="154" spans="1:3" x14ac:dyDescent="0.25">
      <c r="A154" s="4">
        <v>42781</v>
      </c>
      <c r="B154">
        <v>7.64</v>
      </c>
      <c r="C154">
        <f>(B154-B153)/B153</f>
        <v>2.550335570469792E-2</v>
      </c>
    </row>
    <row r="155" spans="1:3" x14ac:dyDescent="0.25">
      <c r="A155" s="4">
        <v>42782</v>
      </c>
      <c r="B155">
        <v>7.29</v>
      </c>
      <c r="C155">
        <f>(B155-B154)/B154</f>
        <v>-4.5811518324607288E-2</v>
      </c>
    </row>
    <row r="156" spans="1:3" x14ac:dyDescent="0.25">
      <c r="A156" s="4">
        <v>42783</v>
      </c>
      <c r="B156">
        <v>7.15</v>
      </c>
      <c r="C156">
        <f>(B156-B155)/B155</f>
        <v>-1.9204389574759902E-2</v>
      </c>
    </row>
    <row r="157" spans="1:3" x14ac:dyDescent="0.25">
      <c r="A157" s="4">
        <v>42787</v>
      </c>
      <c r="B157">
        <v>6.64</v>
      </c>
      <c r="C157">
        <f>(B157-B156)/B156</f>
        <v>-7.132867132867142E-2</v>
      </c>
    </row>
    <row r="158" spans="1:3" x14ac:dyDescent="0.25">
      <c r="A158" s="4">
        <v>42788</v>
      </c>
      <c r="B158">
        <v>6.4</v>
      </c>
      <c r="C158">
        <f>(B158-B157)/B157</f>
        <v>-3.6144578313252913E-2</v>
      </c>
    </row>
    <row r="159" spans="1:3" x14ac:dyDescent="0.25">
      <c r="A159" s="4">
        <v>42789</v>
      </c>
      <c r="B159">
        <v>6.09</v>
      </c>
      <c r="C159">
        <f>(B159-B158)/B158</f>
        <v>-4.8437500000000078E-2</v>
      </c>
    </row>
    <row r="160" spans="1:3" x14ac:dyDescent="0.25">
      <c r="A160" s="4">
        <v>42790</v>
      </c>
      <c r="B160">
        <v>5.98</v>
      </c>
      <c r="C160">
        <f>(B160-B159)/B159</f>
        <v>-1.8062397372742109E-2</v>
      </c>
    </row>
    <row r="161" spans="1:3" x14ac:dyDescent="0.25">
      <c r="A161" s="4">
        <v>42793</v>
      </c>
      <c r="B161">
        <v>5.8100000000000005</v>
      </c>
      <c r="C161">
        <f>(B161-B160)/B160</f>
        <v>-2.8428093645484934E-2</v>
      </c>
    </row>
    <row r="162" spans="1:3" x14ac:dyDescent="0.25">
      <c r="A162" s="4">
        <v>42794</v>
      </c>
      <c r="B162">
        <v>6.36</v>
      </c>
      <c r="C162">
        <f>(B162-B161)/B161</f>
        <v>9.466437177280547E-2</v>
      </c>
    </row>
    <row r="163" spans="1:3" x14ac:dyDescent="0.25">
      <c r="A163" s="4">
        <v>42795</v>
      </c>
      <c r="B163">
        <v>6.49</v>
      </c>
      <c r="C163">
        <f>(B163-B162)/B162</f>
        <v>2.0440251572327026E-2</v>
      </c>
    </row>
    <row r="164" spans="1:3" x14ac:dyDescent="0.25">
      <c r="A164" s="4">
        <v>42796</v>
      </c>
      <c r="B164">
        <v>6.47</v>
      </c>
      <c r="C164">
        <f>(B164-B163)/B163</f>
        <v>-3.0816640986133224E-3</v>
      </c>
    </row>
    <row r="165" spans="1:3" x14ac:dyDescent="0.25">
      <c r="A165" s="4">
        <v>42797</v>
      </c>
      <c r="B165">
        <v>6.34</v>
      </c>
      <c r="C165">
        <f>(B165-B164)/B164</f>
        <v>-2.0092735703245733E-2</v>
      </c>
    </row>
    <row r="166" spans="1:3" x14ac:dyDescent="0.25">
      <c r="A166" s="4">
        <v>42800</v>
      </c>
      <c r="B166">
        <v>6.43</v>
      </c>
      <c r="C166">
        <f>(B166-B165)/B165</f>
        <v>1.4195583596214489E-2</v>
      </c>
    </row>
    <row r="167" spans="1:3" x14ac:dyDescent="0.25">
      <c r="A167" s="4">
        <v>42801</v>
      </c>
      <c r="B167">
        <v>6.4</v>
      </c>
      <c r="C167">
        <f>(B167-B166)/B166</f>
        <v>-4.6656298600310049E-3</v>
      </c>
    </row>
    <row r="168" spans="1:3" x14ac:dyDescent="0.25">
      <c r="A168" s="4">
        <v>42802</v>
      </c>
      <c r="B168">
        <v>6.28</v>
      </c>
      <c r="C168">
        <f>(B168-B167)/B167</f>
        <v>-1.8750000000000017E-2</v>
      </c>
    </row>
    <row r="169" spans="1:3" x14ac:dyDescent="0.25">
      <c r="A169" s="4">
        <v>42803</v>
      </c>
      <c r="B169">
        <v>6.19</v>
      </c>
      <c r="C169">
        <f>(B169-B168)/B168</f>
        <v>-1.4331210191082779E-2</v>
      </c>
    </row>
    <row r="170" spans="1:3" x14ac:dyDescent="0.25">
      <c r="A170" s="4">
        <v>42804</v>
      </c>
      <c r="B170">
        <v>6.05</v>
      </c>
      <c r="C170">
        <f>(B170-B169)/B169</f>
        <v>-2.2617124394184257E-2</v>
      </c>
    </row>
    <row r="171" spans="1:3" x14ac:dyDescent="0.25">
      <c r="A171" s="4">
        <v>42807</v>
      </c>
      <c r="B171">
        <v>6.05</v>
      </c>
      <c r="C171">
        <f>(B171-B170)/B170</f>
        <v>0</v>
      </c>
    </row>
    <row r="172" spans="1:3" x14ac:dyDescent="0.25">
      <c r="A172" s="4">
        <v>42808</v>
      </c>
      <c r="B172">
        <v>6.21</v>
      </c>
      <c r="C172">
        <f>(B172-B171)/B171</f>
        <v>2.6446280991735561E-2</v>
      </c>
    </row>
    <row r="173" spans="1:3" x14ac:dyDescent="0.25">
      <c r="A173" s="4">
        <v>42809</v>
      </c>
      <c r="B173">
        <v>6.19</v>
      </c>
      <c r="C173">
        <f>(B173-B172)/B172</f>
        <v>-3.2206119162640216E-3</v>
      </c>
    </row>
    <row r="174" spans="1:3" x14ac:dyDescent="0.25">
      <c r="A174" s="4">
        <v>42810</v>
      </c>
      <c r="B174">
        <v>6.16</v>
      </c>
      <c r="C174">
        <f>(B174-B173)/B173</f>
        <v>-4.8465266558966472E-3</v>
      </c>
    </row>
    <row r="175" spans="1:3" x14ac:dyDescent="0.25">
      <c r="A175" s="4">
        <v>42811</v>
      </c>
      <c r="B175">
        <v>6.01</v>
      </c>
      <c r="C175">
        <f>(B175-B174)/B174</f>
        <v>-2.4350649350649407E-2</v>
      </c>
    </row>
    <row r="176" spans="1:3" x14ac:dyDescent="0.25">
      <c r="A176" s="4">
        <v>42814</v>
      </c>
      <c r="B176">
        <v>5.9</v>
      </c>
      <c r="C176">
        <f>(B176-B175)/B175</f>
        <v>-1.8302828618968293E-2</v>
      </c>
    </row>
    <row r="177" spans="1:3" x14ac:dyDescent="0.25">
      <c r="A177" s="4">
        <v>42815</v>
      </c>
      <c r="B177">
        <v>5.84</v>
      </c>
      <c r="C177">
        <f>(B177-B176)/B176</f>
        <v>-1.0169491525423813E-2</v>
      </c>
    </row>
    <row r="178" spans="1:3" x14ac:dyDescent="0.25">
      <c r="A178" s="4">
        <v>42816</v>
      </c>
      <c r="B178">
        <v>5.84</v>
      </c>
      <c r="C178">
        <f>(B178-B177)/B177</f>
        <v>0</v>
      </c>
    </row>
    <row r="179" spans="1:3" x14ac:dyDescent="0.25">
      <c r="A179" s="4">
        <v>42817</v>
      </c>
      <c r="B179">
        <v>5.71</v>
      </c>
      <c r="C179">
        <f>(B179-B178)/B178</f>
        <v>-2.2260273972602721E-2</v>
      </c>
    </row>
    <row r="180" spans="1:3" x14ac:dyDescent="0.25">
      <c r="A180" s="4">
        <v>42818</v>
      </c>
      <c r="B180">
        <v>5.8</v>
      </c>
      <c r="C180">
        <f>(B180-B179)/B179</f>
        <v>1.5761821366024494E-2</v>
      </c>
    </row>
    <row r="181" spans="1:3" x14ac:dyDescent="0.25">
      <c r="A181" s="4">
        <v>42821</v>
      </c>
      <c r="B181">
        <v>5.7</v>
      </c>
      <c r="C181">
        <f>(B181-B180)/B180</f>
        <v>-1.7241379310344768E-2</v>
      </c>
    </row>
    <row r="182" spans="1:3" x14ac:dyDescent="0.25">
      <c r="A182" s="4">
        <v>42822</v>
      </c>
      <c r="B182">
        <v>5.65</v>
      </c>
      <c r="C182">
        <f>(B182-B181)/B181</f>
        <v>-8.7719298245613718E-3</v>
      </c>
    </row>
    <row r="183" spans="1:3" x14ac:dyDescent="0.25">
      <c r="A183" s="4">
        <v>42823</v>
      </c>
      <c r="B183">
        <v>5.64</v>
      </c>
      <c r="C183">
        <f>(B183-B182)/B182</f>
        <v>-1.7699115044248982E-3</v>
      </c>
    </row>
    <row r="184" spans="1:3" x14ac:dyDescent="0.25">
      <c r="A184" s="4">
        <v>42824</v>
      </c>
      <c r="B184">
        <v>5.79</v>
      </c>
      <c r="C184">
        <f>(B184-B183)/B183</f>
        <v>2.659574468085113E-2</v>
      </c>
    </row>
    <row r="185" spans="1:3" x14ac:dyDescent="0.25">
      <c r="A185" s="4">
        <v>42825</v>
      </c>
      <c r="B185">
        <v>5.76</v>
      </c>
      <c r="C185">
        <f>(B185-B184)/B184</f>
        <v>-5.1813471502591101E-3</v>
      </c>
    </row>
    <row r="186" spans="1:3" x14ac:dyDescent="0.25">
      <c r="A186" s="4">
        <v>42828</v>
      </c>
      <c r="B186">
        <v>5.87</v>
      </c>
      <c r="C186">
        <f>(B186-B185)/B185</f>
        <v>1.9097222222222279E-2</v>
      </c>
    </row>
    <row r="187" spans="1:3" x14ac:dyDescent="0.25">
      <c r="A187" s="4">
        <v>42829</v>
      </c>
      <c r="B187">
        <v>5.92</v>
      </c>
      <c r="C187">
        <f>(B187-B186)/B186</f>
        <v>8.5178875638841269E-3</v>
      </c>
    </row>
    <row r="188" spans="1:3" x14ac:dyDescent="0.25">
      <c r="A188" s="4">
        <v>42830</v>
      </c>
      <c r="B188">
        <v>6.01</v>
      </c>
      <c r="C188">
        <f>(B188-B187)/B187</f>
        <v>1.5202702702702679E-2</v>
      </c>
    </row>
    <row r="189" spans="1:3" x14ac:dyDescent="0.25">
      <c r="A189" s="4">
        <v>42831</v>
      </c>
      <c r="B189">
        <v>5.99</v>
      </c>
      <c r="C189">
        <f>(B189-B188)/B188</f>
        <v>-3.327787021630545E-3</v>
      </c>
    </row>
    <row r="190" spans="1:3" x14ac:dyDescent="0.25">
      <c r="A190" s="4">
        <v>42832</v>
      </c>
      <c r="B190">
        <v>5.7</v>
      </c>
      <c r="C190">
        <f>(B190-B189)/B189</f>
        <v>-4.8414023372287146E-2</v>
      </c>
    </row>
    <row r="191" spans="1:3" x14ac:dyDescent="0.25">
      <c r="A191" s="4">
        <v>42835</v>
      </c>
      <c r="B191">
        <v>5.77</v>
      </c>
      <c r="C191">
        <f>(B191-B190)/B190</f>
        <v>1.2280701754385859E-2</v>
      </c>
    </row>
    <row r="192" spans="1:3" x14ac:dyDescent="0.25">
      <c r="A192" s="4">
        <v>42836</v>
      </c>
      <c r="B192">
        <v>5.84</v>
      </c>
      <c r="C192">
        <f>(B192-B191)/B191</f>
        <v>1.2131715771230553E-2</v>
      </c>
    </row>
    <row r="193" spans="1:3" x14ac:dyDescent="0.25">
      <c r="A193" s="4">
        <v>42837</v>
      </c>
      <c r="B193">
        <v>5.7</v>
      </c>
      <c r="C193">
        <f>(B193-B192)/B192</f>
        <v>-2.3972602739725974E-2</v>
      </c>
    </row>
    <row r="194" spans="1:3" x14ac:dyDescent="0.25">
      <c r="A194" s="4">
        <v>42838</v>
      </c>
      <c r="B194">
        <v>5.66</v>
      </c>
      <c r="C194">
        <f>(B194-B193)/B193</f>
        <v>-7.017543859649129E-3</v>
      </c>
    </row>
    <row r="195" spans="1:3" x14ac:dyDescent="0.25">
      <c r="A195" s="4">
        <v>42842</v>
      </c>
      <c r="B195">
        <v>5.6</v>
      </c>
      <c r="C195">
        <f>(B195-B194)/B194</f>
        <v>-1.0600706713781006E-2</v>
      </c>
    </row>
    <row r="196" spans="1:3" x14ac:dyDescent="0.25">
      <c r="A196" s="4">
        <v>42843</v>
      </c>
      <c r="B196">
        <v>5.47</v>
      </c>
      <c r="C196">
        <f>(B196-B195)/B195</f>
        <v>-2.3214285714285698E-2</v>
      </c>
    </row>
    <row r="197" spans="1:3" x14ac:dyDescent="0.25">
      <c r="A197" s="4">
        <v>42844</v>
      </c>
      <c r="B197">
        <v>5.44</v>
      </c>
      <c r="C197">
        <f>(B197-B196)/B196</f>
        <v>-5.4844606946982382E-3</v>
      </c>
    </row>
    <row r="198" spans="1:3" x14ac:dyDescent="0.25">
      <c r="A198" s="4">
        <v>42845</v>
      </c>
      <c r="B198">
        <v>5.26</v>
      </c>
      <c r="C198">
        <f>(B198-B197)/B197</f>
        <v>-3.3088235294117758E-2</v>
      </c>
    </row>
    <row r="199" spans="1:3" x14ac:dyDescent="0.25">
      <c r="A199" s="4">
        <v>42846</v>
      </c>
      <c r="B199">
        <v>4.6899999999999995</v>
      </c>
      <c r="C199">
        <f>(B199-B198)/B198</f>
        <v>-0.1083650190114069</v>
      </c>
    </row>
    <row r="200" spans="1:3" x14ac:dyDescent="0.25">
      <c r="A200" s="4">
        <v>42849</v>
      </c>
      <c r="B200">
        <v>4.59</v>
      </c>
      <c r="C200">
        <f>(B200-B199)/B199</f>
        <v>-2.132196162046901E-2</v>
      </c>
    </row>
    <row r="201" spans="1:3" x14ac:dyDescent="0.25">
      <c r="A201" s="4">
        <v>42850</v>
      </c>
      <c r="B201">
        <v>4.1500000000000004</v>
      </c>
      <c r="C201">
        <f>(B201-B200)/B200</f>
        <v>-9.5860566448801643E-2</v>
      </c>
    </row>
    <row r="202" spans="1:3" x14ac:dyDescent="0.25">
      <c r="A202" s="4">
        <v>42851</v>
      </c>
      <c r="B202">
        <v>4.34</v>
      </c>
      <c r="C202">
        <f>(B202-B201)/B201</f>
        <v>4.5783132530120361E-2</v>
      </c>
    </row>
    <row r="203" spans="1:3" x14ac:dyDescent="0.25">
      <c r="A203" s="4">
        <v>42852</v>
      </c>
      <c r="B203">
        <v>4.21</v>
      </c>
      <c r="C203">
        <f>(B203-B202)/B202</f>
        <v>-2.9953917050691222E-2</v>
      </c>
    </row>
    <row r="204" spans="1:3" x14ac:dyDescent="0.25">
      <c r="A204" s="4">
        <v>42853</v>
      </c>
      <c r="B204">
        <v>4.2</v>
      </c>
      <c r="C204">
        <f>(B204-B203)/B203</f>
        <v>-2.3752969121139636E-3</v>
      </c>
    </row>
    <row r="205" spans="1:3" x14ac:dyDescent="0.25">
      <c r="A205" s="4">
        <v>42856</v>
      </c>
      <c r="B205">
        <v>4.24</v>
      </c>
      <c r="C205">
        <f>(B205-B204)/B204</f>
        <v>9.5238095238095316E-3</v>
      </c>
    </row>
    <row r="206" spans="1:3" x14ac:dyDescent="0.25">
      <c r="A206" s="4">
        <v>42857</v>
      </c>
      <c r="B206">
        <v>4.17</v>
      </c>
      <c r="C206">
        <f>(B206-B205)/B205</f>
        <v>-1.6509433962264217E-2</v>
      </c>
    </row>
    <row r="207" spans="1:3" x14ac:dyDescent="0.25">
      <c r="A207" s="4">
        <v>42858</v>
      </c>
      <c r="B207">
        <v>4.28</v>
      </c>
      <c r="C207">
        <f>(B207-B206)/B206</f>
        <v>2.6378896882494084E-2</v>
      </c>
    </row>
    <row r="208" spans="1:3" x14ac:dyDescent="0.25">
      <c r="A208" s="4">
        <v>42859</v>
      </c>
      <c r="B208">
        <v>4.3</v>
      </c>
      <c r="C208">
        <f>(B208-B207)/B207</f>
        <v>4.6728971962615821E-3</v>
      </c>
    </row>
    <row r="209" spans="1:3" x14ac:dyDescent="0.25">
      <c r="A209" s="4">
        <v>42860</v>
      </c>
      <c r="B209">
        <v>4.1900000000000004</v>
      </c>
      <c r="C209">
        <f>(B209-B208)/B208</f>
        <v>-2.5581395348837077E-2</v>
      </c>
    </row>
    <row r="210" spans="1:3" x14ac:dyDescent="0.25">
      <c r="A210" s="4">
        <v>42863</v>
      </c>
      <c r="B210">
        <v>4.17</v>
      </c>
      <c r="C210">
        <f>(B210-B209)/B209</f>
        <v>-4.7732696897375797E-3</v>
      </c>
    </row>
    <row r="211" spans="1:3" x14ac:dyDescent="0.25">
      <c r="A211" s="4">
        <v>42864</v>
      </c>
      <c r="B211">
        <v>4.2300000000000004</v>
      </c>
      <c r="C211">
        <f>(B211-B210)/B210</f>
        <v>1.4388489208633212E-2</v>
      </c>
    </row>
    <row r="212" spans="1:3" x14ac:dyDescent="0.25">
      <c r="A212" s="4">
        <v>42865</v>
      </c>
      <c r="B212">
        <v>4.42</v>
      </c>
      <c r="C212">
        <f>(B212-B211)/B211</f>
        <v>4.4917257683215008E-2</v>
      </c>
    </row>
    <row r="213" spans="1:3" x14ac:dyDescent="0.25">
      <c r="A213" s="4">
        <v>42866</v>
      </c>
      <c r="B213">
        <v>4.5600000000000005</v>
      </c>
      <c r="C213">
        <f>(B213-B212)/B212</f>
        <v>3.167420814479651E-2</v>
      </c>
    </row>
    <row r="214" spans="1:3" x14ac:dyDescent="0.25">
      <c r="A214" s="4">
        <v>42867</v>
      </c>
      <c r="B214">
        <v>4.5600000000000005</v>
      </c>
      <c r="C214">
        <f>(B214-B213)/B213</f>
        <v>0</v>
      </c>
    </row>
    <row r="215" spans="1:3" x14ac:dyDescent="0.25">
      <c r="A215" s="4">
        <v>42565</v>
      </c>
      <c r="B215">
        <v>7.25</v>
      </c>
      <c r="C215">
        <f>(B215-B214)/B214</f>
        <v>0.58991228070175417</v>
      </c>
    </row>
    <row r="216" spans="1:3" x14ac:dyDescent="0.25">
      <c r="A216" s="4">
        <v>42566</v>
      </c>
      <c r="B216">
        <v>7.3</v>
      </c>
      <c r="C216">
        <f>(B216-B215)/B215</f>
        <v>6.8965517241379067E-3</v>
      </c>
    </row>
    <row r="217" spans="1:3" x14ac:dyDescent="0.25">
      <c r="A217" s="4">
        <v>42569</v>
      </c>
      <c r="B217">
        <v>7.45</v>
      </c>
      <c r="C217">
        <f>(B217-B216)/B216</f>
        <v>2.0547945205479503E-2</v>
      </c>
    </row>
    <row r="218" spans="1:3" x14ac:dyDescent="0.25">
      <c r="A218" s="4">
        <v>42570</v>
      </c>
      <c r="B218">
        <v>7.03</v>
      </c>
      <c r="C218">
        <f>(B218-B217)/B217</f>
        <v>-5.6375838926174489E-2</v>
      </c>
    </row>
    <row r="219" spans="1:3" x14ac:dyDescent="0.25">
      <c r="A219" s="4">
        <v>42571</v>
      </c>
      <c r="B219">
        <v>7.01</v>
      </c>
      <c r="C219">
        <f>(B219-B218)/B218</f>
        <v>-2.8449502133713316E-3</v>
      </c>
    </row>
    <row r="220" spans="1:3" x14ac:dyDescent="0.25">
      <c r="A220" s="4">
        <v>42572</v>
      </c>
      <c r="B220">
        <v>7.08</v>
      </c>
      <c r="C220">
        <f>(B220-B219)/B219</f>
        <v>9.985734664764663E-3</v>
      </c>
    </row>
    <row r="221" spans="1:3" x14ac:dyDescent="0.25">
      <c r="A221" s="4">
        <v>42573</v>
      </c>
      <c r="B221">
        <v>7.15</v>
      </c>
      <c r="C221">
        <f>(B221-B220)/B220</f>
        <v>9.8870056497175549E-3</v>
      </c>
    </row>
    <row r="222" spans="1:3" x14ac:dyDescent="0.25">
      <c r="A222" s="4">
        <v>42576</v>
      </c>
      <c r="B222">
        <v>7.11</v>
      </c>
      <c r="C222">
        <f>(B222-B221)/B221</f>
        <v>-5.5944055944055987E-3</v>
      </c>
    </row>
    <row r="223" spans="1:3" x14ac:dyDescent="0.25">
      <c r="A223" s="4">
        <v>42577</v>
      </c>
      <c r="B223">
        <v>8.02</v>
      </c>
      <c r="C223">
        <f>(B223-B222)/B222</f>
        <v>0.1279887482419127</v>
      </c>
    </row>
    <row r="224" spans="1:3" x14ac:dyDescent="0.25">
      <c r="A224" s="4">
        <v>42578</v>
      </c>
      <c r="B224">
        <v>7.85</v>
      </c>
      <c r="C224">
        <f>(B224-B223)/B223</f>
        <v>-2.1197007481296749E-2</v>
      </c>
    </row>
    <row r="225" spans="1:3" x14ac:dyDescent="0.25">
      <c r="A225" s="4">
        <v>42579</v>
      </c>
      <c r="B225">
        <v>8.09</v>
      </c>
      <c r="C225">
        <f>(B225-B224)/B224</f>
        <v>3.057324840764334E-2</v>
      </c>
    </row>
    <row r="226" spans="1:3" x14ac:dyDescent="0.25">
      <c r="A226" s="4">
        <v>42580</v>
      </c>
      <c r="B226">
        <v>7.91</v>
      </c>
      <c r="C226">
        <f>(B226-B225)/B225</f>
        <v>-2.2249690976514181E-2</v>
      </c>
    </row>
    <row r="227" spans="1:3" x14ac:dyDescent="0.25">
      <c r="A227" s="4">
        <v>42583</v>
      </c>
      <c r="B227">
        <v>8.0299999999999994</v>
      </c>
      <c r="C227">
        <f>(B227-B226)/B226</f>
        <v>1.5170670037926576E-2</v>
      </c>
    </row>
    <row r="228" spans="1:3" x14ac:dyDescent="0.25">
      <c r="A228" s="4">
        <v>42584</v>
      </c>
      <c r="B228">
        <v>7.96</v>
      </c>
      <c r="C228">
        <f>(B228-B227)/B227</f>
        <v>-8.7173100871730264E-3</v>
      </c>
    </row>
    <row r="229" spans="1:3" x14ac:dyDescent="0.25">
      <c r="A229" s="4">
        <v>42585</v>
      </c>
      <c r="B229">
        <v>8.07</v>
      </c>
      <c r="C229">
        <f>(B229-B228)/B228</f>
        <v>1.3819095477386975E-2</v>
      </c>
    </row>
    <row r="230" spans="1:3" x14ac:dyDescent="0.25">
      <c r="A230" s="4">
        <v>42586</v>
      </c>
      <c r="B230">
        <v>8.11</v>
      </c>
      <c r="C230">
        <f>(B230-B229)/B229</f>
        <v>4.9566294919453713E-3</v>
      </c>
    </row>
    <row r="231" spans="1:3" x14ac:dyDescent="0.25">
      <c r="A231" s="4">
        <v>42587</v>
      </c>
      <c r="B231">
        <v>8.11</v>
      </c>
      <c r="C231">
        <f>(B231-B230)/B230</f>
        <v>0</v>
      </c>
    </row>
    <row r="232" spans="1:3" x14ac:dyDescent="0.25">
      <c r="A232" s="4">
        <v>42590</v>
      </c>
      <c r="B232">
        <v>8.07</v>
      </c>
      <c r="C232">
        <f>(B232-B231)/B231</f>
        <v>-4.9321824907520529E-3</v>
      </c>
    </row>
    <row r="233" spans="1:3" x14ac:dyDescent="0.25">
      <c r="A233" s="4">
        <v>42591</v>
      </c>
      <c r="B233">
        <v>7.7</v>
      </c>
      <c r="C233">
        <f>(B233-B232)/B232</f>
        <v>-4.5848822800495674E-2</v>
      </c>
    </row>
    <row r="234" spans="1:3" x14ac:dyDescent="0.25">
      <c r="A234" s="4">
        <v>42592</v>
      </c>
      <c r="B234">
        <v>7.07</v>
      </c>
      <c r="C234">
        <f>(B234-B233)/B233</f>
        <v>-8.1818181818181804E-2</v>
      </c>
    </row>
    <row r="235" spans="1:3" x14ac:dyDescent="0.25">
      <c r="A235" s="4">
        <v>42593</v>
      </c>
      <c r="B235">
        <v>6.62</v>
      </c>
      <c r="C235">
        <f>(B235-B234)/B234</f>
        <v>-6.3649222065063668E-2</v>
      </c>
    </row>
    <row r="236" spans="1:3" x14ac:dyDescent="0.25">
      <c r="A236" s="4">
        <v>42594</v>
      </c>
      <c r="B236">
        <v>6.35</v>
      </c>
      <c r="C236">
        <f>(B236-B235)/B235</f>
        <v>-4.0785498489426052E-2</v>
      </c>
    </row>
    <row r="237" spans="1:3" x14ac:dyDescent="0.25">
      <c r="A237" s="4">
        <v>42597</v>
      </c>
      <c r="B237">
        <v>6.7</v>
      </c>
      <c r="C237">
        <f>(B237-B236)/B236</f>
        <v>5.5118110236220562E-2</v>
      </c>
    </row>
    <row r="238" spans="1:3" x14ac:dyDescent="0.25">
      <c r="A238" s="4">
        <v>42598</v>
      </c>
      <c r="B238">
        <v>6.35</v>
      </c>
      <c r="C238">
        <f>(B238-B237)/B237</f>
        <v>-5.2238805970149335E-2</v>
      </c>
    </row>
    <row r="239" spans="1:3" x14ac:dyDescent="0.25">
      <c r="A239" s="4">
        <v>42599</v>
      </c>
      <c r="B239">
        <v>6.28</v>
      </c>
      <c r="C239">
        <f>(B239-B238)/B238</f>
        <v>-1.1023622047244001E-2</v>
      </c>
    </row>
    <row r="240" spans="1:3" x14ac:dyDescent="0.25">
      <c r="A240" s="4">
        <v>42600</v>
      </c>
      <c r="B240">
        <v>6.33</v>
      </c>
      <c r="C240">
        <f>(B240-B239)/B239</f>
        <v>7.9617834394904181E-3</v>
      </c>
    </row>
    <row r="241" spans="1:3" x14ac:dyDescent="0.25">
      <c r="A241" s="4">
        <v>42601</v>
      </c>
      <c r="B241">
        <v>6.09</v>
      </c>
      <c r="C241">
        <f>(B241-B240)/B240</f>
        <v>-3.7914691943127993E-2</v>
      </c>
    </row>
    <row r="242" spans="1:3" x14ac:dyDescent="0.25">
      <c r="A242" s="4">
        <v>42604</v>
      </c>
      <c r="B242">
        <v>6.25</v>
      </c>
      <c r="C242">
        <f>(B242-B241)/B241</f>
        <v>2.6272577996715951E-2</v>
      </c>
    </row>
    <row r="243" spans="1:3" x14ac:dyDescent="0.25">
      <c r="A243" s="4">
        <v>42605</v>
      </c>
      <c r="B243">
        <v>6.27</v>
      </c>
      <c r="C243">
        <f>(B243-B242)/B242</f>
        <v>3.1999999999999316E-3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43"/>
  <sheetViews>
    <sheetView workbookViewId="0">
      <selection activeCell="C8" sqref="C8"/>
    </sheetView>
  </sheetViews>
  <sheetFormatPr defaultRowHeight="15" x14ac:dyDescent="0.25"/>
  <cols>
    <col min="1" max="1" width="13.42578125" customWidth="1"/>
    <col min="4" max="4" width="39.42578125" customWidth="1"/>
    <col min="5" max="5" width="17.28515625" customWidth="1"/>
    <col min="6" max="6" width="32.42578125" customWidth="1"/>
    <col min="7" max="7" width="31.140625" customWidth="1"/>
    <col min="10" max="10" width="10.7109375" customWidth="1"/>
    <col min="11" max="11" width="27.28515625" customWidth="1"/>
    <col min="14" max="15" width="22.140625" customWidth="1"/>
    <col min="16" max="16" width="36.85546875" customWidth="1"/>
    <col min="17" max="17" width="29.7109375" customWidth="1"/>
    <col min="18" max="18" width="12" customWidth="1"/>
    <col min="19" max="19" width="10.7109375" customWidth="1"/>
    <col min="20" max="20" width="17.42578125" customWidth="1"/>
  </cols>
  <sheetData>
    <row r="1" spans="1:21" ht="15.75" thickBot="1" x14ac:dyDescent="0.3">
      <c r="A1" t="s">
        <v>77</v>
      </c>
    </row>
    <row r="2" spans="1:21" ht="15.75" thickBot="1" x14ac:dyDescent="0.3">
      <c r="A2" t="s">
        <v>9</v>
      </c>
      <c r="B2" t="s">
        <v>10</v>
      </c>
      <c r="C2" t="s">
        <v>21</v>
      </c>
      <c r="D2" t="s">
        <v>22</v>
      </c>
      <c r="E2" t="s">
        <v>44</v>
      </c>
      <c r="F2" t="s">
        <v>63</v>
      </c>
      <c r="G2" s="5" t="s">
        <v>46</v>
      </c>
      <c r="H2" s="20">
        <f>SUM(F4:F123)/(COUNT(C4:C123)-2)</f>
        <v>1.7588468440943566E-2</v>
      </c>
      <c r="J2" s="5" t="s">
        <v>23</v>
      </c>
      <c r="K2" s="6" t="s">
        <v>24</v>
      </c>
      <c r="L2" s="6" t="s">
        <v>25</v>
      </c>
      <c r="M2" s="6" t="s">
        <v>26</v>
      </c>
      <c r="N2" s="6" t="s">
        <v>27</v>
      </c>
      <c r="O2" s="16" t="s">
        <v>37</v>
      </c>
      <c r="P2" s="17" t="s">
        <v>38</v>
      </c>
      <c r="Q2" s="7" t="s">
        <v>28</v>
      </c>
      <c r="R2">
        <f>SUM(N3:N8)</f>
        <v>3.8335552590525381</v>
      </c>
    </row>
    <row r="3" spans="1:21" ht="16.5" thickBot="1" x14ac:dyDescent="0.3">
      <c r="A3" s="39">
        <v>42563</v>
      </c>
      <c r="B3">
        <v>21.936299999999999</v>
      </c>
      <c r="C3">
        <v>0</v>
      </c>
      <c r="D3" s="8">
        <f>AVERAGE(C4:C123)</f>
        <v>-1.2748643181197694E-2</v>
      </c>
      <c r="G3" s="18" t="s">
        <v>47</v>
      </c>
      <c r="H3" s="10">
        <f>SQRT(H2)</f>
        <v>0.13262152329446214</v>
      </c>
      <c r="J3" s="9">
        <v>42738</v>
      </c>
      <c r="K3" s="7">
        <v>1.88</v>
      </c>
      <c r="L3" s="7">
        <v>-6.0000000000000053E-2</v>
      </c>
      <c r="M3" s="7">
        <f>1+L3</f>
        <v>0.94</v>
      </c>
      <c r="N3" s="7">
        <f>L3-$D$3</f>
        <v>-4.7251356818802361E-2</v>
      </c>
      <c r="O3" s="7">
        <f>(N3-$R$4)^2</f>
        <v>0.47083919553706288</v>
      </c>
      <c r="P3" s="10">
        <f>(N3-$R$5)^2</f>
        <v>4.8455772325595783</v>
      </c>
      <c r="Q3" s="7" t="s">
        <v>29</v>
      </c>
      <c r="R3">
        <f>PRODUCT(M3:M8)-(U3^6)</f>
        <v>12.924094986534076</v>
      </c>
      <c r="T3" t="s">
        <v>30</v>
      </c>
      <c r="U3">
        <f>1+D3</f>
        <v>0.98725135681880227</v>
      </c>
    </row>
    <row r="4" spans="1:21" x14ac:dyDescent="0.25">
      <c r="A4" s="4">
        <v>42564</v>
      </c>
      <c r="B4">
        <v>29.3169</v>
      </c>
      <c r="C4">
        <f>(B4-B3)/B3</f>
        <v>0.33645601126899255</v>
      </c>
      <c r="E4">
        <f>C4-$D$3</f>
        <v>0.34920465445019022</v>
      </c>
      <c r="F4">
        <f>E4^2</f>
        <v>0.12194389068967676</v>
      </c>
      <c r="G4" s="18" t="s">
        <v>48</v>
      </c>
      <c r="H4" s="10">
        <f>R2</f>
        <v>3.8335552590525381</v>
      </c>
      <c r="J4" s="9">
        <v>42739</v>
      </c>
      <c r="K4" s="7">
        <v>2.09</v>
      </c>
      <c r="L4" s="7">
        <v>0.11170212765957445</v>
      </c>
      <c r="M4" s="7">
        <f>1+L4</f>
        <v>1.1117021276595744</v>
      </c>
      <c r="N4" s="7">
        <f>L4-$D$3</f>
        <v>0.12445077084077215</v>
      </c>
      <c r="O4" s="7">
        <f>(N4-$R$4)^2</f>
        <v>0.26468463435208345</v>
      </c>
      <c r="P4" s="10">
        <f>(N4-$R$5)^2</f>
        <v>4.119134333780444</v>
      </c>
      <c r="Q4" s="7" t="s">
        <v>31</v>
      </c>
      <c r="R4">
        <f>R2/6</f>
        <v>0.63892587650875632</v>
      </c>
    </row>
    <row r="5" spans="1:21" x14ac:dyDescent="0.25">
      <c r="A5" s="4">
        <v>42565</v>
      </c>
      <c r="B5">
        <v>25.0031</v>
      </c>
      <c r="C5">
        <f>(B5-B4)/B4</f>
        <v>-0.14714379760479451</v>
      </c>
      <c r="E5">
        <f>C5-$D$3</f>
        <v>-0.13439515442359681</v>
      </c>
      <c r="F5">
        <f>E5^2</f>
        <v>1.8062057532542433E-2</v>
      </c>
      <c r="G5" s="18" t="s">
        <v>49</v>
      </c>
      <c r="H5" s="10">
        <f>R12</f>
        <v>3.5824952691193692</v>
      </c>
      <c r="J5" s="9">
        <v>42740</v>
      </c>
      <c r="K5" s="7">
        <v>3.9699999999999998</v>
      </c>
      <c r="L5" s="7">
        <v>0.8995215311004785</v>
      </c>
      <c r="M5" s="7">
        <f>1+L5</f>
        <v>1.8995215311004785</v>
      </c>
      <c r="N5" s="7">
        <f>L5-$D$3</f>
        <v>0.91227017428167623</v>
      </c>
      <c r="O5" s="7">
        <f>(N5-$R$4)^2</f>
        <v>7.4717105124970706E-2</v>
      </c>
      <c r="P5" s="10">
        <f>(N5-$R$5)^2</f>
        <v>1.5419322761998833</v>
      </c>
      <c r="Q5" s="11" t="s">
        <v>32</v>
      </c>
      <c r="R5">
        <f>R3/6</f>
        <v>2.1540158310890125</v>
      </c>
    </row>
    <row r="6" spans="1:21" x14ac:dyDescent="0.25">
      <c r="A6" s="4">
        <v>42566</v>
      </c>
      <c r="B6">
        <v>18.164999999999999</v>
      </c>
      <c r="C6">
        <f>(B6-B5)/B5</f>
        <v>-0.27349008722918361</v>
      </c>
      <c r="E6">
        <f>C6-$D$3</f>
        <v>-0.26074144404798594</v>
      </c>
      <c r="F6">
        <f>E6^2</f>
        <v>6.7986100644228983E-2</v>
      </c>
      <c r="G6" s="18" t="s">
        <v>50</v>
      </c>
      <c r="H6" s="10">
        <f>SQRT(H2*6)</f>
        <v>0.32485506098206535</v>
      </c>
      <c r="J6" s="9">
        <v>42741</v>
      </c>
      <c r="K6" s="7">
        <v>9.19</v>
      </c>
      <c r="L6" s="7">
        <v>1.3148614609571789</v>
      </c>
      <c r="M6" s="7">
        <f>1+L6</f>
        <v>2.3148614609571787</v>
      </c>
      <c r="N6" s="7">
        <f>L6-$D$3</f>
        <v>1.3276101041383765</v>
      </c>
      <c r="O6" s="7">
        <f>(N6-$R$4)^2</f>
        <v>0.47428596538580658</v>
      </c>
      <c r="P6" s="10">
        <f>(N6-$R$5)^2</f>
        <v>0.68294642553680907</v>
      </c>
      <c r="Q6" s="11" t="s">
        <v>39</v>
      </c>
      <c r="R6">
        <f>SUM(O3:O8)/6</f>
        <v>0.22969510297688164</v>
      </c>
    </row>
    <row r="7" spans="1:21" x14ac:dyDescent="0.25">
      <c r="A7" s="4">
        <v>42569</v>
      </c>
      <c r="B7">
        <v>16.808800000000002</v>
      </c>
      <c r="C7">
        <f>(B7-B6)/B6</f>
        <v>-7.4660060556014179E-2</v>
      </c>
      <c r="E7">
        <f>C7-$D$3</f>
        <v>-6.1911417374816487E-2</v>
      </c>
      <c r="F7">
        <f>E7^2</f>
        <v>3.8330236013587289E-3</v>
      </c>
      <c r="G7" s="18" t="s">
        <v>51</v>
      </c>
      <c r="H7" s="10">
        <f>SQRT(H2*91)</f>
        <v>1.2651287002221807</v>
      </c>
      <c r="J7" s="9">
        <v>42744</v>
      </c>
      <c r="K7" s="7">
        <v>17.7</v>
      </c>
      <c r="L7" s="7">
        <v>0.92600652883569101</v>
      </c>
      <c r="M7" s="7">
        <f>1+L7</f>
        <v>1.9260065288356909</v>
      </c>
      <c r="N7" s="7">
        <f>L7-$D$3</f>
        <v>0.93875517201688874</v>
      </c>
      <c r="O7" s="7">
        <f>(N7-$R$4)^2</f>
        <v>8.9897606444902994E-2</v>
      </c>
      <c r="P7" s="10">
        <f>(N7-$R$5)^2</f>
        <v>1.4768584694884126</v>
      </c>
      <c r="Q7" s="11" t="s">
        <v>40</v>
      </c>
      <c r="R7">
        <f>SQRT(R6)</f>
        <v>0.47926516979317579</v>
      </c>
    </row>
    <row r="8" spans="1:21" ht="15.75" thickBot="1" x14ac:dyDescent="0.3">
      <c r="A8" s="4">
        <v>42570</v>
      </c>
      <c r="B8">
        <v>16.100000000000001</v>
      </c>
      <c r="C8">
        <f>(B8-B7)/B7</f>
        <v>-4.2168387987244781E-2</v>
      </c>
      <c r="E8">
        <f>C8-$D$3</f>
        <v>-2.9419744806047088E-2</v>
      </c>
      <c r="F8">
        <f>E8^2</f>
        <v>8.6552138445293461E-4</v>
      </c>
      <c r="G8" s="18" t="s">
        <v>52</v>
      </c>
      <c r="H8" s="10">
        <f>H4/H6</f>
        <v>11.80081740904194</v>
      </c>
      <c r="J8" s="12">
        <v>42745</v>
      </c>
      <c r="K8" s="13">
        <v>27.7</v>
      </c>
      <c r="L8" s="13">
        <v>0.56497175141242939</v>
      </c>
      <c r="M8" s="13">
        <f>1+L8</f>
        <v>1.5649717514124295</v>
      </c>
      <c r="N8" s="13">
        <f>L8-$D$3</f>
        <v>0.57772039459362712</v>
      </c>
      <c r="O8" s="13">
        <f>(N8-$R$4)^2</f>
        <v>3.7461110164632079E-3</v>
      </c>
      <c r="P8" s="14">
        <f>(N8-$R$5)^2</f>
        <v>2.4847073031161777</v>
      </c>
      <c r="Q8" s="11" t="s">
        <v>41</v>
      </c>
      <c r="R8">
        <f>SUM(P3:P8)/6</f>
        <v>2.5251926734468841</v>
      </c>
    </row>
    <row r="9" spans="1:21" ht="15.75" thickBot="1" x14ac:dyDescent="0.3">
      <c r="A9" s="4">
        <v>42571</v>
      </c>
      <c r="B9">
        <v>16.8</v>
      </c>
      <c r="C9">
        <f>(B9-B8)/B8</f>
        <v>4.3478260869565168E-2</v>
      </c>
      <c r="E9">
        <f>C9-$D$3</f>
        <v>5.622690405076286E-2</v>
      </c>
      <c r="F9">
        <f>E9^2</f>
        <v>3.1614647391336932E-3</v>
      </c>
      <c r="G9" s="19" t="s">
        <v>53</v>
      </c>
      <c r="H9" s="14">
        <f>H5/H7</f>
        <v>2.8317239728181129</v>
      </c>
      <c r="Q9" s="11" t="s">
        <v>42</v>
      </c>
      <c r="R9">
        <f>SQRT(R8)</f>
        <v>1.5890854833667332</v>
      </c>
    </row>
    <row r="10" spans="1:21" x14ac:dyDescent="0.25">
      <c r="A10" s="4">
        <v>42572</v>
      </c>
      <c r="B10">
        <v>14.49</v>
      </c>
      <c r="C10">
        <f>(B10-B9)/B9</f>
        <v>-0.13750000000000001</v>
      </c>
      <c r="E10">
        <f>C10-$D$3</f>
        <v>-0.12475135681880231</v>
      </c>
      <c r="F10">
        <f>E10^2</f>
        <v>1.5562901028132134E-2</v>
      </c>
      <c r="J10" s="5" t="s">
        <v>33</v>
      </c>
      <c r="K10" s="6" t="s">
        <v>24</v>
      </c>
      <c r="L10" s="6" t="s">
        <v>25</v>
      </c>
      <c r="M10" s="6" t="s">
        <v>26</v>
      </c>
      <c r="N10" s="6" t="s">
        <v>34</v>
      </c>
      <c r="O10" s="16" t="s">
        <v>37</v>
      </c>
      <c r="P10" s="17" t="s">
        <v>38</v>
      </c>
    </row>
    <row r="11" spans="1:21" x14ac:dyDescent="0.25">
      <c r="A11" s="4">
        <v>42573</v>
      </c>
      <c r="B11">
        <v>15.4</v>
      </c>
      <c r="C11">
        <f>(B11-B10)/B10</f>
        <v>6.2801932367149774E-2</v>
      </c>
      <c r="E11">
        <f>C11-$D$3</f>
        <v>7.5550575548347473E-2</v>
      </c>
      <c r="F11">
        <f>E11^2</f>
        <v>5.7078894656865595E-3</v>
      </c>
      <c r="J11" s="9">
        <v>42738</v>
      </c>
      <c r="K11" s="7">
        <v>1.88</v>
      </c>
      <c r="L11" s="7">
        <v>-6.0000000000000053E-2</v>
      </c>
      <c r="M11" s="7">
        <f>1+L11</f>
        <v>0.94</v>
      </c>
      <c r="N11" s="7">
        <f>L11-$D$3</f>
        <v>-4.7251356818802361E-2</v>
      </c>
      <c r="O11" s="7">
        <f>(N11-$R$14)^2</f>
        <v>7.5029268140927785E-3</v>
      </c>
      <c r="P11" s="10">
        <f>(N11-$R$15)^2</f>
        <v>4.7454779507280281E-3</v>
      </c>
    </row>
    <row r="12" spans="1:21" x14ac:dyDescent="0.25">
      <c r="A12" s="4">
        <v>42576</v>
      </c>
      <c r="B12">
        <v>14.008800000000001</v>
      </c>
      <c r="C12">
        <f>(B12-B11)/B11</f>
        <v>-9.03376623376623E-2</v>
      </c>
      <c r="E12">
        <f>C12-$D$3</f>
        <v>-7.75890191564646E-2</v>
      </c>
      <c r="F12">
        <f>E12^2</f>
        <v>6.0200558936622309E-3</v>
      </c>
      <c r="J12" s="9">
        <v>42739</v>
      </c>
      <c r="K12" s="7">
        <v>2.09</v>
      </c>
      <c r="L12" s="7">
        <v>0.11170212765957445</v>
      </c>
      <c r="M12" s="7">
        <f>1+L12</f>
        <v>1.1117021276595744</v>
      </c>
      <c r="N12" s="7">
        <f>L12-$D$3</f>
        <v>0.12445077084077215</v>
      </c>
      <c r="O12" s="7">
        <f>(N12-$R$14)^2</f>
        <v>7.2390643010526402E-3</v>
      </c>
      <c r="P12" s="10">
        <f>(N12-$R$15)^2</f>
        <v>1.0570862146285631E-2</v>
      </c>
      <c r="Q12" s="7" t="s">
        <v>28</v>
      </c>
      <c r="R12">
        <f>SUM(N11:N101)</f>
        <v>3.5824952691193692</v>
      </c>
    </row>
    <row r="13" spans="1:21" x14ac:dyDescent="0.25">
      <c r="A13" s="4">
        <v>42577</v>
      </c>
      <c r="B13">
        <v>15.5138</v>
      </c>
      <c r="C13">
        <f>(B13-B12)/B12</f>
        <v>0.10743247101821704</v>
      </c>
      <c r="E13">
        <f>C13-$D$3</f>
        <v>0.12018111419941474</v>
      </c>
      <c r="F13">
        <f>E13^2</f>
        <v>1.4443500210212767E-2</v>
      </c>
      <c r="J13" s="9">
        <v>42740</v>
      </c>
      <c r="K13" s="7">
        <v>3.9699999999999998</v>
      </c>
      <c r="L13" s="7">
        <v>0.8995215311004785</v>
      </c>
      <c r="M13" s="7">
        <f>1+L13</f>
        <v>1.8995215311004785</v>
      </c>
      <c r="N13" s="7">
        <f>L13-$D$3</f>
        <v>0.91227017428167623</v>
      </c>
      <c r="O13" s="7">
        <f>(N13-$R$14)^2</f>
        <v>0.76195806641007746</v>
      </c>
      <c r="P13" s="10">
        <f>(N13-$R$15)^2</f>
        <v>0.79322910283529591</v>
      </c>
      <c r="Q13" s="7" t="s">
        <v>29</v>
      </c>
      <c r="R13">
        <f>PRODUCT(M11:M101)-(U3^91)</f>
        <v>1.9688826190157427</v>
      </c>
    </row>
    <row r="14" spans="1:21" x14ac:dyDescent="0.25">
      <c r="A14" s="4">
        <v>42578</v>
      </c>
      <c r="B14">
        <v>16.366900000000001</v>
      </c>
      <c r="C14">
        <f>(B14-B13)/B13</f>
        <v>5.4989751060346356E-2</v>
      </c>
      <c r="E14">
        <f>C14-$D$3</f>
        <v>6.7738394241544056E-2</v>
      </c>
      <c r="F14">
        <f>E14^2</f>
        <v>4.5884900544228488E-3</v>
      </c>
      <c r="J14" s="9">
        <v>42741</v>
      </c>
      <c r="K14" s="7">
        <v>9.19</v>
      </c>
      <c r="L14" s="7">
        <v>1.3148614609571789</v>
      </c>
      <c r="M14" s="7">
        <f>1+L14</f>
        <v>2.3148614609571787</v>
      </c>
      <c r="N14" s="7">
        <f>L14-$D$3</f>
        <v>1.3276101041383765</v>
      </c>
      <c r="O14" s="7">
        <f>(N14-$R$14)^2</f>
        <v>1.6595675130642051</v>
      </c>
      <c r="P14" s="10">
        <f>(N14-$R$15)^2</f>
        <v>1.7055681706962351</v>
      </c>
      <c r="Q14" s="7" t="s">
        <v>31</v>
      </c>
      <c r="R14">
        <f>R12/91</f>
        <v>3.936807988043263E-2</v>
      </c>
    </row>
    <row r="15" spans="1:21" x14ac:dyDescent="0.25">
      <c r="A15" s="4">
        <v>42579</v>
      </c>
      <c r="B15">
        <v>16.03</v>
      </c>
      <c r="C15">
        <f>(B15-B14)/B14</f>
        <v>-2.0584227923430825E-2</v>
      </c>
      <c r="E15">
        <f>C15-$D$3</f>
        <v>-7.8355847422331305E-3</v>
      </c>
      <c r="F15">
        <f>E15^2</f>
        <v>6.1396388252716631E-5</v>
      </c>
      <c r="J15" s="9">
        <v>42744</v>
      </c>
      <c r="K15" s="7">
        <v>17.7</v>
      </c>
      <c r="L15" s="7">
        <v>0.92600652883569101</v>
      </c>
      <c r="M15" s="7">
        <f>1+L15</f>
        <v>1.9260065288356909</v>
      </c>
      <c r="N15" s="7">
        <f>L15-$D$3</f>
        <v>0.93875517201688874</v>
      </c>
      <c r="O15" s="7">
        <f>(N15-$R$14)^2</f>
        <v>0.80889714150167014</v>
      </c>
      <c r="P15" s="10">
        <f>(N15-$R$15)^2</f>
        <v>0.84110744226498757</v>
      </c>
      <c r="Q15" s="11" t="s">
        <v>32</v>
      </c>
      <c r="R15">
        <f>R13/91</f>
        <v>2.1636072736436734E-2</v>
      </c>
    </row>
    <row r="16" spans="1:21" x14ac:dyDescent="0.25">
      <c r="A16" s="4">
        <v>42580</v>
      </c>
      <c r="B16">
        <v>14.7788</v>
      </c>
      <c r="C16">
        <f>(B16-B15)/B15</f>
        <v>-7.8053649407361245E-2</v>
      </c>
      <c r="E16">
        <f>C16-$D$3</f>
        <v>-6.5305006226163545E-2</v>
      </c>
      <c r="F16">
        <f>E16^2</f>
        <v>4.2647438381992597E-3</v>
      </c>
      <c r="J16" s="9">
        <v>42745</v>
      </c>
      <c r="K16" s="7">
        <v>27.7</v>
      </c>
      <c r="L16" s="7">
        <v>0.56497175141242939</v>
      </c>
      <c r="M16" s="7">
        <f>1+L16</f>
        <v>1.5649717514124295</v>
      </c>
      <c r="N16" s="7">
        <f>L16-$D$3</f>
        <v>0.57772039459362712</v>
      </c>
      <c r="O16" s="7">
        <f>(N16-$R$14)^2</f>
        <v>0.28982321475705436</v>
      </c>
      <c r="P16" s="10">
        <f>(N16-$R$15)^2</f>
        <v>0.3092297730153713</v>
      </c>
      <c r="Q16" s="11" t="s">
        <v>39</v>
      </c>
      <c r="R16">
        <f>SUM(O11:O131)/91</f>
        <v>4.9001973482117989E-2</v>
      </c>
    </row>
    <row r="17" spans="1:18" x14ac:dyDescent="0.25">
      <c r="A17" s="4">
        <v>42583</v>
      </c>
      <c r="B17">
        <v>14.21</v>
      </c>
      <c r="C17">
        <f>(B17-B16)/B16</f>
        <v>-3.8487563266300345E-2</v>
      </c>
      <c r="E17">
        <f>C17-$D$3</f>
        <v>-2.5738920085102653E-2</v>
      </c>
      <c r="F17">
        <f>E17^2</f>
        <v>6.6249200714730075E-4</v>
      </c>
      <c r="J17" s="9">
        <v>42746</v>
      </c>
      <c r="K17" s="7">
        <v>15.3</v>
      </c>
      <c r="L17" s="7">
        <v>-0.44765342960288806</v>
      </c>
      <c r="M17" s="7">
        <f>1+L17</f>
        <v>0.55234657039711199</v>
      </c>
      <c r="N17" s="7">
        <f>L17-$D$3</f>
        <v>-0.43490478642169039</v>
      </c>
      <c r="O17" s="7">
        <f>(N17-$R$14)^2</f>
        <v>0.22493475171043145</v>
      </c>
      <c r="P17" s="10">
        <f>(N17-$R$15)^2</f>
        <v>0.20842955608084088</v>
      </c>
      <c r="Q17" s="11" t="s">
        <v>40</v>
      </c>
      <c r="R17">
        <f>SQRT(R16)</f>
        <v>0.22136389380862903</v>
      </c>
    </row>
    <row r="18" spans="1:18" x14ac:dyDescent="0.25">
      <c r="A18" s="4">
        <v>42584</v>
      </c>
      <c r="B18">
        <v>13.09</v>
      </c>
      <c r="C18">
        <f>(B18-B17)/B17</f>
        <v>-7.8817733990147854E-2</v>
      </c>
      <c r="E18">
        <f>C18-$D$3</f>
        <v>-6.6069090808950154E-2</v>
      </c>
      <c r="F18">
        <f>E18^2</f>
        <v>4.3651247603213013E-3</v>
      </c>
      <c r="J18" s="9">
        <v>42747</v>
      </c>
      <c r="K18" s="7">
        <v>14</v>
      </c>
      <c r="L18" s="7">
        <v>-8.4967320261437954E-2</v>
      </c>
      <c r="M18" s="7">
        <f>1+L18</f>
        <v>0.91503267973856206</v>
      </c>
      <c r="N18" s="7">
        <f>L18-$D$3</f>
        <v>-7.2218677080240254E-2</v>
      </c>
      <c r="O18" s="7">
        <f>(N18-$R$14)^2</f>
        <v>1.2451604329000278E-2</v>
      </c>
      <c r="P18" s="10">
        <f>(N18-$R$15)^2</f>
        <v>8.80871406315103E-3</v>
      </c>
      <c r="Q18" s="11" t="s">
        <v>41</v>
      </c>
      <c r="R18">
        <f>SUM(P11:P131)/91</f>
        <v>4.9316397559472751E-2</v>
      </c>
    </row>
    <row r="19" spans="1:18" x14ac:dyDescent="0.25">
      <c r="A19" s="4">
        <v>42585</v>
      </c>
      <c r="B19">
        <v>13.3</v>
      </c>
      <c r="C19">
        <f>(B19-B18)/B18</f>
        <v>1.6042780748663166E-2</v>
      </c>
      <c r="E19">
        <f>C19-$D$3</f>
        <v>2.8791423929860858E-2</v>
      </c>
      <c r="F19">
        <f>E19^2</f>
        <v>8.2894609190896449E-4</v>
      </c>
      <c r="J19" s="9">
        <v>42748</v>
      </c>
      <c r="K19" s="7">
        <v>13.7</v>
      </c>
      <c r="L19" s="7">
        <v>-2.1428571428571481E-2</v>
      </c>
      <c r="M19" s="7">
        <f>1+L19</f>
        <v>0.97857142857142854</v>
      </c>
      <c r="N19" s="7">
        <f>L19-$D$3</f>
        <v>-8.6799282473737863E-3</v>
      </c>
      <c r="O19" s="7">
        <f>(N19-$R$14)^2</f>
        <v>2.3086110850497514E-3</v>
      </c>
      <c r="P19" s="10">
        <f>(N19-$R$15)^2</f>
        <v>9.1905991565040051E-4</v>
      </c>
      <c r="Q19" s="11" t="s">
        <v>42</v>
      </c>
      <c r="R19">
        <f>SQRT(R18)</f>
        <v>0.22207295548866987</v>
      </c>
    </row>
    <row r="20" spans="1:18" x14ac:dyDescent="0.25">
      <c r="A20" s="4">
        <v>42586</v>
      </c>
      <c r="B20">
        <v>13.418100000000001</v>
      </c>
      <c r="C20">
        <f>(B20-B19)/B19</f>
        <v>8.8796992481203069E-3</v>
      </c>
      <c r="E20">
        <f>C20-$D$3</f>
        <v>2.1628342429318E-2</v>
      </c>
      <c r="F20">
        <f>E20^2</f>
        <v>4.6778519623983723E-4</v>
      </c>
      <c r="J20" s="9">
        <v>42752</v>
      </c>
      <c r="K20" s="7">
        <v>8.9</v>
      </c>
      <c r="L20" s="7">
        <v>-0.3503649635036496</v>
      </c>
      <c r="M20" s="7">
        <f>1+L20</f>
        <v>0.64963503649635035</v>
      </c>
      <c r="N20" s="7">
        <f>L20-$D$3</f>
        <v>-0.33761632032245192</v>
      </c>
      <c r="O20" s="7">
        <f>(N20-$R$14)^2</f>
        <v>0.14211723799632861</v>
      </c>
      <c r="P20" s="10">
        <f>(N20-$R$15)^2</f>
        <v>0.12906228191853825</v>
      </c>
    </row>
    <row r="21" spans="1:18" x14ac:dyDescent="0.25">
      <c r="A21" s="4">
        <v>42587</v>
      </c>
      <c r="B21">
        <v>13.0069</v>
      </c>
      <c r="C21">
        <f>(B21-B20)/B20</f>
        <v>-3.0645173310677433E-2</v>
      </c>
      <c r="E21">
        <f>C21-$D$3</f>
        <v>-1.789653012947974E-2</v>
      </c>
      <c r="F21">
        <f>E21^2</f>
        <v>3.2028579067537615E-4</v>
      </c>
      <c r="J21" s="9">
        <v>42753</v>
      </c>
      <c r="K21" s="7">
        <v>5.62</v>
      </c>
      <c r="L21" s="7">
        <v>-0.36853932584269666</v>
      </c>
      <c r="M21" s="7">
        <f>1+L21</f>
        <v>0.63146067415730334</v>
      </c>
      <c r="N21" s="7">
        <f>L21-$D$3</f>
        <v>-0.35579068266149899</v>
      </c>
      <c r="O21" s="7">
        <f>(N21-$R$14)^2</f>
        <v>0.1561504476136707</v>
      </c>
      <c r="P21" s="10">
        <f>(N21-$R$15)^2</f>
        <v>0.14245095569021321</v>
      </c>
    </row>
    <row r="22" spans="1:18" x14ac:dyDescent="0.25">
      <c r="A22" s="4">
        <v>42590</v>
      </c>
      <c r="B22">
        <v>13.23</v>
      </c>
      <c r="C22">
        <f>(B22-B21)/B21</f>
        <v>1.7152434477085279E-2</v>
      </c>
      <c r="E22">
        <f>C22-$D$3</f>
        <v>2.9901077658282975E-2</v>
      </c>
      <c r="F22">
        <f>E22^2</f>
        <v>8.9407444512666927E-4</v>
      </c>
      <c r="J22" s="9">
        <v>42754</v>
      </c>
      <c r="K22" s="7">
        <v>6.16</v>
      </c>
      <c r="L22" s="7">
        <v>9.6085409252669049E-2</v>
      </c>
      <c r="M22" s="7">
        <f>1+L22</f>
        <v>1.0960854092526691</v>
      </c>
      <c r="N22" s="7">
        <f>L22-$D$3</f>
        <v>0.10883405243386675</v>
      </c>
      <c r="O22" s="7">
        <f>(N22-$R$14)^2</f>
        <v>4.8255213427944622E-3</v>
      </c>
      <c r="P22" s="10">
        <f>(N22-$R$15)^2</f>
        <v>7.6034876633134163E-3</v>
      </c>
    </row>
    <row r="23" spans="1:18" x14ac:dyDescent="0.25">
      <c r="A23" s="4">
        <v>42591</v>
      </c>
      <c r="B23">
        <v>13.02</v>
      </c>
      <c r="C23">
        <f>(B23-B22)/B22</f>
        <v>-1.5873015873015938E-2</v>
      </c>
      <c r="E23">
        <f>C23-$D$3</f>
        <v>-3.1243726918182436E-3</v>
      </c>
      <c r="F23">
        <f>E23^2</f>
        <v>9.7617047173795768E-6</v>
      </c>
      <c r="J23" s="9">
        <v>42755</v>
      </c>
      <c r="K23" s="7">
        <v>7.96</v>
      </c>
      <c r="L23" s="7">
        <v>0.29220779220779219</v>
      </c>
      <c r="M23" s="7">
        <f>1+L23</f>
        <v>1.2922077922077921</v>
      </c>
      <c r="N23" s="7">
        <f>L23-$D$3</f>
        <v>0.30495643538898987</v>
      </c>
      <c r="O23" s="7">
        <f>(N23-$R$14)^2</f>
        <v>7.0537174581739789E-2</v>
      </c>
      <c r="P23" s="10">
        <f>(N23-$R$15)^2</f>
        <v>8.027042789357422E-2</v>
      </c>
    </row>
    <row r="24" spans="1:18" x14ac:dyDescent="0.25">
      <c r="A24" s="4">
        <v>42592</v>
      </c>
      <c r="B24">
        <v>11.7819</v>
      </c>
      <c r="C24">
        <f>(B24-B23)/B23</f>
        <v>-9.5092165898617464E-2</v>
      </c>
      <c r="E24">
        <f>C24-$D$3</f>
        <v>-8.2343522717419765E-2</v>
      </c>
      <c r="F24">
        <f>E24^2</f>
        <v>6.7804557335142245E-3</v>
      </c>
      <c r="J24" s="9">
        <v>42758</v>
      </c>
      <c r="K24" s="7">
        <v>7.75</v>
      </c>
      <c r="L24" s="7">
        <v>-2.638190954773869E-2</v>
      </c>
      <c r="M24" s="7">
        <f>1+L24</f>
        <v>0.97361809045226133</v>
      </c>
      <c r="N24" s="7">
        <f>L24-$D$3</f>
        <v>-1.3633266366540995E-2</v>
      </c>
      <c r="O24" s="7">
        <f>(N24-$R$14)^2</f>
        <v>2.8091427039915852E-3</v>
      </c>
      <c r="P24" s="10">
        <f>(N24-$R$15)^2</f>
        <v>1.2439262807608337E-3</v>
      </c>
    </row>
    <row r="25" spans="1:18" x14ac:dyDescent="0.25">
      <c r="A25" s="4">
        <v>42593</v>
      </c>
      <c r="B25">
        <v>12.0313</v>
      </c>
      <c r="C25">
        <f>(B25-B24)/B24</f>
        <v>2.1168062876106539E-2</v>
      </c>
      <c r="E25">
        <f>C25-$D$3</f>
        <v>3.3916706057304236E-2</v>
      </c>
      <c r="F25">
        <f>E25^2</f>
        <v>1.1503429497775779E-3</v>
      </c>
      <c r="J25" s="9">
        <v>42759</v>
      </c>
      <c r="K25" s="7">
        <v>7.47</v>
      </c>
      <c r="L25" s="7">
        <v>-3.6129032258064547E-2</v>
      </c>
      <c r="M25" s="7">
        <f>1+L25</f>
        <v>0.96387096774193548</v>
      </c>
      <c r="N25" s="7">
        <f>L25-$D$3</f>
        <v>-2.3380389076866855E-2</v>
      </c>
      <c r="O25" s="7">
        <f>(N25-$R$14)^2</f>
        <v>3.9373703564851781E-3</v>
      </c>
      <c r="P25" s="10">
        <f>(N25-$R$15)^2</f>
        <v>2.0264818341886198E-3</v>
      </c>
    </row>
    <row r="26" spans="1:18" x14ac:dyDescent="0.25">
      <c r="A26" s="4">
        <v>42594</v>
      </c>
      <c r="B26">
        <v>11.83</v>
      </c>
      <c r="C26">
        <f>(B26-B25)/B25</f>
        <v>-1.6731359038507875E-2</v>
      </c>
      <c r="E26">
        <f>C26-$D$3</f>
        <v>-3.9827158573101807E-3</v>
      </c>
      <c r="F26">
        <f>E26^2</f>
        <v>1.5862025600069968E-5</v>
      </c>
      <c r="J26" s="9">
        <v>42760</v>
      </c>
      <c r="K26" s="7">
        <v>7.34</v>
      </c>
      <c r="L26" s="7">
        <v>-1.7402945113788475E-2</v>
      </c>
      <c r="M26" s="7">
        <f>1+L26</f>
        <v>0.98259705488621152</v>
      </c>
      <c r="N26" s="7">
        <f>L26-$D$3</f>
        <v>-4.6543019325907802E-3</v>
      </c>
      <c r="O26" s="7">
        <f>(N26-$R$14)^2</f>
        <v>1.9379701004916144E-3</v>
      </c>
      <c r="P26" s="10">
        <f>(N26-$R$15)^2</f>
        <v>6.9118380023784349E-4</v>
      </c>
    </row>
    <row r="27" spans="1:18" x14ac:dyDescent="0.25">
      <c r="A27" s="4">
        <v>42597</v>
      </c>
      <c r="B27">
        <v>11.9963</v>
      </c>
      <c r="C27">
        <f>(B27-B26)/B26</f>
        <v>1.4057480980557875E-2</v>
      </c>
      <c r="E27">
        <f>C27-$D$3</f>
        <v>2.6806124161755568E-2</v>
      </c>
      <c r="F27">
        <f>E27^2</f>
        <v>7.1856829257545567E-4</v>
      </c>
      <c r="J27" s="9">
        <v>42761</v>
      </c>
      <c r="K27" s="7">
        <v>7.33</v>
      </c>
      <c r="L27" s="7">
        <v>-1.3623978201634586E-3</v>
      </c>
      <c r="M27" s="7">
        <f>1+L27</f>
        <v>0.99863760217983655</v>
      </c>
      <c r="N27" s="7">
        <f>L27-$D$3</f>
        <v>1.1386245361034235E-2</v>
      </c>
      <c r="O27" s="7">
        <f>(N27-$R$14)^2</f>
        <v>7.829830630709957E-4</v>
      </c>
      <c r="P27" s="10">
        <f>(N27-$R$15)^2</f>
        <v>1.0505896122555047E-4</v>
      </c>
    </row>
    <row r="28" spans="1:18" x14ac:dyDescent="0.25">
      <c r="A28" s="4">
        <v>42598</v>
      </c>
      <c r="B28">
        <v>11.6069</v>
      </c>
      <c r="C28">
        <f>(B28-B27)/B27</f>
        <v>-3.2460008502621658E-2</v>
      </c>
      <c r="E28">
        <f>C28-$D$3</f>
        <v>-1.9711365321423965E-2</v>
      </c>
      <c r="F28">
        <f>E28^2</f>
        <v>3.8853792283463531E-4</v>
      </c>
      <c r="J28" s="9">
        <v>42762</v>
      </c>
      <c r="K28" s="7">
        <v>6.96</v>
      </c>
      <c r="L28" s="7">
        <v>-5.0477489768076415E-2</v>
      </c>
      <c r="M28" s="7">
        <f>1+L28</f>
        <v>0.94952251023192358</v>
      </c>
      <c r="N28" s="7">
        <f>L28-$D$3</f>
        <v>-3.7728846586878723E-2</v>
      </c>
      <c r="O28" s="7">
        <f>(N28-$R$14)^2</f>
        <v>5.9439360707060135E-3</v>
      </c>
      <c r="P28" s="10">
        <f>(N28-$R$15)^2</f>
        <v>3.5241936462637531E-3</v>
      </c>
    </row>
    <row r="29" spans="1:18" x14ac:dyDescent="0.25">
      <c r="A29" s="4">
        <v>42599</v>
      </c>
      <c r="B29">
        <v>12.123100000000001</v>
      </c>
      <c r="C29">
        <f>(B29-B28)/B28</f>
        <v>4.4473545908037579E-2</v>
      </c>
      <c r="E29">
        <f>C29-$D$3</f>
        <v>5.7222189089235272E-2</v>
      </c>
      <c r="F29">
        <f>E29^2</f>
        <v>3.2743789241641962E-3</v>
      </c>
      <c r="J29" s="9">
        <v>42765</v>
      </c>
      <c r="K29" s="7">
        <v>6.52</v>
      </c>
      <c r="L29" s="7">
        <v>-6.3218390804597763E-2</v>
      </c>
      <c r="M29" s="7">
        <f>1+L29</f>
        <v>0.93678160919540221</v>
      </c>
      <c r="N29" s="7">
        <f>L29-$D$3</f>
        <v>-5.046974762340007E-2</v>
      </c>
      <c r="O29" s="7">
        <f>(N29-$R$14)^2</f>
        <v>8.0708352506084005E-3</v>
      </c>
      <c r="P29" s="10">
        <f>(N29-$R$15)^2</f>
        <v>5.1992493297650551E-3</v>
      </c>
    </row>
    <row r="30" spans="1:18" x14ac:dyDescent="0.25">
      <c r="A30" s="4">
        <v>42600</v>
      </c>
      <c r="B30">
        <v>12.9719</v>
      </c>
      <c r="C30">
        <f>(B30-B29)/B29</f>
        <v>7.0015095148930451E-2</v>
      </c>
      <c r="E30">
        <f>C30-$D$3</f>
        <v>8.276373833012815E-2</v>
      </c>
      <c r="F30">
        <f>E30^2</f>
        <v>6.8498363823779234E-3</v>
      </c>
      <c r="J30" s="9">
        <v>42766</v>
      </c>
      <c r="K30" s="7">
        <v>6.29</v>
      </c>
      <c r="L30" s="7">
        <v>-3.527607361963183E-2</v>
      </c>
      <c r="M30" s="7">
        <f>1+L30</f>
        <v>0.96472392638036819</v>
      </c>
      <c r="N30" s="7">
        <f>L30-$D$3</f>
        <v>-2.2527430438434137E-2</v>
      </c>
      <c r="O30" s="7">
        <f>(N30-$R$14)^2</f>
        <v>3.8310541976329425E-3</v>
      </c>
      <c r="P30" s="10">
        <f>(N30-$R$15)^2</f>
        <v>1.9504150126768299E-3</v>
      </c>
    </row>
    <row r="31" spans="1:18" x14ac:dyDescent="0.25">
      <c r="A31" s="4">
        <v>42601</v>
      </c>
      <c r="B31">
        <v>14.595000000000001</v>
      </c>
      <c r="C31">
        <f>(B31-B30)/B30</f>
        <v>0.12512430715623779</v>
      </c>
      <c r="E31">
        <f>C31-$D$3</f>
        <v>0.13787295033743549</v>
      </c>
      <c r="F31">
        <f>E31^2</f>
        <v>1.9008950434748952E-2</v>
      </c>
      <c r="J31" s="9">
        <v>42767</v>
      </c>
      <c r="K31" s="7">
        <v>8.3800000000000008</v>
      </c>
      <c r="L31" s="7">
        <v>0.33227344992050883</v>
      </c>
      <c r="M31" s="7">
        <f>1+L31</f>
        <v>1.3322734499205089</v>
      </c>
      <c r="N31" s="7">
        <f>L31-$D$3</f>
        <v>0.34502209310170651</v>
      </c>
      <c r="O31" s="7">
        <f>(N31-$R$14)^2</f>
        <v>9.3424375798270676E-2</v>
      </c>
      <c r="P31" s="10">
        <f>(N31-$R$15)^2</f>
        <v>0.10457851816768667</v>
      </c>
    </row>
    <row r="32" spans="1:18" x14ac:dyDescent="0.25">
      <c r="A32" s="4">
        <v>42604</v>
      </c>
      <c r="B32">
        <v>12.6088</v>
      </c>
      <c r="C32">
        <f>(B32-B31)/B31</f>
        <v>-0.1360877012675574</v>
      </c>
      <c r="E32">
        <f>C32-$D$3</f>
        <v>-0.1233390580863597</v>
      </c>
      <c r="F32">
        <f>E32^2</f>
        <v>1.5212523249630412E-2</v>
      </c>
      <c r="J32" s="9">
        <v>42768</v>
      </c>
      <c r="K32" s="7">
        <v>7.2</v>
      </c>
      <c r="L32" s="7">
        <v>-0.14081145584725543</v>
      </c>
      <c r="M32" s="7">
        <f>1+L32</f>
        <v>0.85918854415274459</v>
      </c>
      <c r="N32" s="7">
        <f>L32-$D$3</f>
        <v>-0.12806281266605773</v>
      </c>
      <c r="O32" s="7">
        <f>(N32-$R$14)^2</f>
        <v>2.8033103778914398E-2</v>
      </c>
      <c r="P32" s="10">
        <f>(N32-$R$15)^2</f>
        <v>2.2409756290749167E-2</v>
      </c>
    </row>
    <row r="33" spans="1:16" x14ac:dyDescent="0.25">
      <c r="A33" s="4">
        <v>42605</v>
      </c>
      <c r="B33">
        <v>13.0769</v>
      </c>
      <c r="C33">
        <f>(B33-B32)/B32</f>
        <v>3.712486517352958E-2</v>
      </c>
      <c r="E33">
        <f>C33-$D$3</f>
        <v>4.9873508354727272E-2</v>
      </c>
      <c r="F33">
        <f>E33^2</f>
        <v>2.4873668356090511E-3</v>
      </c>
      <c r="J33" s="9">
        <v>42769</v>
      </c>
      <c r="K33" s="7">
        <v>7.54</v>
      </c>
      <c r="L33" s="7">
        <v>4.72222222222222E-2</v>
      </c>
      <c r="M33" s="7">
        <f>1+L33</f>
        <v>1.0472222222222223</v>
      </c>
      <c r="N33" s="7">
        <f>L33-$D$3</f>
        <v>5.9970865403419893E-2</v>
      </c>
      <c r="O33" s="7">
        <f>(N33-$R$14)^2</f>
        <v>4.2447477130621355E-4</v>
      </c>
      <c r="P33" s="10">
        <f>(N33-$R$15)^2</f>
        <v>1.4695563288205855E-3</v>
      </c>
    </row>
    <row r="34" spans="1:16" x14ac:dyDescent="0.25">
      <c r="A34" s="4">
        <v>42606</v>
      </c>
      <c r="B34">
        <v>13.216900000000001</v>
      </c>
      <c r="C34">
        <f>(B34-B33)/B33</f>
        <v>1.0705901245708124E-2</v>
      </c>
      <c r="E34">
        <f>C34-$D$3</f>
        <v>2.3454544426905817E-2</v>
      </c>
      <c r="F34">
        <f>E34^2</f>
        <v>5.501156542736987E-4</v>
      </c>
      <c r="J34" s="9">
        <v>42772</v>
      </c>
      <c r="K34" s="7">
        <v>7.64</v>
      </c>
      <c r="L34" s="7">
        <v>1.3262599469495973E-2</v>
      </c>
      <c r="M34" s="7">
        <f>1+L34</f>
        <v>1.0132625994694959</v>
      </c>
      <c r="N34" s="7">
        <f>L34-$D$3</f>
        <v>2.6011242650693669E-2</v>
      </c>
      <c r="O34" s="7">
        <f>(N34-$R$14)^2</f>
        <v>1.7840510078174075E-4</v>
      </c>
      <c r="P34" s="10">
        <f>(N34-$R$15)^2</f>
        <v>1.9142111778619042E-5</v>
      </c>
    </row>
    <row r="35" spans="1:16" x14ac:dyDescent="0.25">
      <c r="A35" s="4">
        <v>42607</v>
      </c>
      <c r="B35">
        <v>13.23</v>
      </c>
      <c r="C35">
        <f>(B35-B34)/B34</f>
        <v>9.9115526333706599E-4</v>
      </c>
      <c r="E35">
        <f>C35-$D$3</f>
        <v>1.3739798444534761E-2</v>
      </c>
      <c r="F35">
        <f>E35^2</f>
        <v>1.8878206129643982E-4</v>
      </c>
      <c r="J35" s="9">
        <v>42773</v>
      </c>
      <c r="K35" s="7">
        <v>7.34</v>
      </c>
      <c r="L35" s="7">
        <v>-3.9267015706806262E-2</v>
      </c>
      <c r="M35" s="7">
        <f>1+L35</f>
        <v>0.96073298429319376</v>
      </c>
      <c r="N35" s="7">
        <f>L35-$D$3</f>
        <v>-2.6518372525608569E-2</v>
      </c>
      <c r="O35" s="7">
        <f>(N35-$R$14)^2</f>
        <v>4.3410246106535318E-3</v>
      </c>
      <c r="P35" s="10">
        <f>(N35-$R$15)^2</f>
        <v>2.3188505984953174E-3</v>
      </c>
    </row>
    <row r="36" spans="1:16" x14ac:dyDescent="0.25">
      <c r="A36" s="4">
        <v>42608</v>
      </c>
      <c r="B36">
        <v>13.58</v>
      </c>
      <c r="C36">
        <f>(B36-B35)/B35</f>
        <v>2.6455026455026426E-2</v>
      </c>
      <c r="E36">
        <f>C36-$D$3</f>
        <v>3.9203669636224119E-2</v>
      </c>
      <c r="F36">
        <f>E36^2</f>
        <v>1.536927712946201E-3</v>
      </c>
      <c r="J36" s="9">
        <v>42774</v>
      </c>
      <c r="K36" s="7">
        <v>7.12</v>
      </c>
      <c r="L36" s="7">
        <v>-2.9972752043596698E-2</v>
      </c>
      <c r="M36" s="7">
        <f>1+L36</f>
        <v>0.97002724795640327</v>
      </c>
      <c r="N36" s="7">
        <f>L36-$D$3</f>
        <v>-1.7224108862399001E-2</v>
      </c>
      <c r="O36" s="7">
        <f>(N36-$R$14)^2</f>
        <v>3.2026758267042791E-3</v>
      </c>
      <c r="P36" s="10">
        <f>(N36-$R$15)^2</f>
        <v>1.5101137138944917E-3</v>
      </c>
    </row>
    <row r="37" spans="1:16" x14ac:dyDescent="0.25">
      <c r="A37" s="4">
        <v>42611</v>
      </c>
      <c r="B37">
        <v>12.8888</v>
      </c>
      <c r="C37">
        <f>(B37-B36)/B36</f>
        <v>-5.0898379970544937E-2</v>
      </c>
      <c r="E37">
        <f>C37-$D$3</f>
        <v>-3.8149736789347244E-2</v>
      </c>
      <c r="F37">
        <f>E37^2</f>
        <v>1.4554024170964745E-3</v>
      </c>
      <c r="J37" s="9">
        <v>42775</v>
      </c>
      <c r="K37" s="7">
        <v>8.15</v>
      </c>
      <c r="L37" s="7">
        <v>0.14466292134831463</v>
      </c>
      <c r="M37" s="7">
        <f>1+L37</f>
        <v>1.1446629213483146</v>
      </c>
      <c r="N37" s="7">
        <f>L37-$D$3</f>
        <v>0.15741156452951233</v>
      </c>
      <c r="O37" s="7">
        <f>(N37-$R$14)^2</f>
        <v>1.3934264268097515E-2</v>
      </c>
      <c r="P37" s="10">
        <f>(N37-$R$15)^2</f>
        <v>1.8434984171651542E-2</v>
      </c>
    </row>
    <row r="38" spans="1:16" x14ac:dyDescent="0.25">
      <c r="A38" s="4">
        <v>42612</v>
      </c>
      <c r="B38">
        <v>12.7181</v>
      </c>
      <c r="C38">
        <f>(B38-B37)/B37</f>
        <v>-1.3244056855564528E-2</v>
      </c>
      <c r="E38">
        <f>C38-$D$3</f>
        <v>-4.9541367436683331E-4</v>
      </c>
      <c r="F38">
        <f>E38^2</f>
        <v>2.4543470874964674E-7</v>
      </c>
      <c r="J38" s="9">
        <v>42776</v>
      </c>
      <c r="K38" s="7">
        <v>7.85</v>
      </c>
      <c r="L38" s="7">
        <v>-3.6809815950920331E-2</v>
      </c>
      <c r="M38" s="7">
        <f>1+L38</f>
        <v>0.96319018404907963</v>
      </c>
      <c r="N38" s="7">
        <f>L38-$D$3</f>
        <v>-2.4061172769722639E-2</v>
      </c>
      <c r="O38" s="7">
        <f>(N38-$R$14)^2</f>
        <v>4.0232700917572292E-3</v>
      </c>
      <c r="P38" s="10">
        <f>(N38-$R$15)^2</f>
        <v>2.0882382468502031E-3</v>
      </c>
    </row>
    <row r="39" spans="1:16" x14ac:dyDescent="0.25">
      <c r="A39" s="4">
        <v>42613</v>
      </c>
      <c r="B39">
        <v>11.585000000000001</v>
      </c>
      <c r="C39">
        <f>(B39-B38)/B38</f>
        <v>-8.9093496670100011E-2</v>
      </c>
      <c r="E39">
        <f>C39-$D$3</f>
        <v>-7.6344853488902312E-2</v>
      </c>
      <c r="F39">
        <f>E39^2</f>
        <v>5.8285366542419597E-3</v>
      </c>
      <c r="J39" s="9">
        <v>42779</v>
      </c>
      <c r="K39" s="7">
        <v>7.6899999999999995</v>
      </c>
      <c r="L39" s="7">
        <v>-2.0382165605095561E-2</v>
      </c>
      <c r="M39" s="7">
        <f>1+L39</f>
        <v>0.97961783439490446</v>
      </c>
      <c r="N39" s="7">
        <f>L39-$D$3</f>
        <v>-7.6335224238978667E-3</v>
      </c>
      <c r="O39" s="7">
        <f>(N39-$R$14)^2</f>
        <v>2.2091506191744457E-3</v>
      </c>
      <c r="P39" s="10">
        <f>(N39-$R$15)^2</f>
        <v>8.5670920084988272E-4</v>
      </c>
    </row>
    <row r="40" spans="1:16" x14ac:dyDescent="0.25">
      <c r="A40" s="4">
        <v>42614</v>
      </c>
      <c r="B40">
        <v>11.34</v>
      </c>
      <c r="C40">
        <f>(B40-B39)/B39</f>
        <v>-2.1148036253776519E-2</v>
      </c>
      <c r="E40">
        <f>C40-$D$3</f>
        <v>-8.3993930725788247E-3</v>
      </c>
      <c r="F40">
        <f>E40^2</f>
        <v>7.0549803987685148E-5</v>
      </c>
      <c r="J40" s="9">
        <v>42780</v>
      </c>
      <c r="K40" s="7">
        <v>7.45</v>
      </c>
      <c r="L40" s="7">
        <v>-3.1209362808842567E-2</v>
      </c>
      <c r="M40" s="7">
        <f>1+L40</f>
        <v>0.96879063719115743</v>
      </c>
      <c r="N40" s="7">
        <f>L40-$D$3</f>
        <v>-1.8460719627644874E-2</v>
      </c>
      <c r="O40" s="7">
        <f>(N40-$R$14)^2</f>
        <v>3.3441700525454251E-3</v>
      </c>
      <c r="P40" s="10">
        <f>(N40-$R$15)^2</f>
        <v>1.6077527578882728E-3</v>
      </c>
    </row>
    <row r="41" spans="1:16" x14ac:dyDescent="0.25">
      <c r="A41" s="4">
        <v>42615</v>
      </c>
      <c r="B41">
        <v>10.7669</v>
      </c>
      <c r="C41">
        <f>(B41-B40)/B40</f>
        <v>-5.0537918871252217E-2</v>
      </c>
      <c r="E41">
        <f>C41-$D$3</f>
        <v>-3.7789275690054525E-2</v>
      </c>
      <c r="F41">
        <f>E41^2</f>
        <v>1.4280293571789459E-3</v>
      </c>
      <c r="J41" s="9">
        <v>42781</v>
      </c>
      <c r="K41" s="7">
        <v>7.64</v>
      </c>
      <c r="L41" s="7">
        <v>2.550335570469792E-2</v>
      </c>
      <c r="M41" s="7">
        <f>1+L41</f>
        <v>1.025503355704698</v>
      </c>
      <c r="N41" s="7">
        <f>L41-$D$3</f>
        <v>3.8251998885895616E-2</v>
      </c>
      <c r="O41" s="7">
        <f>(N41-$R$14)^2</f>
        <v>1.2456367863667297E-6</v>
      </c>
      <c r="P41" s="10">
        <f>(N41-$R$15)^2</f>
        <v>2.760890018042715E-4</v>
      </c>
    </row>
    <row r="42" spans="1:16" x14ac:dyDescent="0.25">
      <c r="A42" s="4">
        <v>42619</v>
      </c>
      <c r="B42">
        <v>9.5549999999999997</v>
      </c>
      <c r="C42">
        <f>(B42-B41)/B41</f>
        <v>-0.11255793218103632</v>
      </c>
      <c r="E42">
        <f>C42-$D$3</f>
        <v>-9.9809288999838625E-2</v>
      </c>
      <c r="F42">
        <f>E42^2</f>
        <v>9.9618941706533081E-3</v>
      </c>
      <c r="J42" s="9">
        <v>42782</v>
      </c>
      <c r="K42" s="7">
        <v>7.29</v>
      </c>
      <c r="L42" s="7">
        <v>-4.5811518324607288E-2</v>
      </c>
      <c r="M42" s="7">
        <f>1+L42</f>
        <v>0.95418848167539272</v>
      </c>
      <c r="N42" s="7">
        <f>L42-$D$3</f>
        <v>-3.3062875143409595E-2</v>
      </c>
      <c r="O42" s="7">
        <f>(N42-$R$14)^2</f>
        <v>5.2462432456658551E-3</v>
      </c>
      <c r="P42" s="10">
        <f>(N42-$R$15)^2</f>
        <v>2.9919748991621455E-3</v>
      </c>
    </row>
    <row r="43" spans="1:16" x14ac:dyDescent="0.25">
      <c r="A43" s="4">
        <v>42620</v>
      </c>
      <c r="B43">
        <v>9.9610000000000003</v>
      </c>
      <c r="C43">
        <f>(B43-B42)/B42</f>
        <v>4.2490842490842555E-2</v>
      </c>
      <c r="E43">
        <f>C43-$D$3</f>
        <v>5.5239485672040248E-2</v>
      </c>
      <c r="F43">
        <f>E43^2</f>
        <v>3.0514007773115399E-3</v>
      </c>
      <c r="J43" s="9">
        <v>42783</v>
      </c>
      <c r="K43" s="7">
        <v>7.15</v>
      </c>
      <c r="L43" s="7">
        <v>-1.9204389574759902E-2</v>
      </c>
      <c r="M43" s="7">
        <f>1+L43</f>
        <v>0.98079561042524011</v>
      </c>
      <c r="N43" s="7">
        <f>L43-$D$3</f>
        <v>-6.4557463935622072E-3</v>
      </c>
      <c r="O43" s="7">
        <f>(N43-$R$14)^2</f>
        <v>2.0998230543892598E-3</v>
      </c>
      <c r="P43" s="10">
        <f>(N43-$R$15)^2</f>
        <v>7.8915030203257437E-4</v>
      </c>
    </row>
    <row r="44" spans="1:16" x14ac:dyDescent="0.25">
      <c r="A44" s="4">
        <v>42621</v>
      </c>
      <c r="B44">
        <v>10.584</v>
      </c>
      <c r="C44">
        <f>(B44-B43)/B43</f>
        <v>6.2543921293042801E-2</v>
      </c>
      <c r="E44">
        <f>C44-$D$3</f>
        <v>7.52925644742405E-2</v>
      </c>
      <c r="F44">
        <f>E44^2</f>
        <v>5.668970265107663E-3</v>
      </c>
      <c r="J44" s="9">
        <v>42787</v>
      </c>
      <c r="K44" s="7">
        <v>6.64</v>
      </c>
      <c r="L44" s="7">
        <v>-7.132867132867142E-2</v>
      </c>
      <c r="M44" s="7">
        <f>1+L44</f>
        <v>0.92867132867132862</v>
      </c>
      <c r="N44" s="7">
        <f>L44-$D$3</f>
        <v>-5.8580028147473727E-2</v>
      </c>
      <c r="O44" s="7">
        <f>(N44-$R$14)^2</f>
        <v>9.593831866246412E-3</v>
      </c>
      <c r="P44" s="10">
        <f>(N44-$R$15)^2</f>
        <v>6.4346228410177E-3</v>
      </c>
    </row>
    <row r="45" spans="1:16" x14ac:dyDescent="0.25">
      <c r="A45" s="4">
        <v>42622</v>
      </c>
      <c r="B45">
        <v>9.4499999999999993</v>
      </c>
      <c r="C45">
        <f>(B45-B44)/B44</f>
        <v>-0.10714285714285718</v>
      </c>
      <c r="E45">
        <f>C45-$D$3</f>
        <v>-9.4394213961659479E-2</v>
      </c>
      <c r="F45">
        <f>E45^2</f>
        <v>8.9102676294395486E-3</v>
      </c>
      <c r="J45" s="9">
        <v>42788</v>
      </c>
      <c r="K45" s="7">
        <v>6.4</v>
      </c>
      <c r="L45" s="7">
        <v>-3.6144578313252913E-2</v>
      </c>
      <c r="M45" s="7">
        <f>1+L45</f>
        <v>0.96385542168674709</v>
      </c>
      <c r="N45" s="7">
        <f>L45-$D$3</f>
        <v>-2.3395935132055221E-2</v>
      </c>
      <c r="O45" s="7">
        <f>(N45-$R$14)^2</f>
        <v>3.9393215804878002E-3</v>
      </c>
      <c r="P45" s="10">
        <f>(N45-$R$15)^2</f>
        <v>2.0278817326679216E-3</v>
      </c>
    </row>
    <row r="46" spans="1:16" x14ac:dyDescent="0.25">
      <c r="A46" s="4">
        <v>42625</v>
      </c>
      <c r="B46">
        <v>9.1630000000000003</v>
      </c>
      <c r="C46">
        <f>(B46-B45)/B45</f>
        <v>-3.037037037037027E-2</v>
      </c>
      <c r="E46">
        <f>C46-$D$3</f>
        <v>-1.7621727189172577E-2</v>
      </c>
      <c r="F46">
        <f>E46^2</f>
        <v>3.1052526912962405E-4</v>
      </c>
      <c r="J46" s="9">
        <v>42789</v>
      </c>
      <c r="K46" s="7">
        <v>6.09</v>
      </c>
      <c r="L46" s="7">
        <v>-4.8437500000000078E-2</v>
      </c>
      <c r="M46" s="7">
        <f>1+L46</f>
        <v>0.95156249999999987</v>
      </c>
      <c r="N46" s="7">
        <f>L46-$D$3</f>
        <v>-3.5688856818802385E-2</v>
      </c>
      <c r="O46" s="7">
        <f>(N46-$R$14)^2</f>
        <v>5.633543746672973E-3</v>
      </c>
      <c r="P46" s="10">
        <f>(N46-$R$15)^2</f>
        <v>3.286147548513127E-3</v>
      </c>
    </row>
    <row r="47" spans="1:16" x14ac:dyDescent="0.25">
      <c r="A47" s="4">
        <v>42626</v>
      </c>
      <c r="B47">
        <v>9.4570000000000007</v>
      </c>
      <c r="C47">
        <f>(B47-B46)/B46</f>
        <v>3.2085561497326255E-2</v>
      </c>
      <c r="E47">
        <f>C47-$D$3</f>
        <v>4.4834204678523948E-2</v>
      </c>
      <c r="F47">
        <f>E47^2</f>
        <v>2.0101059091557788E-3</v>
      </c>
      <c r="J47" s="9">
        <v>42790</v>
      </c>
      <c r="K47" s="7">
        <v>5.98</v>
      </c>
      <c r="L47" s="7">
        <v>-1.8062397372742109E-2</v>
      </c>
      <c r="M47" s="7">
        <f>1+L47</f>
        <v>0.98193760262725793</v>
      </c>
      <c r="N47" s="7">
        <f>L47-$D$3</f>
        <v>-5.3137541915444144E-3</v>
      </c>
      <c r="O47" s="7">
        <f>(N47-$R$14)^2</f>
        <v>1.9964662960356887E-3</v>
      </c>
      <c r="P47" s="10">
        <f>(N47-$R$15)^2</f>
        <v>7.2629317144813773E-4</v>
      </c>
    </row>
    <row r="48" spans="1:16" x14ac:dyDescent="0.25">
      <c r="A48" s="4">
        <v>42627</v>
      </c>
      <c r="B48">
        <v>9.1</v>
      </c>
      <c r="C48">
        <f>(B48-B47)/B47</f>
        <v>-3.7749814951887603E-2</v>
      </c>
      <c r="E48">
        <f>C48-$D$3</f>
        <v>-2.500117177068991E-2</v>
      </c>
      <c r="F48">
        <f>E48^2</f>
        <v>6.2505858990754204E-4</v>
      </c>
      <c r="J48" s="9">
        <v>42793</v>
      </c>
      <c r="K48" s="7">
        <v>5.8100000000000005</v>
      </c>
      <c r="L48" s="7">
        <v>-2.8428093645484934E-2</v>
      </c>
      <c r="M48" s="7">
        <f>1+L48</f>
        <v>0.97157190635451507</v>
      </c>
      <c r="N48" s="7">
        <f>L48-$D$3</f>
        <v>-1.5679450464287238E-2</v>
      </c>
      <c r="O48" s="7">
        <f>(N48-$R$14)^2</f>
        <v>3.0302305970528547E-3</v>
      </c>
      <c r="P48" s="10">
        <f>(N48-$R$15)^2</f>
        <v>1.3924482717437687E-3</v>
      </c>
    </row>
    <row r="49" spans="1:16" x14ac:dyDescent="0.25">
      <c r="A49" s="4">
        <v>42628</v>
      </c>
      <c r="B49">
        <v>8.4420000000000002</v>
      </c>
      <c r="C49">
        <f>(B49-B48)/B48</f>
        <v>-7.2307692307692253E-2</v>
      </c>
      <c r="E49">
        <f>C49-$D$3</f>
        <v>-5.9559049126494561E-2</v>
      </c>
      <c r="F49">
        <f>E49^2</f>
        <v>3.5472803328521923E-3</v>
      </c>
      <c r="J49" s="9">
        <v>42794</v>
      </c>
      <c r="K49" s="7">
        <v>6.36</v>
      </c>
      <c r="L49" s="7">
        <v>9.466437177280547E-2</v>
      </c>
      <c r="M49" s="7">
        <f>1+L49</f>
        <v>1.0946643717728055</v>
      </c>
      <c r="N49" s="7">
        <f>L49-$D$3</f>
        <v>0.10741301495400317</v>
      </c>
      <c r="O49" s="7">
        <f>(N49-$R$14)^2</f>
        <v>4.6301131891664299E-3</v>
      </c>
      <c r="P49" s="10">
        <f>(N49-$R$15)^2</f>
        <v>7.3576838161957302E-3</v>
      </c>
    </row>
    <row r="50" spans="1:16" x14ac:dyDescent="0.25">
      <c r="A50" s="4">
        <v>42629</v>
      </c>
      <c r="B50">
        <v>8.0500000000000007</v>
      </c>
      <c r="C50">
        <f>(B50-B49)/B49</f>
        <v>-4.643449419568816E-2</v>
      </c>
      <c r="E50">
        <f>C50-$D$3</f>
        <v>-3.3685851014490467E-2</v>
      </c>
      <c r="F50">
        <f>E50^2</f>
        <v>1.1347365585704485E-3</v>
      </c>
      <c r="J50" s="9">
        <v>42795</v>
      </c>
      <c r="K50" s="7">
        <v>6.49</v>
      </c>
      <c r="L50" s="7">
        <v>2.0440251572327026E-2</v>
      </c>
      <c r="M50" s="7">
        <f>1+L50</f>
        <v>1.020440251572327</v>
      </c>
      <c r="N50" s="7">
        <f>L50-$D$3</f>
        <v>3.3188894753524718E-2</v>
      </c>
      <c r="O50" s="7">
        <f>(N50-$R$14)^2</f>
        <v>3.8182328832599945E-5</v>
      </c>
      <c r="P50" s="10">
        <f>(N50-$R$15)^2</f>
        <v>1.334676965585129E-4</v>
      </c>
    </row>
    <row r="51" spans="1:16" x14ac:dyDescent="0.25">
      <c r="A51" s="4">
        <v>42632</v>
      </c>
      <c r="B51">
        <v>9.8559999999999999</v>
      </c>
      <c r="C51">
        <f>(B51-B50)/B50</f>
        <v>0.22434782608695639</v>
      </c>
      <c r="E51">
        <f>C51-$D$3</f>
        <v>0.23709646926815409</v>
      </c>
      <c r="F51">
        <f>E51^2</f>
        <v>5.6214735739424739E-2</v>
      </c>
      <c r="J51" s="9">
        <v>42796</v>
      </c>
      <c r="K51" s="7">
        <v>6.47</v>
      </c>
      <c r="L51" s="7">
        <v>-3.0816640986133224E-3</v>
      </c>
      <c r="M51" s="7">
        <f>1+L51</f>
        <v>0.99691833590138668</v>
      </c>
      <c r="N51" s="7">
        <f>L51-$D$3</f>
        <v>9.6669790825843725E-3</v>
      </c>
      <c r="O51" s="7">
        <f>(N51-$R$14)^2</f>
        <v>8.8215538860394235E-4</v>
      </c>
      <c r="P51" s="10">
        <f>(N51-$R$15)^2</f>
        <v>1.4325920289468886E-4</v>
      </c>
    </row>
    <row r="52" spans="1:16" x14ac:dyDescent="0.25">
      <c r="A52" s="4">
        <v>42633</v>
      </c>
      <c r="B52">
        <v>9.6739999999999995</v>
      </c>
      <c r="C52">
        <f>(B52-B51)/B51</f>
        <v>-1.846590909090913E-2</v>
      </c>
      <c r="E52">
        <f>C52-$D$3</f>
        <v>-5.7172659097114355E-3</v>
      </c>
      <c r="F52">
        <f>E52^2</f>
        <v>3.2687129482348529E-5</v>
      </c>
      <c r="J52" s="9">
        <v>42797</v>
      </c>
      <c r="K52" s="7">
        <v>6.34</v>
      </c>
      <c r="L52" s="7">
        <v>-2.0092735703245733E-2</v>
      </c>
      <c r="M52" s="7">
        <f>1+L52</f>
        <v>0.97990726429675423</v>
      </c>
      <c r="N52" s="7">
        <f>L52-$D$3</f>
        <v>-7.3440925220480385E-3</v>
      </c>
      <c r="O52" s="7">
        <f>(N52-$R$14)^2</f>
        <v>2.1820270505590769E-3</v>
      </c>
      <c r="P52" s="10">
        <f>(N52-$R$15)^2</f>
        <v>8.3984997840908762E-4</v>
      </c>
    </row>
    <row r="53" spans="1:16" x14ac:dyDescent="0.25">
      <c r="A53" s="4">
        <v>42634</v>
      </c>
      <c r="B53">
        <v>9.4009999999999998</v>
      </c>
      <c r="C53">
        <f>(B53-B52)/B52</f>
        <v>-2.8219971056439912E-2</v>
      </c>
      <c r="E53">
        <f>C53-$D$3</f>
        <v>-1.5471327875242217E-2</v>
      </c>
      <c r="F53">
        <f>E53^2</f>
        <v>2.3936198622324687E-4</v>
      </c>
      <c r="J53" s="9">
        <v>42800</v>
      </c>
      <c r="K53" s="7">
        <v>6.43</v>
      </c>
      <c r="L53" s="7">
        <v>1.4195583596214489E-2</v>
      </c>
      <c r="M53" s="7">
        <f>1+L53</f>
        <v>1.0141955835962144</v>
      </c>
      <c r="N53" s="7">
        <f>L53-$D$3</f>
        <v>2.6944226777412185E-2</v>
      </c>
      <c r="O53" s="7">
        <f>(N53-$R$14)^2</f>
        <v>1.5435212592543074E-4</v>
      </c>
      <c r="P53" s="10">
        <f>(N53-$R$15)^2</f>
        <v>2.8176499322724013E-5</v>
      </c>
    </row>
    <row r="54" spans="1:16" x14ac:dyDescent="0.25">
      <c r="A54" s="4">
        <v>42635</v>
      </c>
      <c r="B54">
        <v>9.625</v>
      </c>
      <c r="C54">
        <f>(B54-B53)/B53</f>
        <v>2.3827252419955345E-2</v>
      </c>
      <c r="E54">
        <f>C54-$D$3</f>
        <v>3.6575895601153041E-2</v>
      </c>
      <c r="F54">
        <f>E54^2</f>
        <v>1.3377961390264464E-3</v>
      </c>
      <c r="J54" s="9">
        <v>42801</v>
      </c>
      <c r="K54" s="7">
        <v>6.4</v>
      </c>
      <c r="L54" s="7">
        <v>-4.6656298600310049E-3</v>
      </c>
      <c r="M54" s="7">
        <f>1+L54</f>
        <v>0.99533437013996895</v>
      </c>
      <c r="N54" s="7">
        <f>L54-$D$3</f>
        <v>8.0830133211666905E-3</v>
      </c>
      <c r="O54" s="7">
        <f>(N54-$R$14)^2</f>
        <v>9.7875538961769985E-4</v>
      </c>
      <c r="P54" s="10">
        <f>(N54-$R$15)^2</f>
        <v>1.8368541951383998E-4</v>
      </c>
    </row>
    <row r="55" spans="1:16" x14ac:dyDescent="0.25">
      <c r="A55" s="4">
        <v>42636</v>
      </c>
      <c r="B55">
        <v>9.4079999999999995</v>
      </c>
      <c r="C55">
        <f>(B55-B54)/B54</f>
        <v>-2.2545454545454601E-2</v>
      </c>
      <c r="E55">
        <f>C55-$D$3</f>
        <v>-9.7968113642569066E-3</v>
      </c>
      <c r="F55">
        <f>E55^2</f>
        <v>9.5977512906833277E-5</v>
      </c>
      <c r="J55" s="9">
        <v>42802</v>
      </c>
      <c r="K55" s="7">
        <v>6.28</v>
      </c>
      <c r="L55" s="7">
        <v>-1.8750000000000017E-2</v>
      </c>
      <c r="M55" s="7">
        <f>1+L55</f>
        <v>0.98124999999999996</v>
      </c>
      <c r="N55" s="7">
        <f>L55-$D$3</f>
        <v>-6.0013568188023222E-3</v>
      </c>
      <c r="O55" s="7">
        <f>(N55-$R$14)^2</f>
        <v>2.0583857864058873E-3</v>
      </c>
      <c r="P55" s="10">
        <f>(N55-$R$15)^2</f>
        <v>7.6382751242080123E-4</v>
      </c>
    </row>
    <row r="56" spans="1:16" x14ac:dyDescent="0.25">
      <c r="A56" s="4">
        <v>42639</v>
      </c>
      <c r="B56">
        <v>10.458</v>
      </c>
      <c r="C56">
        <f>(B56-B55)/B55</f>
        <v>0.11160714285714293</v>
      </c>
      <c r="E56">
        <f>C56-$D$3</f>
        <v>0.12435578603834063</v>
      </c>
      <c r="F56">
        <f>E56^2</f>
        <v>1.5464361521213554E-2</v>
      </c>
      <c r="J56" s="9">
        <v>42803</v>
      </c>
      <c r="K56" s="7">
        <v>6.19</v>
      </c>
      <c r="L56" s="7">
        <v>-1.4331210191082779E-2</v>
      </c>
      <c r="M56" s="7">
        <f>1+L56</f>
        <v>0.98566878980891726</v>
      </c>
      <c r="N56" s="7">
        <f>L56-$D$3</f>
        <v>-1.5825670098850841E-3</v>
      </c>
      <c r="O56" s="7">
        <f>(N56-$R$14)^2</f>
        <v>1.676955480735488E-3</v>
      </c>
      <c r="P56" s="10">
        <f>(N56-$R$15)^2</f>
        <v>5.3910523166947517E-4</v>
      </c>
    </row>
    <row r="57" spans="1:16" x14ac:dyDescent="0.25">
      <c r="A57" s="4">
        <v>42640</v>
      </c>
      <c r="B57">
        <v>11.375</v>
      </c>
      <c r="C57">
        <f>(B57-B56)/B56</f>
        <v>8.7684069611780435E-2</v>
      </c>
      <c r="E57">
        <f>C57-$D$3</f>
        <v>0.10043271279297813</v>
      </c>
      <c r="F57">
        <f>E57^2</f>
        <v>1.0086729798956834E-2</v>
      </c>
      <c r="J57" s="9">
        <v>42804</v>
      </c>
      <c r="K57" s="7">
        <v>6.05</v>
      </c>
      <c r="L57" s="7">
        <v>-2.2617124394184257E-2</v>
      </c>
      <c r="M57" s="7">
        <f>1+L57</f>
        <v>0.97738287560581572</v>
      </c>
      <c r="N57" s="7">
        <f>L57-$D$3</f>
        <v>-9.8684812129865625E-3</v>
      </c>
      <c r="O57" s="7">
        <f>(N57-$R$14)^2</f>
        <v>2.4242389483060006E-3</v>
      </c>
      <c r="P57" s="10">
        <f>(N57-$R$15)^2</f>
        <v>9.9253691955212284E-4</v>
      </c>
    </row>
    <row r="58" spans="1:16" x14ac:dyDescent="0.25">
      <c r="A58" s="4">
        <v>42641</v>
      </c>
      <c r="B58">
        <v>9.59</v>
      </c>
      <c r="C58">
        <f>(B58-B57)/B57</f>
        <v>-0.15692307692307694</v>
      </c>
      <c r="E58">
        <f>C58-$D$3</f>
        <v>-0.14417443374187924</v>
      </c>
      <c r="F58">
        <f>E58^2</f>
        <v>2.0786267344791529E-2</v>
      </c>
      <c r="J58" s="9">
        <v>42807</v>
      </c>
      <c r="K58" s="7">
        <v>6.05</v>
      </c>
      <c r="L58" s="7">
        <v>0</v>
      </c>
      <c r="M58" s="7">
        <f>1+L58</f>
        <v>1</v>
      </c>
      <c r="N58" s="7">
        <f>L58-$D$3</f>
        <v>1.2748643181197694E-2</v>
      </c>
      <c r="O58" s="7">
        <f>(N58-$R$14)^2</f>
        <v>7.0859441018457576E-4</v>
      </c>
      <c r="P58" s="10">
        <f>(N58-$R$15)^2</f>
        <v>7.8986404099336383E-5</v>
      </c>
    </row>
    <row r="59" spans="1:16" x14ac:dyDescent="0.25">
      <c r="A59" s="4">
        <v>42642</v>
      </c>
      <c r="B59">
        <v>10.045</v>
      </c>
      <c r="C59">
        <f>(B59-B58)/B58</f>
        <v>4.7445255474452566E-2</v>
      </c>
      <c r="E59">
        <f>C59-$D$3</f>
        <v>6.0193898655650259E-2</v>
      </c>
      <c r="F59">
        <f>E59^2</f>
        <v>3.6233054353666939E-3</v>
      </c>
      <c r="J59" s="9">
        <v>42808</v>
      </c>
      <c r="K59" s="7">
        <v>6.21</v>
      </c>
      <c r="L59" s="7">
        <v>2.6446280991735561E-2</v>
      </c>
      <c r="M59" s="7">
        <f>1+L59</f>
        <v>1.0264462809917356</v>
      </c>
      <c r="N59" s="7">
        <f>L59-$D$3</f>
        <v>3.9194924172933257E-2</v>
      </c>
      <c r="O59" s="7">
        <f>(N59-$R$14)^2</f>
        <v>2.9982899039608355E-8</v>
      </c>
      <c r="P59" s="10">
        <f>(N59-$R$15)^2</f>
        <v>3.08313263768956E-4</v>
      </c>
    </row>
    <row r="60" spans="1:16" x14ac:dyDescent="0.25">
      <c r="A60" s="4">
        <v>42643</v>
      </c>
      <c r="B60">
        <v>9.4499999999999993</v>
      </c>
      <c r="C60">
        <f>(B60-B59)/B59</f>
        <v>-5.9233449477351978E-2</v>
      </c>
      <c r="E60">
        <f>C60-$D$3</f>
        <v>-4.6484806296154285E-2</v>
      </c>
      <c r="F60">
        <f>E60^2</f>
        <v>2.1608372163909851E-3</v>
      </c>
      <c r="J60" s="9">
        <v>42809</v>
      </c>
      <c r="K60" s="7">
        <v>6.19</v>
      </c>
      <c r="L60" s="7">
        <v>-3.2206119162640216E-3</v>
      </c>
      <c r="M60" s="7">
        <f>1+L60</f>
        <v>0.99677938808373601</v>
      </c>
      <c r="N60" s="7">
        <f>L60-$D$3</f>
        <v>9.5280312649336733E-3</v>
      </c>
      <c r="O60" s="7">
        <f>(N60-$R$14)^2</f>
        <v>8.9042850137534128E-4</v>
      </c>
      <c r="P60" s="10">
        <f>(N60-$R$15)^2</f>
        <v>1.46604668275638E-4</v>
      </c>
    </row>
    <row r="61" spans="1:16" x14ac:dyDescent="0.25">
      <c r="A61" s="4">
        <v>42646</v>
      </c>
      <c r="B61">
        <v>9.5410000000000004</v>
      </c>
      <c r="C61">
        <f>(B61-B60)/B60</f>
        <v>9.6296296296297448E-3</v>
      </c>
      <c r="E61">
        <f>C61-$D$3</f>
        <v>2.2378272810827438E-2</v>
      </c>
      <c r="F61">
        <f>E61^2</f>
        <v>5.0078709399581855E-4</v>
      </c>
      <c r="J61" s="9">
        <v>42810</v>
      </c>
      <c r="K61" s="7">
        <v>6.16</v>
      </c>
      <c r="L61" s="7">
        <v>-4.8465266558966472E-3</v>
      </c>
      <c r="M61" s="7">
        <f>1+L61</f>
        <v>0.99515347334410331</v>
      </c>
      <c r="N61" s="7">
        <f>L61-$D$3</f>
        <v>7.9021165253010464E-3</v>
      </c>
      <c r="O61" s="7">
        <f>(N61-$R$14)^2</f>
        <v>9.9010684986648376E-4</v>
      </c>
      <c r="P61" s="10">
        <f>(N61-$R$15)^2</f>
        <v>1.8862155320939253E-4</v>
      </c>
    </row>
    <row r="62" spans="1:16" x14ac:dyDescent="0.25">
      <c r="A62" s="4">
        <v>42647</v>
      </c>
      <c r="B62">
        <v>8.7430000000000003</v>
      </c>
      <c r="C62">
        <f>(B62-B61)/B61</f>
        <v>-8.3639031548055756E-2</v>
      </c>
      <c r="E62">
        <f>C62-$D$3</f>
        <v>-7.0890388366858056E-2</v>
      </c>
      <c r="F62">
        <f>E62^2</f>
        <v>5.0254471628039645E-3</v>
      </c>
      <c r="J62" s="9">
        <v>42811</v>
      </c>
      <c r="K62" s="7">
        <v>6.01</v>
      </c>
      <c r="L62" s="7">
        <v>-2.4350649350649407E-2</v>
      </c>
      <c r="M62" s="7">
        <f>1+L62</f>
        <v>0.97564935064935054</v>
      </c>
      <c r="N62" s="7">
        <f>L62-$D$3</f>
        <v>-1.1602006169451713E-2</v>
      </c>
      <c r="O62" s="7">
        <f>(N62-$R$14)^2</f>
        <v>2.5979496719326146E-3</v>
      </c>
      <c r="P62" s="10">
        <f>(N62-$R$15)^2</f>
        <v>1.1047698893540663E-3</v>
      </c>
    </row>
    <row r="63" spans="1:16" x14ac:dyDescent="0.25">
      <c r="A63" s="4">
        <v>42648</v>
      </c>
      <c r="B63">
        <v>9.2050000000000001</v>
      </c>
      <c r="C63">
        <f>(B63-B62)/B62</f>
        <v>5.2842273819055215E-2</v>
      </c>
      <c r="E63">
        <f>C63-$D$3</f>
        <v>6.5590917000252907E-2</v>
      </c>
      <c r="F63">
        <f>E63^2</f>
        <v>4.3021683929340658E-3</v>
      </c>
      <c r="J63" s="9">
        <v>42814</v>
      </c>
      <c r="K63" s="7">
        <v>5.9</v>
      </c>
      <c r="L63" s="7">
        <v>-1.8302828618968293E-2</v>
      </c>
      <c r="M63" s="7">
        <f>1+L63</f>
        <v>0.98169717138103174</v>
      </c>
      <c r="N63" s="7">
        <f>L63-$D$3</f>
        <v>-5.554185437770599E-3</v>
      </c>
      <c r="O63" s="7">
        <f>(N63-$R$14)^2</f>
        <v>2.0180099213190448E-3</v>
      </c>
      <c r="P63" s="10">
        <f>(N63-$R$15)^2</f>
        <v>7.3931013958004855E-4</v>
      </c>
    </row>
    <row r="64" spans="1:16" x14ac:dyDescent="0.25">
      <c r="A64" s="4">
        <v>42649</v>
      </c>
      <c r="B64">
        <v>9.1069999999999993</v>
      </c>
      <c r="C64">
        <f>(B64-B63)/B63</f>
        <v>-1.0646387832699701E-2</v>
      </c>
      <c r="E64">
        <f>C64-$D$3</f>
        <v>2.1022553484979934E-3</v>
      </c>
      <c r="F64">
        <f>E64^2</f>
        <v>4.4194775502884197E-6</v>
      </c>
      <c r="J64" s="9">
        <v>42815</v>
      </c>
      <c r="K64" s="7">
        <v>5.84</v>
      </c>
      <c r="L64" s="7">
        <v>-1.0169491525423813E-2</v>
      </c>
      <c r="M64" s="7">
        <f>1+L64</f>
        <v>0.98983050847457621</v>
      </c>
      <c r="N64" s="7">
        <f>L64-$D$3</f>
        <v>2.5791516557738814E-3</v>
      </c>
      <c r="O64" s="7">
        <f>(N64-$R$14)^2</f>
        <v>1.3534252399190932E-3</v>
      </c>
      <c r="P64" s="10">
        <f>(N64-$R$15)^2</f>
        <v>3.631662410746122E-4</v>
      </c>
    </row>
    <row r="65" spans="1:16" x14ac:dyDescent="0.25">
      <c r="A65" s="4">
        <v>42650</v>
      </c>
      <c r="B65">
        <v>8.5050000000000008</v>
      </c>
      <c r="C65">
        <f>(B65-B64)/B64</f>
        <v>-6.6102997694081317E-2</v>
      </c>
      <c r="E65">
        <f>C65-$D$3</f>
        <v>-5.3354354512883624E-2</v>
      </c>
      <c r="F65">
        <f>E65^2</f>
        <v>2.846687145486465E-3</v>
      </c>
      <c r="J65" s="9">
        <v>42816</v>
      </c>
      <c r="K65" s="7">
        <v>5.84</v>
      </c>
      <c r="L65" s="7">
        <v>0</v>
      </c>
      <c r="M65" s="7">
        <f>1+L65</f>
        <v>1</v>
      </c>
      <c r="N65" s="7">
        <f>L65-$D$3</f>
        <v>1.2748643181197694E-2</v>
      </c>
      <c r="O65" s="7">
        <f>(N65-$R$14)^2</f>
        <v>7.0859441018457576E-4</v>
      </c>
      <c r="P65" s="10">
        <f>(N65-$R$15)^2</f>
        <v>7.8986404099336383E-5</v>
      </c>
    </row>
    <row r="66" spans="1:16" x14ac:dyDescent="0.25">
      <c r="A66" s="4">
        <v>42653</v>
      </c>
      <c r="B66">
        <v>8.0500000000000007</v>
      </c>
      <c r="C66">
        <f>(B66-B65)/B65</f>
        <v>-5.3497942386831282E-2</v>
      </c>
      <c r="E66">
        <f>C66-$D$3</f>
        <v>-4.0749299205633589E-2</v>
      </c>
      <c r="F66">
        <f>E66^2</f>
        <v>1.6605053857502504E-3</v>
      </c>
      <c r="J66" s="9">
        <v>42817</v>
      </c>
      <c r="K66" s="7">
        <v>5.71</v>
      </c>
      <c r="L66" s="7">
        <v>-2.2260273972602721E-2</v>
      </c>
      <c r="M66" s="7">
        <f>1+L66</f>
        <v>0.97773972602739723</v>
      </c>
      <c r="N66" s="7">
        <f>L66-$D$3</f>
        <v>-9.5116307914050267E-3</v>
      </c>
      <c r="O66" s="7">
        <f>(N66-$R$14)^2</f>
        <v>2.3892261153625597E-3</v>
      </c>
      <c r="P66" s="10">
        <f>(N66-$R$15)^2</f>
        <v>9.7017943505832611E-4</v>
      </c>
    </row>
    <row r="67" spans="1:16" x14ac:dyDescent="0.25">
      <c r="A67" s="4">
        <v>42654</v>
      </c>
      <c r="B67">
        <v>7.7210000000000001</v>
      </c>
      <c r="C67">
        <f>(B67-B66)/B66</f>
        <v>-4.0869565217391379E-2</v>
      </c>
      <c r="E67">
        <f>C67-$D$3</f>
        <v>-2.8120922036193687E-2</v>
      </c>
      <c r="F67">
        <f>E67^2</f>
        <v>7.9078625616568364E-4</v>
      </c>
      <c r="J67" s="9">
        <v>42818</v>
      </c>
      <c r="K67" s="7">
        <v>5.8</v>
      </c>
      <c r="L67" s="7">
        <v>1.5761821366024494E-2</v>
      </c>
      <c r="M67" s="7">
        <f>1+L67</f>
        <v>1.0157618213660244</v>
      </c>
      <c r="N67" s="7">
        <f>L67-$D$3</f>
        <v>2.851046454722219E-2</v>
      </c>
      <c r="O67" s="7">
        <f>(N67-$R$14)^2</f>
        <v>1.1788781072396644E-4</v>
      </c>
      <c r="P67" s="10">
        <f>(N67-$R$15)^2</f>
        <v>4.7257262768194151E-5</v>
      </c>
    </row>
    <row r="68" spans="1:16" x14ac:dyDescent="0.25">
      <c r="A68" s="4">
        <v>42655</v>
      </c>
      <c r="B68">
        <v>7.343</v>
      </c>
      <c r="C68">
        <f>(B68-B67)/B67</f>
        <v>-4.8957388939256587E-2</v>
      </c>
      <c r="E68">
        <f>C68-$D$3</f>
        <v>-3.6208745758058894E-2</v>
      </c>
      <c r="F68">
        <f>E68^2</f>
        <v>1.3110732693717481E-3</v>
      </c>
      <c r="J68" s="9">
        <v>42821</v>
      </c>
      <c r="K68" s="7">
        <v>5.7</v>
      </c>
      <c r="L68" s="7">
        <v>-1.7241379310344768E-2</v>
      </c>
      <c r="M68" s="7">
        <f>1+L68</f>
        <v>0.98275862068965525</v>
      </c>
      <c r="N68" s="7">
        <f>L68-$D$3</f>
        <v>-4.4927361291470739E-3</v>
      </c>
      <c r="O68" s="7">
        <f>(N68-$R$14)^2</f>
        <v>1.923771181026203E-3</v>
      </c>
      <c r="P68" s="10">
        <f>(N68-$R$15)^2</f>
        <v>6.8271465273421104E-4</v>
      </c>
    </row>
    <row r="69" spans="1:16" x14ac:dyDescent="0.25">
      <c r="A69" s="4">
        <v>42656</v>
      </c>
      <c r="B69">
        <v>7.7069999999999999</v>
      </c>
      <c r="C69">
        <f>(B69-B68)/B68</f>
        <v>4.9571020019065763E-2</v>
      </c>
      <c r="E69">
        <f>C69-$D$3</f>
        <v>6.2319663200263456E-2</v>
      </c>
      <c r="F69">
        <f>E69^2</f>
        <v>3.8837404213942711E-3</v>
      </c>
      <c r="J69" s="9">
        <v>42822</v>
      </c>
      <c r="K69" s="7">
        <v>5.65</v>
      </c>
      <c r="L69" s="7">
        <v>-8.7719298245613718E-3</v>
      </c>
      <c r="M69" s="7">
        <f>1+L69</f>
        <v>0.99122807017543868</v>
      </c>
      <c r="N69" s="7">
        <f>L69-$D$3</f>
        <v>3.9767133566363227E-3</v>
      </c>
      <c r="O69" s="7">
        <f>(N69-$R$14)^2</f>
        <v>1.2525488244216898E-3</v>
      </c>
      <c r="P69" s="10">
        <f>(N69-$R$15)^2</f>
        <v>3.1185297370494485E-4</v>
      </c>
    </row>
    <row r="70" spans="1:16" x14ac:dyDescent="0.25">
      <c r="A70" s="4">
        <v>42657</v>
      </c>
      <c r="B70">
        <v>7.1890000000000001</v>
      </c>
      <c r="C70">
        <f>(B70-B69)/B69</f>
        <v>-6.7211625794732041E-2</v>
      </c>
      <c r="E70">
        <f>C70-$D$3</f>
        <v>-5.4462982613534348E-2</v>
      </c>
      <c r="F70">
        <f>E70^2</f>
        <v>2.9662164751621447E-3</v>
      </c>
      <c r="J70" s="9">
        <v>42823</v>
      </c>
      <c r="K70" s="7">
        <v>5.64</v>
      </c>
      <c r="L70" s="7">
        <v>-1.7699115044248982E-3</v>
      </c>
      <c r="M70" s="7">
        <f>1+L70</f>
        <v>0.99823008849557515</v>
      </c>
      <c r="N70" s="7">
        <f>L70-$D$3</f>
        <v>1.0978731676772796E-2</v>
      </c>
      <c r="O70" s="7">
        <f>(N70-$R$14)^2</f>
        <v>8.0595509142864386E-4</v>
      </c>
      <c r="P70" s="10">
        <f>(N70-$R$15)^2</f>
        <v>1.1357891846199887E-4</v>
      </c>
    </row>
    <row r="71" spans="1:16" x14ac:dyDescent="0.25">
      <c r="A71" s="4">
        <v>42660</v>
      </c>
      <c r="B71">
        <v>6.72</v>
      </c>
      <c r="C71">
        <f>(B71-B70)/B70</f>
        <v>-6.5238558909445021E-2</v>
      </c>
      <c r="E71">
        <f>C71-$D$3</f>
        <v>-5.2489915728247329E-2</v>
      </c>
      <c r="F71">
        <f>E71^2</f>
        <v>2.7551912531585065E-3</v>
      </c>
      <c r="J71" s="9">
        <v>42824</v>
      </c>
      <c r="K71" s="7">
        <v>5.79</v>
      </c>
      <c r="L71" s="7">
        <v>2.659574468085113E-2</v>
      </c>
      <c r="M71" s="7">
        <f>1+L71</f>
        <v>1.0265957446808511</v>
      </c>
      <c r="N71" s="7">
        <f>L71-$D$3</f>
        <v>3.9344387862048823E-2</v>
      </c>
      <c r="O71" s="7">
        <f>(N71-$R$14)^2</f>
        <v>5.6131173509865522E-10</v>
      </c>
      <c r="P71" s="10">
        <f>(N71-$R$15)^2</f>
        <v>3.135844245879819E-4</v>
      </c>
    </row>
    <row r="72" spans="1:16" x14ac:dyDescent="0.25">
      <c r="A72" s="4">
        <v>42661</v>
      </c>
      <c r="B72">
        <v>6.79</v>
      </c>
      <c r="C72">
        <f>(B72-B71)/B71</f>
        <v>1.0416666666666709E-2</v>
      </c>
      <c r="E72">
        <f>C72-$D$3</f>
        <v>2.3165309847864406E-2</v>
      </c>
      <c r="F72">
        <f>E72^2</f>
        <v>5.366315803475636E-4</v>
      </c>
      <c r="J72" s="9">
        <v>42825</v>
      </c>
      <c r="K72" s="7">
        <v>5.76</v>
      </c>
      <c r="L72" s="7">
        <v>-5.1813471502591101E-3</v>
      </c>
      <c r="M72" s="7">
        <f>1+L72</f>
        <v>0.99481865284974091</v>
      </c>
      <c r="N72" s="7">
        <f>L72-$D$3</f>
        <v>7.5672960309385844E-3</v>
      </c>
      <c r="O72" s="7">
        <f>(N72-$R$14)^2</f>
        <v>1.0112898534422412E-3</v>
      </c>
      <c r="P72" s="10">
        <f>(N72-$R$15)^2</f>
        <v>1.9793047798916737E-4</v>
      </c>
    </row>
    <row r="73" spans="1:16" x14ac:dyDescent="0.25">
      <c r="A73" s="4">
        <v>42662</v>
      </c>
      <c r="B73">
        <v>7.2729999999999997</v>
      </c>
      <c r="C73">
        <f>(B73-B72)/B72</f>
        <v>7.1134020618556643E-2</v>
      </c>
      <c r="E73">
        <f>C73-$D$3</f>
        <v>8.3882663799754342E-2</v>
      </c>
      <c r="F73">
        <f>E73^2</f>
        <v>7.0363012861426174E-3</v>
      </c>
      <c r="J73" s="9">
        <v>42828</v>
      </c>
      <c r="K73" s="7">
        <v>5.87</v>
      </c>
      <c r="L73" s="7">
        <v>1.9097222222222279E-2</v>
      </c>
      <c r="M73" s="7">
        <f>1+L73</f>
        <v>1.0190972222222223</v>
      </c>
      <c r="N73" s="7">
        <f>L73-$D$3</f>
        <v>3.1845865403419972E-2</v>
      </c>
      <c r="O73" s="7">
        <f>(N73-$R$14)^2</f>
        <v>5.6583710638178813E-5</v>
      </c>
      <c r="P73" s="10">
        <f>(N73-$R$15)^2</f>
        <v>1.0423986630278471E-4</v>
      </c>
    </row>
    <row r="74" spans="1:16" x14ac:dyDescent="0.25">
      <c r="A74" s="4">
        <v>42663</v>
      </c>
      <c r="B74">
        <v>7.0279999999999996</v>
      </c>
      <c r="C74">
        <f>(B74-B73)/B73</f>
        <v>-3.3686236766121286E-2</v>
      </c>
      <c r="E74">
        <f>C74-$D$3</f>
        <v>-2.0937593584923593E-2</v>
      </c>
      <c r="F74">
        <f>E74^2</f>
        <v>4.3838282512743357E-4</v>
      </c>
      <c r="J74" s="9">
        <v>42829</v>
      </c>
      <c r="K74" s="7">
        <v>5.92</v>
      </c>
      <c r="L74" s="7">
        <v>8.5178875638841269E-3</v>
      </c>
      <c r="M74" s="7">
        <f>1+L74</f>
        <v>1.0085178875638841</v>
      </c>
      <c r="N74" s="7">
        <f>L74-$D$3</f>
        <v>2.1266530745081821E-2</v>
      </c>
      <c r="O74" s="7">
        <f>(N74-$R$14)^2</f>
        <v>3.2766608109951963E-4</v>
      </c>
      <c r="P74" s="10">
        <f>(N74-$R$15)^2</f>
        <v>1.3656128337455413E-7</v>
      </c>
    </row>
    <row r="75" spans="1:16" x14ac:dyDescent="0.25">
      <c r="A75" s="4">
        <v>42664</v>
      </c>
      <c r="B75">
        <v>7.3639999999999999</v>
      </c>
      <c r="C75">
        <f>(B75-B74)/B74</f>
        <v>4.7808764940239092E-2</v>
      </c>
      <c r="E75">
        <f>C75-$D$3</f>
        <v>6.0557408121436784E-2</v>
      </c>
      <c r="F75">
        <f>E75^2</f>
        <v>3.6671996783862577E-3</v>
      </c>
      <c r="J75" s="9">
        <v>42830</v>
      </c>
      <c r="K75" s="7">
        <v>6.01</v>
      </c>
      <c r="L75" s="7">
        <v>1.5202702702702679E-2</v>
      </c>
      <c r="M75" s="7">
        <f>1+L75</f>
        <v>1.0152027027027026</v>
      </c>
      <c r="N75" s="7">
        <f>L75-$D$3</f>
        <v>2.7951345883900372E-2</v>
      </c>
      <c r="O75" s="7">
        <f>(N75-$R$14)^2</f>
        <v>1.3034181514757543E-4</v>
      </c>
      <c r="P75" s="10">
        <f>(N75-$R$15)^2</f>
        <v>3.988267492707529E-5</v>
      </c>
    </row>
    <row r="76" spans="1:16" x14ac:dyDescent="0.25">
      <c r="A76" s="4">
        <v>42667</v>
      </c>
      <c r="B76">
        <v>7.35</v>
      </c>
      <c r="C76">
        <f>(B76-B75)/B75</f>
        <v>-1.9011406844106783E-3</v>
      </c>
      <c r="E76">
        <f>C76-$D$3</f>
        <v>1.0847502496787016E-2</v>
      </c>
      <c r="F76">
        <f>E76^2</f>
        <v>1.1766831041780055E-4</v>
      </c>
      <c r="J76" s="9">
        <v>42831</v>
      </c>
      <c r="K76" s="7">
        <v>5.99</v>
      </c>
      <c r="L76" s="7">
        <v>-3.327787021630545E-3</v>
      </c>
      <c r="M76" s="7">
        <f>1+L76</f>
        <v>0.9966722129783695</v>
      </c>
      <c r="N76" s="7">
        <f>L76-$D$3</f>
        <v>9.4208561595671494E-3</v>
      </c>
      <c r="O76" s="7">
        <f>(N76-$R$14)^2</f>
        <v>8.9683620858756815E-4</v>
      </c>
      <c r="P76" s="10">
        <f>(N76-$R$15)^2</f>
        <v>1.4921151601982949E-4</v>
      </c>
    </row>
    <row r="77" spans="1:16" x14ac:dyDescent="0.25">
      <c r="A77" s="4">
        <v>42668</v>
      </c>
      <c r="B77">
        <v>7</v>
      </c>
      <c r="C77">
        <f>(B77-B76)/B76</f>
        <v>-4.7619047619047575E-2</v>
      </c>
      <c r="E77">
        <f>C77-$D$3</f>
        <v>-3.4870404437849882E-2</v>
      </c>
      <c r="F77">
        <f>E77^2</f>
        <v>1.2159451056592207E-3</v>
      </c>
      <c r="J77" s="9">
        <v>42832</v>
      </c>
      <c r="K77" s="7">
        <v>5.7</v>
      </c>
      <c r="L77" s="7">
        <v>-4.8414023372287146E-2</v>
      </c>
      <c r="M77" s="7">
        <f>1+L77</f>
        <v>0.95158597662771283</v>
      </c>
      <c r="N77" s="7">
        <f>L77-$D$3</f>
        <v>-3.5665380191089453E-2</v>
      </c>
      <c r="O77" s="7">
        <f>(N77-$R$14)^2</f>
        <v>5.6300201303046997E-3</v>
      </c>
      <c r="P77" s="10">
        <f>(N77-$R$15)^2</f>
        <v>3.283456507605499E-3</v>
      </c>
    </row>
    <row r="78" spans="1:16" x14ac:dyDescent="0.25">
      <c r="A78" s="4">
        <v>42669</v>
      </c>
      <c r="B78">
        <v>7.1539999999999999</v>
      </c>
      <c r="C78">
        <f>(B78-B77)/B77</f>
        <v>2.1999999999999988E-2</v>
      </c>
      <c r="E78">
        <f>C78-$D$3</f>
        <v>3.4748643181197685E-2</v>
      </c>
      <c r="F78">
        <f>E78^2</f>
        <v>1.2074682029341963E-3</v>
      </c>
      <c r="J78" s="9">
        <v>42835</v>
      </c>
      <c r="K78" s="7">
        <v>5.77</v>
      </c>
      <c r="L78" s="7">
        <v>1.2280701754385859E-2</v>
      </c>
      <c r="M78" s="7">
        <f>1+L78</f>
        <v>1.0122807017543858</v>
      </c>
      <c r="N78" s="7">
        <f>L78-$D$3</f>
        <v>2.5029344935583554E-2</v>
      </c>
      <c r="O78" s="7">
        <f>(N78-$R$14)^2</f>
        <v>2.0559931981863603E-4</v>
      </c>
      <c r="P78" s="10">
        <f>(N78-$R$15)^2</f>
        <v>1.1514296217502696E-5</v>
      </c>
    </row>
    <row r="79" spans="1:16" x14ac:dyDescent="0.25">
      <c r="A79" s="4">
        <v>42670</v>
      </c>
      <c r="B79">
        <v>6.93</v>
      </c>
      <c r="C79">
        <f>(B79-B78)/B78</f>
        <v>-3.1311154598825858E-2</v>
      </c>
      <c r="E79">
        <f>C79-$D$3</f>
        <v>-1.8562511417628165E-2</v>
      </c>
      <c r="F79">
        <f>E79^2</f>
        <v>3.4456683012957601E-4</v>
      </c>
      <c r="J79" s="9">
        <v>42836</v>
      </c>
      <c r="K79" s="7">
        <v>5.84</v>
      </c>
      <c r="L79" s="7">
        <v>1.2131715771230553E-2</v>
      </c>
      <c r="M79" s="7">
        <f>1+L79</f>
        <v>1.0121317157712306</v>
      </c>
      <c r="N79" s="7">
        <f>L79-$D$3</f>
        <v>2.4880358952428246E-2</v>
      </c>
      <c r="O79" s="7">
        <f>(N79-$R$14)^2</f>
        <v>2.0989405768773623E-4</v>
      </c>
      <c r="P79" s="10">
        <f>(N79-$R$15)^2</f>
        <v>1.0525393051272522E-5</v>
      </c>
    </row>
    <row r="80" spans="1:16" x14ac:dyDescent="0.25">
      <c r="A80" s="4">
        <v>42671</v>
      </c>
      <c r="B80">
        <v>6.8319999999999999</v>
      </c>
      <c r="C80">
        <f>(B80-B79)/B79</f>
        <v>-1.4141414141414123E-2</v>
      </c>
      <c r="E80">
        <f>C80-$D$3</f>
        <v>-1.3927709602164287E-3</v>
      </c>
      <c r="F80">
        <f>E80^2</f>
        <v>1.9398109476221928E-6</v>
      </c>
      <c r="J80" s="9">
        <v>42837</v>
      </c>
      <c r="K80" s="7">
        <v>5.7</v>
      </c>
      <c r="L80" s="7">
        <v>-2.3972602739725974E-2</v>
      </c>
      <c r="M80" s="7">
        <f>1+L80</f>
        <v>0.97602739726027399</v>
      </c>
      <c r="N80" s="7">
        <f>L80-$D$3</f>
        <v>-1.122395955852828E-2</v>
      </c>
      <c r="O80" s="7">
        <f>(N80-$R$14)^2</f>
        <v>2.5595544545933759E-3</v>
      </c>
      <c r="P80" s="10">
        <f>(N80-$R$15)^2</f>
        <v>1.0797817224261438E-3</v>
      </c>
    </row>
    <row r="81" spans="1:16" x14ac:dyDescent="0.25">
      <c r="A81" s="4">
        <v>42674</v>
      </c>
      <c r="B81">
        <v>5.8170000000000002</v>
      </c>
      <c r="C81">
        <f>(B81-B80)/B80</f>
        <v>-0.14856557377049176</v>
      </c>
      <c r="E81">
        <f>C81-$D$3</f>
        <v>-0.13581693058929406</v>
      </c>
      <c r="F81">
        <f>E81^2</f>
        <v>1.8446238634697121E-2</v>
      </c>
      <c r="J81" s="9">
        <v>42838</v>
      </c>
      <c r="K81" s="7">
        <v>5.66</v>
      </c>
      <c r="L81" s="7">
        <v>-7.017543859649129E-3</v>
      </c>
      <c r="M81" s="7">
        <f>1+L81</f>
        <v>0.99298245614035086</v>
      </c>
      <c r="N81" s="7">
        <f>L81-$D$3</f>
        <v>5.7310993215485655E-3</v>
      </c>
      <c r="O81" s="7">
        <f>(N81-$R$14)^2</f>
        <v>1.1314464611187442E-3</v>
      </c>
      <c r="P81" s="10">
        <f>(N81-$R$15)^2</f>
        <v>2.529681793282994E-4</v>
      </c>
    </row>
    <row r="82" spans="1:16" x14ac:dyDescent="0.25">
      <c r="A82" s="4">
        <v>42675</v>
      </c>
      <c r="B82">
        <v>5.194</v>
      </c>
      <c r="C82">
        <f>(B82-B81)/B81</f>
        <v>-0.10709987966305659</v>
      </c>
      <c r="E82">
        <f>C82-$D$3</f>
        <v>-9.4351236481858891E-2</v>
      </c>
      <c r="F82">
        <f>E82^2</f>
        <v>8.9021558256556603E-3</v>
      </c>
      <c r="J82" s="9">
        <v>42842</v>
      </c>
      <c r="K82" s="7">
        <v>5.6</v>
      </c>
      <c r="L82" s="7">
        <v>-1.0600706713781006E-2</v>
      </c>
      <c r="M82" s="7">
        <f>1+L82</f>
        <v>0.98939929328621901</v>
      </c>
      <c r="N82" s="7">
        <f>L82-$D$3</f>
        <v>2.1479364674166883E-3</v>
      </c>
      <c r="O82" s="7">
        <f>(N82-$R$14)^2</f>
        <v>1.3853390756854737E-3</v>
      </c>
      <c r="P82" s="10">
        <f>(N82-$R$15)^2</f>
        <v>3.7978745523989453E-4</v>
      </c>
    </row>
    <row r="83" spans="1:16" x14ac:dyDescent="0.25">
      <c r="A83" s="4">
        <v>42676</v>
      </c>
      <c r="B83">
        <v>5.95</v>
      </c>
      <c r="C83">
        <f>(B83-B82)/B82</f>
        <v>0.14555256064690031</v>
      </c>
      <c r="E83">
        <f>C83-$D$3</f>
        <v>0.15830120382809801</v>
      </c>
      <c r="F83">
        <f>E83^2</f>
        <v>2.5059271133425032E-2</v>
      </c>
      <c r="J83" s="9">
        <v>42843</v>
      </c>
      <c r="K83" s="7">
        <v>5.47</v>
      </c>
      <c r="L83" s="7">
        <v>-2.3214285714285698E-2</v>
      </c>
      <c r="M83" s="7">
        <f>1+L83</f>
        <v>0.97678571428571426</v>
      </c>
      <c r="N83" s="7">
        <f>L83-$D$3</f>
        <v>-1.0465642533088003E-2</v>
      </c>
      <c r="O83" s="7">
        <f>(N83-$R$14)^2</f>
        <v>2.4833998895878286E-3</v>
      </c>
      <c r="P83" s="10">
        <f>(N83-$R$15)^2</f>
        <v>1.0305201232456377E-3</v>
      </c>
    </row>
    <row r="84" spans="1:16" x14ac:dyDescent="0.25">
      <c r="A84" s="4">
        <v>42677</v>
      </c>
      <c r="B84">
        <v>5.5720000000000001</v>
      </c>
      <c r="C84">
        <f>(B84-B83)/B83</f>
        <v>-6.3529411764705904E-2</v>
      </c>
      <c r="E84">
        <f>C84-$D$3</f>
        <v>-5.0780768583508211E-2</v>
      </c>
      <c r="F84">
        <f>E84^2</f>
        <v>2.5786864579318146E-3</v>
      </c>
      <c r="J84" s="9">
        <v>42844</v>
      </c>
      <c r="K84" s="7">
        <v>5.44</v>
      </c>
      <c r="L84" s="7">
        <v>-5.4844606946982382E-3</v>
      </c>
      <c r="M84" s="7">
        <f>1+L84</f>
        <v>0.99451553930530179</v>
      </c>
      <c r="N84" s="7">
        <f>L84-$D$3</f>
        <v>7.2641824864994563E-3</v>
      </c>
      <c r="O84" s="7">
        <f>(N84-$R$14)^2</f>
        <v>1.030660227880189E-3</v>
      </c>
      <c r="P84" s="10">
        <f>(N84-$R$15)^2</f>
        <v>2.0655122935624219E-4</v>
      </c>
    </row>
    <row r="85" spans="1:16" x14ac:dyDescent="0.25">
      <c r="A85" s="4">
        <v>42678</v>
      </c>
      <c r="B85">
        <v>5.0890000000000004</v>
      </c>
      <c r="C85">
        <f>(B85-B84)/B84</f>
        <v>-8.6683417085427067E-2</v>
      </c>
      <c r="E85">
        <f>C85-$D$3</f>
        <v>-7.3934773904229367E-2</v>
      </c>
      <c r="F85">
        <f>E85^2</f>
        <v>5.4663507922695156E-3</v>
      </c>
      <c r="J85" s="9">
        <v>42845</v>
      </c>
      <c r="K85" s="7">
        <v>5.26</v>
      </c>
      <c r="L85" s="7">
        <v>-3.3088235294117758E-2</v>
      </c>
      <c r="M85" s="7">
        <f>1+L85</f>
        <v>0.96691176470588225</v>
      </c>
      <c r="N85" s="7">
        <f>L85-$D$3</f>
        <v>-2.0339592112920066E-2</v>
      </c>
      <c r="O85" s="7">
        <f>(N85-$R$14)^2</f>
        <v>3.5650060948657939E-3</v>
      </c>
      <c r="P85" s="10">
        <f>(N85-$R$15)^2</f>
        <v>1.7619564395455283E-3</v>
      </c>
    </row>
    <row r="86" spans="1:16" x14ac:dyDescent="0.25">
      <c r="A86" s="4">
        <v>42681</v>
      </c>
      <c r="B86">
        <v>5.04</v>
      </c>
      <c r="C86">
        <f>(B86-B85)/B85</f>
        <v>-9.6286107290234572E-3</v>
      </c>
      <c r="E86">
        <f>C86-$D$3</f>
        <v>3.1200324521742373E-3</v>
      </c>
      <c r="F86">
        <f>E86^2</f>
        <v>9.7346025026203846E-6</v>
      </c>
      <c r="J86" s="9">
        <v>42846</v>
      </c>
      <c r="K86" s="7">
        <v>4.6899999999999995</v>
      </c>
      <c r="L86" s="7">
        <v>-0.1083650190114069</v>
      </c>
      <c r="M86" s="7">
        <f>1+L86</f>
        <v>0.89163498098859306</v>
      </c>
      <c r="N86" s="7">
        <f>L86-$D$3</f>
        <v>-9.5616375830209197E-2</v>
      </c>
      <c r="O86" s="7">
        <f>(N86-$R$14)^2</f>
        <v>1.8220803283498226E-2</v>
      </c>
      <c r="P86" s="10">
        <f>(N86-$R$15)^2</f>
        <v>1.3748136694873949E-2</v>
      </c>
    </row>
    <row r="87" spans="1:16" x14ac:dyDescent="0.25">
      <c r="A87" s="4">
        <v>42682</v>
      </c>
      <c r="B87">
        <v>4.2629999999999999</v>
      </c>
      <c r="C87">
        <f>(B87-B86)/B86</f>
        <v>-0.1541666666666667</v>
      </c>
      <c r="E87">
        <f>C87-$D$3</f>
        <v>-0.141418023485469</v>
      </c>
      <c r="F87">
        <f>E87^2</f>
        <v>1.9999057366536663E-2</v>
      </c>
      <c r="J87" s="9">
        <v>42849</v>
      </c>
      <c r="K87" s="7">
        <v>4.59</v>
      </c>
      <c r="L87" s="7">
        <v>-2.132196162046901E-2</v>
      </c>
      <c r="M87" s="7">
        <f>1+L87</f>
        <v>0.97867803837953105</v>
      </c>
      <c r="N87" s="7">
        <f>L87-$D$3</f>
        <v>-8.5733184392713154E-3</v>
      </c>
      <c r="O87" s="7">
        <f>(N87-$R$14)^2</f>
        <v>2.2983776728485125E-3</v>
      </c>
      <c r="P87" s="10">
        <f>(N87-$R$15)^2</f>
        <v>9.126073152069472E-4</v>
      </c>
    </row>
    <row r="88" spans="1:16" x14ac:dyDescent="0.25">
      <c r="A88" s="4">
        <v>42683</v>
      </c>
      <c r="B88">
        <v>3.605</v>
      </c>
      <c r="C88">
        <f>(B88-B87)/B87</f>
        <v>-0.15435139573070605</v>
      </c>
      <c r="E88">
        <f>C88-$D$3</f>
        <v>-0.14160275254950835</v>
      </c>
      <c r="F88">
        <f>E88^2</f>
        <v>2.0051339529597294E-2</v>
      </c>
      <c r="J88" s="9">
        <v>42850</v>
      </c>
      <c r="K88" s="7">
        <v>4.1500000000000004</v>
      </c>
      <c r="L88" s="7">
        <v>-9.5860566448801643E-2</v>
      </c>
      <c r="M88" s="7">
        <f>1+L88</f>
        <v>0.9041394335511983</v>
      </c>
      <c r="N88" s="7">
        <f>L88-$D$3</f>
        <v>-8.3111923267603943E-2</v>
      </c>
      <c r="O88" s="7">
        <f>(N88-$R$14)^2</f>
        <v>1.5001351171143049E-2</v>
      </c>
      <c r="P88" s="10">
        <f>(N88-$R$15)^2</f>
        <v>1.0972142666862523E-2</v>
      </c>
    </row>
    <row r="89" spans="1:16" x14ac:dyDescent="0.25">
      <c r="A89" s="4">
        <v>42684</v>
      </c>
      <c r="B89">
        <v>4.7249999999999996</v>
      </c>
      <c r="C89">
        <f>(B89-B88)/B88</f>
        <v>0.31067961165048535</v>
      </c>
      <c r="E89">
        <f>C89-$D$3</f>
        <v>0.32342825483168303</v>
      </c>
      <c r="F89">
        <f>E89^2</f>
        <v>0.1046058360234681</v>
      </c>
      <c r="J89" s="9">
        <v>42851</v>
      </c>
      <c r="K89" s="7">
        <v>4.34</v>
      </c>
      <c r="L89" s="7">
        <v>4.5783132530120361E-2</v>
      </c>
      <c r="M89" s="7">
        <f>1+L89</f>
        <v>1.0457831325301203</v>
      </c>
      <c r="N89" s="7">
        <f>L89-$D$3</f>
        <v>5.8531775711318054E-2</v>
      </c>
      <c r="O89" s="7">
        <f>(N89-$R$14)^2</f>
        <v>3.6724723789869539E-4</v>
      </c>
      <c r="P89" s="10">
        <f>(N89-$R$15)^2</f>
        <v>1.3612928980106661E-3</v>
      </c>
    </row>
    <row r="90" spans="1:16" x14ac:dyDescent="0.25">
      <c r="A90" s="4">
        <v>42685</v>
      </c>
      <c r="B90">
        <v>4.13</v>
      </c>
      <c r="C90">
        <f>(B90-B89)/B89</f>
        <v>-0.12592592592592589</v>
      </c>
      <c r="E90">
        <f>C90-$D$3</f>
        <v>-0.11317728274472819</v>
      </c>
      <c r="F90">
        <f>E90^2</f>
        <v>1.2809097329480148E-2</v>
      </c>
      <c r="J90" s="9">
        <v>42852</v>
      </c>
      <c r="K90" s="7">
        <v>4.21</v>
      </c>
      <c r="L90" s="7">
        <v>-2.9953917050691222E-2</v>
      </c>
      <c r="M90" s="7">
        <f>1+L90</f>
        <v>0.97004608294930883</v>
      </c>
      <c r="N90" s="7">
        <f>L90-$D$3</f>
        <v>-1.7205273869493526E-2</v>
      </c>
      <c r="O90" s="7">
        <f>(N90-$R$14)^2</f>
        <v>3.2005443545142839E-3</v>
      </c>
      <c r="P90" s="10">
        <f>(N90-$R$15)^2</f>
        <v>1.5086502061620105E-3</v>
      </c>
    </row>
    <row r="91" spans="1:16" x14ac:dyDescent="0.25">
      <c r="A91" s="4">
        <v>42688</v>
      </c>
      <c r="B91">
        <v>4.2770000000000001</v>
      </c>
      <c r="C91">
        <f>(B91-B90)/B90</f>
        <v>3.5593220338983107E-2</v>
      </c>
      <c r="E91">
        <f>C91-$D$3</f>
        <v>4.83418635201808E-2</v>
      </c>
      <c r="F91">
        <f>E91^2</f>
        <v>2.336935768603787E-3</v>
      </c>
      <c r="J91" s="9">
        <v>42853</v>
      </c>
      <c r="K91" s="7">
        <v>4.2</v>
      </c>
      <c r="L91" s="7">
        <v>-2.3752969121139636E-3</v>
      </c>
      <c r="M91" s="7">
        <f>1+L91</f>
        <v>0.99762470308788609</v>
      </c>
      <c r="N91" s="7">
        <f>L91-$D$3</f>
        <v>1.0373346269083731E-2</v>
      </c>
      <c r="O91" s="7">
        <f>(N91-$R$14)^2</f>
        <v>8.4069457719308544E-4</v>
      </c>
      <c r="P91" s="10">
        <f>(N91-$R$15)^2</f>
        <v>1.2684900747841383E-4</v>
      </c>
    </row>
    <row r="92" spans="1:16" x14ac:dyDescent="0.25">
      <c r="A92" s="4">
        <v>42689</v>
      </c>
      <c r="B92">
        <v>3.71</v>
      </c>
      <c r="C92">
        <f>(B92-B91)/B91</f>
        <v>-0.13256955810147303</v>
      </c>
      <c r="E92">
        <f>C92-$D$3</f>
        <v>-0.11982091492027533</v>
      </c>
      <c r="F92">
        <f>E92^2</f>
        <v>1.435705165233186E-2</v>
      </c>
      <c r="J92" s="9">
        <v>42856</v>
      </c>
      <c r="K92" s="7">
        <v>4.24</v>
      </c>
      <c r="L92" s="7">
        <v>9.5238095238095316E-3</v>
      </c>
      <c r="M92" s="7">
        <f>1+L92</f>
        <v>1.0095238095238095</v>
      </c>
      <c r="N92" s="7">
        <f>L92-$D$3</f>
        <v>2.2272452705007224E-2</v>
      </c>
      <c r="O92" s="7">
        <f>(N92-$R$14)^2</f>
        <v>2.9226046852114362E-4</v>
      </c>
      <c r="P92" s="10">
        <f>(N92-$R$15)^2</f>
        <v>4.0497946439777862E-7</v>
      </c>
    </row>
    <row r="93" spans="1:16" x14ac:dyDescent="0.25">
      <c r="A93" s="4">
        <v>42690</v>
      </c>
      <c r="B93">
        <v>3.7450000000000001</v>
      </c>
      <c r="C93">
        <f>(B93-B92)/B92</f>
        <v>9.4339622641509812E-3</v>
      </c>
      <c r="E93">
        <f>C93-$D$3</f>
        <v>2.2182605445348676E-2</v>
      </c>
      <c r="F93">
        <f>E93^2</f>
        <v>4.9206798434401277E-4</v>
      </c>
      <c r="J93" s="9">
        <v>42857</v>
      </c>
      <c r="K93" s="7">
        <v>4.17</v>
      </c>
      <c r="L93" s="7">
        <v>-1.6509433962264217E-2</v>
      </c>
      <c r="M93" s="7">
        <f>1+L93</f>
        <v>0.98349056603773577</v>
      </c>
      <c r="N93" s="7">
        <f>L93-$D$3</f>
        <v>-3.7607907810665222E-3</v>
      </c>
      <c r="O93" s="7">
        <f>(N93-$R$14)^2</f>
        <v>1.8600994845363223E-3</v>
      </c>
      <c r="P93" s="10">
        <f>(N93-$R$15)^2</f>
        <v>6.4500067652668782E-4</v>
      </c>
    </row>
    <row r="94" spans="1:16" x14ac:dyDescent="0.25">
      <c r="A94" s="4">
        <v>42691</v>
      </c>
      <c r="B94">
        <v>3.5489999999999999</v>
      </c>
      <c r="C94">
        <f>(B94-B93)/B93</f>
        <v>-5.2336448598130886E-2</v>
      </c>
      <c r="E94">
        <f>C94-$D$3</f>
        <v>-3.9587805416933193E-2</v>
      </c>
      <c r="F94">
        <f>E94^2</f>
        <v>1.5671943377289651E-3</v>
      </c>
      <c r="J94" s="9">
        <v>42858</v>
      </c>
      <c r="K94" s="7">
        <v>4.28</v>
      </c>
      <c r="L94" s="7">
        <v>2.6378896882494084E-2</v>
      </c>
      <c r="M94" s="7">
        <f>1+L94</f>
        <v>1.0263788968824941</v>
      </c>
      <c r="N94" s="7">
        <f>L94-$D$3</f>
        <v>3.9127540063691776E-2</v>
      </c>
      <c r="O94" s="7">
        <f>(N94-$R$14)^2</f>
        <v>5.7859403437723362E-8</v>
      </c>
      <c r="P94" s="10">
        <f>(N94-$R$15)^2</f>
        <v>3.0595142926043064E-4</v>
      </c>
    </row>
    <row r="95" spans="1:16" x14ac:dyDescent="0.25">
      <c r="A95" s="4">
        <v>42692</v>
      </c>
      <c r="B95">
        <v>3.6259999999999999</v>
      </c>
      <c r="C95">
        <f>(B95-B94)/B94</f>
        <v>2.1696252465483224E-2</v>
      </c>
      <c r="E95">
        <f>C95-$D$3</f>
        <v>3.444489564668092E-2</v>
      </c>
      <c r="F95">
        <f>E95^2</f>
        <v>1.1864508361107383E-3</v>
      </c>
      <c r="J95" s="9">
        <v>42859</v>
      </c>
      <c r="K95" s="7">
        <v>4.3</v>
      </c>
      <c r="L95" s="7">
        <v>4.6728971962615821E-3</v>
      </c>
      <c r="M95" s="7">
        <f>1+L95</f>
        <v>1.0046728971962615</v>
      </c>
      <c r="N95" s="7">
        <f>L95-$D$3</f>
        <v>1.7421540377459278E-2</v>
      </c>
      <c r="O95" s="7">
        <f>(N95-$R$14)^2</f>
        <v>4.8165059615556981E-4</v>
      </c>
      <c r="P95" s="10">
        <f>(N95-$R$15)^2</f>
        <v>1.7762283004868076E-5</v>
      </c>
    </row>
    <row r="96" spans="1:16" x14ac:dyDescent="0.25">
      <c r="A96" s="4">
        <v>42695</v>
      </c>
      <c r="B96">
        <v>3.157</v>
      </c>
      <c r="C96">
        <f>(B96-B95)/B95</f>
        <v>-0.12934362934362931</v>
      </c>
      <c r="E96">
        <f>C96-$D$3</f>
        <v>-0.11659498616243161</v>
      </c>
      <c r="F96">
        <f>E96^2</f>
        <v>1.3594390798217618E-2</v>
      </c>
      <c r="J96" s="9">
        <v>42860</v>
      </c>
      <c r="K96" s="7">
        <v>4.1900000000000004</v>
      </c>
      <c r="L96" s="7">
        <v>-2.5581395348837077E-2</v>
      </c>
      <c r="M96" s="7">
        <f>1+L96</f>
        <v>0.97441860465116292</v>
      </c>
      <c r="N96" s="7">
        <f>L96-$D$3</f>
        <v>-1.2832752167639383E-2</v>
      </c>
      <c r="O96" s="7">
        <f>(N96-$R$14)^2</f>
        <v>2.7249268665110221E-3</v>
      </c>
      <c r="P96" s="10">
        <f>(N96-$R$15)^2</f>
        <v>1.1880998902678577E-3</v>
      </c>
    </row>
    <row r="97" spans="1:17" x14ac:dyDescent="0.25">
      <c r="A97" s="4">
        <v>42696</v>
      </c>
      <c r="B97">
        <v>6.2789999999999999</v>
      </c>
      <c r="C97">
        <f>(B97-B96)/B96</f>
        <v>0.98891352549889133</v>
      </c>
      <c r="E97">
        <f>C97-$D$3</f>
        <v>1.0016621686800891</v>
      </c>
      <c r="F97">
        <f>E97^2</f>
        <v>1.0033271001648991</v>
      </c>
      <c r="J97" s="9">
        <v>42863</v>
      </c>
      <c r="K97" s="7">
        <v>4.17</v>
      </c>
      <c r="L97" s="7">
        <v>-4.7732696897375797E-3</v>
      </c>
      <c r="M97" s="7">
        <f>1+L97</f>
        <v>0.99522673031026243</v>
      </c>
      <c r="N97" s="7">
        <f>L97-$D$3</f>
        <v>7.9753734914601148E-3</v>
      </c>
      <c r="O97" s="7">
        <f>(N97-$R$14)^2</f>
        <v>9.8550201442423576E-4</v>
      </c>
      <c r="P97" s="10">
        <f>(N97-$R$15)^2</f>
        <v>1.8661470386170477E-4</v>
      </c>
    </row>
    <row r="98" spans="1:17" x14ac:dyDescent="0.25">
      <c r="A98" s="4">
        <v>42697</v>
      </c>
      <c r="B98">
        <v>4.9000000000000004</v>
      </c>
      <c r="C98">
        <f>(B98-B97)/B97</f>
        <v>-0.21962095875139348</v>
      </c>
      <c r="E98">
        <f>C98-$D$3</f>
        <v>-0.20687231557019578</v>
      </c>
      <c r="F98">
        <f>E98^2</f>
        <v>4.2796154949374665E-2</v>
      </c>
      <c r="J98" s="9">
        <v>42864</v>
      </c>
      <c r="K98" s="7">
        <v>4.2300000000000004</v>
      </c>
      <c r="L98" s="7">
        <v>1.4388489208633212E-2</v>
      </c>
      <c r="M98" s="7">
        <f>1+L98</f>
        <v>1.0143884892086332</v>
      </c>
      <c r="N98" s="7">
        <f>L98-$D$3</f>
        <v>2.7137132389830905E-2</v>
      </c>
      <c r="O98" s="7">
        <f>(N98-$R$14)^2</f>
        <v>1.4959607651785664E-4</v>
      </c>
      <c r="P98" s="10">
        <f>(N98-$R$15)^2</f>
        <v>3.02616573102012E-5</v>
      </c>
    </row>
    <row r="99" spans="1:17" x14ac:dyDescent="0.25">
      <c r="A99" s="4">
        <v>42699</v>
      </c>
      <c r="B99">
        <v>5.383</v>
      </c>
      <c r="C99">
        <f>(B99-B98)/B98</f>
        <v>9.857142857142849E-2</v>
      </c>
      <c r="E99">
        <f>C99-$D$3</f>
        <v>0.11132007175262619</v>
      </c>
      <c r="F99">
        <f>E99^2</f>
        <v>1.2392158375009843E-2</v>
      </c>
      <c r="J99" s="9">
        <v>42865</v>
      </c>
      <c r="K99" s="7">
        <v>4.42</v>
      </c>
      <c r="L99" s="7">
        <v>4.4917257683215008E-2</v>
      </c>
      <c r="M99" s="7">
        <f>1+L99</f>
        <v>1.0449172576832151</v>
      </c>
      <c r="N99" s="7">
        <f>L99-$D$3</f>
        <v>5.76659008644127E-2</v>
      </c>
      <c r="O99" s="7">
        <f>(N99-$R$14)^2</f>
        <v>3.348102527617814E-4</v>
      </c>
      <c r="P99" s="10">
        <f>(N99-$R$15)^2</f>
        <v>1.2981485149314879E-3</v>
      </c>
    </row>
    <row r="100" spans="1:17" x14ac:dyDescent="0.25">
      <c r="A100" s="4">
        <v>42702</v>
      </c>
      <c r="B100">
        <v>4.9909999999999997</v>
      </c>
      <c r="C100">
        <f>(B100-B99)/B99</f>
        <v>-7.2821846553966257E-2</v>
      </c>
      <c r="E100">
        <f>C100-$D$3</f>
        <v>-6.0073203372768565E-2</v>
      </c>
      <c r="F100">
        <f>E100^2</f>
        <v>3.6087897634660125E-3</v>
      </c>
      <c r="J100" s="9">
        <v>42866</v>
      </c>
      <c r="K100" s="7">
        <v>4.5600000000000005</v>
      </c>
      <c r="L100" s="7">
        <v>3.167420814479651E-2</v>
      </c>
      <c r="M100" s="7">
        <f>1+L100</f>
        <v>1.0316742081447965</v>
      </c>
      <c r="N100" s="7">
        <f>L100-$D$3</f>
        <v>4.4422851325994203E-2</v>
      </c>
      <c r="O100" s="7">
        <f>(N100-$R$14)^2</f>
        <v>2.5550714366864637E-5</v>
      </c>
      <c r="P100" s="10">
        <f>(N100-$R$15)^2</f>
        <v>5.1923727848951474E-4</v>
      </c>
    </row>
    <row r="101" spans="1:17" ht="15.75" thickBot="1" x14ac:dyDescent="0.3">
      <c r="A101" s="4">
        <v>42703</v>
      </c>
      <c r="B101">
        <v>4.76</v>
      </c>
      <c r="C101">
        <f>(B101-B100)/B100</f>
        <v>-4.6283309957924242E-2</v>
      </c>
      <c r="E101">
        <f>C101-$D$3</f>
        <v>-3.3534666776726549E-2</v>
      </c>
      <c r="F101">
        <f>E101^2</f>
        <v>1.1245738758260875E-3</v>
      </c>
      <c r="J101" s="12">
        <v>42867</v>
      </c>
      <c r="K101" s="13">
        <v>4.5600000000000005</v>
      </c>
      <c r="L101" s="13">
        <v>0</v>
      </c>
      <c r="M101" s="13">
        <f>1+L101</f>
        <v>1</v>
      </c>
      <c r="N101" s="13">
        <f>L101-$D$3</f>
        <v>1.2748643181197694E-2</v>
      </c>
      <c r="O101" s="13">
        <f>(N101-$R$14)^2</f>
        <v>7.0859441018457576E-4</v>
      </c>
      <c r="P101" s="14">
        <f>(N101-$R$15)^2</f>
        <v>7.8986404099336383E-5</v>
      </c>
    </row>
    <row r="102" spans="1:17" x14ac:dyDescent="0.25">
      <c r="A102" s="4">
        <v>42704</v>
      </c>
      <c r="B102">
        <v>3.71</v>
      </c>
      <c r="C102">
        <f>(B102-B101)/B101</f>
        <v>-0.22058823529411761</v>
      </c>
      <c r="E102">
        <f>C102-$D$3</f>
        <v>-0.20783959211291991</v>
      </c>
      <c r="F102">
        <f>E102^2</f>
        <v>4.3197296049664921E-2</v>
      </c>
      <c r="J102" s="4"/>
      <c r="K102" s="7"/>
      <c r="L102" s="7"/>
      <c r="M102" s="7"/>
      <c r="N102" s="7"/>
      <c r="O102" s="7"/>
      <c r="P102" s="7"/>
      <c r="Q102" s="7"/>
    </row>
    <row r="103" spans="1:17" x14ac:dyDescent="0.25">
      <c r="A103" s="4">
        <v>42705</v>
      </c>
      <c r="B103">
        <v>3.3810000000000002</v>
      </c>
      <c r="C103">
        <f>(B103-B102)/B102</f>
        <v>-8.8679245283018793E-2</v>
      </c>
      <c r="E103">
        <f>C103-$D$3</f>
        <v>-7.5930602101821093E-2</v>
      </c>
      <c r="F103">
        <f>E103^2</f>
        <v>5.7654563355450774E-3</v>
      </c>
      <c r="J103" s="4"/>
      <c r="K103" s="7"/>
      <c r="L103" s="7"/>
      <c r="M103" s="7"/>
      <c r="N103" s="7"/>
      <c r="O103" s="7"/>
      <c r="P103" s="7"/>
      <c r="Q103" s="7"/>
    </row>
    <row r="104" spans="1:17" x14ac:dyDescent="0.25">
      <c r="A104" s="4">
        <v>42706</v>
      </c>
      <c r="B104">
        <v>3.395</v>
      </c>
      <c r="C104">
        <f>(B104-B103)/B103</f>
        <v>4.1407867494823395E-3</v>
      </c>
      <c r="E104">
        <f>C104-$D$3</f>
        <v>1.6889429930680034E-2</v>
      </c>
      <c r="F104">
        <f>E104^2</f>
        <v>2.8525284338335057E-4</v>
      </c>
      <c r="J104" s="4"/>
      <c r="K104" s="7"/>
      <c r="L104" s="7"/>
      <c r="M104" s="7"/>
      <c r="N104" s="7"/>
      <c r="O104" s="7"/>
      <c r="P104" s="7"/>
      <c r="Q104" s="7"/>
    </row>
    <row r="105" spans="1:17" x14ac:dyDescent="0.25">
      <c r="A105" s="4">
        <v>42709</v>
      </c>
      <c r="B105">
        <v>3.6470000000000002</v>
      </c>
      <c r="C105">
        <f>(B105-B104)/B104</f>
        <v>7.422680412371141E-2</v>
      </c>
      <c r="E105">
        <f>C105-$D$3</f>
        <v>8.6975447304909109E-2</v>
      </c>
      <c r="F105">
        <f>E105^2</f>
        <v>7.5647284338890217E-3</v>
      </c>
      <c r="J105" s="4"/>
      <c r="K105" s="7"/>
      <c r="L105" s="7"/>
      <c r="M105" s="7"/>
      <c r="N105" s="7"/>
      <c r="O105" s="7"/>
      <c r="P105" s="7"/>
      <c r="Q105" s="7"/>
    </row>
    <row r="106" spans="1:17" x14ac:dyDescent="0.25">
      <c r="A106" s="4">
        <v>42710</v>
      </c>
      <c r="B106">
        <v>3.5489999999999999</v>
      </c>
      <c r="C106">
        <f>(B106-B105)/B105</f>
        <v>-2.6871401151631561E-2</v>
      </c>
      <c r="E106">
        <f>C106-$D$3</f>
        <v>-1.4122757970433867E-2</v>
      </c>
      <c r="F106">
        <f>E106^2</f>
        <v>1.994522926914533E-4</v>
      </c>
      <c r="J106" s="4"/>
      <c r="K106" s="7"/>
      <c r="L106" s="7"/>
      <c r="M106" s="7"/>
      <c r="N106" s="7"/>
      <c r="O106" s="7"/>
      <c r="P106" s="7"/>
      <c r="Q106" s="7"/>
    </row>
    <row r="107" spans="1:17" x14ac:dyDescent="0.25">
      <c r="A107" s="4">
        <v>42711</v>
      </c>
      <c r="B107">
        <v>3.7800000000000002</v>
      </c>
      <c r="C107">
        <f>(B107-B106)/B106</f>
        <v>6.5088757396449801E-2</v>
      </c>
      <c r="E107">
        <f>C107-$D$3</f>
        <v>7.78374005776475E-2</v>
      </c>
      <c r="F107">
        <f>E107^2</f>
        <v>6.0586609286851596E-3</v>
      </c>
      <c r="J107" s="4"/>
      <c r="K107" s="7"/>
      <c r="L107" s="7"/>
      <c r="M107" s="7"/>
      <c r="N107" s="7"/>
      <c r="O107" s="7"/>
      <c r="P107" s="7"/>
      <c r="Q107" s="7"/>
    </row>
    <row r="108" spans="1:17" x14ac:dyDescent="0.25">
      <c r="A108" s="4">
        <v>42712</v>
      </c>
      <c r="B108">
        <v>4.8789999999999996</v>
      </c>
      <c r="C108">
        <f>(B108-B107)/B107</f>
        <v>0.29074074074074052</v>
      </c>
      <c r="E108">
        <f>C108-$D$3</f>
        <v>0.30348938392193819</v>
      </c>
      <c r="F108">
        <f>E108^2</f>
        <v>9.2105806153317593E-2</v>
      </c>
      <c r="J108" s="4"/>
      <c r="K108" s="7"/>
      <c r="L108" s="7"/>
      <c r="M108" s="7"/>
      <c r="N108" s="7"/>
      <c r="O108" s="7"/>
      <c r="P108" s="7"/>
      <c r="Q108" s="7"/>
    </row>
    <row r="109" spans="1:17" x14ac:dyDescent="0.25">
      <c r="A109" s="4">
        <v>42713</v>
      </c>
      <c r="B109">
        <v>4.7039999999999997</v>
      </c>
      <c r="C109">
        <f>(B109-B108)/B108</f>
        <v>-3.5868005738880888E-2</v>
      </c>
      <c r="E109">
        <f>C109-$D$3</f>
        <v>-2.3119362557683196E-2</v>
      </c>
      <c r="F109">
        <f>E109^2</f>
        <v>5.3450492507360365E-4</v>
      </c>
      <c r="J109" s="4"/>
      <c r="K109" s="7"/>
      <c r="L109" s="7"/>
      <c r="M109" s="7"/>
      <c r="N109" s="7"/>
      <c r="O109" s="7"/>
      <c r="P109" s="7"/>
      <c r="Q109" s="7"/>
    </row>
    <row r="110" spans="1:17" x14ac:dyDescent="0.25">
      <c r="A110" s="4">
        <v>42716</v>
      </c>
      <c r="B110">
        <v>4.55</v>
      </c>
      <c r="C110">
        <f>(B110-B109)/B109</f>
        <v>-3.2738095238095219E-2</v>
      </c>
      <c r="E110">
        <f>C110-$D$3</f>
        <v>-1.9989452056897526E-2</v>
      </c>
      <c r="F110">
        <f>E110^2</f>
        <v>3.9957819353500474E-4</v>
      </c>
      <c r="J110" s="4"/>
      <c r="K110" s="7"/>
      <c r="L110" s="7"/>
      <c r="M110" s="7"/>
      <c r="N110" s="7"/>
      <c r="O110" s="7"/>
      <c r="P110" s="7"/>
      <c r="Q110" s="7"/>
    </row>
    <row r="111" spans="1:17" x14ac:dyDescent="0.25">
      <c r="A111" s="4">
        <v>42717</v>
      </c>
      <c r="B111">
        <v>4.0460000000000003</v>
      </c>
      <c r="C111">
        <f>(B111-B110)/B110</f>
        <v>-0.11076923076923068</v>
      </c>
      <c r="E111">
        <f>C111-$D$3</f>
        <v>-9.8020587588032976E-2</v>
      </c>
      <c r="F111">
        <f>E111^2</f>
        <v>9.6080355911032436E-3</v>
      </c>
      <c r="J111" s="4"/>
      <c r="K111" s="7"/>
      <c r="L111" s="7"/>
      <c r="M111" s="7"/>
      <c r="N111" s="7"/>
      <c r="O111" s="7"/>
      <c r="P111" s="7"/>
      <c r="Q111" s="7"/>
    </row>
    <row r="112" spans="1:17" x14ac:dyDescent="0.25">
      <c r="A112" s="4">
        <v>42718</v>
      </c>
      <c r="B112">
        <v>4.2</v>
      </c>
      <c r="C112">
        <f>(B112-B111)/B111</f>
        <v>3.8062283737024201E-2</v>
      </c>
      <c r="E112">
        <f>C112-$D$3</f>
        <v>5.0810926918221894E-2</v>
      </c>
      <c r="F112">
        <f>E112^2</f>
        <v>2.5817502942888861E-3</v>
      </c>
      <c r="J112" s="4"/>
      <c r="K112" s="7"/>
      <c r="L112" s="7"/>
      <c r="M112" s="7"/>
      <c r="N112" s="7"/>
      <c r="O112" s="7"/>
      <c r="P112" s="7"/>
      <c r="Q112" s="7"/>
    </row>
    <row r="113" spans="1:17" x14ac:dyDescent="0.25">
      <c r="A113" s="4">
        <v>42719</v>
      </c>
      <c r="B113">
        <v>4.3049999999999997</v>
      </c>
      <c r="C113">
        <f>(B113-B112)/B112</f>
        <v>2.499999999999989E-2</v>
      </c>
      <c r="E113">
        <f>C113-$D$3</f>
        <v>3.7748643181197583E-2</v>
      </c>
      <c r="F113">
        <f>E113^2</f>
        <v>1.4249600620213749E-3</v>
      </c>
      <c r="J113" s="4"/>
      <c r="K113" s="7"/>
      <c r="L113" s="7"/>
      <c r="M113" s="7"/>
      <c r="N113" s="7"/>
      <c r="O113" s="7"/>
      <c r="P113" s="7"/>
      <c r="Q113" s="7"/>
    </row>
    <row r="114" spans="1:17" x14ac:dyDescent="0.25">
      <c r="A114" s="4">
        <v>42720</v>
      </c>
      <c r="B114">
        <v>3.9830000000000001</v>
      </c>
      <c r="C114">
        <f>(B114-B113)/B113</f>
        <v>-7.4796747967479593E-2</v>
      </c>
      <c r="E114">
        <f>C114-$D$3</f>
        <v>-6.20481047862819E-2</v>
      </c>
      <c r="F114">
        <f>E114^2</f>
        <v>3.8499673075694189E-3</v>
      </c>
      <c r="J114" s="4"/>
      <c r="K114" s="7"/>
      <c r="L114" s="7"/>
      <c r="M114" s="7"/>
      <c r="N114" s="7"/>
      <c r="O114" s="7"/>
      <c r="P114" s="7"/>
      <c r="Q114" s="7"/>
    </row>
    <row r="115" spans="1:17" x14ac:dyDescent="0.25">
      <c r="A115" s="4">
        <v>42723</v>
      </c>
      <c r="B115">
        <v>3.7309999999999999</v>
      </c>
      <c r="C115">
        <f>(B115-B114)/B114</f>
        <v>-6.3268892794376155E-2</v>
      </c>
      <c r="E115">
        <f>C115-$D$3</f>
        <v>-5.0520249613178463E-2</v>
      </c>
      <c r="F115">
        <f>E115^2</f>
        <v>2.5522956209778585E-3</v>
      </c>
      <c r="J115" s="4"/>
      <c r="K115" s="7"/>
      <c r="L115" s="7"/>
      <c r="M115" s="7"/>
      <c r="N115" s="7"/>
      <c r="O115" s="7"/>
      <c r="P115" s="7"/>
      <c r="Q115" s="7"/>
    </row>
    <row r="116" spans="1:17" x14ac:dyDescent="0.25">
      <c r="A116" s="4">
        <v>42724</v>
      </c>
      <c r="B116">
        <v>3.5</v>
      </c>
      <c r="C116">
        <f>(B116-B115)/B115</f>
        <v>-6.1913696060037493E-2</v>
      </c>
      <c r="E116">
        <f>C116-$D$3</f>
        <v>-4.91650528788398E-2</v>
      </c>
      <c r="F116">
        <f>E116^2</f>
        <v>2.4172024245791139E-3</v>
      </c>
      <c r="J116" s="4"/>
      <c r="K116" s="7"/>
      <c r="L116" s="7"/>
      <c r="M116" s="7"/>
      <c r="N116" s="7"/>
      <c r="O116" s="7"/>
      <c r="P116" s="7"/>
      <c r="Q116" s="7"/>
    </row>
    <row r="117" spans="1:17" x14ac:dyDescent="0.25">
      <c r="A117" s="4">
        <v>42725</v>
      </c>
      <c r="B117">
        <v>3.472</v>
      </c>
      <c r="C117">
        <f>(B117-B116)/B116</f>
        <v>-8.0000000000000071E-3</v>
      </c>
      <c r="E117">
        <f>C117-$D$3</f>
        <v>4.7486431811976874E-3</v>
      </c>
      <c r="F117">
        <f>E117^2</f>
        <v>2.2549612062335294E-5</v>
      </c>
      <c r="J117" s="4"/>
      <c r="K117" s="7"/>
      <c r="L117" s="7"/>
      <c r="M117" s="7"/>
      <c r="N117" s="7"/>
      <c r="O117" s="7"/>
      <c r="P117" s="7"/>
      <c r="Q117" s="7"/>
    </row>
    <row r="118" spans="1:17" x14ac:dyDescent="0.25">
      <c r="A118" s="4">
        <v>42726</v>
      </c>
      <c r="B118">
        <v>3.444</v>
      </c>
      <c r="C118">
        <f>(B118-B117)/B117</f>
        <v>-8.0645161290322648E-3</v>
      </c>
      <c r="E118">
        <f>C118-$D$3</f>
        <v>4.6841270521654297E-3</v>
      </c>
      <c r="F118">
        <f>E118^2</f>
        <v>2.1941046240827999E-5</v>
      </c>
      <c r="J118" s="4"/>
      <c r="K118" s="7"/>
      <c r="L118" s="7"/>
      <c r="M118" s="7"/>
      <c r="N118" s="7"/>
      <c r="O118" s="7"/>
      <c r="P118" s="7"/>
      <c r="Q118" s="7"/>
    </row>
    <row r="119" spans="1:17" x14ac:dyDescent="0.25">
      <c r="A119" s="4">
        <v>42727</v>
      </c>
      <c r="B119">
        <v>3.1850000000000001</v>
      </c>
      <c r="C119">
        <f>(B119-B118)/B118</f>
        <v>-7.520325203252029E-2</v>
      </c>
      <c r="E119">
        <f>C119-$D$3</f>
        <v>-6.2454608851322597E-2</v>
      </c>
      <c r="F119">
        <f>E119^2</f>
        <v>3.9005781667717028E-3</v>
      </c>
      <c r="J119" s="4"/>
      <c r="K119" s="7"/>
      <c r="L119" s="7"/>
      <c r="M119" s="7"/>
      <c r="N119" s="7"/>
      <c r="O119" s="7"/>
      <c r="P119" s="7"/>
      <c r="Q119" s="7"/>
    </row>
    <row r="120" spans="1:17" x14ac:dyDescent="0.25">
      <c r="A120" s="4">
        <v>42731</v>
      </c>
      <c r="B120">
        <v>2.8980000000000001</v>
      </c>
      <c r="C120">
        <f>(B120-B119)/B119</f>
        <v>-9.0109890109890081E-2</v>
      </c>
      <c r="E120">
        <f>C120-$D$3</f>
        <v>-7.7361246928692382E-2</v>
      </c>
      <c r="F120">
        <f>E120^2</f>
        <v>5.9847625263621165E-3</v>
      </c>
      <c r="J120" s="4"/>
      <c r="K120" s="7"/>
      <c r="L120" s="7"/>
      <c r="M120" s="7"/>
      <c r="N120" s="7"/>
      <c r="O120" s="7"/>
      <c r="P120" s="7"/>
      <c r="Q120" s="7"/>
    </row>
    <row r="121" spans="1:17" x14ac:dyDescent="0.25">
      <c r="A121" s="4">
        <v>42732</v>
      </c>
      <c r="B121">
        <v>2.48</v>
      </c>
      <c r="C121">
        <f>(B121-B120)/B120</f>
        <v>-0.14423740510697036</v>
      </c>
      <c r="E121">
        <f>C121-$D$3</f>
        <v>-0.13148876192577266</v>
      </c>
      <c r="F121">
        <f>E121^2</f>
        <v>1.7289294512772523E-2</v>
      </c>
      <c r="J121" s="4"/>
      <c r="K121" s="7"/>
      <c r="L121" s="7"/>
      <c r="M121" s="7"/>
      <c r="N121" s="7"/>
      <c r="O121" s="7"/>
      <c r="P121" s="7"/>
      <c r="Q121" s="7"/>
    </row>
    <row r="122" spans="1:17" x14ac:dyDescent="0.25">
      <c r="A122" s="4">
        <v>42733</v>
      </c>
      <c r="B122">
        <v>2.44</v>
      </c>
      <c r="C122">
        <f>(B122-B121)/B121</f>
        <v>-1.612903225806453E-2</v>
      </c>
      <c r="E122">
        <f>C122-$D$3</f>
        <v>-3.3803890768668351E-3</v>
      </c>
      <c r="F122">
        <f>E122^2</f>
        <v>1.1427030311000613E-5</v>
      </c>
      <c r="J122" s="4"/>
      <c r="K122" s="7"/>
      <c r="L122" s="7"/>
      <c r="M122" s="7"/>
      <c r="N122" s="7"/>
      <c r="O122" s="7"/>
      <c r="P122" s="7"/>
      <c r="Q122" s="7"/>
    </row>
    <row r="123" spans="1:17" x14ac:dyDescent="0.25">
      <c r="A123" s="4">
        <v>42734</v>
      </c>
      <c r="B123">
        <v>2</v>
      </c>
      <c r="C123">
        <f>(B123-B122)/B122</f>
        <v>-0.18032786885245899</v>
      </c>
      <c r="E123">
        <f>C123-$D$3</f>
        <v>-0.16757922567126129</v>
      </c>
      <c r="F123">
        <f>E123^2</f>
        <v>2.8082796876579521E-2</v>
      </c>
      <c r="J123" s="4"/>
      <c r="K123" s="7"/>
      <c r="L123" s="7"/>
      <c r="M123" s="7"/>
      <c r="N123" s="7"/>
      <c r="O123" s="7"/>
      <c r="P123" s="7"/>
      <c r="Q123" s="7"/>
    </row>
    <row r="124" spans="1:17" x14ac:dyDescent="0.25">
      <c r="A124" s="4">
        <v>42738</v>
      </c>
      <c r="B124">
        <v>1.88</v>
      </c>
      <c r="C124">
        <f>(B124-B123)/B123</f>
        <v>-6.0000000000000053E-2</v>
      </c>
      <c r="E124">
        <f>C124-$D$3</f>
        <v>-4.7251356818802361E-2</v>
      </c>
      <c r="F124">
        <f>E124^2</f>
        <v>2.2326907212177802E-3</v>
      </c>
      <c r="J124" s="4"/>
      <c r="K124" s="7"/>
      <c r="L124" s="7"/>
      <c r="M124" s="7"/>
      <c r="N124" s="7"/>
      <c r="O124" s="7"/>
      <c r="P124" s="7"/>
      <c r="Q124" s="7"/>
    </row>
    <row r="125" spans="1:17" x14ac:dyDescent="0.25">
      <c r="A125" s="4">
        <v>42739</v>
      </c>
      <c r="B125">
        <v>2.09</v>
      </c>
      <c r="C125">
        <f>(B125-B124)/B124</f>
        <v>0.11170212765957445</v>
      </c>
      <c r="E125">
        <f>C125-$D$3</f>
        <v>0.12445077084077215</v>
      </c>
      <c r="F125">
        <f>E125^2</f>
        <v>1.5487994362862384E-2</v>
      </c>
      <c r="J125" s="4"/>
      <c r="K125" s="7"/>
      <c r="L125" s="7"/>
      <c r="M125" s="7"/>
      <c r="N125" s="7"/>
      <c r="O125" s="7"/>
      <c r="P125" s="7"/>
      <c r="Q125" s="7"/>
    </row>
    <row r="126" spans="1:17" x14ac:dyDescent="0.25">
      <c r="A126" s="4">
        <v>42740</v>
      </c>
      <c r="B126">
        <v>3.9699999999999998</v>
      </c>
      <c r="C126">
        <f>(B126-B125)/B125</f>
        <v>0.8995215311004785</v>
      </c>
      <c r="E126">
        <f>C126-$D$3</f>
        <v>0.91227017428167623</v>
      </c>
      <c r="F126">
        <f>E126^2</f>
        <v>0.83223687088391995</v>
      </c>
      <c r="J126" s="4"/>
      <c r="K126" s="7"/>
      <c r="L126" s="7"/>
      <c r="M126" s="7"/>
      <c r="N126" s="7"/>
      <c r="O126" s="7"/>
      <c r="P126" s="7"/>
      <c r="Q126" s="7"/>
    </row>
    <row r="127" spans="1:17" x14ac:dyDescent="0.25">
      <c r="A127" s="4">
        <v>42741</v>
      </c>
      <c r="B127">
        <v>9.19</v>
      </c>
      <c r="C127">
        <f>(B127-B126)/B126</f>
        <v>1.3148614609571789</v>
      </c>
      <c r="E127">
        <f>C127-$D$3</f>
        <v>1.3276101041383765</v>
      </c>
      <c r="F127">
        <f>E127^2</f>
        <v>1.7625485886103109</v>
      </c>
      <c r="J127" s="4"/>
      <c r="K127" s="7"/>
      <c r="L127" s="7"/>
      <c r="M127" s="7"/>
      <c r="N127" s="7"/>
      <c r="O127" s="7"/>
      <c r="P127" s="7"/>
      <c r="Q127" s="7"/>
    </row>
    <row r="128" spans="1:17" x14ac:dyDescent="0.25">
      <c r="A128" s="4">
        <v>42744</v>
      </c>
      <c r="B128">
        <v>17.7</v>
      </c>
      <c r="C128">
        <f>(B128-B127)/B127</f>
        <v>0.92600652883569101</v>
      </c>
      <c r="E128">
        <f>C128-$D$3</f>
        <v>0.93875517201688874</v>
      </c>
      <c r="F128">
        <f>E128^2</f>
        <v>0.88126127298845836</v>
      </c>
      <c r="J128" s="4"/>
      <c r="K128" s="7"/>
      <c r="L128" s="7"/>
      <c r="M128" s="7"/>
      <c r="N128" s="7"/>
      <c r="O128" s="7"/>
      <c r="P128" s="7"/>
      <c r="Q128" s="7"/>
    </row>
    <row r="129" spans="1:17" x14ac:dyDescent="0.25">
      <c r="A129" s="4">
        <v>42745</v>
      </c>
      <c r="B129">
        <v>27.7</v>
      </c>
      <c r="C129">
        <f>(B129-B128)/B128</f>
        <v>0.56497175141242939</v>
      </c>
      <c r="E129">
        <f>C129-$D$3</f>
        <v>0.57772039459362712</v>
      </c>
      <c r="F129">
        <f>E129^2</f>
        <v>0.33376085432941621</v>
      </c>
      <c r="J129" s="4"/>
      <c r="K129" s="7"/>
      <c r="L129" s="7"/>
      <c r="M129" s="7"/>
      <c r="N129" s="7"/>
      <c r="O129" s="7"/>
      <c r="P129" s="7"/>
      <c r="Q129" s="7"/>
    </row>
    <row r="130" spans="1:17" x14ac:dyDescent="0.25">
      <c r="A130" s="4">
        <v>42746</v>
      </c>
      <c r="B130">
        <v>15.3</v>
      </c>
      <c r="C130">
        <f>(B130-B129)/B129</f>
        <v>-0.44765342960288806</v>
      </c>
      <c r="E130">
        <f>C130-$D$3</f>
        <v>-0.43490478642169039</v>
      </c>
      <c r="F130">
        <f>E130^2</f>
        <v>0.18914217325249613</v>
      </c>
      <c r="J130" s="21"/>
      <c r="K130" s="7"/>
      <c r="L130" s="7"/>
      <c r="M130" s="7"/>
      <c r="N130" s="7"/>
      <c r="O130" s="7"/>
      <c r="P130" s="7"/>
      <c r="Q130" s="7"/>
    </row>
    <row r="131" spans="1:17" x14ac:dyDescent="0.25">
      <c r="A131" s="4">
        <v>42747</v>
      </c>
      <c r="B131">
        <v>14</v>
      </c>
      <c r="C131">
        <f>(B131-B130)/B130</f>
        <v>-8.4967320261437954E-2</v>
      </c>
      <c r="E131">
        <f>C131-$D$3</f>
        <v>-7.2218677080240254E-2</v>
      </c>
      <c r="F131">
        <f>E131^2</f>
        <v>5.2155373192200186E-3</v>
      </c>
      <c r="J131" s="21"/>
      <c r="K131" s="7"/>
      <c r="L131" s="7"/>
      <c r="M131" s="7"/>
      <c r="N131" s="7"/>
      <c r="O131" s="7"/>
      <c r="P131" s="7"/>
      <c r="Q131" s="7"/>
    </row>
    <row r="132" spans="1:17" x14ac:dyDescent="0.25">
      <c r="A132" s="4">
        <v>42748</v>
      </c>
      <c r="B132">
        <v>13.7</v>
      </c>
      <c r="C132">
        <f>(B132-B131)/B131</f>
        <v>-2.1428571428571481E-2</v>
      </c>
      <c r="E132">
        <f>C132-$D$3</f>
        <v>-8.6799282473737863E-3</v>
      </c>
      <c r="F132">
        <f>E132^2</f>
        <v>7.5341154379557365E-5</v>
      </c>
      <c r="J132" s="21"/>
      <c r="K132" s="7"/>
      <c r="L132" s="7"/>
      <c r="M132" s="7"/>
      <c r="N132" s="7"/>
      <c r="O132" s="7"/>
      <c r="P132" s="7"/>
      <c r="Q132" s="7"/>
    </row>
    <row r="133" spans="1:17" x14ac:dyDescent="0.25">
      <c r="A133" s="4">
        <v>42752</v>
      </c>
      <c r="B133">
        <v>8.9</v>
      </c>
      <c r="C133">
        <f>(B133-B132)/B132</f>
        <v>-0.3503649635036496</v>
      </c>
      <c r="E133">
        <f>C133-$D$3</f>
        <v>-0.33761632032245192</v>
      </c>
      <c r="F133">
        <f>E133^2</f>
        <v>0.11398477974807246</v>
      </c>
      <c r="J133" s="7"/>
      <c r="K133" s="7"/>
      <c r="L133" s="7"/>
      <c r="M133" s="7"/>
      <c r="N133" s="7"/>
      <c r="O133" s="7"/>
      <c r="P133" s="7"/>
      <c r="Q133" s="7"/>
    </row>
    <row r="134" spans="1:17" x14ac:dyDescent="0.25">
      <c r="A134" s="4">
        <v>42753</v>
      </c>
      <c r="B134">
        <v>5.62</v>
      </c>
      <c r="C134">
        <f>(B134-B133)/B133</f>
        <v>-0.36853932584269666</v>
      </c>
      <c r="E134">
        <f>C134-$D$3</f>
        <v>-0.35579068266149899</v>
      </c>
      <c r="F134">
        <f>E134^2</f>
        <v>0.12658700986873547</v>
      </c>
      <c r="J134" s="7"/>
      <c r="K134" s="7"/>
      <c r="L134" s="7"/>
      <c r="M134" s="7"/>
      <c r="N134" s="7"/>
      <c r="O134" s="7"/>
      <c r="P134" s="7"/>
      <c r="Q134" s="7"/>
    </row>
    <row r="135" spans="1:17" x14ac:dyDescent="0.25">
      <c r="A135" s="4">
        <v>42754</v>
      </c>
      <c r="B135">
        <v>6.16</v>
      </c>
      <c r="C135">
        <f>(B135-B134)/B134</f>
        <v>9.6085409252669049E-2</v>
      </c>
      <c r="E135">
        <f>C135-$D$3</f>
        <v>0.10883405243386675</v>
      </c>
      <c r="F135">
        <f>E135^2</f>
        <v>1.1844850969177657E-2</v>
      </c>
    </row>
    <row r="136" spans="1:17" x14ac:dyDescent="0.25">
      <c r="A136" s="4">
        <v>42755</v>
      </c>
      <c r="B136">
        <v>7.96</v>
      </c>
      <c r="C136">
        <f>(B136-B135)/B135</f>
        <v>0.29220779220779219</v>
      </c>
      <c r="E136">
        <f>C136-$D$3</f>
        <v>0.30495643538898987</v>
      </c>
      <c r="F136">
        <f>E136^2</f>
        <v>9.2998427485159157E-2</v>
      </c>
    </row>
    <row r="137" spans="1:17" x14ac:dyDescent="0.25">
      <c r="A137" s="4">
        <v>42758</v>
      </c>
      <c r="B137">
        <v>7.75</v>
      </c>
      <c r="C137">
        <f>(B137-B136)/B136</f>
        <v>-2.638190954773869E-2</v>
      </c>
      <c r="E137">
        <f>C137-$D$3</f>
        <v>-1.3633266366540995E-2</v>
      </c>
      <c r="F137">
        <f>E137^2</f>
        <v>1.8586595182105791E-4</v>
      </c>
    </row>
    <row r="138" spans="1:17" x14ac:dyDescent="0.25">
      <c r="A138" s="4">
        <v>42759</v>
      </c>
      <c r="B138">
        <v>7.47</v>
      </c>
      <c r="C138">
        <f>(B138-B137)/B137</f>
        <v>-3.6129032258064547E-2</v>
      </c>
      <c r="E138">
        <f>C138-$D$3</f>
        <v>-2.3380389076866855E-2</v>
      </c>
      <c r="F138">
        <f>E138^2</f>
        <v>5.4664259338567498E-4</v>
      </c>
    </row>
    <row r="139" spans="1:17" x14ac:dyDescent="0.25">
      <c r="A139" s="4">
        <v>42760</v>
      </c>
      <c r="B139">
        <v>7.34</v>
      </c>
      <c r="C139">
        <f>(B139-B138)/B138</f>
        <v>-1.7402945113788475E-2</v>
      </c>
      <c r="E139">
        <f>C139-$D$3</f>
        <v>-4.6543019325907802E-3</v>
      </c>
      <c r="F139">
        <f>E139^2</f>
        <v>2.1662526479718271E-5</v>
      </c>
    </row>
    <row r="140" spans="1:17" x14ac:dyDescent="0.25">
      <c r="A140" s="4">
        <v>42761</v>
      </c>
      <c r="B140">
        <v>7.33</v>
      </c>
      <c r="C140">
        <f>(B140-B139)/B139</f>
        <v>-1.3623978201634586E-3</v>
      </c>
      <c r="E140">
        <f>C140-$D$3</f>
        <v>1.1386245361034235E-2</v>
      </c>
      <c r="F140">
        <f>E140^2</f>
        <v>1.2964658342167363E-4</v>
      </c>
    </row>
    <row r="141" spans="1:17" x14ac:dyDescent="0.25">
      <c r="A141" s="4">
        <v>42762</v>
      </c>
      <c r="B141">
        <v>6.96</v>
      </c>
      <c r="C141">
        <f>(B141-B140)/B140</f>
        <v>-5.0477489768076415E-2</v>
      </c>
      <c r="E141">
        <f>C141-$D$3</f>
        <v>-3.7728846586878723E-2</v>
      </c>
      <c r="F141">
        <f>E141^2</f>
        <v>1.4234658647762303E-3</v>
      </c>
    </row>
    <row r="142" spans="1:17" x14ac:dyDescent="0.25">
      <c r="A142" s="4">
        <v>42765</v>
      </c>
      <c r="B142">
        <v>6.52</v>
      </c>
      <c r="C142">
        <f>(B142-B141)/B141</f>
        <v>-6.3218390804597763E-2</v>
      </c>
      <c r="E142">
        <f>C142-$D$3</f>
        <v>-5.046974762340007E-2</v>
      </c>
      <c r="F142">
        <f>E142^2</f>
        <v>2.5471954251696971E-3</v>
      </c>
    </row>
    <row r="143" spans="1:17" x14ac:dyDescent="0.25">
      <c r="A143" s="4">
        <v>42766</v>
      </c>
      <c r="B143">
        <v>6.29</v>
      </c>
      <c r="C143">
        <f>(B143-B142)/B142</f>
        <v>-3.527607361963183E-2</v>
      </c>
      <c r="E143">
        <f>C143-$D$3</f>
        <v>-2.2527430438434137E-2</v>
      </c>
      <c r="F143">
        <f>E143^2</f>
        <v>5.0748512215848885E-4</v>
      </c>
    </row>
    <row r="144" spans="1:17" x14ac:dyDescent="0.25">
      <c r="A144" s="4">
        <v>42767</v>
      </c>
      <c r="B144">
        <v>8.3800000000000008</v>
      </c>
      <c r="C144">
        <f>(B144-B143)/B143</f>
        <v>0.33227344992050883</v>
      </c>
      <c r="E144">
        <f>C144-$D$3</f>
        <v>0.34502209310170651</v>
      </c>
      <c r="F144">
        <f>E144^2</f>
        <v>0.11904024472828263</v>
      </c>
    </row>
    <row r="145" spans="1:6" x14ac:dyDescent="0.25">
      <c r="A145" s="4">
        <v>42768</v>
      </c>
      <c r="B145">
        <v>7.2</v>
      </c>
      <c r="C145">
        <f>(B145-B144)/B144</f>
        <v>-0.14081145584725543</v>
      </c>
      <c r="E145">
        <f>C145-$D$3</f>
        <v>-0.12806281266605773</v>
      </c>
      <c r="F145">
        <f>E145^2</f>
        <v>1.6400083987941797E-2</v>
      </c>
    </row>
    <row r="146" spans="1:6" x14ac:dyDescent="0.25">
      <c r="A146" s="4">
        <v>42769</v>
      </c>
      <c r="B146">
        <v>7.54</v>
      </c>
      <c r="C146">
        <f>(B146-B145)/B145</f>
        <v>4.72222222222222E-2</v>
      </c>
      <c r="E146">
        <f>C146-$D$3</f>
        <v>5.9970865403419893E-2</v>
      </c>
      <c r="F146">
        <f>E146^2</f>
        <v>3.5965046972351051E-3</v>
      </c>
    </row>
    <row r="147" spans="1:6" x14ac:dyDescent="0.25">
      <c r="A147" s="4">
        <v>42772</v>
      </c>
      <c r="B147">
        <v>7.64</v>
      </c>
      <c r="C147">
        <f>(B147-B146)/B146</f>
        <v>1.3262599469495973E-2</v>
      </c>
      <c r="E147">
        <f>C147-$D$3</f>
        <v>2.6011242650693669E-2</v>
      </c>
      <c r="F147">
        <f>E147^2</f>
        <v>6.7658474423326544E-4</v>
      </c>
    </row>
    <row r="148" spans="1:6" x14ac:dyDescent="0.25">
      <c r="A148" s="4">
        <v>42773</v>
      </c>
      <c r="B148">
        <v>7.34</v>
      </c>
      <c r="C148">
        <f>(B148-B147)/B147</f>
        <v>-3.9267015706806262E-2</v>
      </c>
      <c r="E148">
        <f>C148-$D$3</f>
        <v>-2.6518372525608569E-2</v>
      </c>
      <c r="F148">
        <f>E148^2</f>
        <v>7.032240814069514E-4</v>
      </c>
    </row>
    <row r="149" spans="1:6" x14ac:dyDescent="0.25">
      <c r="A149" s="4">
        <v>42774</v>
      </c>
      <c r="B149">
        <v>7.12</v>
      </c>
      <c r="C149">
        <f>(B149-B148)/B148</f>
        <v>-2.9972752043596698E-2</v>
      </c>
      <c r="E149">
        <f>C149-$D$3</f>
        <v>-1.7224108862399001E-2</v>
      </c>
      <c r="F149">
        <f>E149^2</f>
        <v>2.966699261037718E-4</v>
      </c>
    </row>
    <row r="150" spans="1:6" x14ac:dyDescent="0.25">
      <c r="A150" s="4">
        <v>42775</v>
      </c>
      <c r="B150">
        <v>8.15</v>
      </c>
      <c r="C150">
        <f>(B150-B149)/B149</f>
        <v>0.14466292134831463</v>
      </c>
      <c r="E150">
        <f>C150-$D$3</f>
        <v>0.15741156452951233</v>
      </c>
      <c r="F150">
        <f>E150^2</f>
        <v>2.4778400647628825E-2</v>
      </c>
    </row>
    <row r="151" spans="1:6" x14ac:dyDescent="0.25">
      <c r="A151" s="4">
        <v>42776</v>
      </c>
      <c r="B151">
        <v>7.85</v>
      </c>
      <c r="C151">
        <f>(B151-B150)/B150</f>
        <v>-3.6809815950920331E-2</v>
      </c>
      <c r="E151">
        <f>C151-$D$3</f>
        <v>-2.4061172769722639E-2</v>
      </c>
      <c r="F151">
        <f>E151^2</f>
        <v>5.7894003505444222E-4</v>
      </c>
    </row>
    <row r="152" spans="1:6" x14ac:dyDescent="0.25">
      <c r="A152" s="4">
        <v>42779</v>
      </c>
      <c r="B152">
        <v>7.6899999999999995</v>
      </c>
      <c r="C152">
        <f>(B152-B151)/B151</f>
        <v>-2.0382165605095561E-2</v>
      </c>
      <c r="E152">
        <f>C152-$D$3</f>
        <v>-7.6335224238978667E-3</v>
      </c>
      <c r="F152">
        <f>E152^2</f>
        <v>5.8270664596151559E-5</v>
      </c>
    </row>
    <row r="153" spans="1:6" x14ac:dyDescent="0.25">
      <c r="A153" s="4">
        <v>42780</v>
      </c>
      <c r="B153">
        <v>7.45</v>
      </c>
      <c r="C153">
        <f>(B153-B152)/B152</f>
        <v>-3.1209362808842567E-2</v>
      </c>
      <c r="E153">
        <f>C153-$D$3</f>
        <v>-1.8460719627644874E-2</v>
      </c>
      <c r="F153">
        <f>E153^2</f>
        <v>3.4079816917051268E-4</v>
      </c>
    </row>
    <row r="154" spans="1:6" x14ac:dyDescent="0.25">
      <c r="A154" s="4">
        <v>42781</v>
      </c>
      <c r="B154">
        <v>7.64</v>
      </c>
      <c r="C154">
        <f>(B154-B153)/B153</f>
        <v>2.550335570469792E-2</v>
      </c>
      <c r="E154">
        <f>C154-$D$3</f>
        <v>3.8251998885895616E-2</v>
      </c>
      <c r="F154">
        <f>E154^2</f>
        <v>1.4632154187665595E-3</v>
      </c>
    </row>
    <row r="155" spans="1:6" x14ac:dyDescent="0.25">
      <c r="A155" s="4">
        <v>42782</v>
      </c>
      <c r="B155">
        <v>7.29</v>
      </c>
      <c r="C155">
        <f>(B155-B154)/B154</f>
        <v>-4.5811518324607288E-2</v>
      </c>
      <c r="E155">
        <f>C155-$D$3</f>
        <v>-3.3062875143409595E-2</v>
      </c>
      <c r="F155">
        <f>E155^2</f>
        <v>1.093153712748692E-3</v>
      </c>
    </row>
    <row r="156" spans="1:6" x14ac:dyDescent="0.25">
      <c r="A156" s="4">
        <v>42783</v>
      </c>
      <c r="B156">
        <v>7.15</v>
      </c>
      <c r="C156">
        <f>(B156-B155)/B155</f>
        <v>-1.9204389574759902E-2</v>
      </c>
      <c r="E156">
        <f>C156-$D$3</f>
        <v>-6.4557463935622072E-3</v>
      </c>
      <c r="F156">
        <f>E156^2</f>
        <v>4.1676661497991446E-5</v>
      </c>
    </row>
    <row r="157" spans="1:6" x14ac:dyDescent="0.25">
      <c r="A157" s="4">
        <v>42787</v>
      </c>
      <c r="B157">
        <v>6.64</v>
      </c>
      <c r="C157">
        <f>(B157-B156)/B156</f>
        <v>-7.132867132867142E-2</v>
      </c>
      <c r="E157">
        <f>C157-$D$3</f>
        <v>-5.8580028147473727E-2</v>
      </c>
      <c r="F157">
        <f>E157^2</f>
        <v>3.4316196977588142E-3</v>
      </c>
    </row>
    <row r="158" spans="1:6" x14ac:dyDescent="0.25">
      <c r="A158" s="4">
        <v>42788</v>
      </c>
      <c r="B158">
        <v>6.4</v>
      </c>
      <c r="C158">
        <f>(B158-B157)/B157</f>
        <v>-3.6144578313252913E-2</v>
      </c>
      <c r="E158">
        <f>C158-$D$3</f>
        <v>-2.3395935132055221E-2</v>
      </c>
      <c r="F158">
        <f>E158^2</f>
        <v>5.4736978070333577E-4</v>
      </c>
    </row>
    <row r="159" spans="1:6" x14ac:dyDescent="0.25">
      <c r="A159" s="4">
        <v>42789</v>
      </c>
      <c r="B159">
        <v>6.09</v>
      </c>
      <c r="C159">
        <f>(B159-B158)/B158</f>
        <v>-4.8437500000000078E-2</v>
      </c>
      <c r="E159">
        <f>C159-$D$3</f>
        <v>-3.5688856818802385E-2</v>
      </c>
      <c r="F159">
        <f>E159^2</f>
        <v>1.2736945010329774E-3</v>
      </c>
    </row>
    <row r="160" spans="1:6" x14ac:dyDescent="0.25">
      <c r="A160" s="4">
        <v>42790</v>
      </c>
      <c r="B160">
        <v>5.98</v>
      </c>
      <c r="C160">
        <f>(B160-B159)/B159</f>
        <v>-1.8062397372742109E-2</v>
      </c>
      <c r="E160">
        <f>C160-$D$3</f>
        <v>-5.3137541915444144E-3</v>
      </c>
      <c r="F160">
        <f>E160^2</f>
        <v>2.8235983608155835E-5</v>
      </c>
    </row>
    <row r="161" spans="1:6" x14ac:dyDescent="0.25">
      <c r="A161" s="4">
        <v>42793</v>
      </c>
      <c r="B161">
        <v>5.8100000000000005</v>
      </c>
      <c r="C161">
        <f>(B161-B160)/B160</f>
        <v>-2.8428093645484934E-2</v>
      </c>
      <c r="E161">
        <f>C161-$D$3</f>
        <v>-1.5679450464287238E-2</v>
      </c>
      <c r="F161">
        <f>E161^2</f>
        <v>2.4584516686203728E-4</v>
      </c>
    </row>
    <row r="162" spans="1:6" x14ac:dyDescent="0.25">
      <c r="A162" s="4">
        <v>42794</v>
      </c>
      <c r="B162">
        <v>6.36</v>
      </c>
      <c r="C162">
        <f>(B162-B161)/B161</f>
        <v>9.466437177280547E-2</v>
      </c>
      <c r="E162">
        <f>C162-$D$3</f>
        <v>0.10741301495400317</v>
      </c>
      <c r="F162">
        <f>E162^2</f>
        <v>1.1537555781508908E-2</v>
      </c>
    </row>
    <row r="163" spans="1:6" x14ac:dyDescent="0.25">
      <c r="A163" s="4">
        <v>42795</v>
      </c>
      <c r="B163">
        <v>6.49</v>
      </c>
      <c r="C163">
        <f>(B163-B162)/B162</f>
        <v>2.0440251572327026E-2</v>
      </c>
      <c r="E163">
        <f>C163-$D$3</f>
        <v>3.3188894753524718E-2</v>
      </c>
      <c r="F163">
        <f>E163^2</f>
        <v>1.1015027349605406E-3</v>
      </c>
    </row>
    <row r="164" spans="1:6" x14ac:dyDescent="0.25">
      <c r="A164" s="4">
        <v>42796</v>
      </c>
      <c r="B164">
        <v>6.47</v>
      </c>
      <c r="C164">
        <f>(B164-B163)/B163</f>
        <v>-3.0816640986133224E-3</v>
      </c>
      <c r="E164">
        <f>C164-$D$3</f>
        <v>9.6669790825843725E-3</v>
      </c>
      <c r="F164">
        <f>E164^2</f>
        <v>9.3450484583123799E-5</v>
      </c>
    </row>
    <row r="165" spans="1:6" x14ac:dyDescent="0.25">
      <c r="A165" s="4">
        <v>42797</v>
      </c>
      <c r="B165">
        <v>6.34</v>
      </c>
      <c r="C165">
        <f>(B165-B164)/B164</f>
        <v>-2.0092735703245733E-2</v>
      </c>
      <c r="E165">
        <f>C165-$D$3</f>
        <v>-7.3440925220480385E-3</v>
      </c>
      <c r="F165">
        <f>E165^2</f>
        <v>5.3935694972401917E-5</v>
      </c>
    </row>
    <row r="166" spans="1:6" x14ac:dyDescent="0.25">
      <c r="A166" s="4">
        <v>42800</v>
      </c>
      <c r="B166">
        <v>6.43</v>
      </c>
      <c r="C166">
        <f>(B166-B165)/B165</f>
        <v>1.4195583596214489E-2</v>
      </c>
      <c r="E166">
        <f>C166-$D$3</f>
        <v>2.6944226777412185E-2</v>
      </c>
      <c r="F166">
        <f>E166^2</f>
        <v>7.2599135663261585E-4</v>
      </c>
    </row>
    <row r="167" spans="1:6" x14ac:dyDescent="0.25">
      <c r="A167" s="4">
        <v>42801</v>
      </c>
      <c r="B167">
        <v>6.4</v>
      </c>
      <c r="C167">
        <f>(B167-B166)/B166</f>
        <v>-4.6656298600310049E-3</v>
      </c>
      <c r="E167">
        <f>C167-$D$3</f>
        <v>8.0830133211666905E-3</v>
      </c>
      <c r="F167">
        <f>E167^2</f>
        <v>6.5335104350158177E-5</v>
      </c>
    </row>
    <row r="168" spans="1:6" x14ac:dyDescent="0.25">
      <c r="A168" s="4">
        <v>42802</v>
      </c>
      <c r="B168">
        <v>6.28</v>
      </c>
      <c r="C168">
        <f>(B168-B167)/B167</f>
        <v>-1.8750000000000017E-2</v>
      </c>
      <c r="E168">
        <f>C168-$D$3</f>
        <v>-6.0013568188023222E-3</v>
      </c>
      <c r="F168">
        <f>E168^2</f>
        <v>3.601628366658513E-5</v>
      </c>
    </row>
    <row r="169" spans="1:6" x14ac:dyDescent="0.25">
      <c r="A169" s="4">
        <v>42803</v>
      </c>
      <c r="B169">
        <v>6.19</v>
      </c>
      <c r="C169">
        <f>(B169-B168)/B168</f>
        <v>-1.4331210191082779E-2</v>
      </c>
      <c r="E169">
        <f>C169-$D$3</f>
        <v>-1.5825670098850841E-3</v>
      </c>
      <c r="F169">
        <f>E169^2</f>
        <v>2.5045183407766157E-6</v>
      </c>
    </row>
    <row r="170" spans="1:6" x14ac:dyDescent="0.25">
      <c r="A170" s="4">
        <v>42804</v>
      </c>
      <c r="B170">
        <v>6.05</v>
      </c>
      <c r="C170">
        <f>(B170-B169)/B169</f>
        <v>-2.2617124394184257E-2</v>
      </c>
      <c r="E170">
        <f>C170-$D$3</f>
        <v>-9.8684812129865625E-3</v>
      </c>
      <c r="F170">
        <f>E170^2</f>
        <v>9.7386921451068733E-5</v>
      </c>
    </row>
    <row r="171" spans="1:6" x14ac:dyDescent="0.25">
      <c r="A171" s="4">
        <v>42807</v>
      </c>
      <c r="B171">
        <v>6.05</v>
      </c>
      <c r="C171">
        <f>(B171-B170)/B170</f>
        <v>0</v>
      </c>
      <c r="E171">
        <f>C171-$D$3</f>
        <v>1.2748643181197694E-2</v>
      </c>
      <c r="F171">
        <f>E171^2</f>
        <v>1.6252790296149847E-4</v>
      </c>
    </row>
    <row r="172" spans="1:6" x14ac:dyDescent="0.25">
      <c r="A172" s="4">
        <v>42808</v>
      </c>
      <c r="B172">
        <v>6.21</v>
      </c>
      <c r="C172">
        <f>(B172-B171)/B171</f>
        <v>2.6446280991735561E-2</v>
      </c>
      <c r="E172">
        <f>C172-$D$3</f>
        <v>3.9194924172933257E-2</v>
      </c>
      <c r="F172">
        <f>E172^2</f>
        <v>1.5362420809219878E-3</v>
      </c>
    </row>
    <row r="173" spans="1:6" x14ac:dyDescent="0.25">
      <c r="A173" s="4">
        <v>42809</v>
      </c>
      <c r="B173">
        <v>6.19</v>
      </c>
      <c r="C173">
        <f>(B173-B172)/B172</f>
        <v>-3.2206119162640216E-3</v>
      </c>
      <c r="E173">
        <f>C173-$D$3</f>
        <v>9.5280312649336733E-3</v>
      </c>
      <c r="F173">
        <f>E173^2</f>
        <v>9.078337978555358E-5</v>
      </c>
    </row>
    <row r="174" spans="1:6" x14ac:dyDescent="0.25">
      <c r="A174" s="4">
        <v>42810</v>
      </c>
      <c r="B174">
        <v>6.16</v>
      </c>
      <c r="C174">
        <f>(B174-B173)/B173</f>
        <v>-4.8465266558966472E-3</v>
      </c>
      <c r="E174">
        <f>C174-$D$3</f>
        <v>7.9021165253010464E-3</v>
      </c>
      <c r="F174">
        <f>E174^2</f>
        <v>6.2443445579435882E-5</v>
      </c>
    </row>
    <row r="175" spans="1:6" x14ac:dyDescent="0.25">
      <c r="A175" s="4">
        <v>42811</v>
      </c>
      <c r="B175">
        <v>6.01</v>
      </c>
      <c r="C175">
        <f>(B175-B174)/B174</f>
        <v>-2.4350649350649407E-2</v>
      </c>
      <c r="E175">
        <f>C175-$D$3</f>
        <v>-1.1602006169451713E-2</v>
      </c>
      <c r="F175">
        <f>E175^2</f>
        <v>1.3460654715599562E-4</v>
      </c>
    </row>
    <row r="176" spans="1:6" x14ac:dyDescent="0.25">
      <c r="A176" s="4">
        <v>42814</v>
      </c>
      <c r="B176">
        <v>5.9</v>
      </c>
      <c r="C176">
        <f>(B176-B175)/B175</f>
        <v>-1.8302828618968293E-2</v>
      </c>
      <c r="E176">
        <f>C176-$D$3</f>
        <v>-5.554185437770599E-3</v>
      </c>
      <c r="F176">
        <f>E176^2</f>
        <v>3.0848975877142977E-5</v>
      </c>
    </row>
    <row r="177" spans="1:6" x14ac:dyDescent="0.25">
      <c r="A177" s="4">
        <v>42815</v>
      </c>
      <c r="B177">
        <v>5.84</v>
      </c>
      <c r="C177">
        <f>(B177-B176)/B176</f>
        <v>-1.0169491525423813E-2</v>
      </c>
      <c r="E177">
        <f>C177-$D$3</f>
        <v>2.5791516557738814E-3</v>
      </c>
      <c r="F177">
        <f>E177^2</f>
        <v>6.6520232634811539E-6</v>
      </c>
    </row>
    <row r="178" spans="1:6" x14ac:dyDescent="0.25">
      <c r="A178" s="4">
        <v>42816</v>
      </c>
      <c r="B178">
        <v>5.84</v>
      </c>
      <c r="C178">
        <f>(B178-B177)/B177</f>
        <v>0</v>
      </c>
      <c r="E178">
        <f>C178-$D$3</f>
        <v>1.2748643181197694E-2</v>
      </c>
      <c r="F178">
        <f>E178^2</f>
        <v>1.6252790296149847E-4</v>
      </c>
    </row>
    <row r="179" spans="1:6" x14ac:dyDescent="0.25">
      <c r="A179" s="4">
        <v>42817</v>
      </c>
      <c r="B179">
        <v>5.71</v>
      </c>
      <c r="C179">
        <f>(B179-B178)/B178</f>
        <v>-2.2260273972602721E-2</v>
      </c>
      <c r="E179">
        <f>C179-$D$3</f>
        <v>-9.5116307914050267E-3</v>
      </c>
      <c r="F179">
        <f>E179^2</f>
        <v>9.047112031200421E-5</v>
      </c>
    </row>
    <row r="180" spans="1:6" x14ac:dyDescent="0.25">
      <c r="A180" s="4">
        <v>42818</v>
      </c>
      <c r="B180">
        <v>5.8</v>
      </c>
      <c r="C180">
        <f>(B180-B179)/B179</f>
        <v>1.5761821366024494E-2</v>
      </c>
      <c r="E180">
        <f>C180-$D$3</f>
        <v>2.851046454722219E-2</v>
      </c>
      <c r="F180">
        <f>E180^2</f>
        <v>8.1284658869841347E-4</v>
      </c>
    </row>
    <row r="181" spans="1:6" x14ac:dyDescent="0.25">
      <c r="A181" s="4">
        <v>42821</v>
      </c>
      <c r="B181">
        <v>5.7</v>
      </c>
      <c r="C181">
        <f>(B181-B180)/B180</f>
        <v>-1.7241379310344768E-2</v>
      </c>
      <c r="E181">
        <f>C181-$D$3</f>
        <v>-4.4927361291470739E-3</v>
      </c>
      <c r="F181">
        <f>E181^2</f>
        <v>2.0184677926143433E-5</v>
      </c>
    </row>
    <row r="182" spans="1:6" x14ac:dyDescent="0.25">
      <c r="A182" s="4">
        <v>42822</v>
      </c>
      <c r="B182">
        <v>5.65</v>
      </c>
      <c r="C182">
        <f>(B182-B181)/B181</f>
        <v>-8.7719298245613718E-3</v>
      </c>
      <c r="E182">
        <f>C182-$D$3</f>
        <v>3.9767133566363227E-3</v>
      </c>
      <c r="F182">
        <f>E182^2</f>
        <v>1.5814249120849727E-5</v>
      </c>
    </row>
    <row r="183" spans="1:6" x14ac:dyDescent="0.25">
      <c r="A183" s="4">
        <v>42823</v>
      </c>
      <c r="B183">
        <v>5.64</v>
      </c>
      <c r="C183">
        <f>(B183-B182)/B182</f>
        <v>-1.7699115044248982E-3</v>
      </c>
      <c r="E183">
        <f>C183-$D$3</f>
        <v>1.0978731676772796E-2</v>
      </c>
      <c r="F183">
        <f>E183^2</f>
        <v>1.2053254923057441E-4</v>
      </c>
    </row>
    <row r="184" spans="1:6" x14ac:dyDescent="0.25">
      <c r="A184" s="4">
        <v>42824</v>
      </c>
      <c r="B184">
        <v>5.79</v>
      </c>
      <c r="C184">
        <f>(B184-B183)/B183</f>
        <v>2.659574468085113E-2</v>
      </c>
      <c r="E184">
        <f>C184-$D$3</f>
        <v>3.9344387862048823E-2</v>
      </c>
      <c r="F184">
        <f>E184^2</f>
        <v>1.5479808562393347E-3</v>
      </c>
    </row>
    <row r="185" spans="1:6" x14ac:dyDescent="0.25">
      <c r="A185" s="4">
        <v>42825</v>
      </c>
      <c r="B185">
        <v>5.76</v>
      </c>
      <c r="C185">
        <f>(B185-B184)/B184</f>
        <v>-5.1813471502591101E-3</v>
      </c>
      <c r="E185">
        <f>C185-$D$3</f>
        <v>7.5672960309385844E-3</v>
      </c>
      <c r="F185">
        <f>E185^2</f>
        <v>5.7263969219858854E-5</v>
      </c>
    </row>
    <row r="186" spans="1:6" x14ac:dyDescent="0.25">
      <c r="A186" s="4">
        <v>42828</v>
      </c>
      <c r="B186">
        <v>5.87</v>
      </c>
      <c r="C186">
        <f>(B186-B185)/B185</f>
        <v>1.9097222222222279E-2</v>
      </c>
      <c r="E186">
        <f>C186-$D$3</f>
        <v>3.1845865403419972E-2</v>
      </c>
      <c r="F186">
        <f>E186^2</f>
        <v>1.0141591432927411E-3</v>
      </c>
    </row>
    <row r="187" spans="1:6" x14ac:dyDescent="0.25">
      <c r="A187" s="4">
        <v>42829</v>
      </c>
      <c r="B187">
        <v>5.92</v>
      </c>
      <c r="C187">
        <f>(B187-B186)/B186</f>
        <v>8.5178875638841269E-3</v>
      </c>
      <c r="E187">
        <f>C187-$D$3</f>
        <v>2.1266530745081821E-2</v>
      </c>
      <c r="F187">
        <f>E187^2</f>
        <v>4.5226532993151037E-4</v>
      </c>
    </row>
    <row r="188" spans="1:6" x14ac:dyDescent="0.25">
      <c r="A188" s="4">
        <v>42830</v>
      </c>
      <c r="B188">
        <v>6.01</v>
      </c>
      <c r="C188">
        <f>(B188-B187)/B187</f>
        <v>1.5202702702702679E-2</v>
      </c>
      <c r="E188">
        <f>C188-$D$3</f>
        <v>2.7951345883900372E-2</v>
      </c>
      <c r="F188">
        <f>E188^2</f>
        <v>7.8127773672143422E-4</v>
      </c>
    </row>
    <row r="189" spans="1:6" x14ac:dyDescent="0.25">
      <c r="A189" s="4">
        <v>42831</v>
      </c>
      <c r="B189">
        <v>5.99</v>
      </c>
      <c r="C189">
        <f>(B189-B188)/B188</f>
        <v>-3.327787021630545E-3</v>
      </c>
      <c r="E189">
        <f>C189-$D$3</f>
        <v>9.4208561595671494E-3</v>
      </c>
      <c r="F189">
        <f>E189^2</f>
        <v>8.8752530779254296E-5</v>
      </c>
    </row>
    <row r="190" spans="1:6" x14ac:dyDescent="0.25">
      <c r="A190" s="4">
        <v>42832</v>
      </c>
      <c r="B190">
        <v>5.7</v>
      </c>
      <c r="C190">
        <f>(B190-B189)/B189</f>
        <v>-4.8414023372287146E-2</v>
      </c>
      <c r="E190">
        <f>C190-$D$3</f>
        <v>-3.5665380191089453E-2</v>
      </c>
      <c r="F190">
        <f>E190^2</f>
        <v>1.272019344174956E-3</v>
      </c>
    </row>
    <row r="191" spans="1:6" x14ac:dyDescent="0.25">
      <c r="A191" s="4">
        <v>42835</v>
      </c>
      <c r="B191">
        <v>5.77</v>
      </c>
      <c r="C191">
        <f>(B191-B190)/B190</f>
        <v>1.2280701754385859E-2</v>
      </c>
      <c r="E191">
        <f>C191-$D$3</f>
        <v>2.5029344935583554E-2</v>
      </c>
      <c r="F191">
        <f>E191^2</f>
        <v>6.2646810790442208E-4</v>
      </c>
    </row>
    <row r="192" spans="1:6" x14ac:dyDescent="0.25">
      <c r="A192" s="4">
        <v>42836</v>
      </c>
      <c r="B192">
        <v>5.84</v>
      </c>
      <c r="C192">
        <f>(B192-B191)/B191</f>
        <v>1.2131715771230553E-2</v>
      </c>
      <c r="E192">
        <f>C192-$D$3</f>
        <v>2.4880358952428246E-2</v>
      </c>
      <c r="F192">
        <f>E192^2</f>
        <v>6.1903226160167635E-4</v>
      </c>
    </row>
    <row r="193" spans="1:6" x14ac:dyDescent="0.25">
      <c r="A193" s="4">
        <v>42837</v>
      </c>
      <c r="B193">
        <v>5.7</v>
      </c>
      <c r="C193">
        <f>(B193-B192)/B192</f>
        <v>-2.3972602739725974E-2</v>
      </c>
      <c r="E193">
        <f>C193-$D$3</f>
        <v>-1.122395955852828E-2</v>
      </c>
      <c r="F193">
        <f>E193^2</f>
        <v>1.2597726817147834E-4</v>
      </c>
    </row>
    <row r="194" spans="1:6" x14ac:dyDescent="0.25">
      <c r="A194" s="4">
        <v>42838</v>
      </c>
      <c r="B194">
        <v>5.66</v>
      </c>
      <c r="C194">
        <f>(B194-B193)/B193</f>
        <v>-7.017543859649129E-3</v>
      </c>
      <c r="E194">
        <f>C194-$D$3</f>
        <v>5.7310993215485655E-3</v>
      </c>
      <c r="F194">
        <f>E194^2</f>
        <v>3.2845499433454426E-5</v>
      </c>
    </row>
    <row r="195" spans="1:6" x14ac:dyDescent="0.25">
      <c r="A195" s="4">
        <v>42842</v>
      </c>
      <c r="B195">
        <v>5.6</v>
      </c>
      <c r="C195">
        <f>(B195-B194)/B194</f>
        <v>-1.0600706713781006E-2</v>
      </c>
      <c r="E195">
        <f>C195-$D$3</f>
        <v>2.1479364674166883E-3</v>
      </c>
      <c r="F195">
        <f>E195^2</f>
        <v>4.6136310680584823E-6</v>
      </c>
    </row>
    <row r="196" spans="1:6" x14ac:dyDescent="0.25">
      <c r="A196" s="4">
        <v>42843</v>
      </c>
      <c r="B196">
        <v>5.47</v>
      </c>
      <c r="C196">
        <f>(B196-B195)/B195</f>
        <v>-2.3214285714285698E-2</v>
      </c>
      <c r="E196">
        <f>C196-$D$3</f>
        <v>-1.0465642533088003E-2</v>
      </c>
      <c r="F196">
        <f>E196^2</f>
        <v>1.0952967363038067E-4</v>
      </c>
    </row>
    <row r="197" spans="1:6" x14ac:dyDescent="0.25">
      <c r="A197" s="4">
        <v>42844</v>
      </c>
      <c r="B197">
        <v>5.44</v>
      </c>
      <c r="C197">
        <f>(B197-B196)/B196</f>
        <v>-5.4844606946982382E-3</v>
      </c>
      <c r="E197">
        <f>C197-$D$3</f>
        <v>7.2641824864994563E-3</v>
      </c>
      <c r="F197">
        <f>E197^2</f>
        <v>5.2768347197165421E-5</v>
      </c>
    </row>
    <row r="198" spans="1:6" x14ac:dyDescent="0.25">
      <c r="A198" s="4">
        <v>42845</v>
      </c>
      <c r="B198">
        <v>5.26</v>
      </c>
      <c r="C198">
        <f>(B198-B197)/B197</f>
        <v>-3.3088235294117758E-2</v>
      </c>
      <c r="E198">
        <f>C198-$D$3</f>
        <v>-2.0339592112920066E-2</v>
      </c>
      <c r="F198">
        <f>E198^2</f>
        <v>4.1369900731996013E-4</v>
      </c>
    </row>
    <row r="199" spans="1:6" x14ac:dyDescent="0.25">
      <c r="A199" s="4">
        <v>42846</v>
      </c>
      <c r="B199">
        <v>4.6899999999999995</v>
      </c>
      <c r="C199">
        <f>(B199-B198)/B198</f>
        <v>-0.1083650190114069</v>
      </c>
      <c r="E199">
        <f>C199-$D$3</f>
        <v>-9.5616375830209197E-2</v>
      </c>
      <c r="F199">
        <f>E199^2</f>
        <v>9.1424913269038139E-3</v>
      </c>
    </row>
    <row r="200" spans="1:6" x14ac:dyDescent="0.25">
      <c r="A200" s="4">
        <v>42849</v>
      </c>
      <c r="B200">
        <v>4.59</v>
      </c>
      <c r="C200">
        <f>(B200-B199)/B199</f>
        <v>-2.132196162046901E-2</v>
      </c>
      <c r="E200">
        <f>C200-$D$3</f>
        <v>-8.5733184392713154E-3</v>
      </c>
      <c r="F200">
        <f>E200^2</f>
        <v>7.3501789061149549E-5</v>
      </c>
    </row>
    <row r="201" spans="1:6" x14ac:dyDescent="0.25">
      <c r="A201" s="4">
        <v>42850</v>
      </c>
      <c r="B201">
        <v>4.1500000000000004</v>
      </c>
      <c r="C201">
        <f>(B201-B200)/B200</f>
        <v>-9.5860566448801643E-2</v>
      </c>
      <c r="E201">
        <f>C201-$D$3</f>
        <v>-8.3111923267603943E-2</v>
      </c>
      <c r="F201">
        <f>E201^2</f>
        <v>6.9075917892400859E-3</v>
      </c>
    </row>
    <row r="202" spans="1:6" x14ac:dyDescent="0.25">
      <c r="A202" s="4">
        <v>42851</v>
      </c>
      <c r="B202">
        <v>4.34</v>
      </c>
      <c r="C202">
        <f>(B202-B201)/B201</f>
        <v>4.5783132530120361E-2</v>
      </c>
      <c r="E202">
        <f>C202-$D$3</f>
        <v>5.8531775711318054E-2</v>
      </c>
      <c r="F202">
        <f>E202^2</f>
        <v>3.4259687679200419E-3</v>
      </c>
    </row>
    <row r="203" spans="1:6" x14ac:dyDescent="0.25">
      <c r="A203" s="4">
        <v>42852</v>
      </c>
      <c r="B203">
        <v>4.21</v>
      </c>
      <c r="C203">
        <f>(B203-B202)/B202</f>
        <v>-2.9953917050691222E-2</v>
      </c>
      <c r="E203">
        <f>C203-$D$3</f>
        <v>-1.7205273869493526E-2</v>
      </c>
      <c r="F203">
        <f>E203^2</f>
        <v>2.960214489242767E-4</v>
      </c>
    </row>
    <row r="204" spans="1:6" x14ac:dyDescent="0.25">
      <c r="A204" s="4">
        <v>42853</v>
      </c>
      <c r="B204">
        <v>4.2</v>
      </c>
      <c r="C204">
        <f>(B204-B203)/B203</f>
        <v>-2.3752969121139636E-3</v>
      </c>
      <c r="E204">
        <f>C204-$D$3</f>
        <v>1.0373346269083731E-2</v>
      </c>
      <c r="F204">
        <f>E204^2</f>
        <v>1.0760631281831337E-4</v>
      </c>
    </row>
    <row r="205" spans="1:6" x14ac:dyDescent="0.25">
      <c r="A205" s="4">
        <v>42856</v>
      </c>
      <c r="B205">
        <v>4.24</v>
      </c>
      <c r="C205">
        <f>(B205-B204)/B204</f>
        <v>9.5238095238095316E-3</v>
      </c>
      <c r="E205">
        <f>C205-$D$3</f>
        <v>2.2272452705007224E-2</v>
      </c>
      <c r="F205">
        <f>E205^2</f>
        <v>4.9606214949678357E-4</v>
      </c>
    </row>
    <row r="206" spans="1:6" x14ac:dyDescent="0.25">
      <c r="A206" s="4">
        <v>42857</v>
      </c>
      <c r="B206">
        <v>4.17</v>
      </c>
      <c r="C206">
        <f>(B206-B205)/B205</f>
        <v>-1.6509433962264217E-2</v>
      </c>
      <c r="E206">
        <f>C206-$D$3</f>
        <v>-3.7607907810665222E-3</v>
      </c>
      <c r="F206">
        <f>E206^2</f>
        <v>1.4143547298954942E-5</v>
      </c>
    </row>
    <row r="207" spans="1:6" x14ac:dyDescent="0.25">
      <c r="A207" s="4">
        <v>42858</v>
      </c>
      <c r="B207">
        <v>4.28</v>
      </c>
      <c r="C207">
        <f>(B207-B206)/B206</f>
        <v>2.6378896882494084E-2</v>
      </c>
      <c r="E207">
        <f>C207-$D$3</f>
        <v>3.9127540063691776E-2</v>
      </c>
      <c r="F207">
        <f>E207^2</f>
        <v>1.5309643914358051E-3</v>
      </c>
    </row>
    <row r="208" spans="1:6" x14ac:dyDescent="0.25">
      <c r="A208" s="4">
        <v>42859</v>
      </c>
      <c r="B208">
        <v>4.3</v>
      </c>
      <c r="C208">
        <f>(B208-B207)/B207</f>
        <v>4.6728971962615821E-3</v>
      </c>
      <c r="E208">
        <f>C208-$D$3</f>
        <v>1.7421540377459278E-2</v>
      </c>
      <c r="F208">
        <f>E208^2</f>
        <v>3.03510069123444E-4</v>
      </c>
    </row>
    <row r="209" spans="1:6" x14ac:dyDescent="0.25">
      <c r="A209" s="4">
        <v>42860</v>
      </c>
      <c r="B209">
        <v>4.1900000000000004</v>
      </c>
      <c r="C209">
        <f>(B209-B208)/B208</f>
        <v>-2.5581395348837077E-2</v>
      </c>
      <c r="E209">
        <f>C209-$D$3</f>
        <v>-1.2832752167639383E-2</v>
      </c>
      <c r="F209">
        <f>E209^2</f>
        <v>1.6467952819605326E-4</v>
      </c>
    </row>
    <row r="210" spans="1:6" x14ac:dyDescent="0.25">
      <c r="A210" s="4">
        <v>42863</v>
      </c>
      <c r="B210">
        <v>4.17</v>
      </c>
      <c r="C210">
        <f>(B210-B209)/B209</f>
        <v>-4.7732696897375797E-3</v>
      </c>
      <c r="E210">
        <f>C210-$D$3</f>
        <v>7.9753734914601148E-3</v>
      </c>
      <c r="F210">
        <f>E210^2</f>
        <v>6.3606582328284701E-5</v>
      </c>
    </row>
    <row r="211" spans="1:6" x14ac:dyDescent="0.25">
      <c r="A211" s="4">
        <v>42864</v>
      </c>
      <c r="B211">
        <v>4.2300000000000004</v>
      </c>
      <c r="C211">
        <f>(B211-B210)/B210</f>
        <v>1.4388489208633212E-2</v>
      </c>
      <c r="E211">
        <f>C211-$D$3</f>
        <v>2.7137132389830905E-2</v>
      </c>
      <c r="F211">
        <f>E211^2</f>
        <v>7.3642395434320965E-4</v>
      </c>
    </row>
    <row r="212" spans="1:6" x14ac:dyDescent="0.25">
      <c r="A212" s="4">
        <v>42865</v>
      </c>
      <c r="B212">
        <v>4.42</v>
      </c>
      <c r="C212">
        <f>(B212-B211)/B211</f>
        <v>4.4917257683215008E-2</v>
      </c>
      <c r="E212">
        <f>C212-$D$3</f>
        <v>5.76659008644127E-2</v>
      </c>
      <c r="F212">
        <f>E212^2</f>
        <v>3.3253561225042735E-3</v>
      </c>
    </row>
    <row r="213" spans="1:6" x14ac:dyDescent="0.25">
      <c r="A213" s="4">
        <v>42866</v>
      </c>
      <c r="B213">
        <v>4.5600000000000005</v>
      </c>
      <c r="C213">
        <f>(B213-B212)/B212</f>
        <v>3.167420814479651E-2</v>
      </c>
      <c r="E213">
        <f>C213-$D$3</f>
        <v>4.4422851325994203E-2</v>
      </c>
      <c r="F213">
        <f>E213^2</f>
        <v>1.9733897199313848E-3</v>
      </c>
    </row>
    <row r="214" spans="1:6" x14ac:dyDescent="0.25">
      <c r="A214" s="4">
        <v>42867</v>
      </c>
      <c r="B214">
        <v>4.5600000000000005</v>
      </c>
      <c r="C214">
        <f>(B214-B213)/B213</f>
        <v>0</v>
      </c>
      <c r="E214">
        <f>C214-$D$3</f>
        <v>1.2748643181197694E-2</v>
      </c>
      <c r="F214">
        <f>E214^2</f>
        <v>1.6252790296149847E-4</v>
      </c>
    </row>
    <row r="215" spans="1:6" x14ac:dyDescent="0.25">
      <c r="A215" s="4">
        <v>42565</v>
      </c>
      <c r="B215">
        <v>7.25</v>
      </c>
      <c r="C215">
        <f>(B215-B214)/B214</f>
        <v>0.58991228070175417</v>
      </c>
      <c r="E215">
        <f>C215-$D$3</f>
        <v>0.60266092388295189</v>
      </c>
      <c r="F215">
        <f>E215^2</f>
        <v>0.36320018917545316</v>
      </c>
    </row>
    <row r="216" spans="1:6" x14ac:dyDescent="0.25">
      <c r="A216" s="4">
        <v>42566</v>
      </c>
      <c r="B216">
        <v>7.3</v>
      </c>
      <c r="C216">
        <f>(B216-B215)/B215</f>
        <v>6.8965517241379067E-3</v>
      </c>
      <c r="E216">
        <f>C216-$D$3</f>
        <v>1.9645194905335603E-2</v>
      </c>
      <c r="F216">
        <f>E216^2</f>
        <v>3.8593368286862393E-4</v>
      </c>
    </row>
    <row r="217" spans="1:6" x14ac:dyDescent="0.25">
      <c r="A217" s="4">
        <v>42569</v>
      </c>
      <c r="B217">
        <v>7.45</v>
      </c>
      <c r="C217">
        <f>(B217-B216)/B216</f>
        <v>2.0547945205479503E-2</v>
      </c>
      <c r="E217">
        <f>C217-$D$3</f>
        <v>3.3296588386677199E-2</v>
      </c>
      <c r="F217">
        <f>E217^2</f>
        <v>1.108662798191807E-3</v>
      </c>
    </row>
    <row r="218" spans="1:6" x14ac:dyDescent="0.25">
      <c r="A218" s="4">
        <v>42570</v>
      </c>
      <c r="B218">
        <v>7.03</v>
      </c>
      <c r="C218">
        <f>(B218-B217)/B217</f>
        <v>-5.6375838926174489E-2</v>
      </c>
      <c r="E218">
        <f>C218-$D$3</f>
        <v>-4.3627195744976796E-2</v>
      </c>
      <c r="F218">
        <f>E218^2</f>
        <v>1.9033322085705215E-3</v>
      </c>
    </row>
    <row r="219" spans="1:6" x14ac:dyDescent="0.25">
      <c r="A219" s="4">
        <v>42571</v>
      </c>
      <c r="B219">
        <v>7.01</v>
      </c>
      <c r="C219">
        <f>(B219-B218)/B218</f>
        <v>-2.8449502133713316E-3</v>
      </c>
      <c r="E219">
        <f>C219-$D$3</f>
        <v>9.9036929678263629E-3</v>
      </c>
      <c r="F219">
        <f>E219^2</f>
        <v>9.8083134400973345E-5</v>
      </c>
    </row>
    <row r="220" spans="1:6" x14ac:dyDescent="0.25">
      <c r="A220" s="4">
        <v>42572</v>
      </c>
      <c r="B220">
        <v>7.08</v>
      </c>
      <c r="C220">
        <f>(B220-B219)/B219</f>
        <v>9.985734664764663E-3</v>
      </c>
      <c r="E220">
        <f>C220-$D$3</f>
        <v>2.2734377845962356E-2</v>
      </c>
      <c r="F220">
        <f>E220^2</f>
        <v>5.1685193604298393E-4</v>
      </c>
    </row>
    <row r="221" spans="1:6" x14ac:dyDescent="0.25">
      <c r="A221" s="4">
        <v>42573</v>
      </c>
      <c r="B221">
        <v>7.15</v>
      </c>
      <c r="C221">
        <f>(B221-B220)/B220</f>
        <v>9.8870056497175549E-3</v>
      </c>
      <c r="E221">
        <f>C221-$D$3</f>
        <v>2.2635648830915248E-2</v>
      </c>
      <c r="F221">
        <f>E221^2</f>
        <v>5.1237259799651481E-4</v>
      </c>
    </row>
    <row r="222" spans="1:6" x14ac:dyDescent="0.25">
      <c r="A222" s="4">
        <v>42576</v>
      </c>
      <c r="B222">
        <v>7.11</v>
      </c>
      <c r="C222">
        <f>(B222-B221)/B221</f>
        <v>-5.5944055944055987E-3</v>
      </c>
      <c r="E222">
        <f>C222-$D$3</f>
        <v>7.1542375867920957E-3</v>
      </c>
      <c r="F222">
        <f>E222^2</f>
        <v>5.1183115448268791E-5</v>
      </c>
    </row>
    <row r="223" spans="1:6" x14ac:dyDescent="0.25">
      <c r="A223" s="4">
        <v>42577</v>
      </c>
      <c r="B223">
        <v>8.02</v>
      </c>
      <c r="C223">
        <f>(B223-B222)/B222</f>
        <v>0.1279887482419127</v>
      </c>
      <c r="E223">
        <f>C223-$D$3</f>
        <v>0.1407373914231104</v>
      </c>
      <c r="F223">
        <f>E223^2</f>
        <v>1.9807013344581788E-2</v>
      </c>
    </row>
    <row r="224" spans="1:6" x14ac:dyDescent="0.25">
      <c r="A224" s="4">
        <v>42578</v>
      </c>
      <c r="B224">
        <v>7.85</v>
      </c>
      <c r="C224">
        <f>(B224-B223)/B223</f>
        <v>-2.1197007481296749E-2</v>
      </c>
      <c r="E224">
        <f>C224-$D$3</f>
        <v>-8.4483643000990549E-3</v>
      </c>
      <c r="F224">
        <f>E224^2</f>
        <v>7.1374859347188188E-5</v>
      </c>
    </row>
    <row r="225" spans="1:6" x14ac:dyDescent="0.25">
      <c r="A225" s="4">
        <v>42579</v>
      </c>
      <c r="B225">
        <v>8.09</v>
      </c>
      <c r="C225">
        <f>(B225-B224)/B224</f>
        <v>3.057324840764334E-2</v>
      </c>
      <c r="E225">
        <f>C225-$D$3</f>
        <v>4.3321891588841033E-2</v>
      </c>
      <c r="F225">
        <f>E225^2</f>
        <v>1.8767862908352954E-3</v>
      </c>
    </row>
    <row r="226" spans="1:6" x14ac:dyDescent="0.25">
      <c r="A226" s="4">
        <v>42580</v>
      </c>
      <c r="B226">
        <v>7.91</v>
      </c>
      <c r="C226">
        <f>(B226-B225)/B225</f>
        <v>-2.2249690976514181E-2</v>
      </c>
      <c r="E226">
        <f>C226-$D$3</f>
        <v>-9.5010477953164866E-3</v>
      </c>
      <c r="F226">
        <f>E226^2</f>
        <v>9.0269909208888271E-5</v>
      </c>
    </row>
    <row r="227" spans="1:6" x14ac:dyDescent="0.25">
      <c r="A227" s="4">
        <v>42583</v>
      </c>
      <c r="B227">
        <v>8.0299999999999994</v>
      </c>
      <c r="C227">
        <f>(B227-B226)/B226</f>
        <v>1.5170670037926576E-2</v>
      </c>
      <c r="E227">
        <f>C227-$D$3</f>
        <v>2.7919313219124268E-2</v>
      </c>
      <c r="F227">
        <f>E227^2</f>
        <v>7.7948805062756708E-4</v>
      </c>
    </row>
    <row r="228" spans="1:6" x14ac:dyDescent="0.25">
      <c r="A228" s="4">
        <v>42584</v>
      </c>
      <c r="B228">
        <v>7.96</v>
      </c>
      <c r="C228">
        <f>(B228-B227)/B227</f>
        <v>-8.7173100871730264E-3</v>
      </c>
      <c r="E228">
        <f>C228-$D$3</f>
        <v>4.0313330940246681E-3</v>
      </c>
      <c r="F228">
        <f>E228^2</f>
        <v>1.6251646514978503E-5</v>
      </c>
    </row>
    <row r="229" spans="1:6" x14ac:dyDescent="0.25">
      <c r="A229" s="4">
        <v>42585</v>
      </c>
      <c r="B229">
        <v>8.07</v>
      </c>
      <c r="C229">
        <f>(B229-B228)/B228</f>
        <v>1.3819095477386975E-2</v>
      </c>
      <c r="E229">
        <f>C229-$D$3</f>
        <v>2.656773865858467E-2</v>
      </c>
      <c r="F229">
        <f>E229^2</f>
        <v>7.058447374308544E-4</v>
      </c>
    </row>
    <row r="230" spans="1:6" x14ac:dyDescent="0.25">
      <c r="A230" s="4">
        <v>42586</v>
      </c>
      <c r="B230">
        <v>8.11</v>
      </c>
      <c r="C230">
        <f>(B230-B229)/B229</f>
        <v>4.9566294919453713E-3</v>
      </c>
      <c r="E230">
        <f>C230-$D$3</f>
        <v>1.7705272673143067E-2</v>
      </c>
      <c r="F230">
        <f>E230^2</f>
        <v>3.1347668043034665E-4</v>
      </c>
    </row>
    <row r="231" spans="1:6" x14ac:dyDescent="0.25">
      <c r="A231" s="4">
        <v>42587</v>
      </c>
      <c r="B231">
        <v>8.11</v>
      </c>
      <c r="C231">
        <f>(B231-B230)/B230</f>
        <v>0</v>
      </c>
      <c r="E231">
        <f>C231-$D$3</f>
        <v>1.2748643181197694E-2</v>
      </c>
      <c r="F231">
        <f>E231^2</f>
        <v>1.6252790296149847E-4</v>
      </c>
    </row>
    <row r="232" spans="1:6" x14ac:dyDescent="0.25">
      <c r="A232" s="4">
        <v>42590</v>
      </c>
      <c r="B232">
        <v>8.07</v>
      </c>
      <c r="C232">
        <f>(B232-B231)/B231</f>
        <v>-4.9321824907520529E-3</v>
      </c>
      <c r="E232">
        <f>C232-$D$3</f>
        <v>7.8164606904456424E-3</v>
      </c>
      <c r="F232">
        <f>E232^2</f>
        <v>6.1097057725281967E-5</v>
      </c>
    </row>
    <row r="233" spans="1:6" x14ac:dyDescent="0.25">
      <c r="A233" s="4">
        <v>42591</v>
      </c>
      <c r="B233">
        <v>7.7</v>
      </c>
      <c r="C233">
        <f>(B233-B232)/B232</f>
        <v>-4.5848822800495674E-2</v>
      </c>
      <c r="E233">
        <f>C233-$D$3</f>
        <v>-3.3100179619297981E-2</v>
      </c>
      <c r="F233">
        <f>E233^2</f>
        <v>1.0956218908297895E-3</v>
      </c>
    </row>
    <row r="234" spans="1:6" x14ac:dyDescent="0.25">
      <c r="A234" s="4">
        <v>42592</v>
      </c>
      <c r="B234">
        <v>7.07</v>
      </c>
      <c r="C234">
        <f>(B234-B233)/B233</f>
        <v>-8.1818181818181804E-2</v>
      </c>
      <c r="E234">
        <f>C234-$D$3</f>
        <v>-6.9069538636984104E-2</v>
      </c>
      <c r="F234">
        <f>E234^2</f>
        <v>4.7706011675258397E-3</v>
      </c>
    </row>
    <row r="235" spans="1:6" x14ac:dyDescent="0.25">
      <c r="A235" s="4">
        <v>42593</v>
      </c>
      <c r="B235">
        <v>6.62</v>
      </c>
      <c r="C235">
        <f>(B235-B234)/B234</f>
        <v>-6.3649222065063668E-2</v>
      </c>
      <c r="E235">
        <f>C235-$D$3</f>
        <v>-5.0900578883865975E-2</v>
      </c>
      <c r="F235">
        <f>E235^2</f>
        <v>2.5908689307126628E-3</v>
      </c>
    </row>
    <row r="236" spans="1:6" x14ac:dyDescent="0.25">
      <c r="A236" s="4">
        <v>42594</v>
      </c>
      <c r="B236">
        <v>6.35</v>
      </c>
      <c r="C236">
        <f>(B236-B235)/B235</f>
        <v>-4.0785498489426052E-2</v>
      </c>
      <c r="E236">
        <f>C236-$D$3</f>
        <v>-2.8036855308228359E-2</v>
      </c>
      <c r="F236">
        <f>E236^2</f>
        <v>7.8606525557453275E-4</v>
      </c>
    </row>
    <row r="237" spans="1:6" x14ac:dyDescent="0.25">
      <c r="A237" s="4">
        <v>42597</v>
      </c>
      <c r="B237">
        <v>6.7</v>
      </c>
      <c r="C237">
        <f>(B237-B236)/B236</f>
        <v>5.5118110236220562E-2</v>
      </c>
      <c r="E237">
        <f>C237-$D$3</f>
        <v>6.7866753417418255E-2</v>
      </c>
      <c r="F237">
        <f>E237^2</f>
        <v>4.6058962194206526E-3</v>
      </c>
    </row>
    <row r="238" spans="1:6" x14ac:dyDescent="0.25">
      <c r="A238" s="4">
        <v>42598</v>
      </c>
      <c r="B238">
        <v>6.35</v>
      </c>
      <c r="C238">
        <f>(B238-B237)/B237</f>
        <v>-5.2238805970149335E-2</v>
      </c>
      <c r="E238">
        <f>C238-$D$3</f>
        <v>-3.9490162788951642E-2</v>
      </c>
      <c r="F238">
        <f>E238^2</f>
        <v>1.559472957097901E-3</v>
      </c>
    </row>
    <row r="239" spans="1:6" x14ac:dyDescent="0.25">
      <c r="A239" s="4">
        <v>42599</v>
      </c>
      <c r="B239">
        <v>6.28</v>
      </c>
      <c r="C239">
        <f>(B239-B238)/B238</f>
        <v>-1.1023622047244001E-2</v>
      </c>
      <c r="E239">
        <f>C239-$D$3</f>
        <v>1.7250211339536938E-3</v>
      </c>
      <c r="F239">
        <f>E239^2</f>
        <v>2.9756979125868877E-6</v>
      </c>
    </row>
    <row r="240" spans="1:6" x14ac:dyDescent="0.25">
      <c r="A240" s="4">
        <v>42600</v>
      </c>
      <c r="B240">
        <v>6.33</v>
      </c>
      <c r="C240">
        <f>(B240-B239)/B239</f>
        <v>7.9617834394904181E-3</v>
      </c>
      <c r="E240">
        <f>C240-$D$3</f>
        <v>2.0710426620688113E-2</v>
      </c>
      <c r="F240">
        <f>E240^2</f>
        <v>4.2892177081090682E-4</v>
      </c>
    </row>
    <row r="241" spans="1:6" x14ac:dyDescent="0.25">
      <c r="A241" s="4">
        <v>42601</v>
      </c>
      <c r="B241">
        <v>6.09</v>
      </c>
      <c r="C241">
        <f>(B241-B240)/B240</f>
        <v>-3.7914691943127993E-2</v>
      </c>
      <c r="E241">
        <f>C241-$D$3</f>
        <v>-2.51660487619303E-2</v>
      </c>
      <c r="F241">
        <f>E241^2</f>
        <v>6.3333001028785356E-4</v>
      </c>
    </row>
    <row r="242" spans="1:6" x14ac:dyDescent="0.25">
      <c r="A242" s="4">
        <v>42604</v>
      </c>
      <c r="B242">
        <v>6.25</v>
      </c>
      <c r="C242">
        <f>(B242-B241)/B241</f>
        <v>2.6272577996715951E-2</v>
      </c>
      <c r="E242">
        <f>C242-$D$3</f>
        <v>3.9021221177913644E-2</v>
      </c>
      <c r="F242">
        <f>E242^2</f>
        <v>1.5226557022156562E-3</v>
      </c>
    </row>
    <row r="243" spans="1:6" x14ac:dyDescent="0.25">
      <c r="A243" s="4">
        <v>42605</v>
      </c>
      <c r="B243">
        <v>6.27</v>
      </c>
      <c r="C243">
        <f>(B243-B242)/B242</f>
        <v>3.1999999999999316E-3</v>
      </c>
      <c r="E243">
        <f>C243-$D$3</f>
        <v>1.5948643181197625E-2</v>
      </c>
      <c r="F243">
        <f>E243^2</f>
        <v>2.543592193211615E-4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43"/>
  <sheetViews>
    <sheetView topLeftCell="G1" workbookViewId="0">
      <selection activeCell="C8" sqref="C8"/>
    </sheetView>
  </sheetViews>
  <sheetFormatPr defaultRowHeight="15" x14ac:dyDescent="0.25"/>
  <cols>
    <col min="1" max="1" width="13.42578125" customWidth="1"/>
    <col min="4" max="4" width="39.42578125" customWidth="1"/>
    <col min="5" max="6" width="17.28515625" customWidth="1"/>
    <col min="7" max="7" width="32.42578125" customWidth="1"/>
    <col min="8" max="8" width="31.140625" customWidth="1"/>
    <col min="11" max="11" width="17" customWidth="1"/>
    <col min="12" max="12" width="10.7109375" style="35" customWidth="1"/>
    <col min="13" max="13" width="27.28515625" customWidth="1"/>
    <col min="17" max="21" width="22.140625" customWidth="1"/>
    <col min="22" max="22" width="36.85546875" customWidth="1"/>
    <col min="23" max="23" width="29.7109375" customWidth="1"/>
    <col min="24" max="24" width="12" customWidth="1"/>
    <col min="25" max="25" width="10.7109375" customWidth="1"/>
    <col min="26" max="26" width="17.42578125" customWidth="1"/>
  </cols>
  <sheetData>
    <row r="1" spans="1:27" ht="15.75" thickBot="1" x14ac:dyDescent="0.3">
      <c r="A1" t="s">
        <v>77</v>
      </c>
      <c r="Q1" t="s">
        <v>54</v>
      </c>
      <c r="R1" t="s">
        <v>68</v>
      </c>
      <c r="S1" t="s">
        <v>69</v>
      </c>
      <c r="T1" t="s">
        <v>70</v>
      </c>
      <c r="U1" t="s">
        <v>54</v>
      </c>
      <c r="V1" t="s">
        <v>68</v>
      </c>
      <c r="W1" t="s">
        <v>69</v>
      </c>
      <c r="X1" t="s">
        <v>70</v>
      </c>
    </row>
    <row r="2" spans="1:27" ht="15.75" thickBot="1" x14ac:dyDescent="0.3">
      <c r="A2" t="s">
        <v>9</v>
      </c>
      <c r="B2" t="s">
        <v>10</v>
      </c>
      <c r="C2" t="s">
        <v>21</v>
      </c>
      <c r="D2" t="s">
        <v>22</v>
      </c>
      <c r="E2" t="s">
        <v>44</v>
      </c>
      <c r="F2" t="s">
        <v>63</v>
      </c>
      <c r="G2" t="s">
        <v>45</v>
      </c>
      <c r="H2" s="5" t="s">
        <v>46</v>
      </c>
      <c r="I2" s="20">
        <f>SUM(F4:F123)/(COUNT(C4:C123)-2)</f>
        <v>1.7588468440943566E-2</v>
      </c>
      <c r="J2" s="11" t="s">
        <v>55</v>
      </c>
      <c r="K2" s="11"/>
      <c r="L2" s="40" t="s">
        <v>56</v>
      </c>
      <c r="M2" s="11" t="s">
        <v>57</v>
      </c>
      <c r="N2" s="11" t="s">
        <v>58</v>
      </c>
      <c r="O2" s="11" t="s">
        <v>59</v>
      </c>
      <c r="P2" s="11" t="s">
        <v>67</v>
      </c>
      <c r="Q2" s="11" t="s">
        <v>60</v>
      </c>
      <c r="R2" s="11"/>
      <c r="S2" s="11"/>
      <c r="T2" s="11"/>
      <c r="U2" s="11" t="s">
        <v>61</v>
      </c>
      <c r="V2" s="11"/>
      <c r="W2" s="7"/>
      <c r="X2" s="7"/>
    </row>
    <row r="3" spans="1:27" ht="16.5" thickBot="1" x14ac:dyDescent="0.3">
      <c r="A3" s="39">
        <v>42563</v>
      </c>
      <c r="B3">
        <v>21.936299999999999</v>
      </c>
      <c r="C3">
        <v>0</v>
      </c>
      <c r="D3" s="8">
        <f>AVERAGE(C4:C123)</f>
        <v>-1.2748643181197694E-2</v>
      </c>
      <c r="H3" s="18" t="s">
        <v>47</v>
      </c>
      <c r="I3" s="10">
        <f>SQRT(I2)</f>
        <v>0.13262152329446214</v>
      </c>
      <c r="L3" s="36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Z3" t="s">
        <v>30</v>
      </c>
      <c r="AA3">
        <f>1+D3</f>
        <v>0.98725135681880227</v>
      </c>
    </row>
    <row r="4" spans="1:27" x14ac:dyDescent="0.25">
      <c r="A4" s="4">
        <v>42564</v>
      </c>
      <c r="B4">
        <v>29.3169</v>
      </c>
      <c r="C4">
        <f>(B4-B3)/B3</f>
        <v>0.33645601126899255</v>
      </c>
      <c r="E4">
        <f>C4-$D$3</f>
        <v>0.34920465445019022</v>
      </c>
      <c r="F4">
        <f>E4^2</f>
        <v>0.12194389068967676</v>
      </c>
      <c r="G4">
        <f>(E4-$D$3)^2</f>
        <v>0.13101018966623607</v>
      </c>
      <c r="H4" s="18"/>
      <c r="I4" s="10"/>
      <c r="J4">
        <f>E4/$I$3</f>
        <v>2.6330918675609265</v>
      </c>
      <c r="L4" s="36">
        <f>G4/$I$3</f>
        <v>0.98785013481824968</v>
      </c>
      <c r="M4" s="7">
        <f>RANK(L4,$L$4:$L$124)</f>
        <v>3</v>
      </c>
      <c r="N4" s="7">
        <f>L4</f>
        <v>0.98785013481824968</v>
      </c>
      <c r="O4" s="7">
        <f>RANK(N4,$N$4:$N$124)</f>
        <v>3</v>
      </c>
      <c r="P4" s="7">
        <v>1</v>
      </c>
      <c r="Q4" s="7">
        <f>M4/(COUNT($M$4:$M$124)+1)-0.5</f>
        <v>-0.47540983606557374</v>
      </c>
      <c r="R4" s="7">
        <f>SUM($Q$4:Q4)/P4</f>
        <v>-0.47540983606557374</v>
      </c>
      <c r="S4" s="7">
        <f>(P4/11)*R4^2</f>
        <v>2.054677383889961E-2</v>
      </c>
      <c r="T4" s="7"/>
      <c r="U4" s="7">
        <f>O4/(COUNT($O$4:$O$124)+1)-0.5</f>
        <v>-0.47540983606557374</v>
      </c>
      <c r="V4" s="7">
        <f>SUM($U$4:U4)/P4</f>
        <v>-0.47540983606557374</v>
      </c>
      <c r="W4" s="7">
        <f>(P4/11)*V4^2</f>
        <v>2.054677383889961E-2</v>
      </c>
      <c r="X4" s="7"/>
    </row>
    <row r="5" spans="1:27" x14ac:dyDescent="0.25">
      <c r="A5" s="4">
        <v>42565</v>
      </c>
      <c r="B5">
        <v>25.0031</v>
      </c>
      <c r="C5">
        <f>(B5-B4)/B4</f>
        <v>-0.14714379760479451</v>
      </c>
      <c r="E5">
        <f>C5-$D$3</f>
        <v>-0.13439515442359681</v>
      </c>
      <c r="F5">
        <f>E5^2</f>
        <v>1.8062057532542433E-2</v>
      </c>
      <c r="G5">
        <f>(E5-$D$3)^2</f>
        <v>1.4797873697447134E-2</v>
      </c>
      <c r="H5" s="18"/>
      <c r="I5" s="10"/>
      <c r="J5">
        <f>E5/$I$3</f>
        <v>-1.0133736295970348</v>
      </c>
      <c r="L5" s="36">
        <f>G5/$I$3</f>
        <v>0.11157972951789377</v>
      </c>
      <c r="M5" s="7">
        <f>RANK(L5,$L$4:$L$124)</f>
        <v>20</v>
      </c>
      <c r="N5" s="7">
        <f>L5</f>
        <v>0.11157972951789377</v>
      </c>
      <c r="O5" s="7">
        <f>RANK(N5,$N$4:$N$124)</f>
        <v>20</v>
      </c>
      <c r="P5" s="7">
        <v>2</v>
      </c>
      <c r="Q5" s="7">
        <f>M5/(COUNT($M$4:$M$124)+1)-0.5</f>
        <v>-0.33606557377049184</v>
      </c>
      <c r="R5" s="7">
        <f>SUM($Q$4:Q5)/P5</f>
        <v>-0.40573770491803279</v>
      </c>
      <c r="S5" s="7">
        <f>(P5/11)*R5^2</f>
        <v>2.9931470034936847E-2</v>
      </c>
      <c r="T5" s="7"/>
      <c r="U5" s="7">
        <f>O5/(COUNT($O$4:$O$124)+1)-0.5</f>
        <v>-0.33606557377049184</v>
      </c>
      <c r="V5" s="7">
        <f>SUM($U$4:U5)/P5</f>
        <v>-0.40573770491803279</v>
      </c>
      <c r="W5" s="7">
        <f>(P5/11)*V5^2</f>
        <v>2.9931470034936847E-2</v>
      </c>
      <c r="X5" s="7"/>
    </row>
    <row r="6" spans="1:27" x14ac:dyDescent="0.25">
      <c r="A6" s="4">
        <v>42566</v>
      </c>
      <c r="B6">
        <v>18.164999999999999</v>
      </c>
      <c r="C6">
        <f>(B6-B5)/B5</f>
        <v>-0.27349008722918361</v>
      </c>
      <c r="E6">
        <f>C6-$D$3</f>
        <v>-0.26074144404798594</v>
      </c>
      <c r="F6">
        <f>E6^2</f>
        <v>6.7986100644228983E-2</v>
      </c>
      <c r="G6">
        <f>(E6-$D$3)^2</f>
        <v>6.1500429281754483E-2</v>
      </c>
      <c r="H6" s="18"/>
      <c r="I6" s="10"/>
      <c r="J6">
        <f>E6/$I$3</f>
        <v>-1.9660567724671405</v>
      </c>
      <c r="L6" s="36">
        <f>G6/$I$3</f>
        <v>0.46372887110641831</v>
      </c>
      <c r="M6" s="7">
        <f>RANK(L6,$L$4:$L$124)</f>
        <v>7</v>
      </c>
      <c r="N6" s="7">
        <f>L6</f>
        <v>0.46372887110641831</v>
      </c>
      <c r="O6" s="7">
        <f>RANK(N6,$N$4:$N$124)</f>
        <v>7</v>
      </c>
      <c r="P6" s="7">
        <v>3</v>
      </c>
      <c r="Q6" s="7">
        <f>M6/(COUNT($M$4:$M$124)+1)-0.5</f>
        <v>-0.44262295081967212</v>
      </c>
      <c r="R6" s="7">
        <f>SUM($Q$4:Q6)/P6</f>
        <v>-0.41803278688524587</v>
      </c>
      <c r="S6" s="7">
        <f>(P6/11)*R6^2</f>
        <v>4.7659475703012377E-2</v>
      </c>
      <c r="T6" s="7"/>
      <c r="U6" s="7">
        <f>O6/(COUNT($O$4:$O$124)+1)-0.5</f>
        <v>-0.44262295081967212</v>
      </c>
      <c r="V6" s="7">
        <f>SUM($U$4:U6)/P6</f>
        <v>-0.41803278688524587</v>
      </c>
      <c r="W6" s="7">
        <f>(P6/11)*V6^2</f>
        <v>4.7659475703012377E-2</v>
      </c>
      <c r="X6" s="7"/>
    </row>
    <row r="7" spans="1:27" x14ac:dyDescent="0.25">
      <c r="A7" s="4">
        <v>42569</v>
      </c>
      <c r="B7">
        <v>16.808800000000002</v>
      </c>
      <c r="C7">
        <f>(B7-B6)/B6</f>
        <v>-7.4660060556014179E-2</v>
      </c>
      <c r="E7">
        <f>C7-$D$3</f>
        <v>-6.1911417374816487E-2</v>
      </c>
      <c r="F7">
        <f>E7^2</f>
        <v>3.8330236013587289E-3</v>
      </c>
      <c r="G7">
        <f>(E7-$D$3)^2</f>
        <v>2.4169783664127501E-3</v>
      </c>
      <c r="H7" s="18"/>
      <c r="I7" s="10"/>
      <c r="J7">
        <f>E7/$I$3</f>
        <v>-0.46682782580737942</v>
      </c>
      <c r="L7" s="36">
        <f>G7/$I$3</f>
        <v>1.8224631314528686E-2</v>
      </c>
      <c r="M7" s="7">
        <f>RANK(L7,$L$4:$L$124)</f>
        <v>64</v>
      </c>
      <c r="N7" s="7">
        <f>L7</f>
        <v>1.8224631314528686E-2</v>
      </c>
      <c r="O7" s="7">
        <f>RANK(N7,$N$4:$N$124)</f>
        <v>64</v>
      </c>
      <c r="P7" s="7">
        <v>4</v>
      </c>
      <c r="Q7" s="7">
        <f>M7/(COUNT($M$4:$M$124)+1)-0.5</f>
        <v>2.4590163934426257E-2</v>
      </c>
      <c r="R7" s="7">
        <f>SUM($Q$4:Q7)/P7</f>
        <v>-0.30737704918032782</v>
      </c>
      <c r="S7" s="7">
        <f>(P7/11)*R7^2</f>
        <v>3.4356600131929337E-2</v>
      </c>
      <c r="T7" s="7"/>
      <c r="U7" s="7">
        <f>O7/(COUNT($O$4:$O$124)+1)-0.5</f>
        <v>2.4590163934426257E-2</v>
      </c>
      <c r="V7" s="7">
        <f>SUM($U$4:U7)/P7</f>
        <v>-0.30737704918032782</v>
      </c>
      <c r="W7" s="7">
        <f>(P7/11)*V7^2</f>
        <v>3.4356600131929337E-2</v>
      </c>
      <c r="X7" s="7"/>
    </row>
    <row r="8" spans="1:27" x14ac:dyDescent="0.25">
      <c r="A8" s="4">
        <v>42570</v>
      </c>
      <c r="B8">
        <v>16.100000000000001</v>
      </c>
      <c r="C8">
        <f>(B8-B7)/B7</f>
        <v>-4.2168387987244781E-2</v>
      </c>
      <c r="E8">
        <f>C8-$D$3</f>
        <v>-2.9419744806047088E-2</v>
      </c>
      <c r="F8">
        <f>E8^2</f>
        <v>8.6552138445293461E-4</v>
      </c>
      <c r="G8">
        <f>(E8-$D$3)^2</f>
        <v>2.7792562938605612E-4</v>
      </c>
      <c r="H8" s="18"/>
      <c r="I8" s="10"/>
      <c r="J8">
        <f>E8/$I$3</f>
        <v>-0.22183235477340926</v>
      </c>
      <c r="L8" s="36">
        <f>G8/$I$3</f>
        <v>2.0956298983911717E-3</v>
      </c>
      <c r="M8" s="7">
        <f>RANK(L8,$L$4:$L$124)</f>
        <v>98</v>
      </c>
      <c r="N8" s="7">
        <f>L8</f>
        <v>2.0956298983911717E-3</v>
      </c>
      <c r="O8" s="7">
        <f>RANK(N8,$N$4:$N$124)</f>
        <v>98</v>
      </c>
      <c r="P8" s="7">
        <v>5</v>
      </c>
      <c r="Q8" s="7">
        <f>M8/(COUNT($M$4:$M$124)+1)-0.5</f>
        <v>0.30327868852459017</v>
      </c>
      <c r="R8" s="7">
        <f>SUM($Q$4:Q8)/P8</f>
        <v>-0.18524590163934423</v>
      </c>
      <c r="S8" s="7">
        <f>(P8/11)*R8^2</f>
        <v>1.5598201851897092E-2</v>
      </c>
      <c r="T8" s="7"/>
      <c r="U8" s="7">
        <f>O8/(COUNT($O$4:$O$124)+1)-0.5</f>
        <v>0.30327868852459017</v>
      </c>
      <c r="V8" s="7">
        <f>SUM($U$4:U8)/P8</f>
        <v>-0.18524590163934423</v>
      </c>
      <c r="W8" s="7">
        <f>(P8/11)*V8^2</f>
        <v>1.5598201851897092E-2</v>
      </c>
      <c r="X8" s="7"/>
    </row>
    <row r="9" spans="1:27" ht="15.75" thickBot="1" x14ac:dyDescent="0.3">
      <c r="A9" s="4">
        <v>42571</v>
      </c>
      <c r="B9">
        <v>16.8</v>
      </c>
      <c r="C9">
        <f>(B9-B8)/B8</f>
        <v>4.3478260869565168E-2</v>
      </c>
      <c r="E9">
        <f>C9-$D$3</f>
        <v>5.622690405076286E-2</v>
      </c>
      <c r="F9">
        <f>E9^2</f>
        <v>3.1614647391336932E-3</v>
      </c>
      <c r="G9">
        <f>(E9-$D$3)^2</f>
        <v>4.7576261159484219E-3</v>
      </c>
      <c r="H9" s="19"/>
      <c r="I9" s="14"/>
      <c r="J9">
        <f>E9/$I$3</f>
        <v>0.42396515025635151</v>
      </c>
      <c r="L9" s="36">
        <f>G9/$I$3</f>
        <v>3.5873710373428395E-2</v>
      </c>
      <c r="M9" s="7">
        <f>RANK(L9,$L$4:$L$124)</f>
        <v>45</v>
      </c>
      <c r="N9" s="7">
        <f>L9</f>
        <v>3.5873710373428395E-2</v>
      </c>
      <c r="O9" s="7">
        <f>RANK(N9,$N$4:$N$124)</f>
        <v>45</v>
      </c>
      <c r="P9" s="7">
        <v>6</v>
      </c>
      <c r="Q9" s="7">
        <f>M9/(COUNT($M$4:$M$124)+1)-0.5</f>
        <v>-0.13114754098360654</v>
      </c>
      <c r="R9" s="7">
        <f>SUM($Q$4:Q9)/P9</f>
        <v>-0.17622950819672126</v>
      </c>
      <c r="S9" s="7">
        <f>(P9/11)*R9^2</f>
        <v>1.694009430504995E-2</v>
      </c>
      <c r="T9" s="7"/>
      <c r="U9" s="7">
        <f>O9/(COUNT($O$4:$O$124)+1)-0.5</f>
        <v>-0.13114754098360654</v>
      </c>
      <c r="V9" s="7">
        <f>SUM($U$4:U9)/P9</f>
        <v>-0.17622950819672126</v>
      </c>
      <c r="W9" s="7">
        <f>(P9/11)*V9^2</f>
        <v>1.694009430504995E-2</v>
      </c>
      <c r="X9" s="7"/>
    </row>
    <row r="10" spans="1:27" x14ac:dyDescent="0.25">
      <c r="A10" s="4">
        <v>42572</v>
      </c>
      <c r="B10">
        <v>14.49</v>
      </c>
      <c r="C10">
        <f>(B10-B9)/B9</f>
        <v>-0.13750000000000001</v>
      </c>
      <c r="E10">
        <f>C10-$D$3</f>
        <v>-0.12475135681880231</v>
      </c>
      <c r="F10">
        <f>E10^2</f>
        <v>1.5562901028132134E-2</v>
      </c>
      <c r="G10">
        <f>(E10-$D$3)^2</f>
        <v>1.2544607862187262E-2</v>
      </c>
      <c r="J10">
        <f>E10/$I$3</f>
        <v>-0.94065694406038791</v>
      </c>
      <c r="L10" s="36">
        <f>G10/$I$3</f>
        <v>9.4589532306413232E-2</v>
      </c>
      <c r="M10" s="7">
        <f>RANK(L10,$L$4:$L$124)</f>
        <v>23</v>
      </c>
      <c r="N10" s="7">
        <f>L10</f>
        <v>9.4589532306413232E-2</v>
      </c>
      <c r="O10" s="7">
        <f>RANK(N10,$N$4:$N$124)</f>
        <v>23</v>
      </c>
      <c r="P10" s="7">
        <v>7</v>
      </c>
      <c r="Q10" s="7">
        <f>M10/(COUNT($M$4:$M$124)+1)-0.5</f>
        <v>-0.31147540983606559</v>
      </c>
      <c r="R10" s="7">
        <f>SUM($Q$4:Q10)/P10</f>
        <v>-0.19555035128805617</v>
      </c>
      <c r="S10" s="7">
        <f>(P10/11)*R10^2</f>
        <v>2.4334507202015927E-2</v>
      </c>
      <c r="T10" s="7"/>
      <c r="U10" s="7">
        <f>O10/(COUNT($O$4:$O$124)+1)-0.5</f>
        <v>-0.31147540983606559</v>
      </c>
      <c r="V10" s="7">
        <f>SUM($U$4:U10)/P10</f>
        <v>-0.19555035128805617</v>
      </c>
      <c r="W10" s="7">
        <f>(P10/11)*V10^2</f>
        <v>2.4334507202015927E-2</v>
      </c>
      <c r="X10" s="7"/>
    </row>
    <row r="11" spans="1:27" x14ac:dyDescent="0.25">
      <c r="A11" s="4">
        <v>42573</v>
      </c>
      <c r="B11">
        <v>15.4</v>
      </c>
      <c r="C11">
        <f>(B11-B10)/B10</f>
        <v>6.2801932367149774E-2</v>
      </c>
      <c r="E11">
        <f>C11-$D$3</f>
        <v>7.5550575548347473E-2</v>
      </c>
      <c r="F11">
        <f>E11^2</f>
        <v>5.7078894656865595E-3</v>
      </c>
      <c r="G11">
        <f>(E11-$D$3)^2</f>
        <v>7.7967520282480607E-3</v>
      </c>
      <c r="J11">
        <f>E11/$I$3</f>
        <v>0.56967054571226017</v>
      </c>
      <c r="L11" s="36">
        <f>G11/$I$3</f>
        <v>5.8789492343085073E-2</v>
      </c>
      <c r="M11" s="7">
        <f>RANK(L11,$L$4:$L$124)</f>
        <v>32</v>
      </c>
      <c r="N11" s="7">
        <f>L11</f>
        <v>5.8789492343085073E-2</v>
      </c>
      <c r="O11" s="7">
        <f>RANK(N11,$N$4:$N$124)</f>
        <v>32</v>
      </c>
      <c r="P11" s="7">
        <v>8</v>
      </c>
      <c r="Q11" s="7">
        <f>M11/(COUNT($M$4:$M$124)+1)-0.5</f>
        <v>-0.23770491803278687</v>
      </c>
      <c r="R11" s="7">
        <f>SUM($Q$4:Q11)/P11</f>
        <v>-0.20081967213114751</v>
      </c>
      <c r="S11" s="7">
        <f>(P11/11)*R11^2</f>
        <v>2.9329847792626606E-2</v>
      </c>
      <c r="T11" s="7"/>
      <c r="U11" s="7">
        <f>O11/(COUNT($O$4:$O$124)+1)-0.5</f>
        <v>-0.23770491803278687</v>
      </c>
      <c r="V11" s="7">
        <f>SUM($U$4:U11)/P11</f>
        <v>-0.20081967213114751</v>
      </c>
      <c r="W11" s="7">
        <f>(P11/11)*V11^2</f>
        <v>2.9329847792626606E-2</v>
      </c>
      <c r="X11" s="7"/>
    </row>
    <row r="12" spans="1:27" x14ac:dyDescent="0.25">
      <c r="A12" s="4">
        <v>42576</v>
      </c>
      <c r="B12">
        <v>14.008800000000001</v>
      </c>
      <c r="C12">
        <f>(B12-B11)/B11</f>
        <v>-9.03376623376623E-2</v>
      </c>
      <c r="E12">
        <f>C12-$D$3</f>
        <v>-7.75890191564646E-2</v>
      </c>
      <c r="F12">
        <f>E12^2</f>
        <v>6.0200558936622309E-3</v>
      </c>
      <c r="G12">
        <f>(E12-$D$3)^2</f>
        <v>4.2042743566139693E-3</v>
      </c>
      <c r="J12">
        <f>E12/$I$3</f>
        <v>-0.58504092872008562</v>
      </c>
      <c r="L12" s="36">
        <f>G12/$I$3</f>
        <v>3.1701297437815863E-2</v>
      </c>
      <c r="M12" s="7">
        <f>RANK(L12,$L$4:$L$124)</f>
        <v>47</v>
      </c>
      <c r="N12" s="7">
        <f>L12</f>
        <v>3.1701297437815863E-2</v>
      </c>
      <c r="O12" s="7">
        <f>RANK(N12,$N$4:$N$124)</f>
        <v>47</v>
      </c>
      <c r="P12" s="7">
        <v>9</v>
      </c>
      <c r="Q12" s="7">
        <f>M12/(COUNT($M$4:$M$124)+1)-0.5</f>
        <v>-0.11475409836065575</v>
      </c>
      <c r="R12" s="7">
        <f>SUM($Q$4:Q12)/P12</f>
        <v>-0.19125683060109289</v>
      </c>
      <c r="S12" s="7">
        <f>(P12/11)*R12^2</f>
        <v>2.9928416114925117E-2</v>
      </c>
      <c r="T12" s="7"/>
      <c r="U12" s="7">
        <f>O12/(COUNT($O$4:$O$124)+1)-0.5</f>
        <v>-0.11475409836065575</v>
      </c>
      <c r="V12" s="7">
        <f>SUM($U$4:U12)/P12</f>
        <v>-0.19125683060109289</v>
      </c>
      <c r="W12" s="7">
        <f>(P12/11)*V12^2</f>
        <v>2.9928416114925117E-2</v>
      </c>
      <c r="X12" s="7"/>
    </row>
    <row r="13" spans="1:27" x14ac:dyDescent="0.25">
      <c r="A13" s="4">
        <v>42577</v>
      </c>
      <c r="B13">
        <v>15.5138</v>
      </c>
      <c r="C13">
        <f>(B13-B12)/B12</f>
        <v>0.10743247101821704</v>
      </c>
      <c r="E13">
        <f>C13-$D$3</f>
        <v>0.12018111419941474</v>
      </c>
      <c r="F13">
        <f>E13^2</f>
        <v>1.4443500210212767E-2</v>
      </c>
      <c r="G13">
        <f>(E13-$D$3)^2</f>
        <v>1.7670320397268489E-2</v>
      </c>
      <c r="J13">
        <f>E13/$I$3</f>
        <v>0.90619615288669453</v>
      </c>
      <c r="L13" s="36">
        <f>G13/$I$3</f>
        <v>0.13323870785313432</v>
      </c>
      <c r="M13" s="7">
        <f>RANK(L13,$L$4:$L$124)</f>
        <v>14</v>
      </c>
      <c r="N13" s="7">
        <f>L13</f>
        <v>0.13323870785313432</v>
      </c>
      <c r="O13" s="7">
        <f>RANK(N13,$N$4:$N$124)</f>
        <v>14</v>
      </c>
      <c r="P13" s="7">
        <v>10</v>
      </c>
      <c r="Q13" s="7">
        <f>M13/(COUNT($M$4:$M$124)+1)-0.5</f>
        <v>-0.38524590163934425</v>
      </c>
      <c r="R13" s="7">
        <f>SUM($Q$4:Q13)/P13</f>
        <v>-0.21065573770491802</v>
      </c>
      <c r="S13" s="7">
        <f>(P13/11)*R13^2</f>
        <v>4.0341672570912021E-2</v>
      </c>
      <c r="T13" s="7"/>
      <c r="U13" s="7">
        <f>O13/(COUNT($O$4:$O$124)+1)-0.5</f>
        <v>-0.38524590163934425</v>
      </c>
      <c r="V13" s="7">
        <f>SUM($U$4:U13)/P13</f>
        <v>-0.21065573770491802</v>
      </c>
      <c r="W13" s="7">
        <f>(P13/11)*V13^2</f>
        <v>4.0341672570912021E-2</v>
      </c>
      <c r="X13" s="7"/>
    </row>
    <row r="14" spans="1:27" x14ac:dyDescent="0.25">
      <c r="A14" s="4">
        <v>42578</v>
      </c>
      <c r="B14">
        <v>16.366900000000001</v>
      </c>
      <c r="C14">
        <f>(B14-B13)/B13</f>
        <v>5.4989751060346356E-2</v>
      </c>
      <c r="E14">
        <f>C14-$D$3</f>
        <v>6.7738394241544056E-2</v>
      </c>
      <c r="F14">
        <f>E14^2</f>
        <v>4.5884900544228488E-3</v>
      </c>
      <c r="G14">
        <f>(E14-$D$3)^2</f>
        <v>6.4781631930898318E-3</v>
      </c>
      <c r="J14">
        <f>E14/$I$3</f>
        <v>0.51076471268651613</v>
      </c>
      <c r="L14" s="36">
        <f>G14/$I$3</f>
        <v>4.8846997321137987E-2</v>
      </c>
      <c r="M14" s="7">
        <f>RANK(L14,$L$4:$L$124)</f>
        <v>38</v>
      </c>
      <c r="N14" s="7">
        <f>L14</f>
        <v>4.8846997321137987E-2</v>
      </c>
      <c r="O14" s="7">
        <f>RANK(N14,$N$4:$N$124)</f>
        <v>38</v>
      </c>
      <c r="P14" s="7">
        <v>11</v>
      </c>
      <c r="Q14" s="7">
        <f>M14/(COUNT($M$4:$M$124)+1)-0.5</f>
        <v>-0.18852459016393441</v>
      </c>
      <c r="R14" s="7">
        <f>SUM($Q$4:Q14)/P14</f>
        <v>-0.20864381520119224</v>
      </c>
      <c r="S14" s="7">
        <f>(P14/11)*R14^2</f>
        <v>4.353224162170926E-2</v>
      </c>
      <c r="T14" s="7"/>
      <c r="U14" s="7">
        <f>O14/(COUNT($O$4:$O$124)+1)-0.5</f>
        <v>-0.18852459016393441</v>
      </c>
      <c r="V14" s="7">
        <f>SUM($U$4:U14)/P14</f>
        <v>-0.20864381520119224</v>
      </c>
      <c r="W14" s="7">
        <f>(P14/11)*V14^2</f>
        <v>4.353224162170926E-2</v>
      </c>
      <c r="X14" s="7"/>
    </row>
    <row r="15" spans="1:27" x14ac:dyDescent="0.25">
      <c r="A15" s="4">
        <v>42579</v>
      </c>
      <c r="B15">
        <v>16.03</v>
      </c>
      <c r="C15">
        <f>(B15-B14)/B14</f>
        <v>-2.0584227923430825E-2</v>
      </c>
      <c r="E15">
        <f>C15-$D$3</f>
        <v>-7.8355847422331305E-3</v>
      </c>
      <c r="F15">
        <f>E15^2</f>
        <v>6.1396388252716631E-5</v>
      </c>
      <c r="G15">
        <f>(E15-$D$3)^2</f>
        <v>2.413814322468092E-5</v>
      </c>
      <c r="J15">
        <f>E15/$I$3</f>
        <v>-5.90823008783848E-2</v>
      </c>
      <c r="L15" s="36">
        <f>G15/$I$3</f>
        <v>1.8200773618839026E-4</v>
      </c>
      <c r="M15" s="7">
        <f>RANK(L15,$L$4:$L$124)</f>
        <v>116</v>
      </c>
      <c r="N15" s="7">
        <f>L15</f>
        <v>1.8200773618839026E-4</v>
      </c>
      <c r="O15" s="7">
        <f>RANK(N15,$N$4:$N$124)</f>
        <v>116</v>
      </c>
      <c r="P15" s="7">
        <v>12</v>
      </c>
      <c r="Q15" s="7">
        <f>M15/(COUNT($M$4:$M$124)+1)-0.5</f>
        <v>0.45081967213114749</v>
      </c>
      <c r="R15" s="7">
        <f>SUM($Q$4:Q15)/P15</f>
        <v>-0.15368852459016394</v>
      </c>
      <c r="S15" s="7">
        <f>(P15/11)*R15^2</f>
        <v>2.5767450098947008E-2</v>
      </c>
      <c r="T15" s="7"/>
      <c r="U15" s="7">
        <f>O15/(COUNT($O$4:$O$124)+1)-0.5</f>
        <v>0.45081967213114749</v>
      </c>
      <c r="V15" s="7">
        <f>SUM($U$4:U15)/P15</f>
        <v>-0.15368852459016394</v>
      </c>
      <c r="W15" s="7">
        <f>(P15/11)*V15^2</f>
        <v>2.5767450098947008E-2</v>
      </c>
      <c r="X15" s="7"/>
    </row>
    <row r="16" spans="1:27" x14ac:dyDescent="0.25">
      <c r="A16" s="4">
        <v>42580</v>
      </c>
      <c r="B16">
        <v>14.7788</v>
      </c>
      <c r="C16">
        <f>(B16-B15)/B15</f>
        <v>-7.8053649407361245E-2</v>
      </c>
      <c r="E16">
        <f>C16-$D$3</f>
        <v>-6.5305006226163545E-2</v>
      </c>
      <c r="F16">
        <f>E16^2</f>
        <v>4.2647438381992597E-3</v>
      </c>
      <c r="G16">
        <f>(E16-$D$3)^2</f>
        <v>2.7621712965142523E-3</v>
      </c>
      <c r="J16">
        <f>E16/$I$3</f>
        <v>-0.49241634844719417</v>
      </c>
      <c r="L16" s="36">
        <f>G16/$I$3</f>
        <v>2.0827473760660627E-2</v>
      </c>
      <c r="M16" s="7">
        <f>RANK(L16,$L$4:$L$124)</f>
        <v>58</v>
      </c>
      <c r="N16" s="7">
        <f>L16</f>
        <v>2.0827473760660627E-2</v>
      </c>
      <c r="O16" s="7">
        <f>RANK(N16,$N$4:$N$124)</f>
        <v>58</v>
      </c>
      <c r="P16" s="7">
        <v>13</v>
      </c>
      <c r="Q16" s="7">
        <f>M16/(COUNT($M$4:$M$124)+1)-0.5</f>
        <v>-2.4590163934426257E-2</v>
      </c>
      <c r="R16" s="7">
        <f>SUM($Q$4:Q16)/P16</f>
        <v>-0.1437578814627995</v>
      </c>
      <c r="S16" s="7">
        <f>(P16/11)*R16^2</f>
        <v>2.4423842752249098E-2</v>
      </c>
      <c r="T16" s="7"/>
      <c r="U16" s="7">
        <f>O16/(COUNT($O$4:$O$124)+1)-0.5</f>
        <v>-2.4590163934426257E-2</v>
      </c>
      <c r="V16" s="7">
        <f>SUM($U$4:U16)/P16</f>
        <v>-0.1437578814627995</v>
      </c>
      <c r="W16" s="7">
        <f>(P16/11)*V16^2</f>
        <v>2.4423842752249098E-2</v>
      </c>
      <c r="X16" s="7"/>
    </row>
    <row r="17" spans="1:24" x14ac:dyDescent="0.25">
      <c r="A17" s="4">
        <v>42583</v>
      </c>
      <c r="B17">
        <v>14.21</v>
      </c>
      <c r="C17">
        <f>(B17-B16)/B16</f>
        <v>-3.8487563266300345E-2</v>
      </c>
      <c r="E17">
        <f>C17-$D$3</f>
        <v>-2.5738920085102653E-2</v>
      </c>
      <c r="F17">
        <f>E17^2</f>
        <v>6.6249200714730075E-4</v>
      </c>
      <c r="G17">
        <f>(E17-$D$3)^2</f>
        <v>1.6874729404012657E-4</v>
      </c>
      <c r="J17">
        <f>E17/$I$3</f>
        <v>-0.19407800065720879</v>
      </c>
      <c r="L17" s="36">
        <f>G17/$I$3</f>
        <v>1.2723974951294572E-3</v>
      </c>
      <c r="M17" s="7">
        <f>RANK(L17,$L$4:$L$124)</f>
        <v>102</v>
      </c>
      <c r="N17" s="7">
        <f>L17</f>
        <v>1.2723974951294572E-3</v>
      </c>
      <c r="O17" s="7">
        <f>RANK(N17,$N$4:$N$124)</f>
        <v>102</v>
      </c>
      <c r="P17" s="7">
        <v>14</v>
      </c>
      <c r="Q17" s="7">
        <f>M17/(COUNT($M$4:$M$124)+1)-0.5</f>
        <v>0.33606557377049184</v>
      </c>
      <c r="R17" s="7">
        <f>SUM($Q$4:Q17)/P17</f>
        <v>-0.10948477751756439</v>
      </c>
      <c r="S17" s="7">
        <f>(P17/11)*R17^2</f>
        <v>1.5256075555726183E-2</v>
      </c>
      <c r="T17" s="7"/>
      <c r="U17" s="7">
        <f>O17/(COUNT($O$4:$O$124)+1)-0.5</f>
        <v>0.33606557377049184</v>
      </c>
      <c r="V17" s="7">
        <f>SUM($U$4:U17)/P17</f>
        <v>-0.10948477751756439</v>
      </c>
      <c r="W17" s="7">
        <f>(P17/11)*V17^2</f>
        <v>1.5256075555726183E-2</v>
      </c>
      <c r="X17" s="7"/>
    </row>
    <row r="18" spans="1:24" x14ac:dyDescent="0.25">
      <c r="A18" s="4">
        <v>42584</v>
      </c>
      <c r="B18">
        <v>13.09</v>
      </c>
      <c r="C18">
        <f>(B18-B17)/B17</f>
        <v>-7.8817733990147854E-2</v>
      </c>
      <c r="E18">
        <f>C18-$D$3</f>
        <v>-6.6069090808950154E-2</v>
      </c>
      <c r="F18">
        <f>E18^2</f>
        <v>4.3651247603213013E-3</v>
      </c>
      <c r="G18">
        <f>(E18-$D$3)^2</f>
        <v>2.8430701352238929E-3</v>
      </c>
      <c r="J18">
        <f>E18/$I$3</f>
        <v>-0.49817774044304763</v>
      </c>
      <c r="L18" s="36">
        <f>G18/$I$3</f>
        <v>2.1437471570216918E-2</v>
      </c>
      <c r="M18" s="7">
        <f>RANK(L18,$L$4:$L$124)</f>
        <v>57</v>
      </c>
      <c r="N18" s="7">
        <f>L18</f>
        <v>2.1437471570216918E-2</v>
      </c>
      <c r="O18" s="7">
        <f>RANK(N18,$N$4:$N$124)</f>
        <v>57</v>
      </c>
      <c r="P18" s="7">
        <v>15</v>
      </c>
      <c r="Q18" s="7">
        <f>M18/(COUNT($M$4:$M$124)+1)-0.5</f>
        <v>-3.278688524590162E-2</v>
      </c>
      <c r="R18" s="7">
        <f>SUM($Q$4:Q18)/P18</f>
        <v>-0.10437158469945354</v>
      </c>
      <c r="S18" s="7">
        <f>(P18/11)*R18^2</f>
        <v>1.4854674126375278E-2</v>
      </c>
      <c r="T18" s="7"/>
      <c r="U18" s="7">
        <f>O18/(COUNT($O$4:$O$124)+1)-0.5</f>
        <v>-3.278688524590162E-2</v>
      </c>
      <c r="V18" s="7">
        <f>SUM($U$4:U18)/P18</f>
        <v>-0.10437158469945354</v>
      </c>
      <c r="W18" s="7">
        <f>(P18/11)*V18^2</f>
        <v>1.4854674126375278E-2</v>
      </c>
      <c r="X18" s="7"/>
    </row>
    <row r="19" spans="1:24" x14ac:dyDescent="0.25">
      <c r="A19" s="4">
        <v>42585</v>
      </c>
      <c r="B19">
        <v>13.3</v>
      </c>
      <c r="C19">
        <f>(B19-B18)/B18</f>
        <v>1.6042780748663166E-2</v>
      </c>
      <c r="E19">
        <f>C19-$D$3</f>
        <v>2.8791423929860858E-2</v>
      </c>
      <c r="F19">
        <f>E19^2</f>
        <v>8.2894609190896449E-4</v>
      </c>
      <c r="G19">
        <f>(E19-$D$3)^2</f>
        <v>1.7255771755912484E-3</v>
      </c>
      <c r="J19">
        <f>E19/$I$3</f>
        <v>0.21709465563847205</v>
      </c>
      <c r="L19" s="36">
        <f>G19/$I$3</f>
        <v>1.3011290571289216E-2</v>
      </c>
      <c r="M19" s="7">
        <f>RANK(L19,$L$4:$L$124)</f>
        <v>72</v>
      </c>
      <c r="N19" s="7">
        <f>L19</f>
        <v>1.3011290571289216E-2</v>
      </c>
      <c r="O19" s="7">
        <f>RANK(N19,$N$4:$N$124)</f>
        <v>72</v>
      </c>
      <c r="P19" s="7">
        <v>16</v>
      </c>
      <c r="Q19" s="7">
        <f>M19/(COUNT($M$4:$M$124)+1)-0.5</f>
        <v>9.0163934426229497E-2</v>
      </c>
      <c r="R19" s="7">
        <f>SUM($Q$4:Q19)/P19</f>
        <v>-9.2213114754098352E-2</v>
      </c>
      <c r="S19" s="7">
        <f>(P19/11)*R19^2</f>
        <v>1.2368376047494562E-2</v>
      </c>
      <c r="T19" s="7"/>
      <c r="U19" s="7">
        <f>O19/(COUNT($O$4:$O$124)+1)-0.5</f>
        <v>9.0163934426229497E-2</v>
      </c>
      <c r="V19" s="7">
        <f>SUM($U$4:U19)/P19</f>
        <v>-9.2213114754098352E-2</v>
      </c>
      <c r="W19" s="7">
        <f>(P19/11)*V19^2</f>
        <v>1.2368376047494562E-2</v>
      </c>
      <c r="X19" s="7"/>
    </row>
    <row r="20" spans="1:24" x14ac:dyDescent="0.25">
      <c r="A20" s="4">
        <v>42586</v>
      </c>
      <c r="B20">
        <v>13.418100000000001</v>
      </c>
      <c r="C20">
        <f>(B20-B19)/B19</f>
        <v>8.8796992481203069E-3</v>
      </c>
      <c r="E20">
        <f>C20-$D$3</f>
        <v>2.1628342429318E-2</v>
      </c>
      <c r="F20">
        <f>E20^2</f>
        <v>4.6778519623983723E-4</v>
      </c>
      <c r="G20">
        <f>(E20-$D$3)^2</f>
        <v>1.181777139665603E-3</v>
      </c>
      <c r="J20">
        <f>E20/$I$3</f>
        <v>0.16308320016273808</v>
      </c>
      <c r="L20" s="36">
        <f>G20/$I$3</f>
        <v>8.9109000583689601E-3</v>
      </c>
      <c r="M20" s="7">
        <f>RANK(L20,$L$4:$L$124)</f>
        <v>83</v>
      </c>
      <c r="N20" s="7">
        <f>L20</f>
        <v>8.9109000583689601E-3</v>
      </c>
      <c r="O20" s="7">
        <f>RANK(N20,$N$4:$N$124)</f>
        <v>83</v>
      </c>
      <c r="P20" s="7">
        <v>17</v>
      </c>
      <c r="Q20" s="7">
        <f>M20/(COUNT($M$4:$M$124)+1)-0.5</f>
        <v>0.18032786885245899</v>
      </c>
      <c r="R20" s="7">
        <f>SUM($Q$4:Q20)/P20</f>
        <v>-7.6181292189006738E-2</v>
      </c>
      <c r="S20" s="7">
        <f>(P20/11)*R20^2</f>
        <v>8.9691834320887211E-3</v>
      </c>
      <c r="T20" s="7"/>
      <c r="U20" s="7">
        <f>O20/(COUNT($O$4:$O$124)+1)-0.5</f>
        <v>0.18032786885245899</v>
      </c>
      <c r="V20" s="7">
        <f>SUM($U$4:U20)/P20</f>
        <v>-7.6181292189006738E-2</v>
      </c>
      <c r="W20" s="7">
        <f>(P20/11)*V20^2</f>
        <v>8.9691834320887211E-3</v>
      </c>
      <c r="X20" s="7"/>
    </row>
    <row r="21" spans="1:24" x14ac:dyDescent="0.25">
      <c r="A21" s="4">
        <v>42587</v>
      </c>
      <c r="B21">
        <v>13.0069</v>
      </c>
      <c r="C21">
        <f>(B21-B20)/B20</f>
        <v>-3.0645173310677433E-2</v>
      </c>
      <c r="E21">
        <f>C21-$D$3</f>
        <v>-1.789653012947974E-2</v>
      </c>
      <c r="F21">
        <f>E21^2</f>
        <v>3.2028579067537615E-4</v>
      </c>
      <c r="G21">
        <f>(E21-$D$3)^2</f>
        <v>2.6500740032292634E-5</v>
      </c>
      <c r="J21">
        <f>E21/$I$3</f>
        <v>-0.13494438673987877</v>
      </c>
      <c r="L21" s="36">
        <f>G21/$I$3</f>
        <v>1.9982231672495971E-4</v>
      </c>
      <c r="M21" s="7">
        <f>RANK(L21,$L$4:$L$124)</f>
        <v>115</v>
      </c>
      <c r="N21" s="7">
        <f>L21</f>
        <v>1.9982231672495971E-4</v>
      </c>
      <c r="O21" s="7">
        <f>RANK(N21,$N$4:$N$124)</f>
        <v>115</v>
      </c>
      <c r="P21" s="7">
        <v>18</v>
      </c>
      <c r="Q21" s="7">
        <f>M21/(COUNT($M$4:$M$124)+1)-0.5</f>
        <v>0.44262295081967218</v>
      </c>
      <c r="R21" s="7">
        <f>SUM($Q$4:Q21)/P21</f>
        <v>-4.7358834244080134E-2</v>
      </c>
      <c r="S21" s="7">
        <f>(P21/11)*R21^2</f>
        <v>3.6701332052044215E-3</v>
      </c>
      <c r="T21" s="7"/>
      <c r="U21" s="7">
        <f>O21/(COUNT($O$4:$O$124)+1)-0.5</f>
        <v>0.44262295081967218</v>
      </c>
      <c r="V21" s="7">
        <f>SUM($U$4:U21)/P21</f>
        <v>-4.7358834244080134E-2</v>
      </c>
      <c r="W21" s="7">
        <f>(P21/11)*V21^2</f>
        <v>3.6701332052044215E-3</v>
      </c>
      <c r="X21" s="7"/>
    </row>
    <row r="22" spans="1:24" x14ac:dyDescent="0.25">
      <c r="A22" s="4">
        <v>42590</v>
      </c>
      <c r="B22">
        <v>13.23</v>
      </c>
      <c r="C22">
        <f>(B22-B21)/B21</f>
        <v>1.7152434477085279E-2</v>
      </c>
      <c r="E22">
        <f>C22-$D$3</f>
        <v>2.9901077658282975E-2</v>
      </c>
      <c r="F22">
        <f>E22^2</f>
        <v>8.9407444512666927E-4</v>
      </c>
      <c r="G22">
        <f>(E22-$D$3)^2</f>
        <v>1.8189986876856316E-3</v>
      </c>
      <c r="J22">
        <f>E22/$I$3</f>
        <v>0.22546172684122345</v>
      </c>
      <c r="L22" s="36">
        <f>G22/$I$3</f>
        <v>1.3715712521615919E-2</v>
      </c>
      <c r="M22" s="7">
        <f>RANK(L22,$L$4:$L$124)</f>
        <v>70</v>
      </c>
      <c r="N22" s="7">
        <f>L22</f>
        <v>1.3715712521615919E-2</v>
      </c>
      <c r="O22" s="7">
        <f>RANK(N22,$N$4:$N$124)</f>
        <v>70</v>
      </c>
      <c r="P22" s="7">
        <v>19</v>
      </c>
      <c r="Q22" s="7">
        <f>M22/(COUNT($M$4:$M$124)+1)-0.5</f>
        <v>7.3770491803278659E-2</v>
      </c>
      <c r="R22" s="7">
        <f>SUM($Q$4:Q22)/P22</f>
        <v>-4.0983606557377039E-2</v>
      </c>
      <c r="S22" s="7">
        <f>(P22/11)*R22^2</f>
        <v>2.901224011140699E-3</v>
      </c>
      <c r="T22" s="7"/>
      <c r="U22" s="7">
        <f>O22/(COUNT($O$4:$O$124)+1)-0.5</f>
        <v>7.3770491803278659E-2</v>
      </c>
      <c r="V22" s="7">
        <f>SUM($U$4:U22)/P22</f>
        <v>-4.0983606557377039E-2</v>
      </c>
      <c r="W22" s="7">
        <f>(P22/11)*V22^2</f>
        <v>2.901224011140699E-3</v>
      </c>
      <c r="X22" s="7"/>
    </row>
    <row r="23" spans="1:24" x14ac:dyDescent="0.25">
      <c r="A23" s="4">
        <v>42591</v>
      </c>
      <c r="B23">
        <v>13.02</v>
      </c>
      <c r="C23">
        <f>(B23-B22)/B22</f>
        <v>-1.5873015873015938E-2</v>
      </c>
      <c r="E23">
        <f>C23-$D$3</f>
        <v>-3.1243726918182436E-3</v>
      </c>
      <c r="F23">
        <f>E23^2</f>
        <v>9.7617047173795768E-6</v>
      </c>
      <c r="G23">
        <f>(E23-$D$3)^2</f>
        <v>9.2626582452740177E-5</v>
      </c>
      <c r="J23">
        <f>E23/$I$3</f>
        <v>-2.3558564358223653E-2</v>
      </c>
      <c r="L23" s="36">
        <f>G23/$I$3</f>
        <v>6.9842797874579963E-4</v>
      </c>
      <c r="M23" s="7">
        <f>RANK(L23,$L$4:$L$124)</f>
        <v>107</v>
      </c>
      <c r="N23" s="7">
        <f>L23</f>
        <v>6.9842797874579963E-4</v>
      </c>
      <c r="O23" s="7">
        <f>RANK(N23,$N$4:$N$124)</f>
        <v>107</v>
      </c>
      <c r="P23" s="7">
        <v>20</v>
      </c>
      <c r="Q23" s="7">
        <f>M23/(COUNT($M$4:$M$124)+1)-0.5</f>
        <v>0.37704918032786883</v>
      </c>
      <c r="R23" s="7">
        <f>SUM($Q$4:Q23)/P23</f>
        <v>-2.0081967213114747E-2</v>
      </c>
      <c r="S23" s="7">
        <f>(P23/11)*R23^2</f>
        <v>7.3324619481566491E-4</v>
      </c>
      <c r="T23" s="7"/>
      <c r="U23" s="7">
        <f>O23/(COUNT($O$4:$O$124)+1)-0.5</f>
        <v>0.37704918032786883</v>
      </c>
      <c r="V23" s="7">
        <f>SUM($U$4:U23)/P23</f>
        <v>-2.0081967213114747E-2</v>
      </c>
      <c r="W23" s="7">
        <f>(P23/11)*V23^2</f>
        <v>7.3324619481566491E-4</v>
      </c>
      <c r="X23" s="7"/>
    </row>
    <row r="24" spans="1:24" x14ac:dyDescent="0.25">
      <c r="A24" s="4">
        <v>42592</v>
      </c>
      <c r="B24">
        <v>11.7819</v>
      </c>
      <c r="C24">
        <f>(B24-B23)/B23</f>
        <v>-9.5092165898617464E-2</v>
      </c>
      <c r="E24">
        <f>C24-$D$3</f>
        <v>-8.2343522717419765E-2</v>
      </c>
      <c r="F24">
        <f>E24^2</f>
        <v>6.7804557335142245E-3</v>
      </c>
      <c r="G24">
        <f>(E24-$D$3)^2</f>
        <v>4.8434472576612611E-3</v>
      </c>
      <c r="J24">
        <f>E24/$I$3</f>
        <v>-0.62089109423506506</v>
      </c>
      <c r="L24" s="36">
        <f>G24/$I$3</f>
        <v>3.6520823598951292E-2</v>
      </c>
      <c r="M24" s="7">
        <f>RANK(L24,$L$4:$L$124)</f>
        <v>44</v>
      </c>
      <c r="N24" s="7">
        <f>L24</f>
        <v>3.6520823598951292E-2</v>
      </c>
      <c r="O24" s="7">
        <f>RANK(N24,$N$4:$N$124)</f>
        <v>44</v>
      </c>
      <c r="P24" s="7">
        <v>21</v>
      </c>
      <c r="Q24" s="7">
        <f>M24/(COUNT($M$4:$M$124)+1)-0.5</f>
        <v>-0.13934426229508196</v>
      </c>
      <c r="R24" s="7">
        <f>SUM($Q$4:Q24)/P24</f>
        <v>-2.5761124121779857E-2</v>
      </c>
      <c r="S24" s="7">
        <f>(P24/11)*R24^2</f>
        <v>1.2669405305793372E-3</v>
      </c>
      <c r="T24" s="7"/>
      <c r="U24" s="7">
        <f>O24/(COUNT($O$4:$O$124)+1)-0.5</f>
        <v>-0.13934426229508196</v>
      </c>
      <c r="V24" s="7">
        <f>SUM($U$4:U24)/P24</f>
        <v>-2.5761124121779857E-2</v>
      </c>
      <c r="W24" s="7">
        <f>(P24/11)*V24^2</f>
        <v>1.2669405305793372E-3</v>
      </c>
      <c r="X24" s="7"/>
    </row>
    <row r="25" spans="1:24" x14ac:dyDescent="0.25">
      <c r="A25" s="4">
        <v>42593</v>
      </c>
      <c r="B25">
        <v>12.0313</v>
      </c>
      <c r="C25">
        <f>(B25-B24)/B24</f>
        <v>2.1168062876106539E-2</v>
      </c>
      <c r="E25">
        <f>C25-$D$3</f>
        <v>3.3916706057304236E-2</v>
      </c>
      <c r="F25">
        <f>E25^2</f>
        <v>1.1503429497775779E-3</v>
      </c>
      <c r="G25">
        <f>(E25-$D$3)^2</f>
        <v>2.1776548195513524E-3</v>
      </c>
      <c r="J25">
        <f>E25/$I$3</f>
        <v>0.25574058580218773</v>
      </c>
      <c r="L25" s="36">
        <f>G25/$I$3</f>
        <v>1.6420070931595795E-2</v>
      </c>
      <c r="M25" s="7">
        <f>RANK(L25,$L$4:$L$124)</f>
        <v>69</v>
      </c>
      <c r="N25" s="7">
        <f>L25</f>
        <v>1.6420070931595795E-2</v>
      </c>
      <c r="O25" s="7">
        <f>RANK(N25,$N$4:$N$124)</f>
        <v>69</v>
      </c>
      <c r="P25" s="7">
        <v>22</v>
      </c>
      <c r="Q25" s="7">
        <f>M25/(COUNT($M$4:$M$124)+1)-0.5</f>
        <v>6.557377049180324E-2</v>
      </c>
      <c r="R25" s="7">
        <f>SUM($Q$4:Q25)/P25</f>
        <v>-2.1609538002980624E-2</v>
      </c>
      <c r="S25" s="7">
        <f>(P25/11)*R25^2</f>
        <v>9.3394426540452759E-4</v>
      </c>
      <c r="T25" s="7"/>
      <c r="U25" s="7">
        <f>O25/(COUNT($O$4:$O$124)+1)-0.5</f>
        <v>6.557377049180324E-2</v>
      </c>
      <c r="V25" s="7">
        <f>SUM($U$4:U25)/P25</f>
        <v>-2.1609538002980624E-2</v>
      </c>
      <c r="W25" s="7">
        <f>(P25/11)*V25^2</f>
        <v>9.3394426540452759E-4</v>
      </c>
      <c r="X25" s="7"/>
    </row>
    <row r="26" spans="1:24" x14ac:dyDescent="0.25">
      <c r="A26" s="4">
        <v>42594</v>
      </c>
      <c r="B26">
        <v>11.83</v>
      </c>
      <c r="C26">
        <f>(B26-B25)/B25</f>
        <v>-1.6731359038507875E-2</v>
      </c>
      <c r="E26">
        <f>C26-$D$3</f>
        <v>-3.9827158573101807E-3</v>
      </c>
      <c r="F26">
        <f>E26^2</f>
        <v>1.5862025600069968E-5</v>
      </c>
      <c r="G26">
        <f>(E26-$D$3)^2</f>
        <v>7.6841481847677703E-5</v>
      </c>
      <c r="J26">
        <f>E26/$I$3</f>
        <v>-3.0030690029606125E-2</v>
      </c>
      <c r="L26" s="36">
        <f>G26/$I$3</f>
        <v>5.7940430737675268E-4</v>
      </c>
      <c r="M26" s="7">
        <f>RANK(L26,$L$4:$L$124)</f>
        <v>109</v>
      </c>
      <c r="N26" s="7">
        <f>L26</f>
        <v>5.7940430737675268E-4</v>
      </c>
      <c r="O26" s="7">
        <f>RANK(N26,$N$4:$N$124)</f>
        <v>109</v>
      </c>
      <c r="P26" s="7">
        <v>23</v>
      </c>
      <c r="Q26" s="7">
        <f>M26/(COUNT($M$4:$M$124)+1)-0.5</f>
        <v>0.39344262295081966</v>
      </c>
      <c r="R26" s="7">
        <f>SUM($Q$4:Q26)/P26</f>
        <v>-3.5637918745545253E-3</v>
      </c>
      <c r="S26" s="7">
        <f>(P26/11)*R26^2</f>
        <v>2.655582618893088E-5</v>
      </c>
      <c r="T26" s="7"/>
      <c r="U26" s="7">
        <f>O26/(COUNT($O$4:$O$124)+1)-0.5</f>
        <v>0.39344262295081966</v>
      </c>
      <c r="V26" s="7">
        <f>SUM($U$4:U26)/P26</f>
        <v>-3.5637918745545253E-3</v>
      </c>
      <c r="W26" s="7">
        <f>(P26/11)*V26^2</f>
        <v>2.655582618893088E-5</v>
      </c>
      <c r="X26" s="7"/>
    </row>
    <row r="27" spans="1:24" x14ac:dyDescent="0.25">
      <c r="A27" s="4">
        <v>42597</v>
      </c>
      <c r="B27">
        <v>11.9963</v>
      </c>
      <c r="C27">
        <f>(B27-B26)/B26</f>
        <v>1.4057480980557875E-2</v>
      </c>
      <c r="E27">
        <f>C27-$D$3</f>
        <v>2.6806124161755568E-2</v>
      </c>
      <c r="F27">
        <f>E27^2</f>
        <v>7.1856829257545567E-4</v>
      </c>
      <c r="G27">
        <f>(E27-$D$3)^2</f>
        <v>1.5645796195551617E-3</v>
      </c>
      <c r="J27">
        <f>E27/$I$3</f>
        <v>0.20212499069428883</v>
      </c>
      <c r="L27" s="36">
        <f>G27/$I$3</f>
        <v>1.1797328070808652E-2</v>
      </c>
      <c r="M27" s="7">
        <f>RANK(L27,$L$4:$L$124)</f>
        <v>75</v>
      </c>
      <c r="N27" s="7">
        <f>L27</f>
        <v>1.1797328070808652E-2</v>
      </c>
      <c r="O27" s="7">
        <f>RANK(N27,$N$4:$N$124)</f>
        <v>75</v>
      </c>
      <c r="P27" s="7">
        <v>24</v>
      </c>
      <c r="Q27" s="7">
        <f>M27/(COUNT($M$4:$M$124)+1)-0.5</f>
        <v>0.11475409836065575</v>
      </c>
      <c r="R27" s="7">
        <f>SUM($Q$4:Q27)/P27</f>
        <v>1.3661202185792365E-3</v>
      </c>
      <c r="S27" s="7">
        <f>(P27/11)*R27^2</f>
        <v>4.0718933489694122E-6</v>
      </c>
      <c r="T27" s="7"/>
      <c r="U27" s="7">
        <f>O27/(COUNT($O$4:$O$124)+1)-0.5</f>
        <v>0.11475409836065575</v>
      </c>
      <c r="V27" s="7">
        <f>SUM($U$4:U27)/P27</f>
        <v>1.3661202185792365E-3</v>
      </c>
      <c r="W27" s="7">
        <f>(P27/11)*V27^2</f>
        <v>4.0718933489694122E-6</v>
      </c>
      <c r="X27" s="7"/>
    </row>
    <row r="28" spans="1:24" x14ac:dyDescent="0.25">
      <c r="A28" s="4">
        <v>42598</v>
      </c>
      <c r="B28">
        <v>11.6069</v>
      </c>
      <c r="C28">
        <f>(B28-B27)/B27</f>
        <v>-3.2460008502621658E-2</v>
      </c>
      <c r="E28">
        <f>C28-$D$3</f>
        <v>-1.9711365321423965E-2</v>
      </c>
      <c r="F28">
        <f>E28^2</f>
        <v>3.8853792283463531E-4</v>
      </c>
      <c r="G28">
        <f>(E28-$D$3)^2</f>
        <v>4.8479499601997103E-5</v>
      </c>
      <c r="J28">
        <f>E28/$I$3</f>
        <v>-0.14862870544518206</v>
      </c>
      <c r="L28" s="36">
        <f>G28/$I$3</f>
        <v>3.6554775120745017E-4</v>
      </c>
      <c r="M28" s="7">
        <f>RANK(L28,$L$4:$L$124)</f>
        <v>113</v>
      </c>
      <c r="N28" s="7">
        <f>L28</f>
        <v>3.6554775120745017E-4</v>
      </c>
      <c r="O28" s="7">
        <f>RANK(N28,$N$4:$N$124)</f>
        <v>113</v>
      </c>
      <c r="P28" s="7">
        <v>25</v>
      </c>
      <c r="Q28" s="7">
        <f>M28/(COUNT($M$4:$M$124)+1)-0.5</f>
        <v>0.42622950819672134</v>
      </c>
      <c r="R28" s="7">
        <f>SUM($Q$4:Q28)/P28</f>
        <v>1.8360655737704921E-2</v>
      </c>
      <c r="S28" s="7">
        <f>(P28/11)*R28^2</f>
        <v>7.6616745254208345E-4</v>
      </c>
      <c r="T28" s="7"/>
      <c r="U28" s="7">
        <f>O28/(COUNT($O$4:$O$124)+1)-0.5</f>
        <v>0.42622950819672134</v>
      </c>
      <c r="V28" s="7">
        <f>SUM($U$4:U28)/P28</f>
        <v>1.8360655737704921E-2</v>
      </c>
      <c r="W28" s="7">
        <f>(P28/11)*V28^2</f>
        <v>7.6616745254208345E-4</v>
      </c>
      <c r="X28" s="7"/>
    </row>
    <row r="29" spans="1:24" x14ac:dyDescent="0.25">
      <c r="A29" s="4">
        <v>42599</v>
      </c>
      <c r="B29">
        <v>12.123100000000001</v>
      </c>
      <c r="C29">
        <f>(B29-B28)/B28</f>
        <v>4.4473545908037579E-2</v>
      </c>
      <c r="E29">
        <f>C29-$D$3</f>
        <v>5.7222189089235272E-2</v>
      </c>
      <c r="F29">
        <f>E29^2</f>
        <v>3.2743789241641962E-3</v>
      </c>
      <c r="G29">
        <f>(E29-$D$3)^2</f>
        <v>4.8959173686170627E-3</v>
      </c>
      <c r="J29">
        <f>E29/$I$3</f>
        <v>0.43146985246266351</v>
      </c>
      <c r="L29" s="36">
        <f>G29/$I$3</f>
        <v>3.6916461574239064E-2</v>
      </c>
      <c r="M29" s="7">
        <f>RANK(L29,$L$4:$L$124)</f>
        <v>43</v>
      </c>
      <c r="N29" s="7">
        <f>L29</f>
        <v>3.6916461574239064E-2</v>
      </c>
      <c r="O29" s="7">
        <f>RANK(N29,$N$4:$N$124)</f>
        <v>43</v>
      </c>
      <c r="P29" s="7">
        <v>26</v>
      </c>
      <c r="Q29" s="7">
        <f>M29/(COUNT($M$4:$M$124)+1)-0.5</f>
        <v>-0.14754098360655737</v>
      </c>
      <c r="R29" s="7">
        <f>SUM($Q$4:Q29)/P29</f>
        <v>1.1979823455233294E-2</v>
      </c>
      <c r="S29" s="7">
        <f>(P29/11)*R29^2</f>
        <v>3.3922003822568211E-4</v>
      </c>
      <c r="T29" s="7"/>
      <c r="U29" s="7">
        <f>O29/(COUNT($O$4:$O$124)+1)-0.5</f>
        <v>-0.14754098360655737</v>
      </c>
      <c r="V29" s="7">
        <f>SUM($U$4:U29)/P29</f>
        <v>1.1979823455233294E-2</v>
      </c>
      <c r="W29" s="7">
        <f>(P29/11)*V29^2</f>
        <v>3.3922003822568211E-4</v>
      </c>
      <c r="X29" s="7"/>
    </row>
    <row r="30" spans="1:24" x14ac:dyDescent="0.25">
      <c r="A30" s="4">
        <v>42600</v>
      </c>
      <c r="B30">
        <v>12.9719</v>
      </c>
      <c r="C30">
        <f>(B30-B29)/B29</f>
        <v>7.0015095148930451E-2</v>
      </c>
      <c r="E30">
        <f>C30-$D$3</f>
        <v>8.276373833012815E-2</v>
      </c>
      <c r="F30">
        <f>E30^2</f>
        <v>6.8498363823779234E-3</v>
      </c>
      <c r="G30">
        <f>(E30-$D$3)^2</f>
        <v>9.1226150219650606E-3</v>
      </c>
      <c r="J30">
        <f>E30/$I$3</f>
        <v>0.62405962677993232</v>
      </c>
      <c r="L30" s="36">
        <f>G30/$I$3</f>
        <v>6.8786836369764362E-2</v>
      </c>
      <c r="M30" s="7">
        <f>RANK(L30,$L$4:$L$124)</f>
        <v>30</v>
      </c>
      <c r="N30" s="7">
        <f>L30</f>
        <v>6.8786836369764362E-2</v>
      </c>
      <c r="O30" s="7">
        <f>RANK(N30,$N$4:$N$124)</f>
        <v>30</v>
      </c>
      <c r="P30" s="7">
        <v>27</v>
      </c>
      <c r="Q30" s="7">
        <f>M30/(COUNT($M$4:$M$124)+1)-0.5</f>
        <v>-0.25409836065573771</v>
      </c>
      <c r="R30" s="7">
        <f>SUM($Q$4:Q30)/P30</f>
        <v>2.1250758955677013E-3</v>
      </c>
      <c r="S30" s="7">
        <f>(P30/11)*R30^2</f>
        <v>1.1084598561083403E-5</v>
      </c>
      <c r="T30" s="7"/>
      <c r="U30" s="7">
        <f>O30/(COUNT($O$4:$O$124)+1)-0.5</f>
        <v>-0.25409836065573771</v>
      </c>
      <c r="V30" s="7">
        <f>SUM($U$4:U30)/P30</f>
        <v>2.1250758955677013E-3</v>
      </c>
      <c r="W30" s="7">
        <f>(P30/11)*V30^2</f>
        <v>1.1084598561083403E-5</v>
      </c>
      <c r="X30" s="7"/>
    </row>
    <row r="31" spans="1:24" x14ac:dyDescent="0.25">
      <c r="A31" s="4">
        <v>42601</v>
      </c>
      <c r="B31">
        <v>14.595000000000001</v>
      </c>
      <c r="C31">
        <f>(B31-B30)/B30</f>
        <v>0.12512430715623779</v>
      </c>
      <c r="E31">
        <f>C31-$D$3</f>
        <v>0.13787295033743549</v>
      </c>
      <c r="F31">
        <f>E31^2</f>
        <v>1.9008950434748952E-2</v>
      </c>
      <c r="G31">
        <f>(E31-$D$3)^2</f>
        <v>2.2686864434092364E-2</v>
      </c>
      <c r="J31">
        <f>E31/$I$3</f>
        <v>1.0395970948947215</v>
      </c>
      <c r="L31" s="36">
        <f>G31/$I$3</f>
        <v>0.17106472517074231</v>
      </c>
      <c r="M31" s="7">
        <f>RANK(L31,$L$4:$L$124)</f>
        <v>12</v>
      </c>
      <c r="N31" s="7">
        <f>L31</f>
        <v>0.17106472517074231</v>
      </c>
      <c r="O31" s="7">
        <f>RANK(N31,$N$4:$N$124)</f>
        <v>12</v>
      </c>
      <c r="P31" s="7">
        <v>28</v>
      </c>
      <c r="Q31" s="7">
        <f>M31/(COUNT($M$4:$M$124)+1)-0.5</f>
        <v>-0.40163934426229508</v>
      </c>
      <c r="R31" s="7">
        <f>SUM($Q$4:Q31)/P31</f>
        <v>-1.2295081967213113E-2</v>
      </c>
      <c r="S31" s="7">
        <f>(P31/11)*R31^2</f>
        <v>3.8479392147760855E-4</v>
      </c>
      <c r="T31" s="7"/>
      <c r="U31" s="7">
        <f>O31/(COUNT($O$4:$O$124)+1)-0.5</f>
        <v>-0.40163934426229508</v>
      </c>
      <c r="V31" s="7">
        <f>SUM($U$4:U31)/P31</f>
        <v>-1.2295081967213113E-2</v>
      </c>
      <c r="W31" s="7">
        <f>(P31/11)*V31^2</f>
        <v>3.8479392147760855E-4</v>
      </c>
      <c r="X31" s="7"/>
    </row>
    <row r="32" spans="1:24" x14ac:dyDescent="0.25">
      <c r="A32" s="4">
        <v>42604</v>
      </c>
      <c r="B32">
        <v>12.6088</v>
      </c>
      <c r="C32">
        <f>(B32-B31)/B31</f>
        <v>-0.1360877012675574</v>
      </c>
      <c r="E32">
        <f>C32-$D$3</f>
        <v>-0.1233390580863597</v>
      </c>
      <c r="F32">
        <f>E32^2</f>
        <v>1.5212523249630412E-2</v>
      </c>
      <c r="G32">
        <f>(E32-$D$3)^2</f>
        <v>1.2230239868895878E-2</v>
      </c>
      <c r="J32">
        <f>E32/$I$3</f>
        <v>-0.93000785259046981</v>
      </c>
      <c r="L32" s="36">
        <f>G32/$I$3</f>
        <v>9.221911771998606E-2</v>
      </c>
      <c r="M32" s="7">
        <f>RANK(L32,$L$4:$L$124)</f>
        <v>24</v>
      </c>
      <c r="N32" s="7">
        <f>L32</f>
        <v>9.221911771998606E-2</v>
      </c>
      <c r="O32" s="7">
        <f>RANK(N32,$N$4:$N$124)</f>
        <v>24</v>
      </c>
      <c r="P32" s="7">
        <v>29</v>
      </c>
      <c r="Q32" s="7">
        <f>M32/(COUNT($M$4:$M$124)+1)-0.5</f>
        <v>-0.30327868852459017</v>
      </c>
      <c r="R32" s="7">
        <f>SUM($Q$4:Q32)/P32</f>
        <v>-2.2328999434708872E-2</v>
      </c>
      <c r="S32" s="7">
        <f>(P32/11)*R32^2</f>
        <v>1.3144492960819676E-3</v>
      </c>
      <c r="T32" s="7"/>
      <c r="U32" s="7">
        <f>O32/(COUNT($O$4:$O$124)+1)-0.5</f>
        <v>-0.30327868852459017</v>
      </c>
      <c r="V32" s="7">
        <f>SUM($U$4:U32)/P32</f>
        <v>-2.2328999434708872E-2</v>
      </c>
      <c r="W32" s="7">
        <f>(P32/11)*V32^2</f>
        <v>1.3144492960819676E-3</v>
      </c>
      <c r="X32" s="7"/>
    </row>
    <row r="33" spans="1:24" x14ac:dyDescent="0.25">
      <c r="A33" s="4">
        <v>42605</v>
      </c>
      <c r="B33">
        <v>13.0769</v>
      </c>
      <c r="C33">
        <f>(B33-B32)/B32</f>
        <v>3.712486517352958E-2</v>
      </c>
      <c r="E33">
        <f>C33-$D$3</f>
        <v>4.9873508354727272E-2</v>
      </c>
      <c r="F33">
        <f>E33^2</f>
        <v>2.4873668356090511E-3</v>
      </c>
      <c r="G33">
        <f>(E33-$D$3)^2</f>
        <v>3.9215338629883505E-3</v>
      </c>
      <c r="J33">
        <f>E33/$I$3</f>
        <v>0.37605893158075221</v>
      </c>
      <c r="L33" s="36">
        <f>G33/$I$3</f>
        <v>2.9569362239048429E-2</v>
      </c>
      <c r="M33" s="7">
        <f>RANK(L33,$L$4:$L$124)</f>
        <v>52</v>
      </c>
      <c r="N33" s="7">
        <f>L33</f>
        <v>2.9569362239048429E-2</v>
      </c>
      <c r="O33" s="7">
        <f>RANK(N33,$N$4:$N$124)</f>
        <v>52</v>
      </c>
      <c r="P33" s="7">
        <v>30</v>
      </c>
      <c r="Q33" s="7">
        <f>M33/(COUNT($M$4:$M$124)+1)-0.5</f>
        <v>-7.3770491803278715E-2</v>
      </c>
      <c r="R33" s="7">
        <f>SUM($Q$4:Q33)/P33</f>
        <v>-2.4043715846994534E-2</v>
      </c>
      <c r="S33" s="7">
        <f>(P33/11)*R33^2</f>
        <v>1.5766371047209527E-3</v>
      </c>
      <c r="T33" s="7"/>
      <c r="U33" s="7">
        <f>O33/(COUNT($O$4:$O$124)+1)-0.5</f>
        <v>-7.3770491803278715E-2</v>
      </c>
      <c r="V33" s="7">
        <f>SUM($U$4:U33)/P33</f>
        <v>-2.4043715846994534E-2</v>
      </c>
      <c r="W33" s="7">
        <f>(P33/11)*V33^2</f>
        <v>1.5766371047209527E-3</v>
      </c>
      <c r="X33" s="7"/>
    </row>
    <row r="34" spans="1:24" x14ac:dyDescent="0.25">
      <c r="A34" s="4">
        <v>42606</v>
      </c>
      <c r="B34">
        <v>13.216900000000001</v>
      </c>
      <c r="C34">
        <f>(B34-B33)/B33</f>
        <v>1.0705901245708124E-2</v>
      </c>
      <c r="E34">
        <f>C34-$D$3</f>
        <v>2.3454544426905817E-2</v>
      </c>
      <c r="F34">
        <f>E34^2</f>
        <v>5.501156542736987E-4</v>
      </c>
      <c r="G34">
        <f>(E34-$D$3)^2</f>
        <v>1.3106707929875395E-3</v>
      </c>
      <c r="J34">
        <f>E34/$I$3</f>
        <v>0.17685322747220478</v>
      </c>
      <c r="L34" s="36">
        <f>G34/$I$3</f>
        <v>9.8827909710962353E-3</v>
      </c>
      <c r="M34" s="7">
        <f>RANK(L34,$L$4:$L$124)</f>
        <v>79</v>
      </c>
      <c r="N34" s="7">
        <f>L34</f>
        <v>9.8827909710962353E-3</v>
      </c>
      <c r="O34" s="7">
        <f>RANK(N34,$N$4:$N$124)</f>
        <v>79</v>
      </c>
      <c r="P34" s="7">
        <v>31</v>
      </c>
      <c r="Q34" s="7">
        <f>M34/(COUNT($M$4:$M$124)+1)-0.5</f>
        <v>0.14754098360655743</v>
      </c>
      <c r="R34" s="7">
        <f>SUM($Q$4:Q34)/P34</f>
        <v>-1.8508725542041242E-2</v>
      </c>
      <c r="S34" s="7">
        <f>(P34/11)*R34^2</f>
        <v>9.6543277790080975E-4</v>
      </c>
      <c r="T34" s="7"/>
      <c r="U34" s="7">
        <f>O34/(COUNT($O$4:$O$124)+1)-0.5</f>
        <v>0.14754098360655743</v>
      </c>
      <c r="V34" s="7">
        <f>SUM($U$4:U34)/P34</f>
        <v>-1.8508725542041242E-2</v>
      </c>
      <c r="W34" s="7">
        <f>(P34/11)*V34^2</f>
        <v>9.6543277790080975E-4</v>
      </c>
      <c r="X34" s="7"/>
    </row>
    <row r="35" spans="1:24" x14ac:dyDescent="0.25">
      <c r="A35" s="4">
        <v>42607</v>
      </c>
      <c r="B35">
        <v>13.23</v>
      </c>
      <c r="C35">
        <f>(B35-B34)/B34</f>
        <v>9.9115526333706599E-4</v>
      </c>
      <c r="E35">
        <f>C35-$D$3</f>
        <v>1.3739798444534761E-2</v>
      </c>
      <c r="F35">
        <f>E35^2</f>
        <v>1.8878206129643982E-4</v>
      </c>
      <c r="G35">
        <f>(E35-$D$3)^2</f>
        <v>7.0163753975983575E-4</v>
      </c>
      <c r="J35">
        <f>E35/$I$3</f>
        <v>0.10360157313249992</v>
      </c>
      <c r="L35" s="36">
        <f>G35/$I$3</f>
        <v>5.2905254164663474E-3</v>
      </c>
      <c r="M35" s="7">
        <f>RANK(L35,$L$4:$L$124)</f>
        <v>88</v>
      </c>
      <c r="N35" s="7">
        <f>L35</f>
        <v>5.2905254164663474E-3</v>
      </c>
      <c r="O35" s="7">
        <f>RANK(N35,$N$4:$N$124)</f>
        <v>88</v>
      </c>
      <c r="P35" s="7">
        <v>32</v>
      </c>
      <c r="Q35" s="7">
        <f>M35/(COUNT($M$4:$M$124)+1)-0.5</f>
        <v>0.22131147540983609</v>
      </c>
      <c r="R35" s="7">
        <f>SUM($Q$4:Q35)/P35</f>
        <v>-1.1014344262295077E-2</v>
      </c>
      <c r="S35" s="7">
        <f>(P35/11)*R35^2</f>
        <v>3.5291863135520723E-4</v>
      </c>
      <c r="T35" s="7"/>
      <c r="U35" s="7">
        <f>O35/(COUNT($O$4:$O$124)+1)-0.5</f>
        <v>0.22131147540983609</v>
      </c>
      <c r="V35" s="7">
        <f>SUM($U$4:U35)/P35</f>
        <v>-1.1014344262295077E-2</v>
      </c>
      <c r="W35" s="7">
        <f>(P35/11)*V35^2</f>
        <v>3.5291863135520723E-4</v>
      </c>
      <c r="X35" s="7"/>
    </row>
    <row r="36" spans="1:24" x14ac:dyDescent="0.25">
      <c r="A36" s="4">
        <v>42608</v>
      </c>
      <c r="B36">
        <v>13.58</v>
      </c>
      <c r="C36">
        <f>(B36-B35)/B35</f>
        <v>2.6455026455026426E-2</v>
      </c>
      <c r="E36">
        <f>C36-$D$3</f>
        <v>3.9203669636224119E-2</v>
      </c>
      <c r="F36">
        <f>E36^2</f>
        <v>1.536927712946201E-3</v>
      </c>
      <c r="G36">
        <f>(E36-$D$3)^2</f>
        <v>2.6990428070792507E-3</v>
      </c>
      <c r="J36">
        <f>E36/$I$3</f>
        <v>0.29560563521186112</v>
      </c>
      <c r="L36" s="36">
        <f>G36/$I$3</f>
        <v>2.0351468902121667E-2</v>
      </c>
      <c r="M36" s="7">
        <f>RANK(L36,$L$4:$L$124)</f>
        <v>59</v>
      </c>
      <c r="N36" s="7">
        <f>L36</f>
        <v>2.0351468902121667E-2</v>
      </c>
      <c r="O36" s="7">
        <f>RANK(N36,$N$4:$N$124)</f>
        <v>59</v>
      </c>
      <c r="P36" s="7">
        <v>33</v>
      </c>
      <c r="Q36" s="7">
        <f>M36/(COUNT($M$4:$M$124)+1)-0.5</f>
        <v>-1.6393442622950838E-2</v>
      </c>
      <c r="R36" s="7">
        <f>SUM($Q$4:Q36)/P36</f>
        <v>-1.1177347242921009E-2</v>
      </c>
      <c r="S36" s="7">
        <f>(P36/11)*R36^2</f>
        <v>3.7479927416650161E-4</v>
      </c>
      <c r="T36" s="7"/>
      <c r="U36" s="7">
        <f>O36/(COUNT($O$4:$O$124)+1)-0.5</f>
        <v>-1.6393442622950838E-2</v>
      </c>
      <c r="V36" s="7">
        <f>SUM($U$4:U36)/P36</f>
        <v>-1.1177347242921009E-2</v>
      </c>
      <c r="W36" s="7">
        <f>(P36/11)*V36^2</f>
        <v>3.7479927416650161E-4</v>
      </c>
      <c r="X36" s="7"/>
    </row>
    <row r="37" spans="1:24" x14ac:dyDescent="0.25">
      <c r="A37" s="4">
        <v>42611</v>
      </c>
      <c r="B37">
        <v>12.8888</v>
      </c>
      <c r="C37">
        <f>(B37-B36)/B36</f>
        <v>-5.0898379970544937E-2</v>
      </c>
      <c r="E37">
        <f>C37-$D$3</f>
        <v>-3.8149736789347244E-2</v>
      </c>
      <c r="F37">
        <f>E37^2</f>
        <v>1.4554024170964745E-3</v>
      </c>
      <c r="G37">
        <f>(E37-$D$3)^2</f>
        <v>6.4521555648997593E-4</v>
      </c>
      <c r="J37">
        <f>E37/$I$3</f>
        <v>-0.28765871362103601</v>
      </c>
      <c r="L37" s="36">
        <f>G37/$I$3</f>
        <v>4.8650893193059718E-3</v>
      </c>
      <c r="M37" s="7">
        <f>RANK(L37,$L$4:$L$124)</f>
        <v>89</v>
      </c>
      <c r="N37" s="7">
        <f>L37</f>
        <v>4.8650893193059718E-3</v>
      </c>
      <c r="O37" s="7">
        <f>RANK(N37,$N$4:$N$124)</f>
        <v>89</v>
      </c>
      <c r="P37" s="7">
        <v>34</v>
      </c>
      <c r="Q37" s="7">
        <f>M37/(COUNT($M$4:$M$124)+1)-0.5</f>
        <v>0.22950819672131151</v>
      </c>
      <c r="R37" s="7">
        <f>SUM($Q$4:Q37)/P37</f>
        <v>-4.0983606557376999E-3</v>
      </c>
      <c r="S37" s="7">
        <f>(P37/11)*R37^2</f>
        <v>5.1916640199359768E-5</v>
      </c>
      <c r="T37" s="7"/>
      <c r="U37" s="7">
        <f>O37/(COUNT($O$4:$O$124)+1)-0.5</f>
        <v>0.22950819672131151</v>
      </c>
      <c r="V37" s="7">
        <f>SUM($U$4:U37)/P37</f>
        <v>-4.0983606557376999E-3</v>
      </c>
      <c r="W37" s="7">
        <f>(P37/11)*V37^2</f>
        <v>5.1916640199359768E-5</v>
      </c>
      <c r="X37" s="7"/>
    </row>
    <row r="38" spans="1:24" x14ac:dyDescent="0.25">
      <c r="A38" s="4">
        <v>42612</v>
      </c>
      <c r="B38">
        <v>12.7181</v>
      </c>
      <c r="C38">
        <f>(B38-B37)/B37</f>
        <v>-1.3244056855564528E-2</v>
      </c>
      <c r="E38">
        <f>C38-$D$3</f>
        <v>-4.9541367436683331E-4</v>
      </c>
      <c r="F38">
        <f>E38^2</f>
        <v>2.4543470874964674E-7</v>
      </c>
      <c r="G38">
        <f>(E38-$D$3)^2</f>
        <v>1.5014163334707047E-4</v>
      </c>
      <c r="J38">
        <f>E38/$I$3</f>
        <v>-3.7355450462354949E-3</v>
      </c>
      <c r="L38" s="36">
        <f>G38/$I$3</f>
        <v>1.1321060836686975E-3</v>
      </c>
      <c r="M38" s="7">
        <f>RANK(L38,$L$4:$L$124)</f>
        <v>103</v>
      </c>
      <c r="N38" s="7">
        <f>L38</f>
        <v>1.1321060836686975E-3</v>
      </c>
      <c r="O38" s="7">
        <f>RANK(N38,$N$4:$N$124)</f>
        <v>103</v>
      </c>
      <c r="P38" s="7">
        <v>35</v>
      </c>
      <c r="Q38" s="7">
        <f>M38/(COUNT($M$4:$M$124)+1)-0.5</f>
        <v>0.34426229508196726</v>
      </c>
      <c r="R38" s="7">
        <f>SUM($Q$4:Q38)/P38</f>
        <v>5.8548009367681564E-3</v>
      </c>
      <c r="S38" s="7">
        <f>(P38/11)*R38^2</f>
        <v>1.0906857184739498E-4</v>
      </c>
      <c r="T38" s="7"/>
      <c r="U38" s="7">
        <f>O38/(COUNT($O$4:$O$124)+1)-0.5</f>
        <v>0.34426229508196726</v>
      </c>
      <c r="V38" s="7">
        <f>SUM($U$4:U38)/P38</f>
        <v>5.8548009367681564E-3</v>
      </c>
      <c r="W38" s="7">
        <f>(P38/11)*V38^2</f>
        <v>1.0906857184739498E-4</v>
      </c>
      <c r="X38" s="7"/>
    </row>
    <row r="39" spans="1:24" x14ac:dyDescent="0.25">
      <c r="A39" s="4">
        <v>42613</v>
      </c>
      <c r="B39">
        <v>11.585000000000001</v>
      </c>
      <c r="C39">
        <f>(B39-B38)/B38</f>
        <v>-8.9093496670100011E-2</v>
      </c>
      <c r="E39">
        <f>C39-$D$3</f>
        <v>-7.6344853488902312E-2</v>
      </c>
      <c r="F39">
        <f>E39^2</f>
        <v>5.8285366542419597E-3</v>
      </c>
      <c r="G39">
        <f>(E39-$D$3)^2</f>
        <v>4.0444779655017943E-3</v>
      </c>
      <c r="J39">
        <f>E39/$I$3</f>
        <v>-0.57565960330128585</v>
      </c>
      <c r="L39" s="36">
        <f>G39/$I$3</f>
        <v>3.0496392026215544E-2</v>
      </c>
      <c r="M39" s="7">
        <f>RANK(L39,$L$4:$L$124)</f>
        <v>49</v>
      </c>
      <c r="N39" s="7">
        <f>L39</f>
        <v>3.0496392026215544E-2</v>
      </c>
      <c r="O39" s="7">
        <f>RANK(N39,$N$4:$N$124)</f>
        <v>49</v>
      </c>
      <c r="P39" s="7">
        <v>36</v>
      </c>
      <c r="Q39" s="7">
        <f>M39/(COUNT($M$4:$M$124)+1)-0.5</f>
        <v>-9.8360655737704916E-2</v>
      </c>
      <c r="R39" s="7">
        <f>SUM($Q$4:Q39)/P39</f>
        <v>2.9599271402550153E-3</v>
      </c>
      <c r="S39" s="7">
        <f>(P39/11)*R39^2</f>
        <v>2.8672915665659675E-5</v>
      </c>
      <c r="T39" s="7"/>
      <c r="U39" s="7">
        <f>O39/(COUNT($O$4:$O$124)+1)-0.5</f>
        <v>-9.8360655737704916E-2</v>
      </c>
      <c r="V39" s="7">
        <f>SUM($U$4:U39)/P39</f>
        <v>2.9599271402550153E-3</v>
      </c>
      <c r="W39" s="7">
        <f>(P39/11)*V39^2</f>
        <v>2.8672915665659675E-5</v>
      </c>
      <c r="X39" s="7"/>
    </row>
    <row r="40" spans="1:24" x14ac:dyDescent="0.25">
      <c r="A40" s="4">
        <v>42614</v>
      </c>
      <c r="B40">
        <v>11.34</v>
      </c>
      <c r="C40">
        <f>(B40-B39)/B39</f>
        <v>-2.1148036253776519E-2</v>
      </c>
      <c r="E40">
        <f>C40-$D$3</f>
        <v>-8.3993930725788247E-3</v>
      </c>
      <c r="F40">
        <f>E40^2</f>
        <v>7.0549803987685148E-5</v>
      </c>
      <c r="G40">
        <f>(E40-$D$3)^2</f>
        <v>1.891597650732125E-5</v>
      </c>
      <c r="J40">
        <f>E40/$I$3</f>
        <v>-6.3333559017637653E-2</v>
      </c>
      <c r="L40" s="36">
        <f>G40/$I$3</f>
        <v>1.426312715872049E-4</v>
      </c>
      <c r="M40" s="7">
        <f>RANK(L40,$L$4:$L$124)</f>
        <v>118</v>
      </c>
      <c r="N40" s="7">
        <f>L40</f>
        <v>1.426312715872049E-4</v>
      </c>
      <c r="O40" s="7">
        <f>RANK(N40,$N$4:$N$124)</f>
        <v>118</v>
      </c>
      <c r="P40" s="7">
        <v>37</v>
      </c>
      <c r="Q40" s="7">
        <f>M40/(COUNT($M$4:$M$124)+1)-0.5</f>
        <v>0.46721311475409832</v>
      </c>
      <c r="R40" s="7">
        <f>SUM($Q$4:Q40)/P40</f>
        <v>1.5507310589277807E-2</v>
      </c>
      <c r="S40" s="7">
        <f>(P40/11)*R40^2</f>
        <v>8.0887611121419295E-4</v>
      </c>
      <c r="T40" s="7"/>
      <c r="U40" s="7">
        <f>O40/(COUNT($O$4:$O$124)+1)-0.5</f>
        <v>0.46721311475409832</v>
      </c>
      <c r="V40" s="7">
        <f>SUM($U$4:U40)/P40</f>
        <v>1.5507310589277807E-2</v>
      </c>
      <c r="W40" s="7">
        <f>(P40/11)*V40^2</f>
        <v>8.0887611121419295E-4</v>
      </c>
      <c r="X40" s="7"/>
    </row>
    <row r="41" spans="1:24" x14ac:dyDescent="0.25">
      <c r="A41" s="4">
        <v>42615</v>
      </c>
      <c r="B41">
        <v>10.7669</v>
      </c>
      <c r="C41">
        <f>(B41-B40)/B40</f>
        <v>-5.0537918871252217E-2</v>
      </c>
      <c r="E41">
        <f>C41-$D$3</f>
        <v>-3.7789275690054525E-2</v>
      </c>
      <c r="F41">
        <f>E41^2</f>
        <v>1.4280293571789459E-3</v>
      </c>
      <c r="G41">
        <f>(E41-$D$3)^2</f>
        <v>6.270332764436176E-4</v>
      </c>
      <c r="J41">
        <f>E41/$I$3</f>
        <v>-0.28494074529780705</v>
      </c>
      <c r="L41" s="36">
        <f>G41/$I$3</f>
        <v>4.7279903055509583E-3</v>
      </c>
      <c r="M41" s="7">
        <f>RANK(L41,$L$4:$L$124)</f>
        <v>90</v>
      </c>
      <c r="N41" s="7">
        <f>L41</f>
        <v>4.7279903055509583E-3</v>
      </c>
      <c r="O41" s="7">
        <f>RANK(N41,$N$4:$N$124)</f>
        <v>90</v>
      </c>
      <c r="P41" s="7">
        <v>38</v>
      </c>
      <c r="Q41" s="7">
        <f>M41/(COUNT($M$4:$M$124)+1)-0.5</f>
        <v>0.23770491803278693</v>
      </c>
      <c r="R41" s="7">
        <f>SUM($Q$4:Q41)/P41</f>
        <v>2.135461604831752E-2</v>
      </c>
      <c r="S41" s="7">
        <f>(P41/11)*R41^2</f>
        <v>1.5753405281545715E-3</v>
      </c>
      <c r="T41" s="7"/>
      <c r="U41" s="7">
        <f>O41/(COUNT($O$4:$O$124)+1)-0.5</f>
        <v>0.23770491803278693</v>
      </c>
      <c r="V41" s="7">
        <f>SUM($U$4:U41)/P41</f>
        <v>2.135461604831752E-2</v>
      </c>
      <c r="W41" s="7">
        <f>(P41/11)*V41^2</f>
        <v>1.5753405281545715E-3</v>
      </c>
      <c r="X41" s="7"/>
    </row>
    <row r="42" spans="1:24" x14ac:dyDescent="0.25">
      <c r="A42" s="4">
        <v>42619</v>
      </c>
      <c r="B42">
        <v>9.5549999999999997</v>
      </c>
      <c r="C42">
        <f>(B42-B41)/B41</f>
        <v>-0.11255793218103632</v>
      </c>
      <c r="E42">
        <f>C42-$D$3</f>
        <v>-9.9809288999838625E-2</v>
      </c>
      <c r="F42">
        <f>E42^2</f>
        <v>9.9618941706533081E-3</v>
      </c>
      <c r="G42">
        <f>(E42-$D$3)^2</f>
        <v>7.5795560503588398E-3</v>
      </c>
      <c r="J42">
        <f>E42/$I$3</f>
        <v>-0.75258741206154089</v>
      </c>
      <c r="L42" s="36">
        <f>G42/$I$3</f>
        <v>5.7151779455358875E-2</v>
      </c>
      <c r="M42" s="7">
        <f>RANK(L42,$L$4:$L$124)</f>
        <v>34</v>
      </c>
      <c r="N42" s="7">
        <f>L42</f>
        <v>5.7151779455358875E-2</v>
      </c>
      <c r="O42" s="7">
        <f>RANK(N42,$N$4:$N$124)</f>
        <v>34</v>
      </c>
      <c r="P42" s="7">
        <v>39</v>
      </c>
      <c r="Q42" s="7">
        <f>M42/(COUNT($M$4:$M$124)+1)-0.5</f>
        <v>-0.22131147540983609</v>
      </c>
      <c r="R42" s="7">
        <f>SUM($Q$4:Q42)/P42</f>
        <v>1.5132408575031531E-2</v>
      </c>
      <c r="S42" s="7">
        <f>(P42/11)*R42^2</f>
        <v>8.1187288927143855E-4</v>
      </c>
      <c r="T42" s="7"/>
      <c r="U42" s="7">
        <f>O42/(COUNT($O$4:$O$124)+1)-0.5</f>
        <v>-0.22131147540983609</v>
      </c>
      <c r="V42" s="7">
        <f>SUM($U$4:U42)/P42</f>
        <v>1.5132408575031531E-2</v>
      </c>
      <c r="W42" s="7">
        <f>(P42/11)*V42^2</f>
        <v>8.1187288927143855E-4</v>
      </c>
      <c r="X42" s="7"/>
    </row>
    <row r="43" spans="1:24" x14ac:dyDescent="0.25">
      <c r="A43" s="4">
        <v>42620</v>
      </c>
      <c r="B43">
        <v>9.9610000000000003</v>
      </c>
      <c r="C43">
        <f>(B43-B42)/B42</f>
        <v>4.2490842490842555E-2</v>
      </c>
      <c r="E43">
        <f>C43-$D$3</f>
        <v>5.5239485672040248E-2</v>
      </c>
      <c r="F43">
        <f>E43^2</f>
        <v>3.0514007773115399E-3</v>
      </c>
      <c r="G43">
        <f>(E43-$D$3)^2</f>
        <v>4.6223856649644859E-3</v>
      </c>
      <c r="J43">
        <f>E43/$I$3</f>
        <v>0.41651976466437463</v>
      </c>
      <c r="L43" s="36">
        <f>G43/$I$3</f>
        <v>3.4853962992879468E-2</v>
      </c>
      <c r="M43" s="7">
        <f>RANK(L43,$L$4:$L$124)</f>
        <v>46</v>
      </c>
      <c r="N43" s="7">
        <f>L43</f>
        <v>3.4853962992879468E-2</v>
      </c>
      <c r="O43" s="7">
        <f>RANK(N43,$N$4:$N$124)</f>
        <v>46</v>
      </c>
      <c r="P43" s="7">
        <v>40</v>
      </c>
      <c r="Q43" s="7">
        <f>M43/(COUNT($M$4:$M$124)+1)-0.5</f>
        <v>-0.12295081967213117</v>
      </c>
      <c r="R43" s="7">
        <f>SUM($Q$4:Q43)/P43</f>
        <v>1.1680327868852463E-2</v>
      </c>
      <c r="S43" s="7">
        <f>(P43/11)*R43^2</f>
        <v>4.9610930590506008E-4</v>
      </c>
      <c r="T43" s="7"/>
      <c r="U43" s="7">
        <f>O43/(COUNT($O$4:$O$124)+1)-0.5</f>
        <v>-0.12295081967213117</v>
      </c>
      <c r="V43" s="7">
        <f>SUM($U$4:U43)/P43</f>
        <v>1.1680327868852463E-2</v>
      </c>
      <c r="W43" s="7">
        <f>(P43/11)*V43^2</f>
        <v>4.9610930590506008E-4</v>
      </c>
      <c r="X43" s="7"/>
    </row>
    <row r="44" spans="1:24" x14ac:dyDescent="0.25">
      <c r="A44" s="4">
        <v>42621</v>
      </c>
      <c r="B44">
        <v>10.584</v>
      </c>
      <c r="C44">
        <f>(B44-B43)/B43</f>
        <v>6.2543921293042801E-2</v>
      </c>
      <c r="E44">
        <f>C44-$D$3</f>
        <v>7.52925644742405E-2</v>
      </c>
      <c r="F44">
        <f>E44^2</f>
        <v>5.668970265107663E-3</v>
      </c>
      <c r="G44">
        <f>(E44-$D$3)^2</f>
        <v>7.7512542454279895E-3</v>
      </c>
      <c r="J44">
        <f>E44/$I$3</f>
        <v>0.56772507662324889</v>
      </c>
      <c r="L44" s="36">
        <f>G44/$I$3</f>
        <v>5.8446427494410008E-2</v>
      </c>
      <c r="M44" s="7">
        <f>RANK(L44,$L$4:$L$124)</f>
        <v>33</v>
      </c>
      <c r="N44" s="7">
        <f>L44</f>
        <v>5.8446427494410008E-2</v>
      </c>
      <c r="O44" s="7">
        <f>RANK(N44,$N$4:$N$124)</f>
        <v>33</v>
      </c>
      <c r="P44" s="7">
        <v>41</v>
      </c>
      <c r="Q44" s="7">
        <f>M44/(COUNT($M$4:$M$124)+1)-0.5</f>
        <v>-0.22950819672131145</v>
      </c>
      <c r="R44" s="7">
        <f>SUM($Q$4:Q44)/P44</f>
        <v>5.7976809276289532E-3</v>
      </c>
      <c r="S44" s="7">
        <f>(P44/11)*R44^2</f>
        <v>1.2528520633475391E-4</v>
      </c>
      <c r="T44" s="7"/>
      <c r="U44" s="7">
        <f>O44/(COUNT($O$4:$O$124)+1)-0.5</f>
        <v>-0.22950819672131145</v>
      </c>
      <c r="V44" s="7">
        <f>SUM($U$4:U44)/P44</f>
        <v>5.7976809276289532E-3</v>
      </c>
      <c r="W44" s="7">
        <f>(P44/11)*V44^2</f>
        <v>1.2528520633475391E-4</v>
      </c>
      <c r="X44" s="7"/>
    </row>
    <row r="45" spans="1:24" x14ac:dyDescent="0.25">
      <c r="A45" s="4">
        <v>42622</v>
      </c>
      <c r="B45">
        <v>9.4499999999999993</v>
      </c>
      <c r="C45">
        <f>(B45-B44)/B44</f>
        <v>-0.10714285714285718</v>
      </c>
      <c r="E45">
        <f>C45-$D$3</f>
        <v>-9.4394213961659479E-2</v>
      </c>
      <c r="F45">
        <f>E45^2</f>
        <v>8.9102676294395486E-3</v>
      </c>
      <c r="G45">
        <f>(E45-$D$3)^2</f>
        <v>6.6659992280673945E-3</v>
      </c>
      <c r="J45">
        <f>E45/$I$3</f>
        <v>-0.71175636968121814</v>
      </c>
      <c r="L45" s="36">
        <f>G45/$I$3</f>
        <v>5.0263328775577001E-2</v>
      </c>
      <c r="M45" s="7">
        <f>RANK(L45,$L$4:$L$124)</f>
        <v>36</v>
      </c>
      <c r="N45" s="7">
        <f>L45</f>
        <v>5.0263328775577001E-2</v>
      </c>
      <c r="O45" s="7">
        <f>RANK(N45,$N$4:$N$124)</f>
        <v>36</v>
      </c>
      <c r="P45" s="7">
        <v>42</v>
      </c>
      <c r="Q45" s="7">
        <f>M45/(COUNT($M$4:$M$124)+1)-0.5</f>
        <v>-0.20491803278688525</v>
      </c>
      <c r="R45" s="7">
        <f>SUM($Q$4:Q45)/P45</f>
        <v>7.8064012490242486E-4</v>
      </c>
      <c r="S45" s="7">
        <f>(P45/11)*R45^2</f>
        <v>2.3267961994111174E-6</v>
      </c>
      <c r="T45" s="7"/>
      <c r="U45" s="7">
        <f>O45/(COUNT($O$4:$O$124)+1)-0.5</f>
        <v>-0.20491803278688525</v>
      </c>
      <c r="V45" s="7">
        <f>SUM($U$4:U45)/P45</f>
        <v>7.8064012490242486E-4</v>
      </c>
      <c r="W45" s="7">
        <f>(P45/11)*V45^2</f>
        <v>2.3267961994111174E-6</v>
      </c>
      <c r="X45" s="7"/>
    </row>
    <row r="46" spans="1:24" x14ac:dyDescent="0.25">
      <c r="A46" s="4">
        <v>42625</v>
      </c>
      <c r="B46">
        <v>9.1630000000000003</v>
      </c>
      <c r="C46">
        <f>(B46-B45)/B45</f>
        <v>-3.037037037037027E-2</v>
      </c>
      <c r="E46">
        <f>C46-$D$3</f>
        <v>-1.7621727189172577E-2</v>
      </c>
      <c r="F46">
        <f>E46^2</f>
        <v>3.1052526912962405E-4</v>
      </c>
      <c r="G46">
        <f>(E46-$D$3)^2</f>
        <v>2.3746947748780547E-5</v>
      </c>
      <c r="J46">
        <f>E46/$I$3</f>
        <v>-0.13287230271097636</v>
      </c>
      <c r="L46" s="36">
        <f>G46/$I$3</f>
        <v>1.7905802285240487E-4</v>
      </c>
      <c r="M46" s="7">
        <f>RANK(L46,$L$4:$L$124)</f>
        <v>117</v>
      </c>
      <c r="N46" s="7">
        <f>L46</f>
        <v>1.7905802285240487E-4</v>
      </c>
      <c r="O46" s="7">
        <f>RANK(N46,$N$4:$N$124)</f>
        <v>117</v>
      </c>
      <c r="P46" s="7">
        <v>43</v>
      </c>
      <c r="Q46" s="7">
        <f>M46/(COUNT($M$4:$M$124)+1)-0.5</f>
        <v>0.45901639344262291</v>
      </c>
      <c r="R46" s="7">
        <f>SUM($Q$4:Q46)/P46</f>
        <v>1.1437285550895925E-2</v>
      </c>
      <c r="S46" s="7">
        <f>(P46/11)*R46^2</f>
        <v>5.1135404847522774E-4</v>
      </c>
      <c r="T46" s="7"/>
      <c r="U46" s="7">
        <f>O46/(COUNT($O$4:$O$124)+1)-0.5</f>
        <v>0.45901639344262291</v>
      </c>
      <c r="V46" s="7">
        <f>SUM($U$4:U46)/P46</f>
        <v>1.1437285550895925E-2</v>
      </c>
      <c r="W46" s="7">
        <f>(P46/11)*V46^2</f>
        <v>5.1135404847522774E-4</v>
      </c>
      <c r="X46" s="7"/>
    </row>
    <row r="47" spans="1:24" x14ac:dyDescent="0.25">
      <c r="A47" s="4">
        <v>42626</v>
      </c>
      <c r="B47">
        <v>9.4570000000000007</v>
      </c>
      <c r="C47">
        <f>(B47-B46)/B46</f>
        <v>3.2085561497326255E-2</v>
      </c>
      <c r="E47">
        <f>C47-$D$3</f>
        <v>4.4834204678523948E-2</v>
      </c>
      <c r="F47">
        <f>E47^2</f>
        <v>2.0101059091557788E-3</v>
      </c>
      <c r="G47">
        <f>(E47-$D$3)^2</f>
        <v>3.3157843676358493E-3</v>
      </c>
      <c r="J47">
        <f>E47/$I$3</f>
        <v>0.33806130079638502</v>
      </c>
      <c r="L47" s="36">
        <f>G47/$I$3</f>
        <v>2.5001857053577561E-2</v>
      </c>
      <c r="M47" s="7">
        <f>RANK(L47,$L$4:$L$124)</f>
        <v>56</v>
      </c>
      <c r="N47" s="7">
        <f>L47</f>
        <v>2.5001857053577561E-2</v>
      </c>
      <c r="O47" s="7">
        <f>RANK(N47,$N$4:$N$124)</f>
        <v>56</v>
      </c>
      <c r="P47" s="7">
        <v>44</v>
      </c>
      <c r="Q47" s="7">
        <f>M47/(COUNT($M$4:$M$124)+1)-0.5</f>
        <v>-4.0983606557377039E-2</v>
      </c>
      <c r="R47" s="7">
        <f>SUM($Q$4:Q47)/P47</f>
        <v>1.0245901639344267E-2</v>
      </c>
      <c r="S47" s="7">
        <f>(P47/11)*R47^2</f>
        <v>4.199140016124701E-4</v>
      </c>
      <c r="T47" s="7"/>
      <c r="U47" s="7">
        <f>O47/(COUNT($O$4:$O$124)+1)-0.5</f>
        <v>-4.0983606557377039E-2</v>
      </c>
      <c r="V47" s="7">
        <f>SUM($U$4:U47)/P47</f>
        <v>1.0245901639344267E-2</v>
      </c>
      <c r="W47" s="7">
        <f>(P47/11)*V47^2</f>
        <v>4.199140016124701E-4</v>
      </c>
      <c r="X47" s="7"/>
    </row>
    <row r="48" spans="1:24" x14ac:dyDescent="0.25">
      <c r="A48" s="4">
        <v>42627</v>
      </c>
      <c r="B48">
        <v>9.1</v>
      </c>
      <c r="C48">
        <f>(B48-B47)/B47</f>
        <v>-3.7749814951887603E-2</v>
      </c>
      <c r="E48">
        <f>C48-$D$3</f>
        <v>-2.500117177068991E-2</v>
      </c>
      <c r="F48">
        <f>E48^2</f>
        <v>6.2505858990754204E-4</v>
      </c>
      <c r="G48">
        <f>(E48-$D$3)^2</f>
        <v>1.501244568363241E-4</v>
      </c>
      <c r="J48">
        <f>E48/$I$3</f>
        <v>-0.1885151908199646</v>
      </c>
      <c r="L48" s="36">
        <f>G48/$I$3</f>
        <v>1.1319765684111459E-3</v>
      </c>
      <c r="M48" s="7">
        <f>RANK(L48,$L$4:$L$124)</f>
        <v>104</v>
      </c>
      <c r="N48" s="7">
        <f>L48</f>
        <v>1.1319765684111459E-3</v>
      </c>
      <c r="O48" s="7">
        <f>RANK(N48,$N$4:$N$124)</f>
        <v>104</v>
      </c>
      <c r="P48" s="7">
        <v>45</v>
      </c>
      <c r="Q48" s="7">
        <f>M48/(COUNT($M$4:$M$124)+1)-0.5</f>
        <v>0.35245901639344257</v>
      </c>
      <c r="R48" s="7">
        <f>SUM($Q$4:Q48)/P48</f>
        <v>1.7850637522768671E-2</v>
      </c>
      <c r="S48" s="7">
        <f>(P48/11)*R48^2</f>
        <v>1.3035487907834052E-3</v>
      </c>
      <c r="T48" s="7"/>
      <c r="U48" s="7">
        <f>O48/(COUNT($O$4:$O$124)+1)-0.5</f>
        <v>0.35245901639344257</v>
      </c>
      <c r="V48" s="7">
        <f>SUM($U$4:U48)/P48</f>
        <v>1.7850637522768671E-2</v>
      </c>
      <c r="W48" s="7">
        <f>(P48/11)*V48^2</f>
        <v>1.3035487907834052E-3</v>
      </c>
      <c r="X48" s="7"/>
    </row>
    <row r="49" spans="1:24" x14ac:dyDescent="0.25">
      <c r="A49" s="4">
        <v>42628</v>
      </c>
      <c r="B49">
        <v>8.4420000000000002</v>
      </c>
      <c r="C49">
        <f>(B49-B48)/B48</f>
        <v>-7.2307692307692253E-2</v>
      </c>
      <c r="E49">
        <f>C49-$D$3</f>
        <v>-5.9559049126494561E-2</v>
      </c>
      <c r="F49">
        <f>E49^2</f>
        <v>3.5472803328521923E-3</v>
      </c>
      <c r="G49">
        <f>(E49-$D$3)^2</f>
        <v>2.1912141047634843E-3</v>
      </c>
      <c r="J49">
        <f>E49/$I$3</f>
        <v>-0.44909037120810663</v>
      </c>
      <c r="L49" s="36">
        <f>G49/$I$3</f>
        <v>1.6522311389066836E-2</v>
      </c>
      <c r="M49" s="7">
        <f>RANK(L49,$L$4:$L$124)</f>
        <v>68</v>
      </c>
      <c r="N49" s="7">
        <f>L49</f>
        <v>1.6522311389066836E-2</v>
      </c>
      <c r="O49" s="7">
        <f>RANK(N49,$N$4:$N$124)</f>
        <v>68</v>
      </c>
      <c r="P49" s="7">
        <v>46</v>
      </c>
      <c r="Q49" s="7">
        <f>M49/(COUNT($M$4:$M$124)+1)-0.5</f>
        <v>5.7377049180327822E-2</v>
      </c>
      <c r="R49" s="7">
        <f>SUM($Q$4:Q49)/P49</f>
        <v>1.8709907341411262E-2</v>
      </c>
      <c r="S49" s="7">
        <f>(P49/11)*R49^2</f>
        <v>1.4638899186648156E-3</v>
      </c>
      <c r="T49" s="7"/>
      <c r="U49" s="7">
        <f>O49/(COUNT($O$4:$O$124)+1)-0.5</f>
        <v>5.7377049180327822E-2</v>
      </c>
      <c r="V49" s="7">
        <f>SUM($U$4:U49)/P49</f>
        <v>1.8709907341411262E-2</v>
      </c>
      <c r="W49" s="7">
        <f>(P49/11)*V49^2</f>
        <v>1.4638899186648156E-3</v>
      </c>
      <c r="X49" s="7"/>
    </row>
    <row r="50" spans="1:24" x14ac:dyDescent="0.25">
      <c r="A50" s="4">
        <v>42629</v>
      </c>
      <c r="B50">
        <v>8.0500000000000007</v>
      </c>
      <c r="C50">
        <f>(B50-B49)/B49</f>
        <v>-4.643449419568816E-2</v>
      </c>
      <c r="E50">
        <f>C50-$D$3</f>
        <v>-3.3685851014490467E-2</v>
      </c>
      <c r="F50">
        <f>E50^2</f>
        <v>1.1347365585704485E-3</v>
      </c>
      <c r="G50">
        <f>(E50-$D$3)^2</f>
        <v>4.3836667185449634E-4</v>
      </c>
      <c r="J50">
        <f>E50/$I$3</f>
        <v>-0.25399988009259339</v>
      </c>
      <c r="L50" s="36">
        <f>G50/$I$3</f>
        <v>3.3053961450976725E-3</v>
      </c>
      <c r="M50" s="7">
        <f>RANK(L50,$L$4:$L$124)</f>
        <v>94</v>
      </c>
      <c r="N50" s="7">
        <f>L50</f>
        <v>3.3053961450976725E-3</v>
      </c>
      <c r="O50" s="7">
        <f>RANK(N50,$N$4:$N$124)</f>
        <v>94</v>
      </c>
      <c r="P50" s="7">
        <v>47</v>
      </c>
      <c r="Q50" s="7">
        <f>M50/(COUNT($M$4:$M$124)+1)-0.5</f>
        <v>0.27049180327868849</v>
      </c>
      <c r="R50" s="7">
        <f>SUM($Q$4:Q50)/P50</f>
        <v>2.4066968957098017E-2</v>
      </c>
      <c r="S50" s="7">
        <f>(P50/11)*R50^2</f>
        <v>2.4748447958863832E-3</v>
      </c>
      <c r="T50" s="7"/>
      <c r="U50" s="7">
        <f>O50/(COUNT($O$4:$O$124)+1)-0.5</f>
        <v>0.27049180327868849</v>
      </c>
      <c r="V50" s="7">
        <f>SUM($U$4:U50)/P50</f>
        <v>2.4066968957098017E-2</v>
      </c>
      <c r="W50" s="7">
        <f>(P50/11)*V50^2</f>
        <v>2.4748447958863832E-3</v>
      </c>
      <c r="X50" s="7"/>
    </row>
    <row r="51" spans="1:24" x14ac:dyDescent="0.25">
      <c r="A51" s="4">
        <v>42632</v>
      </c>
      <c r="B51">
        <v>9.8559999999999999</v>
      </c>
      <c r="C51">
        <f>(B51-B50)/B50</f>
        <v>0.22434782608695639</v>
      </c>
      <c r="E51">
        <f>C51-$D$3</f>
        <v>0.23709646926815409</v>
      </c>
      <c r="F51">
        <f>E51^2</f>
        <v>5.6214735739424739E-2</v>
      </c>
      <c r="G51">
        <f>(E51-$D$3)^2</f>
        <v>6.2422580214829236E-2</v>
      </c>
      <c r="J51">
        <f>E51/$I$3</f>
        <v>1.7877676517236512</v>
      </c>
      <c r="L51" s="36">
        <f>G51/$I$3</f>
        <v>0.47068212356625683</v>
      </c>
      <c r="M51" s="7">
        <f>RANK(L51,$L$4:$L$124)</f>
        <v>6</v>
      </c>
      <c r="N51" s="7">
        <f>L51</f>
        <v>0.47068212356625683</v>
      </c>
      <c r="O51" s="7">
        <f>RANK(N51,$N$4:$N$124)</f>
        <v>6</v>
      </c>
      <c r="P51" s="7">
        <v>48</v>
      </c>
      <c r="Q51" s="7">
        <f>M51/(COUNT($M$4:$M$124)+1)-0.5</f>
        <v>-0.45081967213114754</v>
      </c>
      <c r="R51" s="7">
        <f>SUM($Q$4:Q51)/P51</f>
        <v>1.4173497267759566E-2</v>
      </c>
      <c r="S51" s="7">
        <f>(P51/11)*R51^2</f>
        <v>8.7660229003281979E-4</v>
      </c>
      <c r="T51" s="7"/>
      <c r="U51" s="7">
        <f>O51/(COUNT($O$4:$O$124)+1)-0.5</f>
        <v>-0.45081967213114754</v>
      </c>
      <c r="V51" s="7">
        <f>SUM($U$4:U51)/P51</f>
        <v>1.4173497267759566E-2</v>
      </c>
      <c r="W51" s="7">
        <f>(P51/11)*V51^2</f>
        <v>8.7660229003281979E-4</v>
      </c>
      <c r="X51" s="7"/>
    </row>
    <row r="52" spans="1:24" x14ac:dyDescent="0.25">
      <c r="A52" s="4">
        <v>42633</v>
      </c>
      <c r="B52">
        <v>9.6739999999999995</v>
      </c>
      <c r="C52">
        <f>(B52-B51)/B51</f>
        <v>-1.846590909090913E-2</v>
      </c>
      <c r="E52">
        <f>C52-$D$3</f>
        <v>-5.7172659097114355E-3</v>
      </c>
      <c r="F52">
        <f>E52^2</f>
        <v>3.2687129482348529E-5</v>
      </c>
      <c r="G52">
        <f>(E52-$D$3)^2</f>
        <v>4.9440266333973546E-5</v>
      </c>
      <c r="J52">
        <f>E52/$I$3</f>
        <v>-4.3109638373081259E-2</v>
      </c>
      <c r="L52" s="36">
        <f>G52/$I$3</f>
        <v>3.7279217660771672E-4</v>
      </c>
      <c r="M52" s="7">
        <f>RANK(L52,$L$4:$L$124)</f>
        <v>112</v>
      </c>
      <c r="N52" s="7">
        <f>L52</f>
        <v>3.7279217660771672E-4</v>
      </c>
      <c r="O52" s="7">
        <f>RANK(N52,$N$4:$N$124)</f>
        <v>112</v>
      </c>
      <c r="P52" s="7">
        <v>49</v>
      </c>
      <c r="Q52" s="7">
        <f>M52/(COUNT($M$4:$M$124)+1)-0.5</f>
        <v>0.41803278688524592</v>
      </c>
      <c r="R52" s="7">
        <f>SUM($Q$4:Q52)/P52</f>
        <v>2.2415523586483774E-2</v>
      </c>
      <c r="S52" s="7">
        <f>(P52/11)*R52^2</f>
        <v>2.2382117441049373E-3</v>
      </c>
      <c r="T52" s="7"/>
      <c r="U52" s="7">
        <f>O52/(COUNT($O$4:$O$124)+1)-0.5</f>
        <v>0.41803278688524592</v>
      </c>
      <c r="V52" s="7">
        <f>SUM($U$4:U52)/P52</f>
        <v>2.2415523586483774E-2</v>
      </c>
      <c r="W52" s="7">
        <f>(P52/11)*V52^2</f>
        <v>2.2382117441049373E-3</v>
      </c>
      <c r="X52" s="7"/>
    </row>
    <row r="53" spans="1:24" x14ac:dyDescent="0.25">
      <c r="A53" s="4">
        <v>42634</v>
      </c>
      <c r="B53">
        <v>9.4009999999999998</v>
      </c>
      <c r="C53">
        <f>(B53-B52)/B52</f>
        <v>-2.8219971056439912E-2</v>
      </c>
      <c r="E53">
        <f>C53-$D$3</f>
        <v>-1.5471327875242217E-2</v>
      </c>
      <c r="F53">
        <f>E53^2</f>
        <v>2.3936198622324687E-4</v>
      </c>
      <c r="G53">
        <f>(E53-$D$3)^2</f>
        <v>7.4130119431843167E-6</v>
      </c>
      <c r="J53">
        <f>E53/$I$3</f>
        <v>-0.11665774522051695</v>
      </c>
      <c r="L53" s="36">
        <f>G53/$I$3</f>
        <v>5.5895994549278869E-5</v>
      </c>
      <c r="M53" s="7">
        <f>RANK(L53,$L$4:$L$124)</f>
        <v>120</v>
      </c>
      <c r="N53" s="7">
        <f>L53</f>
        <v>5.5895994549278869E-5</v>
      </c>
      <c r="O53" s="7">
        <f>RANK(N53,$N$4:$N$124)</f>
        <v>120</v>
      </c>
      <c r="P53" s="7">
        <v>50</v>
      </c>
      <c r="Q53" s="7">
        <f>M53/(COUNT($M$4:$M$124)+1)-0.5</f>
        <v>0.48360655737704916</v>
      </c>
      <c r="R53" s="7">
        <f>SUM($Q$4:Q53)/P53</f>
        <v>3.1639344262295081E-2</v>
      </c>
      <c r="S53" s="7">
        <f>(P53/11)*R53^2</f>
        <v>4.5502186606728393E-3</v>
      </c>
      <c r="T53" s="7"/>
      <c r="U53" s="7">
        <f>O53/(COUNT($O$4:$O$124)+1)-0.5</f>
        <v>0.48360655737704916</v>
      </c>
      <c r="V53" s="7">
        <f>SUM($U$4:U53)/P53</f>
        <v>3.1639344262295081E-2</v>
      </c>
      <c r="W53" s="7">
        <f>(P53/11)*V53^2</f>
        <v>4.5502186606728393E-3</v>
      </c>
      <c r="X53" s="7"/>
    </row>
    <row r="54" spans="1:24" x14ac:dyDescent="0.25">
      <c r="A54" s="4">
        <v>42635</v>
      </c>
      <c r="B54">
        <v>9.625</v>
      </c>
      <c r="C54">
        <f>(B54-B53)/B53</f>
        <v>2.3827252419955345E-2</v>
      </c>
      <c r="E54">
        <f>C54-$D$3</f>
        <v>3.6575895601153041E-2</v>
      </c>
      <c r="F54">
        <f>E54^2</f>
        <v>1.3377961390264464E-3</v>
      </c>
      <c r="G54">
        <f>(E54-$D$3)^2</f>
        <v>2.4329101260916215E-3</v>
      </c>
      <c r="J54">
        <f>E54/$I$3</f>
        <v>0.2757915509682608</v>
      </c>
      <c r="L54" s="36">
        <f>G54/$I$3</f>
        <v>1.8344760832597163E-2</v>
      </c>
      <c r="M54" s="7">
        <f>RANK(L54,$L$4:$L$124)</f>
        <v>62</v>
      </c>
      <c r="N54" s="7">
        <f>L54</f>
        <v>1.8344760832597163E-2</v>
      </c>
      <c r="O54" s="7">
        <f>RANK(N54,$N$4:$N$124)</f>
        <v>62</v>
      </c>
      <c r="P54" s="7">
        <v>51</v>
      </c>
      <c r="Q54" s="7">
        <f>M54/(COUNT($M$4:$M$124)+1)-0.5</f>
        <v>8.1967213114754189E-3</v>
      </c>
      <c r="R54" s="7">
        <f>SUM($Q$4:Q54)/P54</f>
        <v>3.1179684988749602E-2</v>
      </c>
      <c r="S54" s="7">
        <f>(P54/11)*R54^2</f>
        <v>4.5073464141709568E-3</v>
      </c>
      <c r="T54" s="7"/>
      <c r="U54" s="7">
        <f>O54/(COUNT($O$4:$O$124)+1)-0.5</f>
        <v>8.1967213114754189E-3</v>
      </c>
      <c r="V54" s="7">
        <f>SUM($U$4:U54)/P54</f>
        <v>3.1179684988749602E-2</v>
      </c>
      <c r="W54" s="7">
        <f>(P54/11)*V54^2</f>
        <v>4.5073464141709568E-3</v>
      </c>
      <c r="X54" s="7"/>
    </row>
    <row r="55" spans="1:24" x14ac:dyDescent="0.25">
      <c r="A55" s="4">
        <v>42636</v>
      </c>
      <c r="B55">
        <v>9.4079999999999995</v>
      </c>
      <c r="C55">
        <f>(B55-B54)/B54</f>
        <v>-2.2545454545454601E-2</v>
      </c>
      <c r="E55">
        <f>C55-$D$3</f>
        <v>-9.7968113642569066E-3</v>
      </c>
      <c r="F55">
        <f>E55^2</f>
        <v>9.5977512906833277E-5</v>
      </c>
      <c r="G55">
        <f>(E55-$D$3)^2</f>
        <v>8.713311075503953E-6</v>
      </c>
      <c r="J55">
        <f>E55/$I$3</f>
        <v>-7.3870448181362361E-2</v>
      </c>
      <c r="L55" s="36">
        <f>G55/$I$3</f>
        <v>6.5700580562309027E-5</v>
      </c>
      <c r="M55" s="7">
        <f>RANK(L55,$L$4:$L$124)</f>
        <v>119</v>
      </c>
      <c r="N55" s="7">
        <f>L55</f>
        <v>6.5700580562309027E-5</v>
      </c>
      <c r="O55" s="7">
        <f>RANK(N55,$N$4:$N$124)</f>
        <v>119</v>
      </c>
      <c r="P55" s="7">
        <v>52</v>
      </c>
      <c r="Q55" s="7">
        <f>M55/(COUNT($M$4:$M$124)+1)-0.5</f>
        <v>0.47540983606557374</v>
      </c>
      <c r="R55" s="7">
        <f>SUM($Q$4:Q55)/P55</f>
        <v>3.9722572509457758E-2</v>
      </c>
      <c r="S55" s="7">
        <f>(P55/11)*R55^2</f>
        <v>7.4590821701813383E-3</v>
      </c>
      <c r="T55" s="7"/>
      <c r="U55" s="7">
        <f>O55/(COUNT($O$4:$O$124)+1)-0.5</f>
        <v>0.47540983606557374</v>
      </c>
      <c r="V55" s="7">
        <f>SUM($U$4:U55)/P55</f>
        <v>3.9722572509457758E-2</v>
      </c>
      <c r="W55" s="7">
        <f>(P55/11)*V55^2</f>
        <v>7.4590821701813383E-3</v>
      </c>
      <c r="X55" s="7"/>
    </row>
    <row r="56" spans="1:24" x14ac:dyDescent="0.25">
      <c r="A56" s="4">
        <v>42639</v>
      </c>
      <c r="B56">
        <v>10.458</v>
      </c>
      <c r="C56">
        <f>(B56-B55)/B55</f>
        <v>0.11160714285714293</v>
      </c>
      <c r="E56">
        <f>C56-$D$3</f>
        <v>0.12435578603834063</v>
      </c>
      <c r="F56">
        <f>E56^2</f>
        <v>1.5464361521213554E-2</v>
      </c>
      <c r="G56">
        <f>(E56-$D$3)^2</f>
        <v>1.8797624511615395E-2</v>
      </c>
      <c r="J56">
        <f>E56/$I$3</f>
        <v>0.93767423981574294</v>
      </c>
      <c r="L56" s="36">
        <f>G56/$I$3</f>
        <v>0.14173886745274872</v>
      </c>
      <c r="M56" s="7">
        <f>RANK(L56,$L$4:$L$124)</f>
        <v>13</v>
      </c>
      <c r="N56" s="7">
        <f>L56</f>
        <v>0.14173886745274872</v>
      </c>
      <c r="O56" s="7">
        <f>RANK(N56,$N$4:$N$124)</f>
        <v>13</v>
      </c>
      <c r="P56" s="7">
        <v>53</v>
      </c>
      <c r="Q56" s="7">
        <f>M56/(COUNT($M$4:$M$124)+1)-0.5</f>
        <v>-0.39344262295081966</v>
      </c>
      <c r="R56" s="7">
        <f>SUM($Q$4:Q56)/P56</f>
        <v>3.1549644293226105E-2</v>
      </c>
      <c r="S56" s="7">
        <f>(P56/11)*R56^2</f>
        <v>4.7959220833220005E-3</v>
      </c>
      <c r="T56" s="7"/>
      <c r="U56" s="7">
        <f>O56/(COUNT($O$4:$O$124)+1)-0.5</f>
        <v>-0.39344262295081966</v>
      </c>
      <c r="V56" s="7">
        <f>SUM($U$4:U56)/P56</f>
        <v>3.1549644293226105E-2</v>
      </c>
      <c r="W56" s="7">
        <f>(P56/11)*V56^2</f>
        <v>4.7959220833220005E-3</v>
      </c>
      <c r="X56" s="7"/>
    </row>
    <row r="57" spans="1:24" x14ac:dyDescent="0.25">
      <c r="A57" s="4">
        <v>42640</v>
      </c>
      <c r="B57">
        <v>11.375</v>
      </c>
      <c r="C57">
        <f>(B57-B56)/B56</f>
        <v>8.7684069611780435E-2</v>
      </c>
      <c r="E57">
        <f>C57-$D$3</f>
        <v>0.10043271279297813</v>
      </c>
      <c r="F57">
        <f>E57^2</f>
        <v>1.0086729798956834E-2</v>
      </c>
      <c r="G57">
        <f>(E57-$D$3)^2</f>
        <v>1.2810019340153108E-2</v>
      </c>
      <c r="J57">
        <f>E57/$I$3</f>
        <v>0.75728818594539471</v>
      </c>
      <c r="L57" s="36">
        <f>G57/$I$3</f>
        <v>9.6590802321812982E-2</v>
      </c>
      <c r="M57" s="7">
        <f>RANK(L57,$L$4:$L$124)</f>
        <v>22</v>
      </c>
      <c r="N57" s="7">
        <f>L57</f>
        <v>9.6590802321812982E-2</v>
      </c>
      <c r="O57" s="7">
        <f>RANK(N57,$N$4:$N$124)</f>
        <v>22</v>
      </c>
      <c r="P57" s="7">
        <v>54</v>
      </c>
      <c r="Q57" s="7">
        <f>M57/(COUNT($M$4:$M$124)+1)-0.5</f>
        <v>-0.31967213114754101</v>
      </c>
      <c r="R57" s="7">
        <f>SUM($Q$4:Q57)/P57</f>
        <v>2.504553734061931E-2</v>
      </c>
      <c r="S57" s="7">
        <f>(P57/11)*R57^2</f>
        <v>3.0793693451581124E-3</v>
      </c>
      <c r="T57" s="7"/>
      <c r="U57" s="7">
        <f>O57/(COUNT($O$4:$O$124)+1)-0.5</f>
        <v>-0.31967213114754101</v>
      </c>
      <c r="V57" s="7">
        <f>SUM($U$4:U57)/P57</f>
        <v>2.504553734061931E-2</v>
      </c>
      <c r="W57" s="7">
        <f>(P57/11)*V57^2</f>
        <v>3.0793693451581124E-3</v>
      </c>
      <c r="X57" s="7"/>
    </row>
    <row r="58" spans="1:24" x14ac:dyDescent="0.25">
      <c r="A58" s="4">
        <v>42641</v>
      </c>
      <c r="B58">
        <v>9.59</v>
      </c>
      <c r="C58">
        <f>(B58-B57)/B57</f>
        <v>-0.15692307692307694</v>
      </c>
      <c r="E58">
        <f>C58-$D$3</f>
        <v>-0.14417443374187924</v>
      </c>
      <c r="F58">
        <f>E58^2</f>
        <v>2.0786267344791529E-2</v>
      </c>
      <c r="G58">
        <f>(E58-$D$3)^2</f>
        <v>1.7272738424500129E-2</v>
      </c>
      <c r="J58">
        <f>E58/$I$3</f>
        <v>-1.0871118816948433</v>
      </c>
      <c r="L58" s="36">
        <f>G58/$I$3</f>
        <v>0.130240838707222</v>
      </c>
      <c r="M58" s="7">
        <f>RANK(L58,$L$4:$L$124)</f>
        <v>15</v>
      </c>
      <c r="N58" s="7">
        <f>L58</f>
        <v>0.130240838707222</v>
      </c>
      <c r="O58" s="7">
        <f>RANK(N58,$N$4:$N$124)</f>
        <v>15</v>
      </c>
      <c r="P58" s="7">
        <v>55</v>
      </c>
      <c r="Q58" s="7">
        <f>M58/(COUNT($M$4:$M$124)+1)-0.5</f>
        <v>-0.37704918032786883</v>
      </c>
      <c r="R58" s="7">
        <f>SUM($Q$4:Q58)/P58</f>
        <v>1.7734724292101343E-2</v>
      </c>
      <c r="S58" s="7">
        <f>(P58/11)*R58^2</f>
        <v>1.5726022285842474E-3</v>
      </c>
      <c r="T58" s="7"/>
      <c r="U58" s="7">
        <f>O58/(COUNT($O$4:$O$124)+1)-0.5</f>
        <v>-0.37704918032786883</v>
      </c>
      <c r="V58" s="7">
        <f>SUM($U$4:U58)/P58</f>
        <v>1.7734724292101343E-2</v>
      </c>
      <c r="W58" s="7">
        <f>(P58/11)*V58^2</f>
        <v>1.5726022285842474E-3</v>
      </c>
      <c r="X58" s="7"/>
    </row>
    <row r="59" spans="1:24" x14ac:dyDescent="0.25">
      <c r="A59" s="4">
        <v>42642</v>
      </c>
      <c r="B59">
        <v>10.045</v>
      </c>
      <c r="C59">
        <f>(B59-B58)/B58</f>
        <v>4.7445255474452566E-2</v>
      </c>
      <c r="E59">
        <f>C59-$D$3</f>
        <v>6.0193898655650259E-2</v>
      </c>
      <c r="F59">
        <f>E59^2</f>
        <v>3.6233054353666939E-3</v>
      </c>
      <c r="G59">
        <f>(E59-$D$3)^2</f>
        <v>5.3206144096203138E-3</v>
      </c>
      <c r="J59">
        <f>E59/$I$3</f>
        <v>0.4538772980461141</v>
      </c>
      <c r="L59" s="36">
        <f>G59/$I$3</f>
        <v>4.0118785227695283E-2</v>
      </c>
      <c r="M59" s="7">
        <f>RANK(L59,$L$4:$L$124)</f>
        <v>42</v>
      </c>
      <c r="N59" s="7">
        <f>L59</f>
        <v>4.0118785227695283E-2</v>
      </c>
      <c r="O59" s="7">
        <f>RANK(N59,$N$4:$N$124)</f>
        <v>42</v>
      </c>
      <c r="P59" s="7">
        <v>56</v>
      </c>
      <c r="Q59" s="7">
        <f>M59/(COUNT($M$4:$M$124)+1)-0.5</f>
        <v>-0.15573770491803279</v>
      </c>
      <c r="R59" s="7">
        <f>SUM($Q$4:Q59)/P59</f>
        <v>1.4637002341920375E-2</v>
      </c>
      <c r="S59" s="7">
        <f>(P59/11)*R59^2</f>
        <v>1.0906857184739475E-3</v>
      </c>
      <c r="T59" s="7"/>
      <c r="U59" s="7">
        <f>O59/(COUNT($O$4:$O$124)+1)-0.5</f>
        <v>-0.15573770491803279</v>
      </c>
      <c r="V59" s="7">
        <f>SUM($U$4:U59)/P59</f>
        <v>1.4637002341920375E-2</v>
      </c>
      <c r="W59" s="7">
        <f>(P59/11)*V59^2</f>
        <v>1.0906857184739475E-3</v>
      </c>
      <c r="X59" s="7"/>
    </row>
    <row r="60" spans="1:24" x14ac:dyDescent="0.25">
      <c r="A60" s="4">
        <v>42643</v>
      </c>
      <c r="B60">
        <v>9.4499999999999993</v>
      </c>
      <c r="C60">
        <f>(B60-B59)/B59</f>
        <v>-5.9233449477351978E-2</v>
      </c>
      <c r="E60">
        <f>C60-$D$3</f>
        <v>-4.6484806296154285E-2</v>
      </c>
      <c r="F60">
        <f>E60^2</f>
        <v>2.1608372163909851E-3</v>
      </c>
      <c r="G60">
        <f>(E60-$D$3)^2</f>
        <v>1.1381287017189576E-3</v>
      </c>
      <c r="J60">
        <f>E60/$I$3</f>
        <v>-0.35050725660074927</v>
      </c>
      <c r="L60" s="36">
        <f>G60/$I$3</f>
        <v>8.5817797401704435E-3</v>
      </c>
      <c r="M60" s="7">
        <f>RANK(L60,$L$4:$L$124)</f>
        <v>84</v>
      </c>
      <c r="N60" s="7">
        <f>L60</f>
        <v>8.5817797401704435E-3</v>
      </c>
      <c r="O60" s="7">
        <f>RANK(N60,$N$4:$N$124)</f>
        <v>84</v>
      </c>
      <c r="P60" s="7">
        <v>57</v>
      </c>
      <c r="Q60" s="7">
        <f>M60/(COUNT($M$4:$M$124)+1)-0.5</f>
        <v>0.18852459016393441</v>
      </c>
      <c r="R60" s="7">
        <f>SUM($Q$4:Q60)/P60</f>
        <v>1.7687661777394302E-2</v>
      </c>
      <c r="S60" s="7">
        <f>(P60/11)*R60^2</f>
        <v>1.6211493283304758E-3</v>
      </c>
      <c r="T60" s="7"/>
      <c r="U60" s="7">
        <f>O60/(COUNT($O$4:$O$124)+1)-0.5</f>
        <v>0.18852459016393441</v>
      </c>
      <c r="V60" s="7">
        <f>SUM($U$4:U60)/P60</f>
        <v>1.7687661777394302E-2</v>
      </c>
      <c r="W60" s="7">
        <f>(P60/11)*V60^2</f>
        <v>1.6211493283304758E-3</v>
      </c>
      <c r="X60" s="7"/>
    </row>
    <row r="61" spans="1:24" x14ac:dyDescent="0.25">
      <c r="A61" s="4">
        <v>42646</v>
      </c>
      <c r="B61">
        <v>9.5410000000000004</v>
      </c>
      <c r="C61">
        <f>(B61-B60)/B60</f>
        <v>9.6296296296297448E-3</v>
      </c>
      <c r="E61">
        <f>C61-$D$3</f>
        <v>2.2378272810827438E-2</v>
      </c>
      <c r="F61">
        <f>E61^2</f>
        <v>5.0078709399581855E-4</v>
      </c>
      <c r="G61">
        <f>(E61-$D$3)^2</f>
        <v>1.2339002271107909E-3</v>
      </c>
      <c r="J61">
        <f>E61/$I$3</f>
        <v>0.16873786588275361</v>
      </c>
      <c r="L61" s="36">
        <f>G61/$I$3</f>
        <v>9.3039213881681813E-3</v>
      </c>
      <c r="M61" s="7">
        <f>RANK(L61,$L$4:$L$124)</f>
        <v>81</v>
      </c>
      <c r="N61" s="7">
        <f>L61</f>
        <v>9.3039213881681813E-3</v>
      </c>
      <c r="O61" s="7">
        <f>RANK(N61,$N$4:$N$124)</f>
        <v>81</v>
      </c>
      <c r="P61" s="7">
        <v>58</v>
      </c>
      <c r="Q61" s="7">
        <f>M61/(COUNT($M$4:$M$124)+1)-0.5</f>
        <v>0.16393442622950816</v>
      </c>
      <c r="R61" s="7">
        <f>SUM($Q$4:Q61)/P61</f>
        <v>2.0209157716223853E-2</v>
      </c>
      <c r="S61" s="7">
        <f>(P61/11)*R61^2</f>
        <v>2.1534348386140168E-3</v>
      </c>
      <c r="T61" s="7"/>
      <c r="U61" s="7">
        <f>O61/(COUNT($O$4:$O$124)+1)-0.5</f>
        <v>0.16393442622950816</v>
      </c>
      <c r="V61" s="7">
        <f>SUM($U$4:U61)/P61</f>
        <v>2.0209157716223853E-2</v>
      </c>
      <c r="W61" s="7">
        <f>(P61/11)*V61^2</f>
        <v>2.1534348386140168E-3</v>
      </c>
      <c r="X61" s="7"/>
    </row>
    <row r="62" spans="1:24" x14ac:dyDescent="0.25">
      <c r="A62" s="4">
        <v>42647</v>
      </c>
      <c r="B62">
        <v>8.7430000000000003</v>
      </c>
      <c r="C62">
        <f>(B62-B61)/B61</f>
        <v>-8.3639031548055756E-2</v>
      </c>
      <c r="E62">
        <f>C62-$D$3</f>
        <v>-7.0890388366858056E-2</v>
      </c>
      <c r="F62">
        <f>E62^2</f>
        <v>5.0254471628039645E-3</v>
      </c>
      <c r="G62">
        <f>(E62-$D$3)^2</f>
        <v>3.38046253323426E-3</v>
      </c>
      <c r="J62">
        <f>E62/$I$3</f>
        <v>-0.5345315496750761</v>
      </c>
      <c r="L62" s="36">
        <f>G62/$I$3</f>
        <v>2.5489546864339307E-2</v>
      </c>
      <c r="M62" s="7">
        <f>RANK(L62,$L$4:$L$124)</f>
        <v>55</v>
      </c>
      <c r="N62" s="7">
        <f>L62</f>
        <v>2.5489546864339307E-2</v>
      </c>
      <c r="O62" s="7">
        <f>RANK(N62,$N$4:$N$124)</f>
        <v>55</v>
      </c>
      <c r="P62" s="7">
        <v>59</v>
      </c>
      <c r="Q62" s="7">
        <f>M62/(COUNT($M$4:$M$124)+1)-0.5</f>
        <v>-4.9180327868852458E-2</v>
      </c>
      <c r="R62" s="7">
        <f>SUM($Q$4:Q62)/P62</f>
        <v>1.9033064740205611E-2</v>
      </c>
      <c r="S62" s="7">
        <f>(P62/11)*R62^2</f>
        <v>1.9430177864442385E-3</v>
      </c>
      <c r="T62" s="7"/>
      <c r="U62" s="7">
        <f>O62/(COUNT($O$4:$O$124)+1)-0.5</f>
        <v>-4.9180327868852458E-2</v>
      </c>
      <c r="V62" s="7">
        <f>SUM($U$4:U62)/P62</f>
        <v>1.9033064740205611E-2</v>
      </c>
      <c r="W62" s="7">
        <f>(P62/11)*V62^2</f>
        <v>1.9430177864442385E-3</v>
      </c>
      <c r="X62" s="7"/>
    </row>
    <row r="63" spans="1:24" x14ac:dyDescent="0.25">
      <c r="A63" s="4">
        <v>42648</v>
      </c>
      <c r="B63">
        <v>9.2050000000000001</v>
      </c>
      <c r="C63">
        <f>(B63-B62)/B62</f>
        <v>5.2842273819055215E-2</v>
      </c>
      <c r="E63">
        <f>C63-$D$3</f>
        <v>6.5590917000252907E-2</v>
      </c>
      <c r="F63">
        <f>E63^2</f>
        <v>4.3021683929340658E-3</v>
      </c>
      <c r="G63">
        <f>(E63-$D$3)^2</f>
        <v>6.1370866894231218E-3</v>
      </c>
      <c r="J63">
        <f>E63/$I$3</f>
        <v>0.49457218836659056</v>
      </c>
      <c r="L63" s="36">
        <f>G63/$I$3</f>
        <v>4.6275193776781083E-2</v>
      </c>
      <c r="M63" s="7">
        <f>RANK(L63,$L$4:$L$124)</f>
        <v>39</v>
      </c>
      <c r="N63" s="7">
        <f>L63</f>
        <v>4.6275193776781083E-2</v>
      </c>
      <c r="O63" s="7">
        <f>RANK(N63,$N$4:$N$124)</f>
        <v>39</v>
      </c>
      <c r="P63" s="7">
        <v>60</v>
      </c>
      <c r="Q63" s="7">
        <f>M63/(COUNT($M$4:$M$124)+1)-0.5</f>
        <v>-0.18032786885245899</v>
      </c>
      <c r="R63" s="7">
        <f>SUM($Q$4:Q63)/P63</f>
        <v>1.5710382513661199E-2</v>
      </c>
      <c r="S63" s="7">
        <f>(P63/11)*R63^2</f>
        <v>1.3462697385030083E-3</v>
      </c>
      <c r="T63" s="7"/>
      <c r="U63" s="7">
        <f>O63/(COUNT($O$4:$O$124)+1)-0.5</f>
        <v>-0.18032786885245899</v>
      </c>
      <c r="V63" s="7">
        <f>SUM($U$4:U63)/P63</f>
        <v>1.5710382513661199E-2</v>
      </c>
      <c r="W63" s="7">
        <f>(P63/11)*V63^2</f>
        <v>1.3462697385030083E-3</v>
      </c>
      <c r="X63" s="7"/>
    </row>
    <row r="64" spans="1:24" x14ac:dyDescent="0.25">
      <c r="A64" s="4">
        <v>42649</v>
      </c>
      <c r="B64">
        <v>9.1069999999999993</v>
      </c>
      <c r="C64">
        <f>(B64-B63)/B63</f>
        <v>-1.0646387832699701E-2</v>
      </c>
      <c r="E64">
        <f>C64-$D$3</f>
        <v>2.1022553484979934E-3</v>
      </c>
      <c r="F64">
        <f>E64^2</f>
        <v>4.4194775502884197E-6</v>
      </c>
      <c r="G64">
        <f>(E64-$D$3)^2</f>
        <v>2.2054918713931756E-4</v>
      </c>
      <c r="J64">
        <f>E64/$I$3</f>
        <v>1.5851539752188754E-2</v>
      </c>
      <c r="L64" s="36">
        <f>G64/$I$3</f>
        <v>1.6629969379074912E-3</v>
      </c>
      <c r="M64" s="7">
        <f>RANK(L64,$L$4:$L$124)</f>
        <v>101</v>
      </c>
      <c r="N64" s="7">
        <f>L64</f>
        <v>1.6629969379074912E-3</v>
      </c>
      <c r="O64" s="7">
        <f>RANK(N64,$N$4:$N$124)</f>
        <v>101</v>
      </c>
      <c r="P64" s="7">
        <v>61</v>
      </c>
      <c r="Q64" s="7">
        <f>M64/(COUNT($M$4:$M$124)+1)-0.5</f>
        <v>0.32786885245901642</v>
      </c>
      <c r="R64" s="7">
        <f>SUM($Q$4:Q64)/P64</f>
        <v>2.0827734479978495E-2</v>
      </c>
      <c r="S64" s="7">
        <f>(P64/11)*R64^2</f>
        <v>2.4055878125161445E-3</v>
      </c>
      <c r="T64" s="7"/>
      <c r="U64" s="7">
        <f>O64/(COUNT($O$4:$O$124)+1)-0.5</f>
        <v>0.32786885245901642</v>
      </c>
      <c r="V64" s="7">
        <f>SUM($U$4:U64)/P64</f>
        <v>2.0827734479978495E-2</v>
      </c>
      <c r="W64" s="7">
        <f>(P64/11)*V64^2</f>
        <v>2.4055878125161445E-3</v>
      </c>
      <c r="X64" s="7"/>
    </row>
    <row r="65" spans="1:24" x14ac:dyDescent="0.25">
      <c r="A65" s="4">
        <v>42650</v>
      </c>
      <c r="B65">
        <v>8.5050000000000008</v>
      </c>
      <c r="C65">
        <f>(B65-B64)/B64</f>
        <v>-6.6102997694081317E-2</v>
      </c>
      <c r="E65">
        <f>C65-$D$3</f>
        <v>-5.3354354512883624E-2</v>
      </c>
      <c r="F65">
        <f>E65^2</f>
        <v>2.846687145486465E-3</v>
      </c>
      <c r="G65">
        <f>(E65-$D$3)^2</f>
        <v>1.6488237927522072E-3</v>
      </c>
      <c r="J65">
        <f>E65/$I$3</f>
        <v>-0.40230539649601155</v>
      </c>
      <c r="L65" s="36">
        <f>G65/$I$3</f>
        <v>1.2432550552833658E-2</v>
      </c>
      <c r="M65" s="7">
        <f>RANK(L65,$L$4:$L$124)</f>
        <v>73</v>
      </c>
      <c r="N65" s="7">
        <f>L65</f>
        <v>1.2432550552833658E-2</v>
      </c>
      <c r="O65" s="7">
        <f>RANK(N65,$N$4:$N$124)</f>
        <v>73</v>
      </c>
      <c r="P65" s="7">
        <v>62</v>
      </c>
      <c r="Q65" s="7">
        <f>M65/(COUNT($M$4:$M$124)+1)-0.5</f>
        <v>9.8360655737704916E-2</v>
      </c>
      <c r="R65" s="7">
        <f>SUM($Q$4:Q65)/P65</f>
        <v>2.2078265468006345E-2</v>
      </c>
      <c r="S65" s="7">
        <f>(P65/11)*R65^2</f>
        <v>2.7474443615179284E-3</v>
      </c>
      <c r="T65" s="7"/>
      <c r="U65" s="7">
        <f>O65/(COUNT($O$4:$O$124)+1)-0.5</f>
        <v>9.8360655737704916E-2</v>
      </c>
      <c r="V65" s="7">
        <f>SUM($U$4:U65)/P65</f>
        <v>2.2078265468006345E-2</v>
      </c>
      <c r="W65" s="7">
        <f>(P65/11)*V65^2</f>
        <v>2.7474443615179284E-3</v>
      </c>
      <c r="X65" s="7"/>
    </row>
    <row r="66" spans="1:24" x14ac:dyDescent="0.25">
      <c r="A66" s="4">
        <v>42653</v>
      </c>
      <c r="B66">
        <v>8.0500000000000007</v>
      </c>
      <c r="C66">
        <f>(B66-B65)/B65</f>
        <v>-5.3497942386831282E-2</v>
      </c>
      <c r="E66">
        <f>C66-$D$3</f>
        <v>-4.0749299205633589E-2</v>
      </c>
      <c r="F66">
        <f>E66^2</f>
        <v>1.6605053857502504E-3</v>
      </c>
      <c r="G66">
        <f>(E66-$D$3)^2</f>
        <v>7.8403673779877823E-4</v>
      </c>
      <c r="J66">
        <f>E66/$I$3</f>
        <v>-0.30726007508718722</v>
      </c>
      <c r="L66" s="36">
        <f>G66/$I$3</f>
        <v>5.9118363167791873E-3</v>
      </c>
      <c r="M66" s="7">
        <f>RANK(L66,$L$4:$L$124)</f>
        <v>86</v>
      </c>
      <c r="N66" s="7">
        <f>L66</f>
        <v>5.9118363167791873E-3</v>
      </c>
      <c r="O66" s="7">
        <f>RANK(N66,$N$4:$N$124)</f>
        <v>86</v>
      </c>
      <c r="P66" s="7">
        <v>63</v>
      </c>
      <c r="Q66" s="7">
        <f>M66/(COUNT($M$4:$M$124)+1)-0.5</f>
        <v>0.20491803278688525</v>
      </c>
      <c r="R66" s="7">
        <f>SUM($Q$4:Q66)/P66</f>
        <v>2.4980483996877439E-2</v>
      </c>
      <c r="S66" s="7">
        <f>(P66/11)*R66^2</f>
        <v>3.5739589622954312E-3</v>
      </c>
      <c r="T66" s="7"/>
      <c r="U66" s="7">
        <f>O66/(COUNT($O$4:$O$124)+1)-0.5</f>
        <v>0.20491803278688525</v>
      </c>
      <c r="V66" s="7">
        <f>SUM($U$4:U66)/P66</f>
        <v>2.4980483996877439E-2</v>
      </c>
      <c r="W66" s="7">
        <f>(P66/11)*V66^2</f>
        <v>3.5739589622954312E-3</v>
      </c>
      <c r="X66" s="7"/>
    </row>
    <row r="67" spans="1:24" x14ac:dyDescent="0.25">
      <c r="A67" s="4">
        <v>42654</v>
      </c>
      <c r="B67">
        <v>7.7210000000000001</v>
      </c>
      <c r="C67">
        <f>(B67-B66)/B66</f>
        <v>-4.0869565217391379E-2</v>
      </c>
      <c r="E67">
        <f>C67-$D$3</f>
        <v>-2.8120922036193687E-2</v>
      </c>
      <c r="F67">
        <f>E67^2</f>
        <v>7.9078625616568364E-4</v>
      </c>
      <c r="G67">
        <f>(E67-$D$3)^2</f>
        <v>2.3630695719575688E-4</v>
      </c>
      <c r="J67">
        <f>E67/$I$3</f>
        <v>-0.21203890090868779</v>
      </c>
      <c r="L67" s="36">
        <f>G67/$I$3</f>
        <v>1.7818145299920887E-3</v>
      </c>
      <c r="M67" s="7">
        <f>RANK(L67,$L$4:$L$124)</f>
        <v>100</v>
      </c>
      <c r="N67" s="7">
        <f>L67</f>
        <v>1.7818145299920887E-3</v>
      </c>
      <c r="O67" s="7">
        <f>RANK(N67,$N$4:$N$124)</f>
        <v>100</v>
      </c>
      <c r="P67" s="7">
        <v>64</v>
      </c>
      <c r="Q67" s="7">
        <f>M67/(COUNT($M$4:$M$124)+1)-0.5</f>
        <v>0.31967213114754101</v>
      </c>
      <c r="R67" s="7">
        <f>SUM($Q$4:Q67)/P67</f>
        <v>2.9585040983606557E-2</v>
      </c>
      <c r="S67" s="7">
        <f>(P67/11)*R67^2</f>
        <v>5.0925070545552271E-3</v>
      </c>
      <c r="T67" s="7"/>
      <c r="U67" s="7">
        <f>O67/(COUNT($O$4:$O$124)+1)-0.5</f>
        <v>0.31967213114754101</v>
      </c>
      <c r="V67" s="7">
        <f>SUM($U$4:U67)/P67</f>
        <v>2.9585040983606557E-2</v>
      </c>
      <c r="W67" s="7">
        <f>(P67/11)*V67^2</f>
        <v>5.0925070545552271E-3</v>
      </c>
      <c r="X67" s="7"/>
    </row>
    <row r="68" spans="1:24" x14ac:dyDescent="0.25">
      <c r="A68" s="4">
        <v>42655</v>
      </c>
      <c r="B68">
        <v>7.343</v>
      </c>
      <c r="C68">
        <f>(B68-B67)/B67</f>
        <v>-4.8957388939256587E-2</v>
      </c>
      <c r="E68">
        <f>C68-$D$3</f>
        <v>-3.6208745758058894E-2</v>
      </c>
      <c r="F68">
        <f>E68^2</f>
        <v>1.3110732693717481E-3</v>
      </c>
      <c r="G68">
        <f>(E68-$D$3)^2</f>
        <v>5.5037641291684957E-4</v>
      </c>
      <c r="J68">
        <f>E68/$I$3</f>
        <v>-0.27302314781639109</v>
      </c>
      <c r="L68" s="36">
        <f>G68/$I$3</f>
        <v>4.1499780672465819E-3</v>
      </c>
      <c r="M68" s="7">
        <f>RANK(L68,$L$4:$L$124)</f>
        <v>92</v>
      </c>
      <c r="N68" s="7">
        <f>L68</f>
        <v>4.1499780672465819E-3</v>
      </c>
      <c r="O68" s="7">
        <f>RANK(N68,$N$4:$N$124)</f>
        <v>92</v>
      </c>
      <c r="P68" s="7">
        <v>65</v>
      </c>
      <c r="Q68" s="7">
        <f>M68/(COUNT($M$4:$M$124)+1)-0.5</f>
        <v>0.25409836065573765</v>
      </c>
      <c r="R68" s="7">
        <f>SUM($Q$4:Q68)/P68</f>
        <v>3.3039092055485497E-2</v>
      </c>
      <c r="S68" s="7">
        <f>(P68/11)*R68^2</f>
        <v>6.4502549318459015E-3</v>
      </c>
      <c r="T68" s="7"/>
      <c r="U68" s="7">
        <f>O68/(COUNT($O$4:$O$124)+1)-0.5</f>
        <v>0.25409836065573765</v>
      </c>
      <c r="V68" s="7">
        <f>SUM($U$4:U68)/P68</f>
        <v>3.3039092055485497E-2</v>
      </c>
      <c r="W68" s="7">
        <f>(P68/11)*V68^2</f>
        <v>6.4502549318459015E-3</v>
      </c>
      <c r="X68" s="7"/>
    </row>
    <row r="69" spans="1:24" x14ac:dyDescent="0.25">
      <c r="A69" s="4">
        <v>42656</v>
      </c>
      <c r="B69">
        <v>7.7069999999999999</v>
      </c>
      <c r="C69">
        <f>(B69-B68)/B68</f>
        <v>4.9571020019065763E-2</v>
      </c>
      <c r="E69">
        <f>C69-$D$3</f>
        <v>6.2319663200263456E-2</v>
      </c>
      <c r="F69">
        <f>E69^2</f>
        <v>3.8837404213942711E-3</v>
      </c>
      <c r="G69">
        <f>(E69-$D$3)^2</f>
        <v>5.6352506229809217E-3</v>
      </c>
      <c r="J69">
        <f>E69/$I$3</f>
        <v>0.46990610311339809</v>
      </c>
      <c r="L69" s="36">
        <f>G69/$I$3</f>
        <v>4.2491222261629928E-2</v>
      </c>
      <c r="M69" s="7">
        <f>RANK(L69,$L$4:$L$124)</f>
        <v>40</v>
      </c>
      <c r="N69" s="7">
        <f>L69</f>
        <v>4.2491222261629928E-2</v>
      </c>
      <c r="O69" s="7">
        <f>RANK(N69,$N$4:$N$124)</f>
        <v>40</v>
      </c>
      <c r="P69" s="7">
        <v>66</v>
      </c>
      <c r="Q69" s="7">
        <f>M69/(COUNT($M$4:$M$124)+1)-0.5</f>
        <v>-0.17213114754098363</v>
      </c>
      <c r="R69" s="7">
        <f>SUM($Q$4:Q69)/P69</f>
        <v>2.99304520615996E-2</v>
      </c>
      <c r="S69" s="7">
        <f>(P69/11)*R69^2</f>
        <v>5.3749917636702702E-3</v>
      </c>
      <c r="T69" s="7"/>
      <c r="U69" s="7">
        <f>O69/(COUNT($O$4:$O$124)+1)-0.5</f>
        <v>-0.17213114754098363</v>
      </c>
      <c r="V69" s="7">
        <f>SUM($U$4:U69)/P69</f>
        <v>2.99304520615996E-2</v>
      </c>
      <c r="W69" s="7">
        <f>(P69/11)*V69^2</f>
        <v>5.3749917636702702E-3</v>
      </c>
      <c r="X69" s="7"/>
    </row>
    <row r="70" spans="1:24" x14ac:dyDescent="0.25">
      <c r="A70" s="4">
        <v>42657</v>
      </c>
      <c r="B70">
        <v>7.1890000000000001</v>
      </c>
      <c r="C70">
        <f>(B70-B69)/B69</f>
        <v>-6.7211625794732041E-2</v>
      </c>
      <c r="E70">
        <f>C70-$D$3</f>
        <v>-5.4462982613534348E-2</v>
      </c>
      <c r="F70">
        <f>E70^2</f>
        <v>2.9662164751621447E-3</v>
      </c>
      <c r="G70">
        <f>(E70-$D$3)^2</f>
        <v>1.7400861142761969E-3</v>
      </c>
      <c r="J70">
        <f>E70/$I$3</f>
        <v>-0.41066473420463684</v>
      </c>
      <c r="L70" s="36">
        <f>G70/$I$3</f>
        <v>1.3120691657361301E-2</v>
      </c>
      <c r="M70" s="7">
        <f>RANK(L70,$L$4:$L$124)</f>
        <v>71</v>
      </c>
      <c r="N70" s="7">
        <f>L70</f>
        <v>1.3120691657361301E-2</v>
      </c>
      <c r="O70" s="7">
        <f>RANK(N70,$N$4:$N$124)</f>
        <v>71</v>
      </c>
      <c r="P70" s="7">
        <v>67</v>
      </c>
      <c r="Q70" s="7">
        <f>M70/(COUNT($M$4:$M$124)+1)-0.5</f>
        <v>8.1967213114754078E-2</v>
      </c>
      <c r="R70" s="7">
        <f>SUM($Q$4:Q70)/P70</f>
        <v>3.0707120137019817E-2</v>
      </c>
      <c r="S70" s="7">
        <f>(P70/11)*R70^2</f>
        <v>5.7432840196661502E-3</v>
      </c>
      <c r="T70" s="7"/>
      <c r="U70" s="7">
        <f>O70/(COUNT($O$4:$O$124)+1)-0.5</f>
        <v>8.1967213114754078E-2</v>
      </c>
      <c r="V70" s="7">
        <f>SUM($U$4:U70)/P70</f>
        <v>3.0707120137019817E-2</v>
      </c>
      <c r="W70" s="7">
        <f>(P70/11)*V70^2</f>
        <v>5.7432840196661502E-3</v>
      </c>
      <c r="X70" s="7"/>
    </row>
    <row r="71" spans="1:24" x14ac:dyDescent="0.25">
      <c r="A71" s="4">
        <v>42660</v>
      </c>
      <c r="B71">
        <v>6.72</v>
      </c>
      <c r="C71">
        <f>(B71-B70)/B70</f>
        <v>-6.5238558909445021E-2</v>
      </c>
      <c r="E71">
        <f>C71-$D$3</f>
        <v>-5.2489915728247329E-2</v>
      </c>
      <c r="F71">
        <f>E71^2</f>
        <v>2.7551912531585065E-3</v>
      </c>
      <c r="G71">
        <f>(E71-$D$3)^2</f>
        <v>1.5793687436588811E-3</v>
      </c>
      <c r="J71">
        <f>E71/$I$3</f>
        <v>-0.39578730830668374</v>
      </c>
      <c r="L71" s="36">
        <f>G71/$I$3</f>
        <v>1.1908841826165561E-2</v>
      </c>
      <c r="M71" s="7">
        <f>RANK(L71,$L$4:$L$124)</f>
        <v>74</v>
      </c>
      <c r="N71" s="7">
        <f>L71</f>
        <v>1.1908841826165561E-2</v>
      </c>
      <c r="O71" s="7">
        <f>RANK(N71,$N$4:$N$124)</f>
        <v>74</v>
      </c>
      <c r="P71" s="7">
        <v>68</v>
      </c>
      <c r="Q71" s="7">
        <f>M71/(COUNT($M$4:$M$124)+1)-0.5</f>
        <v>0.10655737704918034</v>
      </c>
      <c r="R71" s="7">
        <f>SUM($Q$4:Q71)/P71</f>
        <v>3.1822565091610411E-2</v>
      </c>
      <c r="S71" s="7">
        <f>(P71/11)*R71^2</f>
        <v>6.2601767393331946E-3</v>
      </c>
      <c r="T71" s="7"/>
      <c r="U71" s="7">
        <f>O71/(COUNT($O$4:$O$124)+1)-0.5</f>
        <v>0.10655737704918034</v>
      </c>
      <c r="V71" s="7">
        <f>SUM($U$4:U71)/P71</f>
        <v>3.1822565091610411E-2</v>
      </c>
      <c r="W71" s="7">
        <f>(P71/11)*V71^2</f>
        <v>6.2601767393331946E-3</v>
      </c>
      <c r="X71" s="7"/>
    </row>
    <row r="72" spans="1:24" x14ac:dyDescent="0.25">
      <c r="A72" s="4">
        <v>42661</v>
      </c>
      <c r="B72">
        <v>6.79</v>
      </c>
      <c r="C72">
        <f>(B72-B71)/B71</f>
        <v>1.0416666666666709E-2</v>
      </c>
      <c r="E72">
        <f>C72-$D$3</f>
        <v>2.3165309847864406E-2</v>
      </c>
      <c r="F72">
        <f>E72^2</f>
        <v>5.366315803475636E-4</v>
      </c>
      <c r="G72">
        <f>(E72-$D$3)^2</f>
        <v>1.2898120221736787E-3</v>
      </c>
      <c r="J72">
        <f>E72/$I$3</f>
        <v>0.17467232521850937</v>
      </c>
      <c r="L72" s="36">
        <f>G72/$I$3</f>
        <v>9.7255105365505728E-3</v>
      </c>
      <c r="M72" s="7">
        <f>RANK(L72,$L$4:$L$124)</f>
        <v>80</v>
      </c>
      <c r="N72" s="7">
        <f>L72</f>
        <v>9.7255105365505728E-3</v>
      </c>
      <c r="O72" s="7">
        <f>RANK(N72,$N$4:$N$124)</f>
        <v>80</v>
      </c>
      <c r="P72" s="7">
        <v>69</v>
      </c>
      <c r="Q72" s="7">
        <f>M72/(COUNT($M$4:$M$124)+1)-0.5</f>
        <v>0.15573770491803274</v>
      </c>
      <c r="R72" s="7">
        <f>SUM($Q$4:Q72)/P72</f>
        <v>3.3618436683297691E-2</v>
      </c>
      <c r="S72" s="7">
        <f>(P72/11)*R72^2</f>
        <v>7.0894318788176187E-3</v>
      </c>
      <c r="T72" s="7"/>
      <c r="U72" s="7">
        <f>O72/(COUNT($O$4:$O$124)+1)-0.5</f>
        <v>0.15573770491803274</v>
      </c>
      <c r="V72" s="7">
        <f>SUM($U$4:U72)/P72</f>
        <v>3.3618436683297691E-2</v>
      </c>
      <c r="W72" s="7">
        <f>(P72/11)*V72^2</f>
        <v>7.0894318788176187E-3</v>
      </c>
      <c r="X72" s="7"/>
    </row>
    <row r="73" spans="1:24" x14ac:dyDescent="0.25">
      <c r="A73" s="4">
        <v>42662</v>
      </c>
      <c r="B73">
        <v>7.2729999999999997</v>
      </c>
      <c r="C73">
        <f>(B73-B72)/B72</f>
        <v>7.1134020618556643E-2</v>
      </c>
      <c r="E73">
        <f>C73-$D$3</f>
        <v>8.3882663799754342E-2</v>
      </c>
      <c r="F73">
        <f>E73^2</f>
        <v>7.0363012861426174E-3</v>
      </c>
      <c r="G73">
        <f>(E73-$D$3)^2</f>
        <v>9.3376094888469909E-3</v>
      </c>
      <c r="J73">
        <f>E73/$I$3</f>
        <v>0.6324966092683767</v>
      </c>
      <c r="L73" s="36">
        <f>G73/$I$3</f>
        <v>7.0407949304838818E-2</v>
      </c>
      <c r="M73" s="7">
        <f>RANK(L73,$L$4:$L$124)</f>
        <v>29</v>
      </c>
      <c r="N73" s="7">
        <f>L73</f>
        <v>7.0407949304838818E-2</v>
      </c>
      <c r="O73" s="7">
        <f>RANK(N73,$N$4:$N$124)</f>
        <v>29</v>
      </c>
      <c r="P73" s="7">
        <v>70</v>
      </c>
      <c r="Q73" s="7">
        <f>M73/(COUNT($M$4:$M$124)+1)-0.5</f>
        <v>-0.26229508196721313</v>
      </c>
      <c r="R73" s="7">
        <f>SUM($Q$4:Q73)/P73</f>
        <v>2.9391100702576108E-2</v>
      </c>
      <c r="S73" s="7">
        <f>(P73/11)*R73^2</f>
        <v>5.4971432759661713E-3</v>
      </c>
      <c r="T73" s="7"/>
      <c r="U73" s="7">
        <f>O73/(COUNT($O$4:$O$124)+1)-0.5</f>
        <v>-0.26229508196721313</v>
      </c>
      <c r="V73" s="7">
        <f>SUM($U$4:U73)/P73</f>
        <v>2.9391100702576108E-2</v>
      </c>
      <c r="W73" s="7">
        <f>(P73/11)*V73^2</f>
        <v>5.4971432759661713E-3</v>
      </c>
      <c r="X73" s="7"/>
    </row>
    <row r="74" spans="1:24" x14ac:dyDescent="0.25">
      <c r="A74" s="4">
        <v>42663</v>
      </c>
      <c r="B74">
        <v>7.0279999999999996</v>
      </c>
      <c r="C74">
        <f>(B74-B73)/B73</f>
        <v>-3.3686236766121286E-2</v>
      </c>
      <c r="E74">
        <f>C74-$D$3</f>
        <v>-2.0937593584923593E-2</v>
      </c>
      <c r="F74">
        <f>E74^2</f>
        <v>4.3838282512743357E-4</v>
      </c>
      <c r="G74">
        <f>(E74-$D$3)^2</f>
        <v>6.7058908714682556E-5</v>
      </c>
      <c r="J74">
        <f>E74/$I$3</f>
        <v>-0.15787477827739504</v>
      </c>
      <c r="L74" s="36">
        <f>G74/$I$3</f>
        <v>5.0564121907867364E-4</v>
      </c>
      <c r="M74" s="7">
        <f>RANK(L74,$L$4:$L$124)</f>
        <v>110</v>
      </c>
      <c r="N74" s="7">
        <f>L74</f>
        <v>5.0564121907867364E-4</v>
      </c>
      <c r="O74" s="7">
        <f>RANK(N74,$N$4:$N$124)</f>
        <v>110</v>
      </c>
      <c r="P74" s="7">
        <v>71</v>
      </c>
      <c r="Q74" s="7">
        <f>M74/(COUNT($M$4:$M$124)+1)-0.5</f>
        <v>0.40163934426229508</v>
      </c>
      <c r="R74" s="7">
        <f>SUM($Q$4:Q74)/P74</f>
        <v>3.4634033710459471E-2</v>
      </c>
      <c r="S74" s="7">
        <f>(P74/11)*R74^2</f>
        <v>7.7423324240967501E-3</v>
      </c>
      <c r="T74" s="7"/>
      <c r="U74" s="7">
        <f>O74/(COUNT($O$4:$O$124)+1)-0.5</f>
        <v>0.40163934426229508</v>
      </c>
      <c r="V74" s="7">
        <f>SUM($U$4:U74)/P74</f>
        <v>3.4634033710459471E-2</v>
      </c>
      <c r="W74" s="7">
        <f>(P74/11)*V74^2</f>
        <v>7.7423324240967501E-3</v>
      </c>
      <c r="X74" s="7"/>
    </row>
    <row r="75" spans="1:24" x14ac:dyDescent="0.25">
      <c r="A75" s="4">
        <v>42664</v>
      </c>
      <c r="B75">
        <v>7.3639999999999999</v>
      </c>
      <c r="C75">
        <f>(B75-B74)/B74</f>
        <v>4.7808764940239092E-2</v>
      </c>
      <c r="E75">
        <f>C75-$D$3</f>
        <v>6.0557408121436784E-2</v>
      </c>
      <c r="F75">
        <f>E75^2</f>
        <v>3.6671996783862577E-3</v>
      </c>
      <c r="G75">
        <f>(E75-$D$3)^2</f>
        <v>5.373777157584479E-3</v>
      </c>
      <c r="J75">
        <f>E75/$I$3</f>
        <v>0.45661825182764637</v>
      </c>
      <c r="L75" s="36">
        <f>G75/$I$3</f>
        <v>4.0519645862104728E-2</v>
      </c>
      <c r="M75" s="7">
        <f>RANK(L75,$L$4:$L$124)</f>
        <v>41</v>
      </c>
      <c r="N75" s="7">
        <f>L75</f>
        <v>4.0519645862104728E-2</v>
      </c>
      <c r="O75" s="7">
        <f>RANK(N75,$N$4:$N$124)</f>
        <v>41</v>
      </c>
      <c r="P75" s="7">
        <v>72</v>
      </c>
      <c r="Q75" s="7">
        <f>M75/(COUNT($M$4:$M$124)+1)-0.5</f>
        <v>-0.16393442622950821</v>
      </c>
      <c r="R75" s="7">
        <f>SUM($Q$4:Q75)/P75</f>
        <v>3.1876138433515472E-2</v>
      </c>
      <c r="S75" s="7">
        <f>(P75/11)*R75^2</f>
        <v>6.6507591366500212E-3</v>
      </c>
      <c r="T75" s="7"/>
      <c r="U75" s="7">
        <f>O75/(COUNT($O$4:$O$124)+1)-0.5</f>
        <v>-0.16393442622950821</v>
      </c>
      <c r="V75" s="7">
        <f>SUM($U$4:U75)/P75</f>
        <v>3.1876138433515472E-2</v>
      </c>
      <c r="W75" s="7">
        <f>(P75/11)*V75^2</f>
        <v>6.6507591366500212E-3</v>
      </c>
      <c r="X75" s="7"/>
    </row>
    <row r="76" spans="1:24" x14ac:dyDescent="0.25">
      <c r="A76" s="4">
        <v>42667</v>
      </c>
      <c r="B76">
        <v>7.35</v>
      </c>
      <c r="C76">
        <f>(B76-B75)/B75</f>
        <v>-1.9011406844106783E-3</v>
      </c>
      <c r="E76">
        <f>C76-$D$3</f>
        <v>1.0847502496787016E-2</v>
      </c>
      <c r="F76">
        <f>E76^2</f>
        <v>1.1766831041780055E-4</v>
      </c>
      <c r="G76">
        <f>(E76-$D$3)^2</f>
        <v>5.5677809085667642E-4</v>
      </c>
      <c r="J76">
        <f>E76/$I$3</f>
        <v>8.1792926421920945E-2</v>
      </c>
      <c r="L76" s="36">
        <f>G76/$I$3</f>
        <v>4.198248346314431E-3</v>
      </c>
      <c r="M76" s="7">
        <f>RANK(L76,$L$4:$L$124)</f>
        <v>91</v>
      </c>
      <c r="N76" s="7">
        <f>L76</f>
        <v>4.198248346314431E-3</v>
      </c>
      <c r="O76" s="7">
        <f>RANK(N76,$N$4:$N$124)</f>
        <v>91</v>
      </c>
      <c r="P76" s="7">
        <v>73</v>
      </c>
      <c r="Q76" s="7">
        <f>M76/(COUNT($M$4:$M$124)+1)-0.5</f>
        <v>0.24590163934426235</v>
      </c>
      <c r="R76" s="7">
        <f>SUM($Q$4:Q76)/P76</f>
        <v>3.4807994610375023E-2</v>
      </c>
      <c r="S76" s="7">
        <f>(P76/11)*R76^2</f>
        <v>8.0405948801909512E-3</v>
      </c>
      <c r="T76" s="7"/>
      <c r="U76" s="7">
        <f>O76/(COUNT($O$4:$O$124)+1)-0.5</f>
        <v>0.24590163934426235</v>
      </c>
      <c r="V76" s="7">
        <f>SUM($U$4:U76)/P76</f>
        <v>3.4807994610375023E-2</v>
      </c>
      <c r="W76" s="7">
        <f>(P76/11)*V76^2</f>
        <v>8.0405948801909512E-3</v>
      </c>
      <c r="X76" s="7"/>
    </row>
    <row r="77" spans="1:24" x14ac:dyDescent="0.25">
      <c r="A77" s="4">
        <v>42668</v>
      </c>
      <c r="B77">
        <v>7</v>
      </c>
      <c r="C77">
        <f>(B77-B76)/B76</f>
        <v>-4.7619047619047575E-2</v>
      </c>
      <c r="E77">
        <f>C77-$D$3</f>
        <v>-3.4870404437849882E-2</v>
      </c>
      <c r="F77">
        <f>E77^2</f>
        <v>1.2159451056592207E-3</v>
      </c>
      <c r="G77">
        <f>(E77-$D$3)^2</f>
        <v>4.893723210963179E-4</v>
      </c>
      <c r="J77">
        <f>E77/$I$3</f>
        <v>-0.26293171403578625</v>
      </c>
      <c r="L77" s="36">
        <f>G77/$I$3</f>
        <v>3.6899917067741337E-3</v>
      </c>
      <c r="M77" s="7">
        <f>RANK(L77,$L$4:$L$124)</f>
        <v>93</v>
      </c>
      <c r="N77" s="7">
        <f>L77</f>
        <v>3.6899917067741337E-3</v>
      </c>
      <c r="O77" s="7">
        <f>RANK(N77,$N$4:$N$124)</f>
        <v>93</v>
      </c>
      <c r="P77" s="7">
        <v>74</v>
      </c>
      <c r="Q77" s="7">
        <f>M77/(COUNT($M$4:$M$124)+1)-0.5</f>
        <v>0.26229508196721307</v>
      </c>
      <c r="R77" s="7">
        <f>SUM($Q$4:Q77)/P77</f>
        <v>3.7882144439521481E-2</v>
      </c>
      <c r="S77" s="7">
        <f>(P77/11)*R77^2</f>
        <v>9.6540189257200773E-3</v>
      </c>
      <c r="T77" s="7"/>
      <c r="U77" s="7">
        <f>O77/(COUNT($O$4:$O$124)+1)-0.5</f>
        <v>0.26229508196721307</v>
      </c>
      <c r="V77" s="7">
        <f>SUM($U$4:U77)/P77</f>
        <v>3.7882144439521481E-2</v>
      </c>
      <c r="W77" s="7">
        <f>(P77/11)*V77^2</f>
        <v>9.6540189257200773E-3</v>
      </c>
      <c r="X77" s="7"/>
    </row>
    <row r="78" spans="1:24" x14ac:dyDescent="0.25">
      <c r="A78" s="4">
        <v>42669</v>
      </c>
      <c r="B78">
        <v>7.1539999999999999</v>
      </c>
      <c r="C78">
        <f>(B78-B77)/B77</f>
        <v>2.1999999999999988E-2</v>
      </c>
      <c r="E78">
        <f>C78-$D$3</f>
        <v>3.4748643181197685E-2</v>
      </c>
      <c r="F78">
        <f>E78^2</f>
        <v>1.2074682029341963E-3</v>
      </c>
      <c r="G78">
        <f>(E78-$D$3)^2</f>
        <v>2.25599221179139E-3</v>
      </c>
      <c r="J78">
        <f>E78/$I$3</f>
        <v>0.26201360320710987</v>
      </c>
      <c r="L78" s="36">
        <f>G78/$I$3</f>
        <v>1.7010754783613569E-2</v>
      </c>
      <c r="M78" s="7">
        <f>RANK(L78,$L$4:$L$124)</f>
        <v>65</v>
      </c>
      <c r="N78" s="7">
        <f>L78</f>
        <v>1.7010754783613569E-2</v>
      </c>
      <c r="O78" s="7">
        <f>RANK(N78,$N$4:$N$124)</f>
        <v>65</v>
      </c>
      <c r="P78" s="7">
        <v>75</v>
      </c>
      <c r="Q78" s="7">
        <f>M78/(COUNT($M$4:$M$124)+1)-0.5</f>
        <v>3.2786885245901676E-2</v>
      </c>
      <c r="R78" s="7">
        <f>SUM($Q$4:Q78)/P78</f>
        <v>3.7814207650273213E-2</v>
      </c>
      <c r="S78" s="7">
        <f>(P78/11)*R78^2</f>
        <v>9.7494156833044174E-3</v>
      </c>
      <c r="T78" s="7"/>
      <c r="U78" s="7">
        <f>O78/(COUNT($O$4:$O$124)+1)-0.5</f>
        <v>3.2786885245901676E-2</v>
      </c>
      <c r="V78" s="7">
        <f>SUM($U$4:U78)/P78</f>
        <v>3.7814207650273213E-2</v>
      </c>
      <c r="W78" s="7">
        <f>(P78/11)*V78^2</f>
        <v>9.7494156833044174E-3</v>
      </c>
      <c r="X78" s="7"/>
    </row>
    <row r="79" spans="1:24" x14ac:dyDescent="0.25">
      <c r="A79" s="4">
        <v>42670</v>
      </c>
      <c r="B79">
        <v>6.93</v>
      </c>
      <c r="C79">
        <f>(B79-B78)/B78</f>
        <v>-3.1311154598825858E-2</v>
      </c>
      <c r="E79">
        <f>C79-$D$3</f>
        <v>-1.8562511417628165E-2</v>
      </c>
      <c r="F79">
        <f>E79^2</f>
        <v>3.4456683012957601E-4</v>
      </c>
      <c r="G79">
        <f>(E79-$D$3)^2</f>
        <v>3.3801063870575147E-5</v>
      </c>
      <c r="J79">
        <f>E79/$I$3</f>
        <v>-0.13996605495484665</v>
      </c>
      <c r="L79" s="36">
        <f>G79/$I$3</f>
        <v>2.5486861431629006E-4</v>
      </c>
      <c r="M79" s="7">
        <f>RANK(L79,$L$4:$L$124)</f>
        <v>114</v>
      </c>
      <c r="N79" s="7">
        <f>L79</f>
        <v>2.5486861431629006E-4</v>
      </c>
      <c r="O79" s="7">
        <f>RANK(N79,$N$4:$N$124)</f>
        <v>114</v>
      </c>
      <c r="P79" s="7">
        <v>76</v>
      </c>
      <c r="Q79" s="7">
        <f>M79/(COUNT($M$4:$M$124)+1)-0.5</f>
        <v>0.43442622950819676</v>
      </c>
      <c r="R79" s="7">
        <f>SUM($Q$4:Q79)/P79</f>
        <v>4.3032786885245894E-2</v>
      </c>
      <c r="S79" s="7">
        <f>(P79/11)*R79^2</f>
        <v>1.2794397889130484E-2</v>
      </c>
      <c r="T79" s="7"/>
      <c r="U79" s="7">
        <f>O79/(COUNT($O$4:$O$124)+1)-0.5</f>
        <v>0.43442622950819676</v>
      </c>
      <c r="V79" s="7">
        <f>SUM($U$4:U79)/P79</f>
        <v>4.3032786885245894E-2</v>
      </c>
      <c r="W79" s="7">
        <f>(P79/11)*V79^2</f>
        <v>1.2794397889130484E-2</v>
      </c>
      <c r="X79" s="7"/>
    </row>
    <row r="80" spans="1:24" x14ac:dyDescent="0.25">
      <c r="A80" s="4">
        <v>42671</v>
      </c>
      <c r="B80">
        <v>6.8319999999999999</v>
      </c>
      <c r="C80">
        <f>(B80-B79)/B79</f>
        <v>-1.4141414141414123E-2</v>
      </c>
      <c r="E80">
        <f>C80-$D$3</f>
        <v>-1.3927709602164287E-3</v>
      </c>
      <c r="F80">
        <f>E80^2</f>
        <v>1.9398109476221928E-6</v>
      </c>
      <c r="G80">
        <f>(E80-$D$3)^2</f>
        <v>1.28955833899254E-4</v>
      </c>
      <c r="J80">
        <f>E80/$I$3</f>
        <v>-1.0501847103083203E-2</v>
      </c>
      <c r="L80" s="36">
        <f>G80/$I$3</f>
        <v>9.7235977008747556E-4</v>
      </c>
      <c r="M80" s="7">
        <f>RANK(L80,$L$4:$L$124)</f>
        <v>105</v>
      </c>
      <c r="N80" s="7">
        <f>L80</f>
        <v>9.7235977008747556E-4</v>
      </c>
      <c r="O80" s="7">
        <f>RANK(N80,$N$4:$N$124)</f>
        <v>105</v>
      </c>
      <c r="P80" s="7">
        <v>77</v>
      </c>
      <c r="Q80" s="7">
        <f>M80/(COUNT($M$4:$M$124)+1)-0.5</f>
        <v>0.36065573770491799</v>
      </c>
      <c r="R80" s="7">
        <f>SUM($Q$4:Q80)/P80</f>
        <v>4.7157760272514358E-2</v>
      </c>
      <c r="S80" s="7">
        <f>(P80/11)*R80^2</f>
        <v>1.5566980477439535E-2</v>
      </c>
      <c r="T80" s="7"/>
      <c r="U80" s="7">
        <f>O80/(COUNT($O$4:$O$124)+1)-0.5</f>
        <v>0.36065573770491799</v>
      </c>
      <c r="V80" s="7">
        <f>SUM($U$4:U80)/P80</f>
        <v>4.7157760272514358E-2</v>
      </c>
      <c r="W80" s="7">
        <f>(P80/11)*V80^2</f>
        <v>1.5566980477439535E-2</v>
      </c>
      <c r="X80" s="7"/>
    </row>
    <row r="81" spans="1:24" x14ac:dyDescent="0.25">
      <c r="A81" s="4">
        <v>42674</v>
      </c>
      <c r="B81">
        <v>5.8170000000000002</v>
      </c>
      <c r="C81">
        <f>(B81-B80)/B80</f>
        <v>-0.14856557377049176</v>
      </c>
      <c r="E81">
        <f>C81-$D$3</f>
        <v>-0.13581693058929406</v>
      </c>
      <c r="F81">
        <f>E81^2</f>
        <v>1.8446238634697121E-2</v>
      </c>
      <c r="G81">
        <f>(E81-$D$3)^2</f>
        <v>1.5145803365561809E-2</v>
      </c>
      <c r="J81">
        <f>E81/$I$3</f>
        <v>-1.0240941833229973</v>
      </c>
      <c r="L81" s="36">
        <f>G81/$I$3</f>
        <v>0.11420320766436447</v>
      </c>
      <c r="M81" s="7">
        <f>RANK(L81,$L$4:$L$124)</f>
        <v>19</v>
      </c>
      <c r="N81" s="7">
        <f>L81</f>
        <v>0.11420320766436447</v>
      </c>
      <c r="O81" s="7">
        <f>RANK(N81,$N$4:$N$124)</f>
        <v>19</v>
      </c>
      <c r="P81" s="7">
        <v>78</v>
      </c>
      <c r="Q81" s="7">
        <f>M81/(COUNT($M$4:$M$124)+1)-0.5</f>
        <v>-0.34426229508196721</v>
      </c>
      <c r="R81" s="7">
        <f>SUM($Q$4:Q81)/P81</f>
        <v>4.2139554434636392E-2</v>
      </c>
      <c r="S81" s="7">
        <f>(P81/11)*R81^2</f>
        <v>1.2591625430915939E-2</v>
      </c>
      <c r="T81" s="7"/>
      <c r="U81" s="7">
        <f>O81/(COUNT($O$4:$O$124)+1)-0.5</f>
        <v>-0.34426229508196721</v>
      </c>
      <c r="V81" s="7">
        <f>SUM($U$4:U81)/P81</f>
        <v>4.2139554434636392E-2</v>
      </c>
      <c r="W81" s="7">
        <f>(P81/11)*V81^2</f>
        <v>1.2591625430915939E-2</v>
      </c>
      <c r="X81" s="7"/>
    </row>
    <row r="82" spans="1:24" x14ac:dyDescent="0.25">
      <c r="A82" s="4">
        <v>42675</v>
      </c>
      <c r="B82">
        <v>5.194</v>
      </c>
      <c r="C82">
        <f>(B82-B81)/B81</f>
        <v>-0.10709987966305659</v>
      </c>
      <c r="E82">
        <f>C82-$D$3</f>
        <v>-9.4351236481858891E-2</v>
      </c>
      <c r="F82">
        <f>E82^2</f>
        <v>8.9021558256556603E-3</v>
      </c>
      <c r="G82">
        <f>(E82-$D$3)^2</f>
        <v>6.658983233393115E-3</v>
      </c>
      <c r="J82">
        <f>E82/$I$3</f>
        <v>-0.71143230855800843</v>
      </c>
      <c r="L82" s="36">
        <f>G82/$I$3</f>
        <v>5.021042639216295E-2</v>
      </c>
      <c r="M82" s="7">
        <f>RANK(L82,$L$4:$L$124)</f>
        <v>37</v>
      </c>
      <c r="N82" s="7">
        <f>L82</f>
        <v>5.021042639216295E-2</v>
      </c>
      <c r="O82" s="7">
        <f>RANK(N82,$N$4:$N$124)</f>
        <v>37</v>
      </c>
      <c r="P82" s="7">
        <v>79</v>
      </c>
      <c r="Q82" s="7">
        <f>M82/(COUNT($M$4:$M$124)+1)-0.5</f>
        <v>-0.19672131147540983</v>
      </c>
      <c r="R82" s="7">
        <f>SUM($Q$4:Q82)/P82</f>
        <v>3.9115999169952259E-2</v>
      </c>
      <c r="S82" s="7">
        <f>(P82/11)*R82^2</f>
        <v>1.0988622717639342E-2</v>
      </c>
      <c r="T82" s="7"/>
      <c r="U82" s="7">
        <f>O82/(COUNT($O$4:$O$124)+1)-0.5</f>
        <v>-0.19672131147540983</v>
      </c>
      <c r="V82" s="7">
        <f>SUM($U$4:U82)/P82</f>
        <v>3.9115999169952259E-2</v>
      </c>
      <c r="W82" s="7">
        <f>(P82/11)*V82^2</f>
        <v>1.0988622717639342E-2</v>
      </c>
      <c r="X82" s="7"/>
    </row>
    <row r="83" spans="1:24" x14ac:dyDescent="0.25">
      <c r="A83" s="4">
        <v>42676</v>
      </c>
      <c r="B83">
        <v>5.95</v>
      </c>
      <c r="C83">
        <f>(B83-B82)/B82</f>
        <v>0.14555256064690031</v>
      </c>
      <c r="E83">
        <f>C83-$D$3</f>
        <v>0.15830120382809801</v>
      </c>
      <c r="F83">
        <f>E83^2</f>
        <v>2.5059271133425032E-2</v>
      </c>
      <c r="G83">
        <f>(E83-$D$3)^2</f>
        <v>2.9258050161903467E-2</v>
      </c>
      <c r="J83">
        <f>E83/$I$3</f>
        <v>1.193631319379576</v>
      </c>
      <c r="L83" s="36">
        <f>G83/$I$3</f>
        <v>0.22061313605138777</v>
      </c>
      <c r="M83" s="7">
        <f>RANK(L83,$L$4:$L$124)</f>
        <v>10</v>
      </c>
      <c r="N83" s="7">
        <f>L83</f>
        <v>0.22061313605138777</v>
      </c>
      <c r="O83" s="7">
        <f>RANK(N83,$N$4:$N$124)</f>
        <v>10</v>
      </c>
      <c r="P83" s="7">
        <v>80</v>
      </c>
      <c r="Q83" s="7">
        <f>M83/(COUNT($M$4:$M$124)+1)-0.5</f>
        <v>-0.41803278688524592</v>
      </c>
      <c r="R83" s="7">
        <f>SUM($Q$4:Q83)/P83</f>
        <v>3.3401639344262282E-2</v>
      </c>
      <c r="S83" s="7">
        <f>(P83/11)*R83^2</f>
        <v>8.1139600791576005E-3</v>
      </c>
      <c r="T83" s="7"/>
      <c r="U83" s="7">
        <f>O83/(COUNT($O$4:$O$124)+1)-0.5</f>
        <v>-0.41803278688524592</v>
      </c>
      <c r="V83" s="7">
        <f>SUM($U$4:U83)/P83</f>
        <v>3.3401639344262282E-2</v>
      </c>
      <c r="W83" s="7">
        <f>(P83/11)*V83^2</f>
        <v>8.1139600791576005E-3</v>
      </c>
      <c r="X83" s="7"/>
    </row>
    <row r="84" spans="1:24" x14ac:dyDescent="0.25">
      <c r="A84" s="4">
        <v>42677</v>
      </c>
      <c r="B84">
        <v>5.5720000000000001</v>
      </c>
      <c r="C84">
        <f>(B84-B83)/B83</f>
        <v>-6.3529411764705904E-2</v>
      </c>
      <c r="E84">
        <f>C84-$D$3</f>
        <v>-5.0780768583508211E-2</v>
      </c>
      <c r="F84">
        <f>E84^2</f>
        <v>2.5786864579318146E-3</v>
      </c>
      <c r="G84">
        <f>(E84-$D$3)^2</f>
        <v>1.446442562617073E-3</v>
      </c>
      <c r="J84">
        <f>E84/$I$3</f>
        <v>-0.38289990434477733</v>
      </c>
      <c r="L84" s="36">
        <f>G84/$I$3</f>
        <v>1.0906544629302052E-2</v>
      </c>
      <c r="M84" s="7">
        <f>RANK(L84,$L$4:$L$124)</f>
        <v>76</v>
      </c>
      <c r="N84" s="7">
        <f>L84</f>
        <v>1.0906544629302052E-2</v>
      </c>
      <c r="O84" s="7">
        <f>RANK(N84,$N$4:$N$124)</f>
        <v>76</v>
      </c>
      <c r="P84" s="7">
        <v>81</v>
      </c>
      <c r="Q84" s="7">
        <f>M84/(COUNT($M$4:$M$124)+1)-0.5</f>
        <v>0.12295081967213117</v>
      </c>
      <c r="R84" s="7">
        <f>SUM($Q$4:Q84)/P84</f>
        <v>3.450718478040881E-2</v>
      </c>
      <c r="S84" s="7">
        <f>(P84/11)*R84^2</f>
        <v>8.7682190835464968E-3</v>
      </c>
      <c r="T84" s="7"/>
      <c r="U84" s="7">
        <f>O84/(COUNT($O$4:$O$124)+1)-0.5</f>
        <v>0.12295081967213117</v>
      </c>
      <c r="V84" s="7">
        <f>SUM($U$4:U84)/P84</f>
        <v>3.450718478040881E-2</v>
      </c>
      <c r="W84" s="7">
        <f>(P84/11)*V84^2</f>
        <v>8.7682190835464968E-3</v>
      </c>
      <c r="X84" s="7"/>
    </row>
    <row r="85" spans="1:24" x14ac:dyDescent="0.25">
      <c r="A85" s="4">
        <v>42678</v>
      </c>
      <c r="B85">
        <v>5.0890000000000004</v>
      </c>
      <c r="C85">
        <f>(B85-B84)/B84</f>
        <v>-8.6683417085427067E-2</v>
      </c>
      <c r="E85">
        <f>C85-$D$3</f>
        <v>-7.3934773904229367E-2</v>
      </c>
      <c r="F85">
        <f>E85^2</f>
        <v>5.4663507922695156E-3</v>
      </c>
      <c r="G85">
        <f>(E85-$D$3)^2</f>
        <v>3.7437425928559206E-3</v>
      </c>
      <c r="J85">
        <f>E85/$I$3</f>
        <v>-0.55748699055484796</v>
      </c>
      <c r="L85" s="36">
        <f>G85/$I$3</f>
        <v>2.822877086507004E-2</v>
      </c>
      <c r="M85" s="7">
        <f>RANK(L85,$L$4:$L$124)</f>
        <v>53</v>
      </c>
      <c r="N85" s="7">
        <f>L85</f>
        <v>2.822877086507004E-2</v>
      </c>
      <c r="O85" s="7">
        <f>RANK(N85,$N$4:$N$124)</f>
        <v>53</v>
      </c>
      <c r="P85" s="7">
        <v>82</v>
      </c>
      <c r="Q85" s="7">
        <f>M85/(COUNT($M$4:$M$124)+1)-0.5</f>
        <v>-6.5573770491803296E-2</v>
      </c>
      <c r="R85" s="7">
        <f>SUM($Q$4:Q85)/P85</f>
        <v>3.328668532586964E-2</v>
      </c>
      <c r="S85" s="7">
        <f>(P85/11)*R85^2</f>
        <v>8.2596618580585597E-3</v>
      </c>
      <c r="T85" s="7"/>
      <c r="U85" s="7">
        <f>O85/(COUNT($O$4:$O$124)+1)-0.5</f>
        <v>-6.5573770491803296E-2</v>
      </c>
      <c r="V85" s="7">
        <f>SUM($U$4:U85)/P85</f>
        <v>3.328668532586964E-2</v>
      </c>
      <c r="W85" s="7">
        <f>(P85/11)*V85^2</f>
        <v>8.2596618580585597E-3</v>
      </c>
      <c r="X85" s="7"/>
    </row>
    <row r="86" spans="1:24" x14ac:dyDescent="0.25">
      <c r="A86" s="4">
        <v>42681</v>
      </c>
      <c r="B86">
        <v>5.04</v>
      </c>
      <c r="C86">
        <f>(B86-B85)/B85</f>
        <v>-9.6286107290234572E-3</v>
      </c>
      <c r="E86">
        <f>C86-$D$3</f>
        <v>3.1200324521742373E-3</v>
      </c>
      <c r="F86">
        <f>E86^2</f>
        <v>9.7346025026203846E-6</v>
      </c>
      <c r="G86">
        <f>(E86-$D$3)^2</f>
        <v>2.5181486635717204E-4</v>
      </c>
      <c r="J86">
        <f>E86/$I$3</f>
        <v>2.3525837847954503E-2</v>
      </c>
      <c r="L86" s="36">
        <f>G86/$I$3</f>
        <v>1.8987481074098553E-3</v>
      </c>
      <c r="M86" s="7">
        <f>RANK(L86,$L$4:$L$124)</f>
        <v>99</v>
      </c>
      <c r="N86" s="7">
        <f>L86</f>
        <v>1.8987481074098553E-3</v>
      </c>
      <c r="O86" s="7">
        <f>RANK(N86,$N$4:$N$124)</f>
        <v>99</v>
      </c>
      <c r="P86" s="7">
        <v>83</v>
      </c>
      <c r="Q86" s="7">
        <f>M86/(COUNT($M$4:$M$124)+1)-0.5</f>
        <v>0.31147540983606559</v>
      </c>
      <c r="R86" s="7">
        <f>SUM($Q$4:Q86)/P86</f>
        <v>3.6638356705510557E-2</v>
      </c>
      <c r="S86" s="7">
        <f>(P86/11)*R86^2</f>
        <v>1.0128785646605375E-2</v>
      </c>
      <c r="T86" s="7"/>
      <c r="U86" s="7">
        <f>O86/(COUNT($O$4:$O$124)+1)-0.5</f>
        <v>0.31147540983606559</v>
      </c>
      <c r="V86" s="7">
        <f>SUM($U$4:U86)/P86</f>
        <v>3.6638356705510557E-2</v>
      </c>
      <c r="W86" s="7">
        <f>(P86/11)*V86^2</f>
        <v>1.0128785646605375E-2</v>
      </c>
      <c r="X86" s="7"/>
    </row>
    <row r="87" spans="1:24" x14ac:dyDescent="0.25">
      <c r="A87" s="4">
        <v>42682</v>
      </c>
      <c r="B87">
        <v>4.2629999999999999</v>
      </c>
      <c r="C87">
        <f>(B87-B86)/B86</f>
        <v>-0.1541666666666667</v>
      </c>
      <c r="E87">
        <f>C87-$D$3</f>
        <v>-0.141418023485469</v>
      </c>
      <c r="F87">
        <f>E87^2</f>
        <v>1.9999057366536663E-2</v>
      </c>
      <c r="G87">
        <f>(E87-$D$3)^2</f>
        <v>1.6555809427885201E-2</v>
      </c>
      <c r="J87">
        <f>E87/$I$3</f>
        <v>-1.0663278476411089</v>
      </c>
      <c r="L87" s="36">
        <f>G87/$I$3</f>
        <v>0.12483501181875295</v>
      </c>
      <c r="M87" s="7">
        <f>RANK(L87,$L$4:$L$124)</f>
        <v>17</v>
      </c>
      <c r="N87" s="7">
        <f>L87</f>
        <v>0.12483501181875295</v>
      </c>
      <c r="O87" s="7">
        <f>RANK(N87,$N$4:$N$124)</f>
        <v>17</v>
      </c>
      <c r="P87" s="7">
        <v>84</v>
      </c>
      <c r="Q87" s="7">
        <f>M87/(COUNT($M$4:$M$124)+1)-0.5</f>
        <v>-0.36065573770491804</v>
      </c>
      <c r="R87" s="7">
        <f>SUM($Q$4:Q87)/P87</f>
        <v>3.1908665105386404E-2</v>
      </c>
      <c r="S87" s="7">
        <f>(P87/11)*R87^2</f>
        <v>7.7750622127133765E-3</v>
      </c>
      <c r="T87" s="7"/>
      <c r="U87" s="7">
        <f>O87/(COUNT($O$4:$O$124)+1)-0.5</f>
        <v>-0.36065573770491804</v>
      </c>
      <c r="V87" s="7">
        <f>SUM($U$4:U87)/P87</f>
        <v>3.1908665105386404E-2</v>
      </c>
      <c r="W87" s="7">
        <f>(P87/11)*V87^2</f>
        <v>7.7750622127133765E-3</v>
      </c>
      <c r="X87" s="7"/>
    </row>
    <row r="88" spans="1:24" x14ac:dyDescent="0.25">
      <c r="A88" s="4">
        <v>42683</v>
      </c>
      <c r="B88">
        <v>3.605</v>
      </c>
      <c r="C88">
        <f>(B88-B87)/B87</f>
        <v>-0.15435139573070605</v>
      </c>
      <c r="E88">
        <f>C88-$D$3</f>
        <v>-0.14160275254950835</v>
      </c>
      <c r="F88">
        <f>E88^2</f>
        <v>2.0051339529597294E-2</v>
      </c>
      <c r="G88">
        <f>(E88-$D$3)^2</f>
        <v>1.6603381501100564E-2</v>
      </c>
      <c r="J88">
        <f>E88/$I$3</f>
        <v>-1.0677207517448357</v>
      </c>
      <c r="L88" s="36">
        <f>G88/$I$3</f>
        <v>0.12519371734432391</v>
      </c>
      <c r="M88" s="7">
        <f>RANK(L88,$L$4:$L$124)</f>
        <v>16</v>
      </c>
      <c r="N88" s="7">
        <f>L88</f>
        <v>0.12519371734432391</v>
      </c>
      <c r="O88" s="7">
        <f>RANK(N88,$N$4:$N$124)</f>
        <v>16</v>
      </c>
      <c r="P88" s="7">
        <v>85</v>
      </c>
      <c r="Q88" s="7">
        <f>M88/(COUNT($M$4:$M$124)+1)-0.5</f>
        <v>-0.36885245901639341</v>
      </c>
      <c r="R88" s="7">
        <f>SUM($Q$4:Q88)/P88</f>
        <v>2.7193828351012528E-2</v>
      </c>
      <c r="S88" s="7">
        <f>(P88/11)*R88^2</f>
        <v>5.714351412060753E-3</v>
      </c>
      <c r="T88" s="7"/>
      <c r="U88" s="7">
        <f>O88/(COUNT($O$4:$O$124)+1)-0.5</f>
        <v>-0.36885245901639341</v>
      </c>
      <c r="V88" s="7">
        <f>SUM($U$4:U88)/P88</f>
        <v>2.7193828351012528E-2</v>
      </c>
      <c r="W88" s="7">
        <f>(P88/11)*V88^2</f>
        <v>5.714351412060753E-3</v>
      </c>
      <c r="X88" s="7"/>
    </row>
    <row r="89" spans="1:24" x14ac:dyDescent="0.25">
      <c r="A89" s="4">
        <v>42684</v>
      </c>
      <c r="B89">
        <v>4.7249999999999996</v>
      </c>
      <c r="C89">
        <f>(B89-B88)/B88</f>
        <v>0.31067961165048535</v>
      </c>
      <c r="E89">
        <f>C89-$D$3</f>
        <v>0.32342825483168303</v>
      </c>
      <c r="F89">
        <f>E89^2</f>
        <v>0.1046058360234681</v>
      </c>
      <c r="G89">
        <f>(E89-$D$3)^2</f>
        <v>0.11301490675756279</v>
      </c>
      <c r="J89">
        <f>E89/$I$3</f>
        <v>2.4387312616939938</v>
      </c>
      <c r="L89" s="36">
        <f>G89/$I$3</f>
        <v>0.8521611270188294</v>
      </c>
      <c r="M89" s="7">
        <f>RANK(L89,$L$4:$L$124)</f>
        <v>4</v>
      </c>
      <c r="N89" s="7">
        <f>L89</f>
        <v>0.8521611270188294</v>
      </c>
      <c r="O89" s="7">
        <f>RANK(N89,$N$4:$N$124)</f>
        <v>4</v>
      </c>
      <c r="P89" s="7">
        <v>86</v>
      </c>
      <c r="Q89" s="7">
        <f>M89/(COUNT($M$4:$M$124)+1)-0.5</f>
        <v>-0.46721311475409838</v>
      </c>
      <c r="R89" s="7">
        <f>SUM($Q$4:Q89)/P89</f>
        <v>2.1444910407929844E-2</v>
      </c>
      <c r="S89" s="7">
        <f>(P89/11)*R89^2</f>
        <v>3.5954581533414404E-3</v>
      </c>
      <c r="T89" s="7"/>
      <c r="U89" s="7">
        <f>O89/(COUNT($O$4:$O$124)+1)-0.5</f>
        <v>-0.46721311475409838</v>
      </c>
      <c r="V89" s="7">
        <f>SUM($U$4:U89)/P89</f>
        <v>2.1444910407929844E-2</v>
      </c>
      <c r="W89" s="7">
        <f>(P89/11)*V89^2</f>
        <v>3.5954581533414404E-3</v>
      </c>
      <c r="X89" s="7"/>
    </row>
    <row r="90" spans="1:24" x14ac:dyDescent="0.25">
      <c r="A90" s="4">
        <v>42685</v>
      </c>
      <c r="B90">
        <v>4.13</v>
      </c>
      <c r="C90">
        <f>(B90-B89)/B89</f>
        <v>-0.12592592592592589</v>
      </c>
      <c r="E90">
        <f>C90-$D$3</f>
        <v>-0.11317728274472819</v>
      </c>
      <c r="F90">
        <f>E90^2</f>
        <v>1.2809097329480148E-2</v>
      </c>
      <c r="G90">
        <f>(E90-$D$3)^2</f>
        <v>1.0085911644581521E-2</v>
      </c>
      <c r="J90">
        <f>E90/$I$3</f>
        <v>-0.85338548324044261</v>
      </c>
      <c r="L90" s="36">
        <f>G90/$I$3</f>
        <v>7.6050337788592395E-2</v>
      </c>
      <c r="M90" s="7">
        <f>RANK(L90,$L$4:$L$124)</f>
        <v>27</v>
      </c>
      <c r="N90" s="7">
        <f>L90</f>
        <v>7.6050337788592395E-2</v>
      </c>
      <c r="O90" s="7">
        <f>RANK(N90,$N$4:$N$124)</f>
        <v>27</v>
      </c>
      <c r="P90" s="7">
        <v>87</v>
      </c>
      <c r="Q90" s="7">
        <f>M90/(COUNT($M$4:$M$124)+1)-0.5</f>
        <v>-0.27868852459016391</v>
      </c>
      <c r="R90" s="7">
        <f>SUM($Q$4:Q90)/P90</f>
        <v>1.7995100810250603E-2</v>
      </c>
      <c r="S90" s="7">
        <f>(P90/11)*R90^2</f>
        <v>2.5611507114440112E-3</v>
      </c>
      <c r="T90" s="7"/>
      <c r="U90" s="7">
        <f>O90/(COUNT($O$4:$O$124)+1)-0.5</f>
        <v>-0.27868852459016391</v>
      </c>
      <c r="V90" s="7">
        <f>SUM($U$4:U90)/P90</f>
        <v>1.7995100810250603E-2</v>
      </c>
      <c r="W90" s="7">
        <f>(P90/11)*V90^2</f>
        <v>2.5611507114440112E-3</v>
      </c>
      <c r="X90" s="7"/>
    </row>
    <row r="91" spans="1:24" x14ac:dyDescent="0.25">
      <c r="A91" s="4">
        <v>42688</v>
      </c>
      <c r="B91">
        <v>4.2770000000000001</v>
      </c>
      <c r="C91">
        <f>(B91-B90)/B90</f>
        <v>3.5593220338983107E-2</v>
      </c>
      <c r="E91">
        <f>C91-$D$3</f>
        <v>4.83418635201808E-2</v>
      </c>
      <c r="F91">
        <f>E91^2</f>
        <v>2.336935768603787E-3</v>
      </c>
      <c r="G91">
        <f>(E91-$D$3)^2</f>
        <v>3.7320500090311706E-3</v>
      </c>
      <c r="J91">
        <f>E91/$I$3</f>
        <v>0.3645099401614203</v>
      </c>
      <c r="L91" s="36">
        <f>G91/$I$3</f>
        <v>2.8140605810603063E-2</v>
      </c>
      <c r="M91" s="7">
        <f>RANK(L91,$L$4:$L$124)</f>
        <v>54</v>
      </c>
      <c r="N91" s="7">
        <f>L91</f>
        <v>2.8140605810603063E-2</v>
      </c>
      <c r="O91" s="7">
        <f>RANK(N91,$N$4:$N$124)</f>
        <v>54</v>
      </c>
      <c r="P91" s="7">
        <v>88</v>
      </c>
      <c r="Q91" s="7">
        <f>M91/(COUNT($M$4:$M$124)+1)-0.5</f>
        <v>-5.7377049180327877E-2</v>
      </c>
      <c r="R91" s="7">
        <f>SUM($Q$4:Q91)/P91</f>
        <v>1.7138599105812211E-2</v>
      </c>
      <c r="S91" s="7">
        <f>(P91/11)*R91^2</f>
        <v>2.349852634477977E-3</v>
      </c>
      <c r="T91" s="7"/>
      <c r="U91" s="7">
        <f>O91/(COUNT($O$4:$O$124)+1)-0.5</f>
        <v>-5.7377049180327877E-2</v>
      </c>
      <c r="V91" s="7">
        <f>SUM($U$4:U91)/P91</f>
        <v>1.7138599105812211E-2</v>
      </c>
      <c r="W91" s="7">
        <f>(P91/11)*V91^2</f>
        <v>2.349852634477977E-3</v>
      </c>
      <c r="X91" s="7"/>
    </row>
    <row r="92" spans="1:24" x14ac:dyDescent="0.25">
      <c r="A92" s="4">
        <v>42689</v>
      </c>
      <c r="B92">
        <v>3.71</v>
      </c>
      <c r="C92">
        <f>(B92-B91)/B91</f>
        <v>-0.13256955810147303</v>
      </c>
      <c r="E92">
        <f>C92-$D$3</f>
        <v>-0.11982091492027533</v>
      </c>
      <c r="F92">
        <f>E92^2</f>
        <v>1.435705165233186E-2</v>
      </c>
      <c r="G92">
        <f>(E92-$D$3)^2</f>
        <v>1.1464471375366882E-2</v>
      </c>
      <c r="J92">
        <f>E92/$I$3</f>
        <v>-0.90348015875398013</v>
      </c>
      <c r="L92" s="36">
        <f>G92/$I$3</f>
        <v>8.6445028609059893E-2</v>
      </c>
      <c r="M92" s="7">
        <f>RANK(L92,$L$4:$L$124)</f>
        <v>25</v>
      </c>
      <c r="N92" s="7">
        <f>L92</f>
        <v>8.6445028609059893E-2</v>
      </c>
      <c r="O92" s="7">
        <f>RANK(N92,$N$4:$N$124)</f>
        <v>25</v>
      </c>
      <c r="P92" s="7">
        <v>89</v>
      </c>
      <c r="Q92" s="7">
        <f>M92/(COUNT($M$4:$M$124)+1)-0.5</f>
        <v>-0.29508196721311475</v>
      </c>
      <c r="R92" s="7">
        <f>SUM($Q$4:Q92)/P92</f>
        <v>1.363050285503775E-2</v>
      </c>
      <c r="S92" s="7">
        <f>(P92/11)*R92^2</f>
        <v>1.5032149199296465E-3</v>
      </c>
      <c r="T92" s="7"/>
      <c r="U92" s="7">
        <f>O92/(COUNT($O$4:$O$124)+1)-0.5</f>
        <v>-0.29508196721311475</v>
      </c>
      <c r="V92" s="7">
        <f>SUM($U$4:U92)/P92</f>
        <v>1.363050285503775E-2</v>
      </c>
      <c r="W92" s="7">
        <f>(P92/11)*V92^2</f>
        <v>1.5032149199296465E-3</v>
      </c>
      <c r="X92" s="7"/>
    </row>
    <row r="93" spans="1:24" x14ac:dyDescent="0.25">
      <c r="A93" s="4">
        <v>42690</v>
      </c>
      <c r="B93">
        <v>3.7450000000000001</v>
      </c>
      <c r="C93">
        <f>(B93-B92)/B92</f>
        <v>9.4339622641509812E-3</v>
      </c>
      <c r="E93">
        <f>C93-$D$3</f>
        <v>2.2182605445348676E-2</v>
      </c>
      <c r="F93">
        <f>E93^2</f>
        <v>4.9206798434401277E-4</v>
      </c>
      <c r="G93">
        <f>(E93-$D$3)^2</f>
        <v>1.2201921306095975E-3</v>
      </c>
      <c r="J93">
        <f>E93/$I$3</f>
        <v>0.16726248420549511</v>
      </c>
      <c r="L93" s="36">
        <f>G93/$I$3</f>
        <v>9.2005588557475797E-3</v>
      </c>
      <c r="M93" s="7">
        <f>RANK(L93,$L$4:$L$124)</f>
        <v>82</v>
      </c>
      <c r="N93" s="7">
        <f>L93</f>
        <v>9.2005588557475797E-3</v>
      </c>
      <c r="O93" s="7">
        <f>RANK(N93,$N$4:$N$124)</f>
        <v>82</v>
      </c>
      <c r="P93" s="7">
        <v>90</v>
      </c>
      <c r="Q93" s="7">
        <f>M93/(COUNT($M$4:$M$124)+1)-0.5</f>
        <v>0.17213114754098358</v>
      </c>
      <c r="R93" s="7">
        <f>SUM($Q$4:Q93)/P93</f>
        <v>1.5391621129326039E-2</v>
      </c>
      <c r="S93" s="7">
        <f>(P93/11)*R93^2</f>
        <v>1.9382890989985836E-3</v>
      </c>
      <c r="T93" s="7"/>
      <c r="U93" s="7">
        <f>O93/(COUNT($O$4:$O$124)+1)-0.5</f>
        <v>0.17213114754098358</v>
      </c>
      <c r="V93" s="7">
        <f>SUM($U$4:U93)/P93</f>
        <v>1.5391621129326039E-2</v>
      </c>
      <c r="W93" s="7">
        <f>(P93/11)*V93^2</f>
        <v>1.9382890989985836E-3</v>
      </c>
      <c r="X93" s="7"/>
    </row>
    <row r="94" spans="1:24" x14ac:dyDescent="0.25">
      <c r="A94" s="4">
        <v>42691</v>
      </c>
      <c r="B94">
        <v>3.5489999999999999</v>
      </c>
      <c r="C94">
        <f>(B94-B93)/B93</f>
        <v>-5.2336448598130886E-2</v>
      </c>
      <c r="E94">
        <f>C94-$D$3</f>
        <v>-3.9587805416933193E-2</v>
      </c>
      <c r="F94">
        <f>E94^2</f>
        <v>1.5671943377289651E-3</v>
      </c>
      <c r="G94">
        <f>(E94-$D$3)^2</f>
        <v>7.2034062951613061E-4</v>
      </c>
      <c r="J94">
        <f>E94/$I$3</f>
        <v>-0.29850211665142484</v>
      </c>
      <c r="L94" s="36">
        <f>G94/$I$3</f>
        <v>5.4315514678318416E-3</v>
      </c>
      <c r="M94" s="7">
        <f>RANK(L94,$L$4:$L$124)</f>
        <v>87</v>
      </c>
      <c r="N94" s="7">
        <f>L94</f>
        <v>5.4315514678318416E-3</v>
      </c>
      <c r="O94" s="7">
        <f>RANK(N94,$N$4:$N$124)</f>
        <v>87</v>
      </c>
      <c r="P94" s="7">
        <v>91</v>
      </c>
      <c r="Q94" s="7">
        <f>M94/(COUNT($M$4:$M$124)+1)-0.5</f>
        <v>0.21311475409836067</v>
      </c>
      <c r="R94" s="7">
        <f>SUM($Q$4:Q94)/P94</f>
        <v>1.7564402810304441E-2</v>
      </c>
      <c r="S94" s="7">
        <f>(P94/11)*R94^2</f>
        <v>2.5522045812290347E-3</v>
      </c>
      <c r="T94" s="7"/>
      <c r="U94" s="7">
        <f>O94/(COUNT($O$4:$O$124)+1)-0.5</f>
        <v>0.21311475409836067</v>
      </c>
      <c r="V94" s="7">
        <f>SUM($U$4:U94)/P94</f>
        <v>1.7564402810304441E-2</v>
      </c>
      <c r="W94" s="7">
        <f>(P94/11)*V94^2</f>
        <v>2.5522045812290347E-3</v>
      </c>
      <c r="X94" s="7"/>
    </row>
    <row r="95" spans="1:24" x14ac:dyDescent="0.25">
      <c r="A95" s="4">
        <v>42692</v>
      </c>
      <c r="B95">
        <v>3.6259999999999999</v>
      </c>
      <c r="C95">
        <f>(B95-B94)/B94</f>
        <v>2.1696252465483224E-2</v>
      </c>
      <c r="E95">
        <f>C95-$D$3</f>
        <v>3.444489564668092E-2</v>
      </c>
      <c r="F95">
        <f>E95^2</f>
        <v>1.1864508361107383E-3</v>
      </c>
      <c r="G95">
        <f>(E95-$D$3)^2</f>
        <v>2.2272301070984861E-3</v>
      </c>
      <c r="J95">
        <f>E95/$I$3</f>
        <v>0.25972326957972164</v>
      </c>
      <c r="L95" s="36">
        <f>G95/$I$3</f>
        <v>1.6793881202475137E-2</v>
      </c>
      <c r="M95" s="7">
        <f>RANK(L95,$L$4:$L$124)</f>
        <v>67</v>
      </c>
      <c r="N95" s="7">
        <f>L95</f>
        <v>1.6793881202475137E-2</v>
      </c>
      <c r="O95" s="7">
        <f>RANK(N95,$N$4:$N$124)</f>
        <v>67</v>
      </c>
      <c r="P95" s="7">
        <v>92</v>
      </c>
      <c r="Q95" s="7">
        <f>M95/(COUNT($M$4:$M$124)+1)-0.5</f>
        <v>4.9180327868852514E-2</v>
      </c>
      <c r="R95" s="7">
        <f>SUM($Q$4:Q95)/P95</f>
        <v>1.7908054169636485E-2</v>
      </c>
      <c r="S95" s="7">
        <f>(P95/11)*R95^2</f>
        <v>2.6822048346474901E-3</v>
      </c>
      <c r="T95" s="7"/>
      <c r="U95" s="7">
        <f>O95/(COUNT($O$4:$O$124)+1)-0.5</f>
        <v>4.9180327868852514E-2</v>
      </c>
      <c r="V95" s="7">
        <f>SUM($U$4:U95)/P95</f>
        <v>1.7908054169636485E-2</v>
      </c>
      <c r="W95" s="7">
        <f>(P95/11)*V95^2</f>
        <v>2.6822048346474901E-3</v>
      </c>
      <c r="X95" s="7"/>
    </row>
    <row r="96" spans="1:24" x14ac:dyDescent="0.25">
      <c r="A96" s="4">
        <v>42695</v>
      </c>
      <c r="B96">
        <v>3.157</v>
      </c>
      <c r="C96">
        <f>(B96-B95)/B95</f>
        <v>-0.12934362934362931</v>
      </c>
      <c r="E96">
        <f>C96-$D$3</f>
        <v>-0.11659498616243161</v>
      </c>
      <c r="F96">
        <f>E96^2</f>
        <v>1.3594390798217618E-2</v>
      </c>
      <c r="G96">
        <f>(E96-$D$3)^2</f>
        <v>1.078406295057607E-2</v>
      </c>
      <c r="J96">
        <f>E96/$I$3</f>
        <v>-0.87915583584086499</v>
      </c>
      <c r="L96" s="36">
        <f>G96/$I$3</f>
        <v>8.1314576116216106E-2</v>
      </c>
      <c r="M96" s="7">
        <f>RANK(L96,$L$4:$L$124)</f>
        <v>26</v>
      </c>
      <c r="N96" s="7">
        <f>L96</f>
        <v>8.1314576116216106E-2</v>
      </c>
      <c r="O96" s="7">
        <f>RANK(N96,$N$4:$N$124)</f>
        <v>26</v>
      </c>
      <c r="P96" s="7">
        <v>93</v>
      </c>
      <c r="Q96" s="7">
        <f>M96/(COUNT($M$4:$M$124)+1)-0.5</f>
        <v>-0.28688524590163933</v>
      </c>
      <c r="R96" s="7">
        <f>SUM($Q$4:Q96)/P96</f>
        <v>1.4630706857042122E-2</v>
      </c>
      <c r="S96" s="7">
        <f>(P96/11)*R96^2</f>
        <v>1.8097595665193674E-3</v>
      </c>
      <c r="T96" s="7"/>
      <c r="U96" s="7">
        <f>O96/(COUNT($O$4:$O$124)+1)-0.5</f>
        <v>-0.28688524590163933</v>
      </c>
      <c r="V96" s="7">
        <f>SUM($U$4:U96)/P96</f>
        <v>1.4630706857042122E-2</v>
      </c>
      <c r="W96" s="7">
        <f>(P96/11)*V96^2</f>
        <v>1.8097595665193674E-3</v>
      </c>
      <c r="X96" s="7"/>
    </row>
    <row r="97" spans="1:24" x14ac:dyDescent="0.25">
      <c r="A97" s="4">
        <v>42696</v>
      </c>
      <c r="B97">
        <v>6.2789999999999999</v>
      </c>
      <c r="C97">
        <f>(B97-B96)/B96</f>
        <v>0.98891352549889133</v>
      </c>
      <c r="E97">
        <f>C97-$D$3</f>
        <v>1.0016621686800891</v>
      </c>
      <c r="F97">
        <f>E97^2</f>
        <v>1.0033271001648991</v>
      </c>
      <c r="G97">
        <f>(E97-$D$3)^2</f>
        <v>1.0290292952210747</v>
      </c>
      <c r="J97">
        <f>E97/$I$3</f>
        <v>7.5527873892390689</v>
      </c>
      <c r="L97" s="36">
        <f>G97/$I$3</f>
        <v>7.7591424804878839</v>
      </c>
      <c r="M97" s="7">
        <f>RANK(L97,$L$4:$L$124)</f>
        <v>1</v>
      </c>
      <c r="N97" s="7">
        <f>L97</f>
        <v>7.7591424804878839</v>
      </c>
      <c r="O97" s="7">
        <f>RANK(N97,$N$4:$N$124)</f>
        <v>1</v>
      </c>
      <c r="P97" s="7">
        <v>94</v>
      </c>
      <c r="Q97" s="7">
        <f>M97/(COUNT($M$4:$M$124)+1)-0.5</f>
        <v>-0.49180327868852458</v>
      </c>
      <c r="R97" s="7">
        <f>SUM($Q$4:Q97)/P97</f>
        <v>9.2431112661318371E-3</v>
      </c>
      <c r="S97" s="7">
        <f>(P97/11)*R97^2</f>
        <v>7.300818138673426E-4</v>
      </c>
      <c r="T97" s="7"/>
      <c r="U97" s="7">
        <f>O97/(COUNT($O$4:$O$124)+1)-0.5</f>
        <v>-0.49180327868852458</v>
      </c>
      <c r="V97" s="7">
        <f>SUM($U$4:U97)/P97</f>
        <v>9.2431112661318371E-3</v>
      </c>
      <c r="W97" s="7">
        <f>(P97/11)*V97^2</f>
        <v>7.300818138673426E-4</v>
      </c>
      <c r="X97" s="7"/>
    </row>
    <row r="98" spans="1:24" x14ac:dyDescent="0.25">
      <c r="A98" s="4">
        <v>42697</v>
      </c>
      <c r="B98">
        <v>4.9000000000000004</v>
      </c>
      <c r="C98">
        <f>(B98-B97)/B97</f>
        <v>-0.21962095875139348</v>
      </c>
      <c r="E98">
        <f>C98-$D$3</f>
        <v>-0.20687231557019578</v>
      </c>
      <c r="F98">
        <f>E98^2</f>
        <v>4.2796154949374665E-2</v>
      </c>
      <c r="G98">
        <f>(E98-$D$3)^2</f>
        <v>3.7684000181791057E-2</v>
      </c>
      <c r="J98">
        <f>E98/$I$3</f>
        <v>-1.5598698494125509</v>
      </c>
      <c r="L98" s="36">
        <f>G98/$I$3</f>
        <v>0.28414694120290368</v>
      </c>
      <c r="M98" s="7">
        <f>RANK(L98,$L$4:$L$124)</f>
        <v>9</v>
      </c>
      <c r="N98" s="7">
        <f>L98</f>
        <v>0.28414694120290368</v>
      </c>
      <c r="O98" s="7">
        <f>RANK(N98,$N$4:$N$124)</f>
        <v>9</v>
      </c>
      <c r="P98" s="7">
        <v>95</v>
      </c>
      <c r="Q98" s="7">
        <f>M98/(COUNT($M$4:$M$124)+1)-0.5</f>
        <v>-0.42622950819672134</v>
      </c>
      <c r="R98" s="7">
        <f>SUM($Q$4:Q98)/P98</f>
        <v>4.6591889559965413E-3</v>
      </c>
      <c r="S98" s="7">
        <f>(P98/11)*R98^2</f>
        <v>1.8747854219360122E-4</v>
      </c>
      <c r="T98" s="7"/>
      <c r="U98" s="7">
        <f>O98/(COUNT($O$4:$O$124)+1)-0.5</f>
        <v>-0.42622950819672134</v>
      </c>
      <c r="V98" s="7">
        <f>SUM($U$4:U98)/P98</f>
        <v>4.6591889559965413E-3</v>
      </c>
      <c r="W98" s="7">
        <f>(P98/11)*V98^2</f>
        <v>1.8747854219360122E-4</v>
      </c>
      <c r="X98" s="7"/>
    </row>
    <row r="99" spans="1:24" x14ac:dyDescent="0.25">
      <c r="A99" s="4">
        <v>42699</v>
      </c>
      <c r="B99">
        <v>5.383</v>
      </c>
      <c r="C99">
        <f>(B99-B98)/B98</f>
        <v>9.857142857142849E-2</v>
      </c>
      <c r="E99">
        <f>C99-$D$3</f>
        <v>0.11132007175262619</v>
      </c>
      <c r="F99">
        <f>E99^2</f>
        <v>1.2392158375009843E-2</v>
      </c>
      <c r="G99">
        <f>(E99-$D$3)^2</f>
        <v>1.5393046025330455E-2</v>
      </c>
      <c r="J99">
        <f>E99/$I$3</f>
        <v>0.83938164022939232</v>
      </c>
      <c r="L99" s="36">
        <f>G99/$I$3</f>
        <v>0.11606748017177405</v>
      </c>
      <c r="M99" s="7">
        <f>RANK(L99,$L$4:$L$124)</f>
        <v>18</v>
      </c>
      <c r="N99" s="7">
        <f>L99</f>
        <v>0.11606748017177405</v>
      </c>
      <c r="O99" s="7">
        <f>RANK(N99,$N$4:$N$124)</f>
        <v>18</v>
      </c>
      <c r="P99" s="7">
        <v>96</v>
      </c>
      <c r="Q99" s="7">
        <f>M99/(COUNT($M$4:$M$124)+1)-0.5</f>
        <v>-0.35245901639344263</v>
      </c>
      <c r="R99" s="7">
        <f>SUM($Q$4:Q99)/P99</f>
        <v>9.3920765027321641E-4</v>
      </c>
      <c r="S99" s="7">
        <f>(P99/11)*R99^2</f>
        <v>7.6984233628951526E-6</v>
      </c>
      <c r="T99" s="7"/>
      <c r="U99" s="7">
        <f>O99/(COUNT($O$4:$O$124)+1)-0.5</f>
        <v>-0.35245901639344263</v>
      </c>
      <c r="V99" s="7">
        <f>SUM($U$4:U99)/P99</f>
        <v>9.3920765027321641E-4</v>
      </c>
      <c r="W99" s="7">
        <f>(P99/11)*V99^2</f>
        <v>7.6984233628951526E-6</v>
      </c>
      <c r="X99" s="7"/>
    </row>
    <row r="100" spans="1:24" x14ac:dyDescent="0.25">
      <c r="A100" s="4">
        <v>42702</v>
      </c>
      <c r="B100">
        <v>4.9909999999999997</v>
      </c>
      <c r="C100">
        <f>(B100-B99)/B99</f>
        <v>-7.2821846553966257E-2</v>
      </c>
      <c r="E100">
        <f>C100-$D$3</f>
        <v>-6.0073203372768565E-2</v>
      </c>
      <c r="F100">
        <f>E100^2</f>
        <v>3.6087897634660125E-3</v>
      </c>
      <c r="G100">
        <f>(E100-$D$3)^2</f>
        <v>2.2396139973256146E-3</v>
      </c>
      <c r="J100">
        <f>E100/$I$3</f>
        <v>-0.45296722493065372</v>
      </c>
      <c r="L100" s="36">
        <f>G100/$I$3</f>
        <v>1.6887258882956398E-2</v>
      </c>
      <c r="M100" s="7">
        <f>RANK(L100,$L$4:$L$124)</f>
        <v>66</v>
      </c>
      <c r="N100" s="7">
        <f>L100</f>
        <v>1.6887258882956398E-2</v>
      </c>
      <c r="O100" s="7">
        <f>RANK(N100,$N$4:$N$124)</f>
        <v>66</v>
      </c>
      <c r="P100" s="7">
        <v>97</v>
      </c>
      <c r="Q100" s="7">
        <f>M100/(COUNT($M$4:$M$124)+1)-0.5</f>
        <v>4.0983606557377095E-2</v>
      </c>
      <c r="R100" s="7">
        <f>SUM($Q$4:Q100)/P100</f>
        <v>1.3520365049856276E-3</v>
      </c>
      <c r="S100" s="7">
        <f>(P100/11)*R100^2</f>
        <v>1.6119660268084896E-5</v>
      </c>
      <c r="T100" s="7"/>
      <c r="U100" s="7">
        <f>O100/(COUNT($O$4:$O$124)+1)-0.5</f>
        <v>4.0983606557377095E-2</v>
      </c>
      <c r="V100" s="7">
        <f>SUM($U$4:U100)/P100</f>
        <v>1.3520365049856276E-3</v>
      </c>
      <c r="W100" s="7">
        <f>(P100/11)*V100^2</f>
        <v>1.6119660268084896E-5</v>
      </c>
      <c r="X100" s="7"/>
    </row>
    <row r="101" spans="1:24" x14ac:dyDescent="0.25">
      <c r="A101" s="4">
        <v>42703</v>
      </c>
      <c r="B101">
        <v>4.76</v>
      </c>
      <c r="C101">
        <f>(B101-B100)/B100</f>
        <v>-4.6283309957924242E-2</v>
      </c>
      <c r="E101">
        <f>C101-$D$3</f>
        <v>-3.3534666776726549E-2</v>
      </c>
      <c r="F101">
        <f>E101^2</f>
        <v>1.1245738758260875E-3</v>
      </c>
      <c r="G101">
        <f>(E101-$D$3)^2</f>
        <v>4.3205877691388238E-4</v>
      </c>
      <c r="J101">
        <f>E101/$I$3</f>
        <v>-0.25285991250657613</v>
      </c>
      <c r="L101" s="36">
        <f>G101/$I$3</f>
        <v>3.2578330136849199E-3</v>
      </c>
      <c r="M101" s="7">
        <f>RANK(L101,$L$4:$L$124)</f>
        <v>95</v>
      </c>
      <c r="N101" s="7">
        <f>L101</f>
        <v>3.2578330136849199E-3</v>
      </c>
      <c r="O101" s="7">
        <f>RANK(N101,$N$4:$N$124)</f>
        <v>95</v>
      </c>
      <c r="P101" s="7">
        <v>98</v>
      </c>
      <c r="Q101" s="7">
        <f>M101/(COUNT($M$4:$M$124)+1)-0.5</f>
        <v>0.27868852459016391</v>
      </c>
      <c r="R101" s="7">
        <f>SUM($Q$4:Q101)/P101</f>
        <v>4.1820006691200996E-3</v>
      </c>
      <c r="S101" s="7">
        <f>(P101/11)*R101^2</f>
        <v>1.5581224549627765E-4</v>
      </c>
      <c r="T101" s="7"/>
      <c r="U101" s="7">
        <f>O101/(COUNT($O$4:$O$124)+1)-0.5</f>
        <v>0.27868852459016391</v>
      </c>
      <c r="V101" s="7">
        <f>SUM($U$4:U101)/P101</f>
        <v>4.1820006691200996E-3</v>
      </c>
      <c r="W101" s="7">
        <f>(P101/11)*V101^2</f>
        <v>1.5581224549627765E-4</v>
      </c>
      <c r="X101" s="7"/>
    </row>
    <row r="102" spans="1:24" x14ac:dyDescent="0.25">
      <c r="A102" s="4">
        <v>42704</v>
      </c>
      <c r="B102">
        <v>3.71</v>
      </c>
      <c r="C102">
        <f>(B102-B101)/B101</f>
        <v>-0.22058823529411761</v>
      </c>
      <c r="E102">
        <f>C102-$D$3</f>
        <v>-0.20783959211291991</v>
      </c>
      <c r="F102">
        <f>E102^2</f>
        <v>4.3197296049664921E-2</v>
      </c>
      <c r="G102">
        <f>(E102-$D$3)^2</f>
        <v>3.8060478355079842E-2</v>
      </c>
      <c r="J102">
        <f>E102/$I$3</f>
        <v>-1.5671633604407456</v>
      </c>
      <c r="L102" s="36">
        <f>G102/$I$3</f>
        <v>0.28698568233584093</v>
      </c>
      <c r="M102" s="7">
        <f>RANK(L102,$L$4:$L$124)</f>
        <v>8</v>
      </c>
      <c r="N102" s="7">
        <f>L102</f>
        <v>0.28698568233584093</v>
      </c>
      <c r="O102" s="7">
        <f>RANK(N102,$N$4:$N$124)</f>
        <v>8</v>
      </c>
      <c r="P102" s="7">
        <v>99</v>
      </c>
      <c r="Q102" s="7">
        <f>M102/(COUNT($M$4:$M$124)+1)-0.5</f>
        <v>-0.4344262295081967</v>
      </c>
      <c r="R102" s="7">
        <f>SUM($Q$4:Q102)/P102</f>
        <v>-2.4838549428714062E-4</v>
      </c>
      <c r="S102" s="7">
        <f>(P102/11)*R102^2</f>
        <v>5.5525818395040457E-7</v>
      </c>
      <c r="T102" s="7"/>
      <c r="U102" s="7">
        <f>O102/(COUNT($O$4:$O$124)+1)-0.5</f>
        <v>-0.4344262295081967</v>
      </c>
      <c r="V102" s="7">
        <f>SUM($U$4:U102)/P102</f>
        <v>-2.4838549428714062E-4</v>
      </c>
      <c r="W102" s="7">
        <f>(P102/11)*V102^2</f>
        <v>5.5525818395040457E-7</v>
      </c>
    </row>
    <row r="103" spans="1:24" x14ac:dyDescent="0.25">
      <c r="A103" s="4">
        <v>42705</v>
      </c>
      <c r="B103">
        <v>3.3810000000000002</v>
      </c>
      <c r="C103">
        <f>(B103-B102)/B102</f>
        <v>-8.8679245283018793E-2</v>
      </c>
      <c r="E103">
        <f>C103-$D$3</f>
        <v>-7.5930602101821093E-2</v>
      </c>
      <c r="F103">
        <f>E103^2</f>
        <v>5.7654563355450774E-3</v>
      </c>
      <c r="G103">
        <f>(E103-$D$3)^2</f>
        <v>3.9919599330473423E-3</v>
      </c>
      <c r="J103">
        <f>E103/$I$3</f>
        <v>-0.57253604253384205</v>
      </c>
      <c r="L103" s="36">
        <f>G103/$I$3</f>
        <v>3.0100392710645588E-2</v>
      </c>
      <c r="M103" s="7">
        <f>RANK(L103,$L$4:$L$124)</f>
        <v>51</v>
      </c>
      <c r="N103" s="7">
        <f>L103</f>
        <v>3.0100392710645588E-2</v>
      </c>
      <c r="O103" s="7">
        <f>RANK(N103,$N$4:$N$124)</f>
        <v>51</v>
      </c>
      <c r="P103" s="7">
        <v>100</v>
      </c>
      <c r="Q103" s="7">
        <f>M103/(COUNT($M$4:$M$124)+1)-0.5</f>
        <v>-8.1967213114754078E-2</v>
      </c>
      <c r="R103" s="7">
        <f>SUM($Q$4:Q103)/P103</f>
        <v>-1.0655737704918101E-3</v>
      </c>
      <c r="S103" s="7">
        <f>(P103/11)*R103^2</f>
        <v>1.0322249639637572E-5</v>
      </c>
      <c r="T103" s="7"/>
      <c r="U103" s="7">
        <f>O103/(COUNT($O$4:$O$124)+1)-0.5</f>
        <v>-8.1967213114754078E-2</v>
      </c>
      <c r="V103" s="7">
        <f>SUM($U$4:U103)/P103</f>
        <v>-1.0655737704918101E-3</v>
      </c>
      <c r="W103" s="7">
        <f>(P103/11)*V103^2</f>
        <v>1.0322249639637572E-5</v>
      </c>
    </row>
    <row r="104" spans="1:24" x14ac:dyDescent="0.25">
      <c r="A104" s="4">
        <v>42706</v>
      </c>
      <c r="B104">
        <v>3.395</v>
      </c>
      <c r="C104">
        <f>(B104-B103)/B103</f>
        <v>4.1407867494823395E-3</v>
      </c>
      <c r="E104">
        <f>C104-$D$3</f>
        <v>1.6889429930680034E-2</v>
      </c>
      <c r="F104">
        <f>E104^2</f>
        <v>2.8525284338335057E-4</v>
      </c>
      <c r="G104">
        <f>(E104-$D$3)^2</f>
        <v>8.7841537778500967E-4</v>
      </c>
      <c r="J104">
        <f>E104/$I$3</f>
        <v>0.12735059522110981</v>
      </c>
      <c r="L104" s="36">
        <f>G104/$I$3</f>
        <v>6.6234752547265421E-3</v>
      </c>
      <c r="M104" s="7">
        <f>RANK(L104,$L$4:$L$124)</f>
        <v>85</v>
      </c>
      <c r="N104" s="7">
        <f>L104</f>
        <v>6.6234752547265421E-3</v>
      </c>
      <c r="O104" s="7">
        <f>RANK(N104,$N$4:$N$124)</f>
        <v>85</v>
      </c>
      <c r="P104" s="7">
        <v>101</v>
      </c>
      <c r="Q104" s="7">
        <f>M104/(COUNT($M$4:$M$124)+1)-0.5</f>
        <v>0.19672131147540983</v>
      </c>
      <c r="R104" s="7">
        <f>SUM($Q$4:Q104)/P104</f>
        <v>8.9271222204186963E-4</v>
      </c>
      <c r="S104" s="7">
        <f>(P104/11)*R104^2</f>
        <v>7.3173132954251054E-6</v>
      </c>
      <c r="T104" s="7"/>
      <c r="U104" s="7">
        <f>O104/(COUNT($O$4:$O$124)+1)-0.5</f>
        <v>0.19672131147540983</v>
      </c>
      <c r="V104" s="7">
        <f>SUM($U$4:U104)/P104</f>
        <v>8.9271222204186963E-4</v>
      </c>
      <c r="W104" s="7">
        <f>(P104/11)*V104^2</f>
        <v>7.3173132954251054E-6</v>
      </c>
    </row>
    <row r="105" spans="1:24" x14ac:dyDescent="0.25">
      <c r="A105" s="4">
        <v>42709</v>
      </c>
      <c r="B105">
        <v>3.6470000000000002</v>
      </c>
      <c r="C105">
        <f>(B105-B104)/B104</f>
        <v>7.422680412371141E-2</v>
      </c>
      <c r="E105">
        <f>C105-$D$3</f>
        <v>8.6975447304909109E-2</v>
      </c>
      <c r="F105">
        <f>E105^2</f>
        <v>7.5647284338890217E-3</v>
      </c>
      <c r="G105">
        <f>(E105-$D$3)^2</f>
        <v>9.9448942232812192E-3</v>
      </c>
      <c r="J105">
        <f>E105/$I$3</f>
        <v>0.65581698312871761</v>
      </c>
      <c r="L105" s="36">
        <f>G105/$I$3</f>
        <v>7.4987030583266473E-2</v>
      </c>
      <c r="M105" s="7">
        <f>RANK(L105,$L$4:$L$124)</f>
        <v>28</v>
      </c>
      <c r="N105" s="7">
        <f>L105</f>
        <v>7.4987030583266473E-2</v>
      </c>
      <c r="O105" s="7">
        <f>RANK(N105,$N$4:$N$124)</f>
        <v>28</v>
      </c>
      <c r="P105" s="7">
        <v>102</v>
      </c>
      <c r="Q105" s="7">
        <f>M105/(COUNT($M$4:$M$124)+1)-0.5</f>
        <v>-0.27049180327868849</v>
      </c>
      <c r="R105" s="7">
        <f>SUM($Q$4:Q105)/P105</f>
        <v>-1.7679202828672516E-3</v>
      </c>
      <c r="S105" s="7">
        <f>(P105/11)*R105^2</f>
        <v>2.8982299719135376E-5</v>
      </c>
      <c r="T105" s="7"/>
      <c r="U105" s="7">
        <f>O105/(COUNT($O$4:$O$124)+1)-0.5</f>
        <v>-0.27049180327868849</v>
      </c>
      <c r="V105" s="7">
        <f>SUM($U$4:U105)/P105</f>
        <v>-1.7679202828672516E-3</v>
      </c>
      <c r="W105" s="7">
        <f>(P105/11)*V105^2</f>
        <v>2.8982299719135376E-5</v>
      </c>
    </row>
    <row r="106" spans="1:24" x14ac:dyDescent="0.25">
      <c r="A106" s="4">
        <v>42710</v>
      </c>
      <c r="B106">
        <v>3.5489999999999999</v>
      </c>
      <c r="C106">
        <f>(B106-B105)/B105</f>
        <v>-2.6871401151631561E-2</v>
      </c>
      <c r="E106">
        <f>C106-$D$3</f>
        <v>-1.4122757970433867E-2</v>
      </c>
      <c r="F106">
        <f>E106^2</f>
        <v>1.994522926914533E-4</v>
      </c>
      <c r="G106">
        <f>(E106-$D$3)^2</f>
        <v>1.8881914539975698E-6</v>
      </c>
      <c r="J106">
        <f>E106/$I$3</f>
        <v>-0.10648918531177502</v>
      </c>
      <c r="L106" s="36">
        <f>G106/$I$3</f>
        <v>1.4237443569436174E-5</v>
      </c>
      <c r="M106" s="7">
        <f>RANK(L106,$L$4:$L$124)</f>
        <v>121</v>
      </c>
      <c r="N106" s="7">
        <f>L106</f>
        <v>1.4237443569436174E-5</v>
      </c>
      <c r="O106" s="7">
        <f>RANK(N106,$N$4:$N$124)</f>
        <v>121</v>
      </c>
      <c r="P106" s="7">
        <v>103</v>
      </c>
      <c r="Q106" s="7">
        <f>M106/(COUNT($M$4:$M$124)+1)-0.5</f>
        <v>0.49180327868852458</v>
      </c>
      <c r="R106" s="7">
        <f>SUM($Q$4:Q106)/P106</f>
        <v>3.0240331052045137E-3</v>
      </c>
      <c r="S106" s="7">
        <f>(P106/11)*R106^2</f>
        <v>8.5628359163763998E-5</v>
      </c>
      <c r="T106" s="7"/>
      <c r="U106" s="7">
        <f>O106/(COUNT($O$4:$O$124)+1)-0.5</f>
        <v>0.49180327868852458</v>
      </c>
      <c r="V106" s="7">
        <f>SUM($U$4:U106)/P106</f>
        <v>3.0240331052045137E-3</v>
      </c>
      <c r="W106" s="7">
        <f>(P106/11)*V106^2</f>
        <v>8.5628359163763998E-5</v>
      </c>
    </row>
    <row r="107" spans="1:24" x14ac:dyDescent="0.25">
      <c r="A107" s="4">
        <v>42711</v>
      </c>
      <c r="B107">
        <v>3.7800000000000002</v>
      </c>
      <c r="C107">
        <f>(B107-B106)/B106</f>
        <v>6.5088757396449801E-2</v>
      </c>
      <c r="E107">
        <f>C107-$D$3</f>
        <v>7.78374005776475E-2</v>
      </c>
      <c r="F107">
        <f>E107^2</f>
        <v>6.0586609286851596E-3</v>
      </c>
      <c r="G107">
        <f>(E107-$D$3)^2</f>
        <v>8.2058313238794166E-3</v>
      </c>
      <c r="J107">
        <f>E107/$I$3</f>
        <v>0.5869137877780487</v>
      </c>
      <c r="L107" s="36">
        <f>G107/$I$3</f>
        <v>6.1874054226174514E-2</v>
      </c>
      <c r="M107" s="7">
        <f>RANK(L107,$L$4:$L$124)</f>
        <v>31</v>
      </c>
      <c r="N107" s="7">
        <f>L107</f>
        <v>6.1874054226174514E-2</v>
      </c>
      <c r="O107" s="7">
        <f>RANK(N107,$N$4:$N$124)</f>
        <v>31</v>
      </c>
      <c r="P107" s="7">
        <v>104</v>
      </c>
      <c r="Q107" s="7">
        <f>M107/(COUNT($M$4:$M$124)+1)-0.5</f>
        <v>-0.24590163934426229</v>
      </c>
      <c r="R107" s="7">
        <f>SUM($Q$4:Q107)/P107</f>
        <v>6.3051702395964062E-4</v>
      </c>
      <c r="S107" s="7">
        <f>(P107/11)*R107^2</f>
        <v>3.7586707836639905E-6</v>
      </c>
      <c r="T107" s="7"/>
      <c r="U107" s="7">
        <f>O107/(COUNT($O$4:$O$124)+1)-0.5</f>
        <v>-0.24590163934426229</v>
      </c>
      <c r="V107" s="7">
        <f>SUM($U$4:U107)/P107</f>
        <v>6.3051702395964062E-4</v>
      </c>
      <c r="W107" s="7">
        <f>(P107/11)*V107^2</f>
        <v>3.7586707836639905E-6</v>
      </c>
    </row>
    <row r="108" spans="1:24" x14ac:dyDescent="0.25">
      <c r="A108" s="4">
        <v>42712</v>
      </c>
      <c r="B108">
        <v>4.8789999999999996</v>
      </c>
      <c r="C108">
        <f>(B108-B107)/B107</f>
        <v>0.29074074074074052</v>
      </c>
      <c r="E108">
        <f>C108-$D$3</f>
        <v>0.30348938392193819</v>
      </c>
      <c r="F108">
        <f>E108^2</f>
        <v>9.2105806153317593E-2</v>
      </c>
      <c r="G108">
        <f>(E108-$D$3)^2</f>
        <v>0.10000648978608369</v>
      </c>
      <c r="J108">
        <f>E108/$I$3</f>
        <v>2.2883871062775749</v>
      </c>
      <c r="L108" s="36">
        <f>G108/$I$3</f>
        <v>0.75407435612119567</v>
      </c>
      <c r="M108" s="7">
        <f>RANK(L108,$L$4:$L$124)</f>
        <v>5</v>
      </c>
      <c r="N108" s="7">
        <f>L108</f>
        <v>0.75407435612119567</v>
      </c>
      <c r="O108" s="7">
        <f>RANK(N108,$N$4:$N$124)</f>
        <v>5</v>
      </c>
      <c r="P108" s="7">
        <v>105</v>
      </c>
      <c r="Q108" s="7">
        <f>M108/(COUNT($M$4:$M$124)+1)-0.5</f>
        <v>-0.45901639344262296</v>
      </c>
      <c r="R108" s="7">
        <f>SUM($Q$4:Q108)/P108</f>
        <v>-3.747072599531622E-3</v>
      </c>
      <c r="S108" s="7">
        <f>(P108/11)*R108^2</f>
        <v>1.3402346108607908E-4</v>
      </c>
      <c r="T108" s="7"/>
      <c r="U108" s="7">
        <f>O108/(COUNT($O$4:$O$124)+1)-0.5</f>
        <v>-0.45901639344262296</v>
      </c>
      <c r="V108" s="7">
        <f>SUM($U$4:U108)/P108</f>
        <v>-3.747072599531622E-3</v>
      </c>
      <c r="W108" s="7">
        <f>(P108/11)*V108^2</f>
        <v>1.3402346108607908E-4</v>
      </c>
    </row>
    <row r="109" spans="1:24" x14ac:dyDescent="0.25">
      <c r="A109" s="4">
        <v>42713</v>
      </c>
      <c r="B109">
        <v>4.7039999999999997</v>
      </c>
      <c r="C109">
        <f>(B109-B108)/B108</f>
        <v>-3.5868005738880888E-2</v>
      </c>
      <c r="E109">
        <f>C109-$D$3</f>
        <v>-2.3119362557683196E-2</v>
      </c>
      <c r="F109">
        <f>E109^2</f>
        <v>5.3450492507360365E-4</v>
      </c>
      <c r="G109">
        <f>(E109-$D$3)^2</f>
        <v>1.0755182038581183E-4</v>
      </c>
      <c r="J109">
        <f>E109/$I$3</f>
        <v>-0.17432587097005986</v>
      </c>
      <c r="L109" s="36">
        <f>G109/$I$3</f>
        <v>8.1096806697818148E-4</v>
      </c>
      <c r="M109" s="7">
        <f>RANK(L109,$L$4:$L$124)</f>
        <v>106</v>
      </c>
      <c r="N109" s="7">
        <f>L109</f>
        <v>8.1096806697818148E-4</v>
      </c>
      <c r="O109" s="7">
        <f>RANK(N109,$N$4:$N$124)</f>
        <v>106</v>
      </c>
      <c r="P109" s="7">
        <v>106</v>
      </c>
      <c r="Q109" s="7">
        <f>M109/(COUNT($M$4:$M$124)+1)-0.5</f>
        <v>0.36885245901639341</v>
      </c>
      <c r="R109" s="7">
        <f>SUM($Q$4:Q109)/P109</f>
        <v>-2.3198267862666909E-4</v>
      </c>
      <c r="S109" s="7">
        <f>(P109/11)*R109^2</f>
        <v>5.1859019067066088E-7</v>
      </c>
      <c r="T109" s="7"/>
      <c r="U109" s="7">
        <f>O109/(COUNT($O$4:$O$124)+1)-0.5</f>
        <v>0.36885245901639341</v>
      </c>
      <c r="V109" s="7">
        <f>SUM($U$4:U109)/P109</f>
        <v>-2.3198267862666909E-4</v>
      </c>
      <c r="W109" s="7">
        <f>(P109/11)*V109^2</f>
        <v>5.1859019067066088E-7</v>
      </c>
    </row>
    <row r="110" spans="1:24" x14ac:dyDescent="0.25">
      <c r="A110" s="4">
        <v>42716</v>
      </c>
      <c r="B110">
        <v>4.55</v>
      </c>
      <c r="C110">
        <f>(B110-B109)/B109</f>
        <v>-3.2738095238095219E-2</v>
      </c>
      <c r="E110">
        <f>C110-$D$3</f>
        <v>-1.9989452056897526E-2</v>
      </c>
      <c r="F110">
        <f>E110^2</f>
        <v>3.9957819353500474E-4</v>
      </c>
      <c r="G110">
        <f>(E110-$D$3)^2</f>
        <v>5.2429313174413461E-5</v>
      </c>
      <c r="J110">
        <f>E110/$I$3</f>
        <v>-0.15072555012442859</v>
      </c>
      <c r="L110" s="36">
        <f>G110/$I$3</f>
        <v>3.9533034964470766E-4</v>
      </c>
      <c r="M110" s="7">
        <f>RANK(L110,$L$4:$L$124)</f>
        <v>111</v>
      </c>
      <c r="N110" s="7">
        <f>L110</f>
        <v>3.9533034964470766E-4</v>
      </c>
      <c r="O110" s="7">
        <f>RANK(N110,$N$4:$N$124)</f>
        <v>111</v>
      </c>
      <c r="P110" s="7">
        <v>107</v>
      </c>
      <c r="Q110" s="7">
        <f>M110/(COUNT($M$4:$M$124)+1)-0.5</f>
        <v>0.4098360655737705</v>
      </c>
      <c r="R110" s="7">
        <f>SUM($Q$4:Q110)/P110</f>
        <v>3.6004289872835849E-3</v>
      </c>
      <c r="S110" s="7">
        <f>(P110/11)*R110^2</f>
        <v>1.2609550104495393E-4</v>
      </c>
      <c r="T110" s="7"/>
      <c r="U110" s="7">
        <f>O110/(COUNT($O$4:$O$124)+1)-0.5</f>
        <v>0.4098360655737705</v>
      </c>
      <c r="V110" s="7">
        <f>SUM($U$4:U110)/P110</f>
        <v>3.6004289872835849E-3</v>
      </c>
      <c r="W110" s="7">
        <f>(P110/11)*V110^2</f>
        <v>1.2609550104495393E-4</v>
      </c>
    </row>
    <row r="111" spans="1:24" x14ac:dyDescent="0.25">
      <c r="A111" s="4">
        <v>42717</v>
      </c>
      <c r="B111">
        <v>4.0460000000000003</v>
      </c>
      <c r="C111">
        <f>(B111-B110)/B110</f>
        <v>-0.11076923076923068</v>
      </c>
      <c r="E111">
        <f>C111-$D$3</f>
        <v>-9.8020587588032976E-2</v>
      </c>
      <c r="F111">
        <f>E111^2</f>
        <v>9.6080355911032436E-3</v>
      </c>
      <c r="G111">
        <f>(E111-$D$3)^2</f>
        <v>7.2713045029224061E-3</v>
      </c>
      <c r="J111">
        <f>E111/$I$3</f>
        <v>-0.7391001487020773</v>
      </c>
      <c r="L111" s="36">
        <f>G111/$I$3</f>
        <v>5.4827484425569353E-2</v>
      </c>
      <c r="M111" s="7">
        <f>RANK(L111,$L$4:$L$124)</f>
        <v>35</v>
      </c>
      <c r="N111" s="7">
        <f>L111</f>
        <v>5.4827484425569353E-2</v>
      </c>
      <c r="O111" s="7">
        <f>RANK(N111,$N$4:$N$124)</f>
        <v>35</v>
      </c>
      <c r="P111" s="7">
        <v>108</v>
      </c>
      <c r="Q111" s="7">
        <f>M111/(COUNT($M$4:$M$124)+1)-0.5</f>
        <v>-0.21311475409836067</v>
      </c>
      <c r="R111" s="7">
        <f>SUM($Q$4:Q111)/P111</f>
        <v>1.5938069216757677E-3</v>
      </c>
      <c r="S111" s="7">
        <f>(P111/11)*R111^2</f>
        <v>2.49403467624374E-5</v>
      </c>
      <c r="T111" s="7"/>
      <c r="U111" s="7">
        <f>O111/(COUNT($O$4:$O$124)+1)-0.5</f>
        <v>-0.21311475409836067</v>
      </c>
      <c r="V111" s="7">
        <f>SUM($U$4:U111)/P111</f>
        <v>1.5938069216757677E-3</v>
      </c>
      <c r="W111" s="7">
        <f>(P111/11)*V111^2</f>
        <v>2.49403467624374E-5</v>
      </c>
    </row>
    <row r="112" spans="1:24" x14ac:dyDescent="0.25">
      <c r="A112" s="4">
        <v>42718</v>
      </c>
      <c r="B112">
        <v>4.2</v>
      </c>
      <c r="C112">
        <f>(B112-B111)/B111</f>
        <v>3.8062283737024201E-2</v>
      </c>
      <c r="E112">
        <f>C112-$D$3</f>
        <v>5.0810926918221894E-2</v>
      </c>
      <c r="F112">
        <f>E112^2</f>
        <v>2.5817502942888861E-3</v>
      </c>
      <c r="G112">
        <f>(E112-$D$3)^2</f>
        <v>4.0398189512230332E-3</v>
      </c>
      <c r="J112">
        <f>E112/$I$3</f>
        <v>0.38312730585521482</v>
      </c>
      <c r="L112" s="36">
        <f>G112/$I$3</f>
        <v>3.0461261874163103E-2</v>
      </c>
      <c r="M112" s="7">
        <f>RANK(L112,$L$4:$L$124)</f>
        <v>50</v>
      </c>
      <c r="N112" s="7">
        <f>L112</f>
        <v>3.0461261874163103E-2</v>
      </c>
      <c r="O112" s="7">
        <f>RANK(N112,$N$4:$N$124)</f>
        <v>50</v>
      </c>
      <c r="P112" s="7">
        <v>109</v>
      </c>
      <c r="Q112" s="7">
        <f>M112/(COUNT($M$4:$M$124)+1)-0.5</f>
        <v>-9.0163934426229497E-2</v>
      </c>
      <c r="R112" s="7">
        <f>SUM($Q$4:Q112)/P112</f>
        <v>7.5199278086929733E-4</v>
      </c>
      <c r="S112" s="7">
        <f>(P112/11)*R112^2</f>
        <v>5.6035229572972501E-6</v>
      </c>
      <c r="T112" s="7"/>
      <c r="U112" s="7">
        <f>O112/(COUNT($O$4:$O$124)+1)-0.5</f>
        <v>-9.0163934426229497E-2</v>
      </c>
      <c r="V112" s="7">
        <f>SUM($U$4:U112)/P112</f>
        <v>7.5199278086929733E-4</v>
      </c>
      <c r="W112" s="7">
        <f>(P112/11)*V112^2</f>
        <v>5.6035229572972501E-6</v>
      </c>
    </row>
    <row r="113" spans="1:24" x14ac:dyDescent="0.25">
      <c r="A113" s="4">
        <v>42719</v>
      </c>
      <c r="B113">
        <v>4.3049999999999997</v>
      </c>
      <c r="C113">
        <f>(B113-B112)/B112</f>
        <v>2.499999999999989E-2</v>
      </c>
      <c r="E113">
        <f>C113-$D$3</f>
        <v>3.7748643181197583E-2</v>
      </c>
      <c r="F113">
        <f>E113^2</f>
        <v>1.4249600620213749E-3</v>
      </c>
      <c r="G113">
        <f>(E113-$D$3)^2</f>
        <v>2.5499759299657519E-3</v>
      </c>
      <c r="J113">
        <f>E113/$I$3</f>
        <v>0.28463436585163887</v>
      </c>
      <c r="L113" s="36">
        <f>G113/$I$3</f>
        <v>1.9227466753673088E-2</v>
      </c>
      <c r="M113" s="7">
        <f>RANK(L113,$L$4:$L$124)</f>
        <v>60</v>
      </c>
      <c r="N113" s="7">
        <f>L113</f>
        <v>1.9227466753673088E-2</v>
      </c>
      <c r="O113" s="7">
        <f>RANK(N113,$N$4:$N$124)</f>
        <v>60</v>
      </c>
      <c r="P113" s="7">
        <v>110</v>
      </c>
      <c r="Q113" s="7">
        <f>M113/(COUNT($M$4:$M$124)+1)-0.5</f>
        <v>-8.1967213114754189E-3</v>
      </c>
      <c r="R113" s="7">
        <f>SUM($Q$4:Q113)/P113</f>
        <v>6.7064083457525452E-4</v>
      </c>
      <c r="S113" s="7">
        <f>(P113/11)*R113^2</f>
        <v>4.4975912899979386E-6</v>
      </c>
      <c r="T113" s="7"/>
      <c r="U113" s="7">
        <f>O113/(COUNT($O$4:$O$124)+1)-0.5</f>
        <v>-8.1967213114754189E-3</v>
      </c>
      <c r="V113" s="7">
        <f>SUM($U$4:U113)/P113</f>
        <v>6.7064083457525452E-4</v>
      </c>
      <c r="W113" s="7">
        <f>(P113/11)*V113^2</f>
        <v>4.4975912899979386E-6</v>
      </c>
    </row>
    <row r="114" spans="1:24" x14ac:dyDescent="0.25">
      <c r="A114" s="4">
        <v>42720</v>
      </c>
      <c r="B114">
        <v>3.9830000000000001</v>
      </c>
      <c r="C114">
        <f>(B114-B113)/B113</f>
        <v>-7.4796747967479593E-2</v>
      </c>
      <c r="E114">
        <f>C114-$D$3</f>
        <v>-6.20481047862819E-2</v>
      </c>
      <c r="F114">
        <f>E114^2</f>
        <v>3.8499673075694189E-3</v>
      </c>
      <c r="G114">
        <f>(E114-$D$3)^2</f>
        <v>2.430436914551172E-3</v>
      </c>
      <c r="J114">
        <f>E114/$I$3</f>
        <v>-0.46785848363779753</v>
      </c>
      <c r="L114" s="36">
        <f>G114/$I$3</f>
        <v>1.832611218885509E-2</v>
      </c>
      <c r="M114" s="7">
        <f>RANK(L114,$L$4:$L$124)</f>
        <v>63</v>
      </c>
      <c r="N114" s="7">
        <f>L114</f>
        <v>1.832611218885509E-2</v>
      </c>
      <c r="O114" s="7">
        <f>RANK(N114,$N$4:$N$124)</f>
        <v>63</v>
      </c>
      <c r="P114" s="7">
        <v>111</v>
      </c>
      <c r="Q114" s="7">
        <f>M114/(COUNT($M$4:$M$124)+1)-0.5</f>
        <v>1.6393442622950838E-2</v>
      </c>
      <c r="R114" s="7">
        <f>SUM($Q$4:Q114)/P114</f>
        <v>8.1228769753359303E-4</v>
      </c>
      <c r="S114" s="7">
        <f>(P114/11)*R114^2</f>
        <v>6.6580958814228444E-6</v>
      </c>
      <c r="T114" s="7"/>
      <c r="U114" s="7">
        <f>O114/(COUNT($O$4:$O$124)+1)-0.5</f>
        <v>1.6393442622950838E-2</v>
      </c>
      <c r="V114" s="7">
        <f>SUM($U$4:U114)/P114</f>
        <v>8.1228769753359303E-4</v>
      </c>
      <c r="W114" s="7">
        <f>(P114/11)*V114^2</f>
        <v>6.6580958814228444E-6</v>
      </c>
    </row>
    <row r="115" spans="1:24" x14ac:dyDescent="0.25">
      <c r="A115" s="4">
        <v>42723</v>
      </c>
      <c r="B115">
        <v>3.7309999999999999</v>
      </c>
      <c r="C115">
        <f>(B115-B114)/B114</f>
        <v>-6.3268892794376155E-2</v>
      </c>
      <c r="E115">
        <f>C115-$D$3</f>
        <v>-5.0520249613178463E-2</v>
      </c>
      <c r="F115">
        <f>E115^2</f>
        <v>2.5522956209778585E-3</v>
      </c>
      <c r="G115">
        <f>(E115-$D$3)^2</f>
        <v>1.4266942524524511E-3</v>
      </c>
      <c r="J115">
        <f>E115/$I$3</f>
        <v>-0.38093552508070183</v>
      </c>
      <c r="L115" s="36">
        <f>G115/$I$3</f>
        <v>1.0757637350347231E-2</v>
      </c>
      <c r="M115" s="7">
        <f>RANK(L115,$L$4:$L$124)</f>
        <v>77</v>
      </c>
      <c r="N115" s="7">
        <f>L115</f>
        <v>1.0757637350347231E-2</v>
      </c>
      <c r="O115" s="7">
        <f>RANK(N115,$N$4:$N$124)</f>
        <v>77</v>
      </c>
      <c r="P115" s="7">
        <v>112</v>
      </c>
      <c r="Q115" s="7">
        <f>M115/(COUNT($M$4:$M$124)+1)-0.5</f>
        <v>0.13114754098360659</v>
      </c>
      <c r="R115" s="7">
        <f>SUM($Q$4:Q115)/P115</f>
        <v>1.975995316159245E-3</v>
      </c>
      <c r="S115" s="7">
        <f>(P115/11)*R115^2</f>
        <v>3.9755494438375159E-5</v>
      </c>
      <c r="T115" s="7"/>
      <c r="U115" s="7">
        <f>O115/(COUNT($O$4:$O$124)+1)-0.5</f>
        <v>0.13114754098360659</v>
      </c>
      <c r="V115" s="7">
        <f>SUM($U$4:U115)/P115</f>
        <v>1.975995316159245E-3</v>
      </c>
      <c r="W115" s="7">
        <f>(P115/11)*V115^2</f>
        <v>3.9755494438375159E-5</v>
      </c>
    </row>
    <row r="116" spans="1:24" x14ac:dyDescent="0.25">
      <c r="A116" s="4">
        <v>42724</v>
      </c>
      <c r="B116">
        <v>3.5</v>
      </c>
      <c r="C116">
        <f>(B116-B115)/B115</f>
        <v>-6.1913696060037493E-2</v>
      </c>
      <c r="E116">
        <f>C116-$D$3</f>
        <v>-4.91650528788398E-2</v>
      </c>
      <c r="F116">
        <f>E116^2</f>
        <v>2.4172024245791139E-3</v>
      </c>
      <c r="G116">
        <f>(E116-$D$3)^2</f>
        <v>1.3261548952665221E-3</v>
      </c>
      <c r="J116">
        <f>E116/$I$3</f>
        <v>-0.37071699719266293</v>
      </c>
      <c r="L116" s="36">
        <f>G116/$I$3</f>
        <v>9.9995450385683988E-3</v>
      </c>
      <c r="M116" s="7">
        <f>RANK(L116,$L$4:$L$124)</f>
        <v>78</v>
      </c>
      <c r="N116" s="7">
        <f>L116</f>
        <v>9.9995450385683988E-3</v>
      </c>
      <c r="O116" s="7">
        <f>RANK(N116,$N$4:$N$124)</f>
        <v>78</v>
      </c>
      <c r="P116" s="7">
        <v>113</v>
      </c>
      <c r="Q116" s="7">
        <f>M116/(COUNT($M$4:$M$124)+1)-0.5</f>
        <v>0.13934426229508201</v>
      </c>
      <c r="R116" s="7">
        <f>SUM($Q$4:Q116)/P116</f>
        <v>3.1916436965036942E-3</v>
      </c>
      <c r="S116" s="7">
        <f>(P116/11)*R116^2</f>
        <v>1.0464405562307178E-4</v>
      </c>
      <c r="T116" s="7"/>
      <c r="U116" s="7">
        <f>O116/(COUNT($O$4:$O$124)+1)-0.5</f>
        <v>0.13934426229508201</v>
      </c>
      <c r="V116" s="7">
        <f>SUM($U$4:U116)/P116</f>
        <v>3.1916436965036942E-3</v>
      </c>
      <c r="W116" s="7">
        <f>(P116/11)*V116^2</f>
        <v>1.0464405562307178E-4</v>
      </c>
    </row>
    <row r="117" spans="1:24" x14ac:dyDescent="0.25">
      <c r="A117" s="4">
        <v>42725</v>
      </c>
      <c r="B117">
        <v>3.472</v>
      </c>
      <c r="C117">
        <f>(B117-B116)/B116</f>
        <v>-8.0000000000000071E-3</v>
      </c>
      <c r="E117">
        <f>C117-$D$3</f>
        <v>4.7486431811976874E-3</v>
      </c>
      <c r="F117">
        <f>E117^2</f>
        <v>2.2549612062335294E-5</v>
      </c>
      <c r="G117">
        <f>(E117-$D$3)^2</f>
        <v>3.0615503004766744E-4</v>
      </c>
      <c r="J117">
        <f>E117/$I$3</f>
        <v>3.5805976761812505E-2</v>
      </c>
      <c r="L117" s="36">
        <f>G117/$I$3</f>
        <v>2.3084867557123852E-3</v>
      </c>
      <c r="M117" s="7">
        <f>RANK(L117,$L$4:$L$124)</f>
        <v>96</v>
      </c>
      <c r="N117" s="7">
        <f>L117</f>
        <v>2.3084867557123852E-3</v>
      </c>
      <c r="O117" s="7">
        <f>RANK(N117,$N$4:$N$124)</f>
        <v>96</v>
      </c>
      <c r="P117" s="7">
        <v>114</v>
      </c>
      <c r="Q117" s="7">
        <f>M117/(COUNT($M$4:$M$124)+1)-0.5</f>
        <v>0.28688524590163933</v>
      </c>
      <c r="R117" s="7">
        <f>SUM($Q$4:Q117)/P117</f>
        <v>5.6801840667241822E-3</v>
      </c>
      <c r="S117" s="7">
        <f>(P117/11)*R117^2</f>
        <v>3.3437745251207893E-4</v>
      </c>
      <c r="T117" s="7"/>
      <c r="U117" s="7">
        <f>O117/(COUNT($O$4:$O$124)+1)-0.5</f>
        <v>0.28688524590163933</v>
      </c>
      <c r="V117" s="7">
        <f>SUM($U$4:U117)/P117</f>
        <v>5.6801840667241822E-3</v>
      </c>
      <c r="W117" s="7">
        <f>(P117/11)*V117^2</f>
        <v>3.3437745251207893E-4</v>
      </c>
    </row>
    <row r="118" spans="1:24" x14ac:dyDescent="0.25">
      <c r="A118" s="4">
        <v>42726</v>
      </c>
      <c r="B118">
        <v>3.444</v>
      </c>
      <c r="C118">
        <f>(B118-B117)/B117</f>
        <v>-8.0645161290322648E-3</v>
      </c>
      <c r="E118">
        <f>C118-$D$3</f>
        <v>4.6841270521654297E-3</v>
      </c>
      <c r="F118">
        <f>E118^2</f>
        <v>2.1941046240827999E-5</v>
      </c>
      <c r="G118">
        <f>(E118-$D$3)^2</f>
        <v>3.039014780092314E-4</v>
      </c>
      <c r="J118">
        <f>E118/$I$3</f>
        <v>3.5319508747951651E-2</v>
      </c>
      <c r="L118" s="36">
        <f>G118/$I$3</f>
        <v>2.2914944004561993E-3</v>
      </c>
      <c r="M118" s="7">
        <f>RANK(L118,$L$4:$L$124)</f>
        <v>97</v>
      </c>
      <c r="N118" s="7">
        <f>L118</f>
        <v>2.2914944004561993E-3</v>
      </c>
      <c r="O118" s="7">
        <f>RANK(N118,$N$4:$N$124)</f>
        <v>97</v>
      </c>
      <c r="P118" s="7">
        <v>115</v>
      </c>
      <c r="Q118" s="7">
        <f>M118/(COUNT($M$4:$M$124)+1)-0.5</f>
        <v>0.29508196721311475</v>
      </c>
      <c r="R118" s="7">
        <f>SUM($Q$4:Q118)/P118</f>
        <v>8.1967213114754051E-3</v>
      </c>
      <c r="S118" s="7">
        <f>(P118/11)*R118^2</f>
        <v>7.0240160269722141E-4</v>
      </c>
      <c r="T118" s="7"/>
      <c r="U118" s="7">
        <f>O118/(COUNT($O$4:$O$124)+1)-0.5</f>
        <v>0.29508196721311475</v>
      </c>
      <c r="V118" s="7">
        <f>SUM($U$4:U118)/P118</f>
        <v>8.1967213114754051E-3</v>
      </c>
      <c r="W118" s="7">
        <f>(P118/11)*V118^2</f>
        <v>7.0240160269722141E-4</v>
      </c>
    </row>
    <row r="119" spans="1:24" x14ac:dyDescent="0.25">
      <c r="A119" s="4">
        <v>42727</v>
      </c>
      <c r="B119">
        <v>3.1850000000000001</v>
      </c>
      <c r="C119">
        <f>(B119-B118)/B118</f>
        <v>-7.520325203252029E-2</v>
      </c>
      <c r="E119">
        <f>C119-$D$3</f>
        <v>-6.2454608851322597E-2</v>
      </c>
      <c r="F119">
        <f>E119^2</f>
        <v>3.9005781667717028E-3</v>
      </c>
      <c r="G119">
        <f>(E119-$D$3)^2</f>
        <v>2.4706830231996358E-3</v>
      </c>
      <c r="J119">
        <f>E119/$I$3</f>
        <v>-0.47092362762757156</v>
      </c>
      <c r="L119" s="36">
        <f>G119/$I$3</f>
        <v>1.8629578079222709E-2</v>
      </c>
      <c r="M119" s="7">
        <f>RANK(L119,$L$4:$L$124)</f>
        <v>61</v>
      </c>
      <c r="N119" s="7">
        <f>L119</f>
        <v>1.8629578079222709E-2</v>
      </c>
      <c r="O119" s="7">
        <f>RANK(N119,$N$4:$N$124)</f>
        <v>61</v>
      </c>
      <c r="P119" s="7">
        <v>116</v>
      </c>
      <c r="Q119" s="7">
        <f>M119/(COUNT($M$4:$M$124)+1)-0.5</f>
        <v>0</v>
      </c>
      <c r="R119" s="7">
        <f>SUM($Q$4:Q119)/P119</f>
        <v>8.1260599208592375E-3</v>
      </c>
      <c r="S119" s="7">
        <f>(P119/11)*R119^2</f>
        <v>6.9634641646707288E-4</v>
      </c>
      <c r="T119" s="7"/>
      <c r="U119" s="7">
        <f>O119/(COUNT($O$4:$O$124)+1)-0.5</f>
        <v>0</v>
      </c>
      <c r="V119" s="7">
        <f>SUM($U$4:U119)/P119</f>
        <v>8.1260599208592375E-3</v>
      </c>
      <c r="W119" s="7">
        <f>(P119/11)*V119^2</f>
        <v>6.9634641646707288E-4</v>
      </c>
    </row>
    <row r="120" spans="1:24" x14ac:dyDescent="0.25">
      <c r="A120" s="4">
        <v>42731</v>
      </c>
      <c r="B120">
        <v>2.8980000000000001</v>
      </c>
      <c r="C120">
        <f>(B120-B119)/B119</f>
        <v>-9.0109890109890081E-2</v>
      </c>
      <c r="E120">
        <f>C120-$D$3</f>
        <v>-7.7361246928692382E-2</v>
      </c>
      <c r="F120">
        <f>E120^2</f>
        <v>5.9847625263621165E-3</v>
      </c>
      <c r="G120">
        <f>(E120-$D$3)^2</f>
        <v>4.174788563030764E-3</v>
      </c>
      <c r="J120">
        <f>E120/$I$3</f>
        <v>-0.5833234682196019</v>
      </c>
      <c r="L120" s="36">
        <f>G120/$I$3</f>
        <v>3.1478967058472099E-2</v>
      </c>
      <c r="M120" s="7">
        <f>RANK(L120,$L$4:$L$124)</f>
        <v>48</v>
      </c>
      <c r="N120" s="7">
        <f>L120</f>
        <v>3.1478967058472099E-2</v>
      </c>
      <c r="O120" s="7">
        <f>RANK(N120,$N$4:$N$124)</f>
        <v>48</v>
      </c>
      <c r="P120" s="7">
        <v>117</v>
      </c>
      <c r="Q120" s="7">
        <f>M120/(COUNT($M$4:$M$124)+1)-0.5</f>
        <v>-0.10655737704918034</v>
      </c>
      <c r="R120" s="7">
        <f>SUM($Q$4:Q120)/P120</f>
        <v>7.1458596048759931E-3</v>
      </c>
      <c r="S120" s="7">
        <f>(P120/11)*R120^2</f>
        <v>5.4312792823945656E-4</v>
      </c>
      <c r="T120" s="7"/>
      <c r="U120" s="7">
        <f>O120/(COUNT($O$4:$O$124)+1)-0.5</f>
        <v>-0.10655737704918034</v>
      </c>
      <c r="V120" s="7">
        <f>SUM($U$4:U120)/P120</f>
        <v>7.1458596048759931E-3</v>
      </c>
      <c r="W120" s="7">
        <f>(P120/11)*V120^2</f>
        <v>5.4312792823945656E-4</v>
      </c>
    </row>
    <row r="121" spans="1:24" x14ac:dyDescent="0.25">
      <c r="A121" s="4">
        <v>42732</v>
      </c>
      <c r="B121">
        <v>2.48</v>
      </c>
      <c r="C121">
        <f>(B121-B120)/B120</f>
        <v>-0.14423740510697036</v>
      </c>
      <c r="E121">
        <f>C121-$D$3</f>
        <v>-0.13148876192577266</v>
      </c>
      <c r="F121">
        <f>E121^2</f>
        <v>1.7289294512772523E-2</v>
      </c>
      <c r="G121">
        <f>(E121-$D$3)^2</f>
        <v>1.4099215799475762E-2</v>
      </c>
      <c r="J121">
        <f>E121/$I$3</f>
        <v>-0.9914586913153276</v>
      </c>
      <c r="L121" s="36">
        <f>G121/$I$3</f>
        <v>0.10631167135798161</v>
      </c>
      <c r="M121" s="7">
        <f>RANK(L121,$L$4:$L$124)</f>
        <v>21</v>
      </c>
      <c r="N121" s="7">
        <f>L121</f>
        <v>0.10631167135798161</v>
      </c>
      <c r="O121" s="7">
        <f>RANK(N121,$N$4:$N$124)</f>
        <v>21</v>
      </c>
      <c r="P121" s="7">
        <v>118</v>
      </c>
      <c r="Q121" s="7">
        <f>M121/(COUNT($M$4:$M$124)+1)-0.5</f>
        <v>-0.32786885245901642</v>
      </c>
      <c r="R121" s="7">
        <f>SUM($Q$4:Q121)/P121</f>
        <v>4.3067518755209727E-3</v>
      </c>
      <c r="S121" s="7">
        <f>(P121/11)*R121^2</f>
        <v>1.9897065296743663E-4</v>
      </c>
      <c r="T121" s="7"/>
      <c r="U121" s="7">
        <f>O121/(COUNT($O$4:$O$124)+1)-0.5</f>
        <v>-0.32786885245901642</v>
      </c>
      <c r="V121" s="7">
        <f>SUM($U$4:U121)/P121</f>
        <v>4.3067518755209727E-3</v>
      </c>
      <c r="W121" s="7">
        <f>(P121/11)*V121^2</f>
        <v>1.9897065296743663E-4</v>
      </c>
    </row>
    <row r="122" spans="1:24" x14ac:dyDescent="0.25">
      <c r="A122" s="4">
        <v>42733</v>
      </c>
      <c r="B122">
        <v>2.44</v>
      </c>
      <c r="C122">
        <f>(B122-B121)/B121</f>
        <v>-1.612903225806453E-2</v>
      </c>
      <c r="E122">
        <f>C122-$D$3</f>
        <v>-3.3803890768668351E-3</v>
      </c>
      <c r="F122">
        <f>E122^2</f>
        <v>1.1427030311000613E-5</v>
      </c>
      <c r="G122">
        <f>(E122-$D$3)^2</f>
        <v>8.7764184963311996E-5</v>
      </c>
      <c r="J122">
        <f>E122/$I$3</f>
        <v>-2.5488992984655224E-2</v>
      </c>
      <c r="L122" s="36">
        <f>G122/$I$3</f>
        <v>6.6176426558189558E-4</v>
      </c>
      <c r="M122" s="7">
        <f>RANK(L122,$L$4:$L$124)</f>
        <v>108</v>
      </c>
      <c r="N122" s="7">
        <f>L122</f>
        <v>6.6176426558189558E-4</v>
      </c>
      <c r="O122" s="7">
        <f>RANK(N122,$N$4:$N$124)</f>
        <v>108</v>
      </c>
      <c r="P122" s="7">
        <v>119</v>
      </c>
      <c r="Q122" s="7">
        <f>M122/(COUNT($M$4:$M$124)+1)-0.5</f>
        <v>0.38524590163934425</v>
      </c>
      <c r="R122" s="7">
        <f>SUM($Q$4:Q122)/P122</f>
        <v>7.5079212012673863E-3</v>
      </c>
      <c r="S122" s="7">
        <f>(P122/11)*R122^2</f>
        <v>6.0980880099712701E-4</v>
      </c>
      <c r="T122" s="7"/>
      <c r="U122" s="7">
        <f>O122/(COUNT($O$4:$O$124)+1)-0.5</f>
        <v>0.38524590163934425</v>
      </c>
      <c r="V122" s="7">
        <f>SUM($U$4:U122)/P122</f>
        <v>7.5079212012673863E-3</v>
      </c>
      <c r="W122" s="7">
        <f>(P122/11)*V122^2</f>
        <v>6.0980880099712701E-4</v>
      </c>
    </row>
    <row r="123" spans="1:24" s="27" customFormat="1" x14ac:dyDescent="0.25">
      <c r="A123" s="26">
        <v>42734</v>
      </c>
      <c r="B123" s="27">
        <v>2</v>
      </c>
      <c r="C123" s="27">
        <f>(B123-B122)/B122</f>
        <v>-0.18032786885245899</v>
      </c>
      <c r="E123" s="27">
        <f>C123-$D$3</f>
        <v>-0.16757922567126129</v>
      </c>
      <c r="F123" s="27">
        <f>E123^2</f>
        <v>2.8082796876579521E-2</v>
      </c>
      <c r="G123" s="27">
        <f>(E123-$D$3)^2</f>
        <v>2.3972509274212388E-2</v>
      </c>
      <c r="J123" s="27">
        <f>E123/$I$3</f>
        <v>-1.2635899626878957</v>
      </c>
      <c r="L123" s="38">
        <f>G123/$I$3</f>
        <v>0.1807588140952488</v>
      </c>
      <c r="M123" s="27">
        <f>RANK(L123,$L$4:$L$124)</f>
        <v>11</v>
      </c>
      <c r="N123" s="27">
        <f>L123</f>
        <v>0.1807588140952488</v>
      </c>
      <c r="O123" s="27">
        <f>RANK(N123,$N$4:$N$124)</f>
        <v>11</v>
      </c>
      <c r="P123" s="7">
        <v>120</v>
      </c>
      <c r="Q123" s="27">
        <f>M123/(COUNT($M$4:$M$124)+1)-0.5</f>
        <v>-0.4098360655737705</v>
      </c>
      <c r="R123" s="7">
        <f>SUM($Q$4:Q123)/P123</f>
        <v>4.0300546448087376E-3</v>
      </c>
      <c r="S123" s="7">
        <f>(P123/11)*R123^2</f>
        <v>1.7717825934703067E-4</v>
      </c>
      <c r="U123" s="27">
        <f>O123/(COUNT($O$4:$O$124)+1)-0.5</f>
        <v>-0.4098360655737705</v>
      </c>
      <c r="V123" s="7">
        <f>SUM($U$4:U123)/P123</f>
        <v>4.0300546448087376E-3</v>
      </c>
      <c r="W123" s="7">
        <f>(P123/11)*V123^2</f>
        <v>1.7717825934703067E-4</v>
      </c>
    </row>
    <row r="124" spans="1:24" ht="15.75" thickBot="1" x14ac:dyDescent="0.3">
      <c r="A124" s="4">
        <v>42738</v>
      </c>
      <c r="B124">
        <v>1.88</v>
      </c>
      <c r="C124">
        <f>(B124-B123)/B123</f>
        <v>-6.0000000000000053E-2</v>
      </c>
      <c r="E124">
        <f>C124-$D$3</f>
        <v>-4.7251356818802361E-2</v>
      </c>
      <c r="F124">
        <f>E124^2</f>
        <v>2.2326907212177802E-3</v>
      </c>
      <c r="G124">
        <f>(E124-$D$3)^2</f>
        <v>1.1904372483585511E-3</v>
      </c>
      <c r="J124">
        <f>E124/$I$3</f>
        <v>-0.35628724241003668</v>
      </c>
      <c r="K124" s="12" t="s">
        <v>62</v>
      </c>
      <c r="L124" s="13">
        <f>'[1]Mean Adj Return'!$F$19</f>
        <v>2.6576863227727046</v>
      </c>
      <c r="M124" s="13">
        <f>RANK(L124,$L$4:$L$124)</f>
        <v>2</v>
      </c>
      <c r="N124" s="13">
        <f>'[1]Mean Adj Return'!$F$20</f>
        <v>2.5574040532667581</v>
      </c>
      <c r="O124" s="14">
        <f>RANK(N124,$N$4:$N$124)</f>
        <v>2</v>
      </c>
      <c r="P124" s="7">
        <v>121</v>
      </c>
      <c r="Q124" s="7">
        <f>M124/(COUNT($M$4:$M$124)+1)-0.5</f>
        <v>-0.48360655737704916</v>
      </c>
      <c r="R124" s="7">
        <f>SUM($Q$4:Q124)/P124</f>
        <v>-5.50523813863714E-18</v>
      </c>
      <c r="S124" s="7">
        <f>(P124/11)*R124^2</f>
        <v>3.3338411659415415E-34</v>
      </c>
      <c r="T124" s="7" t="s">
        <v>74</v>
      </c>
      <c r="U124" s="7">
        <f>O124/(COUNT($O$4:$O$124)+1)-0.5</f>
        <v>-0.48360655737704916</v>
      </c>
      <c r="V124" s="7">
        <f>SUM($U$4:U124)/P124</f>
        <v>-5.50523813863714E-18</v>
      </c>
      <c r="W124" s="7">
        <f>(P124/11)*V124^2</f>
        <v>3.3338411659415415E-34</v>
      </c>
      <c r="X124" s="7" t="s">
        <v>74</v>
      </c>
    </row>
    <row r="125" spans="1:24" x14ac:dyDescent="0.25">
      <c r="A125" s="4">
        <v>42739</v>
      </c>
      <c r="B125">
        <v>2.09</v>
      </c>
      <c r="C125">
        <f>(B125-B124)/B124</f>
        <v>0.11170212765957445</v>
      </c>
      <c r="E125">
        <f>C125-$D$3</f>
        <v>0.12445077084077215</v>
      </c>
      <c r="F125">
        <f>E125^2</f>
        <v>1.5487994362862384E-2</v>
      </c>
      <c r="G125">
        <f>(E125-$D$3)^2</f>
        <v>1.8823679207971893E-2</v>
      </c>
      <c r="J125">
        <f>E125/$I$3</f>
        <v>0.93839044937262328</v>
      </c>
      <c r="M125" s="7"/>
      <c r="N125" s="7"/>
      <c r="O125" s="7"/>
      <c r="P125" s="7"/>
      <c r="Q125" s="7"/>
      <c r="R125" s="7"/>
      <c r="S125" s="11">
        <f>SUM(S4:S124)</f>
        <v>0.71388586083579342</v>
      </c>
      <c r="T125" s="7">
        <f>SQRT(S125/P124)</f>
        <v>7.6810696829303998E-2</v>
      </c>
      <c r="U125" s="7"/>
      <c r="V125" s="7"/>
      <c r="W125" s="11">
        <f>SUM(W4:W124)</f>
        <v>0.71388586083579342</v>
      </c>
      <c r="X125">
        <f>SQRT(W125/P124)</f>
        <v>7.6810696829303998E-2</v>
      </c>
    </row>
    <row r="126" spans="1:24" x14ac:dyDescent="0.25">
      <c r="A126" s="4">
        <v>42740</v>
      </c>
      <c r="B126">
        <v>3.9699999999999998</v>
      </c>
      <c r="C126">
        <f>(B126-B125)/B125</f>
        <v>0.8995215311004785</v>
      </c>
      <c r="E126">
        <f>C126-$D$3</f>
        <v>0.91227017428167623</v>
      </c>
      <c r="F126">
        <f>E126^2</f>
        <v>0.83223687088391995</v>
      </c>
      <c r="G126">
        <f>(E126-$D$3)^2</f>
        <v>0.85565981266041369</v>
      </c>
      <c r="J126">
        <f>E126/$I$3</f>
        <v>6.8787490267031925</v>
      </c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</row>
    <row r="127" spans="1:24" x14ac:dyDescent="0.25">
      <c r="A127" s="4">
        <v>42741</v>
      </c>
      <c r="B127">
        <v>9.19</v>
      </c>
      <c r="C127">
        <f>(B127-B126)/B126</f>
        <v>1.3148614609571789</v>
      </c>
      <c r="E127">
        <f>C127-$D$3</f>
        <v>1.3276101041383765</v>
      </c>
      <c r="F127">
        <f>E127^2</f>
        <v>1.7625485886103109</v>
      </c>
      <c r="G127">
        <f>(E127-$D$3)^2</f>
        <v>1.7965615715160981</v>
      </c>
      <c r="J127">
        <f>E127/$I$3</f>
        <v>10.010517683397875</v>
      </c>
      <c r="M127" s="7"/>
      <c r="N127" s="7"/>
      <c r="O127" s="7"/>
      <c r="P127" s="7"/>
      <c r="Q127" s="7" t="s">
        <v>71</v>
      </c>
      <c r="R127" s="7">
        <f>R124</f>
        <v>-5.50523813863714E-18</v>
      </c>
      <c r="S127" s="7"/>
      <c r="T127" s="7"/>
      <c r="U127" s="7" t="s">
        <v>71</v>
      </c>
      <c r="V127" s="7">
        <f>V124</f>
        <v>-5.50523813863714E-18</v>
      </c>
      <c r="W127" s="7"/>
    </row>
    <row r="128" spans="1:24" x14ac:dyDescent="0.25">
      <c r="A128" s="4">
        <v>42744</v>
      </c>
      <c r="B128">
        <v>17.7</v>
      </c>
      <c r="C128">
        <f>(B128-B127)/B127</f>
        <v>0.92600652883569101</v>
      </c>
      <c r="E128">
        <f>C128-$D$3</f>
        <v>0.93875517201688874</v>
      </c>
      <c r="F128">
        <f>E128^2</f>
        <v>0.88126127298845836</v>
      </c>
      <c r="G128">
        <f>(E128-$D$3)^2</f>
        <v>0.90535951033651429</v>
      </c>
      <c r="J128">
        <f>E128/$I$3</f>
        <v>7.0784526425062424</v>
      </c>
      <c r="M128" s="7"/>
      <c r="N128" s="7"/>
      <c r="O128" s="7"/>
      <c r="P128" s="7"/>
      <c r="Q128" s="7" t="s">
        <v>72</v>
      </c>
      <c r="R128" s="7">
        <f>S125</f>
        <v>0.71388586083579342</v>
      </c>
      <c r="S128" s="7"/>
      <c r="T128" s="7"/>
      <c r="U128" s="7" t="s">
        <v>72</v>
      </c>
      <c r="V128" s="7">
        <f>W125</f>
        <v>0.71388586083579342</v>
      </c>
      <c r="W128" s="7"/>
    </row>
    <row r="129" spans="1:23" x14ac:dyDescent="0.25">
      <c r="A129" s="4">
        <v>42745</v>
      </c>
      <c r="B129">
        <v>27.7</v>
      </c>
      <c r="C129">
        <f>(B129-B128)/B128</f>
        <v>0.56497175141242939</v>
      </c>
      <c r="E129">
        <f>C129-$D$3</f>
        <v>0.57772039459362712</v>
      </c>
      <c r="F129">
        <f>E129^2</f>
        <v>0.33376085432941621</v>
      </c>
      <c r="G129">
        <f>(E129-$D$3)^2</f>
        <v>0.34865368457072754</v>
      </c>
      <c r="J129">
        <f>E129/$I$3</f>
        <v>4.3561586403355008</v>
      </c>
      <c r="M129" s="7"/>
      <c r="N129" s="7"/>
      <c r="O129" s="7"/>
      <c r="P129" s="7"/>
      <c r="Q129" s="7" t="s">
        <v>73</v>
      </c>
      <c r="R129" s="7">
        <f>T125</f>
        <v>7.6810696829303998E-2</v>
      </c>
      <c r="S129" s="7"/>
      <c r="T129" s="7"/>
      <c r="U129" s="7" t="s">
        <v>73</v>
      </c>
      <c r="V129" s="7">
        <f>X125</f>
        <v>7.6810696829303998E-2</v>
      </c>
      <c r="W129" s="7"/>
    </row>
    <row r="130" spans="1:23" x14ac:dyDescent="0.25">
      <c r="A130" s="4">
        <v>42746</v>
      </c>
      <c r="B130">
        <v>15.3</v>
      </c>
      <c r="C130">
        <f>(B130-B129)/B129</f>
        <v>-0.44765342960288806</v>
      </c>
      <c r="E130">
        <f>C130-$D$3</f>
        <v>-0.43490478642169039</v>
      </c>
      <c r="F130">
        <f>E130^2</f>
        <v>0.18914217325249613</v>
      </c>
      <c r="G130">
        <f>(E130-$D$3)^2</f>
        <v>0.17821580927568742</v>
      </c>
      <c r="J130">
        <f>E130/$I$3</f>
        <v>-3.2792926488716532</v>
      </c>
      <c r="L130" s="36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</row>
    <row r="131" spans="1:23" x14ac:dyDescent="0.25">
      <c r="A131" s="4">
        <v>42747</v>
      </c>
      <c r="B131">
        <v>14</v>
      </c>
      <c r="C131">
        <f>(B131-B130)/B130</f>
        <v>-8.4967320261437954E-2</v>
      </c>
      <c r="E131">
        <f>C131-$D$3</f>
        <v>-7.2218677080240254E-2</v>
      </c>
      <c r="F131">
        <f>E131^2</f>
        <v>5.2155373192200186E-3</v>
      </c>
      <c r="G131">
        <f>(E131-$D$3)^2</f>
        <v>3.5366849319532715E-3</v>
      </c>
      <c r="J131">
        <f>E131/$I$3</f>
        <v>-0.54454718424468496</v>
      </c>
      <c r="L131" s="36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</row>
    <row r="132" spans="1:23" x14ac:dyDescent="0.25">
      <c r="A132" s="4">
        <v>42748</v>
      </c>
      <c r="B132">
        <v>13.7</v>
      </c>
      <c r="C132">
        <f>(B132-B131)/B131</f>
        <v>-2.1428571428571481E-2</v>
      </c>
      <c r="E132">
        <f>C132-$D$3</f>
        <v>-8.6799282473737863E-3</v>
      </c>
      <c r="F132">
        <f>E132^2</f>
        <v>7.5341154379557365E-5</v>
      </c>
      <c r="G132">
        <f>(E132-$D$3)^2</f>
        <v>1.655444121272169E-5</v>
      </c>
      <c r="J132">
        <f>E132/$I$3</f>
        <v>-6.5448865551797145E-2</v>
      </c>
      <c r="L132" s="36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</row>
    <row r="133" spans="1:23" x14ac:dyDescent="0.25">
      <c r="A133" s="4">
        <v>42752</v>
      </c>
      <c r="B133">
        <v>8.9</v>
      </c>
      <c r="C133">
        <f>(B133-B132)/B132</f>
        <v>-0.3503649635036496</v>
      </c>
      <c r="E133">
        <f>C133-$D$3</f>
        <v>-0.33761632032245192</v>
      </c>
      <c r="F133">
        <f>E133^2</f>
        <v>0.11398477974807246</v>
      </c>
      <c r="G133">
        <f>(E133-$D$3)^2</f>
        <v>0.1055390076511542</v>
      </c>
      <c r="J133">
        <f>E133/$I$3</f>
        <v>-2.545712882311236</v>
      </c>
      <c r="L133" s="36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</row>
    <row r="134" spans="1:23" x14ac:dyDescent="0.25">
      <c r="A134" s="4">
        <v>42753</v>
      </c>
      <c r="B134">
        <v>5.62</v>
      </c>
      <c r="C134">
        <f>(B134-B133)/B133</f>
        <v>-0.36853932584269666</v>
      </c>
      <c r="E134">
        <f>C134-$D$3</f>
        <v>-0.35579068266149899</v>
      </c>
      <c r="F134">
        <f>E134^2</f>
        <v>0.12658700986873547</v>
      </c>
      <c r="G134">
        <f>(E134-$D$3)^2</f>
        <v>0.11767784085080461</v>
      </c>
      <c r="J134">
        <f>E134/$I$3</f>
        <v>-2.6827521945403241</v>
      </c>
      <c r="L134" s="36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</row>
    <row r="135" spans="1:23" x14ac:dyDescent="0.25">
      <c r="A135" s="4">
        <v>42754</v>
      </c>
      <c r="B135">
        <v>6.16</v>
      </c>
      <c r="C135">
        <f>(B135-B134)/B134</f>
        <v>9.6085409252669049E-2</v>
      </c>
      <c r="E135">
        <f>C135-$D$3</f>
        <v>0.10883405243386675</v>
      </c>
      <c r="F135">
        <f>E135^2</f>
        <v>1.1844850969177657E-2</v>
      </c>
      <c r="G135">
        <f>(E135-$D$3)^2</f>
        <v>1.4782351873025412E-2</v>
      </c>
      <c r="J135">
        <f>E135/$I$3</f>
        <v>0.82063642258293468</v>
      </c>
    </row>
    <row r="136" spans="1:23" x14ac:dyDescent="0.25">
      <c r="A136" s="4">
        <v>42755</v>
      </c>
      <c r="B136">
        <v>7.96</v>
      </c>
      <c r="C136">
        <f>(B136-B135)/B135</f>
        <v>0.29220779220779219</v>
      </c>
      <c r="E136">
        <f>C136-$D$3</f>
        <v>0.30495643538898987</v>
      </c>
      <c r="F136">
        <f>E136^2</f>
        <v>9.2998427485159157E-2</v>
      </c>
      <c r="G136">
        <f>(E136-$D$3)^2</f>
        <v>0.10093651694928904</v>
      </c>
      <c r="J136">
        <f>E136/$I$3</f>
        <v>2.2994490472854032</v>
      </c>
    </row>
    <row r="137" spans="1:23" x14ac:dyDescent="0.25">
      <c r="A137" s="4">
        <v>42758</v>
      </c>
      <c r="B137">
        <v>7.75</v>
      </c>
      <c r="C137">
        <f>(B137-B136)/B136</f>
        <v>-2.638190954773869E-2</v>
      </c>
      <c r="E137">
        <f>C137-$D$3</f>
        <v>-1.3633266366540995E-2</v>
      </c>
      <c r="F137">
        <f>E137^2</f>
        <v>1.8586595182105791E-4</v>
      </c>
      <c r="G137">
        <f>(E137-$D$3)^2</f>
        <v>7.825581800469279E-7</v>
      </c>
      <c r="J137">
        <f>E137/$I$3</f>
        <v>-0.10279829418239142</v>
      </c>
    </row>
    <row r="138" spans="1:23" x14ac:dyDescent="0.25">
      <c r="A138" s="4">
        <v>42759</v>
      </c>
      <c r="B138">
        <v>7.47</v>
      </c>
      <c r="C138">
        <f>(B138-B137)/B137</f>
        <v>-3.6129032258064547E-2</v>
      </c>
      <c r="E138">
        <f>C138-$D$3</f>
        <v>-2.3380389076866855E-2</v>
      </c>
      <c r="F138">
        <f>E138^2</f>
        <v>5.4664259338567498E-4</v>
      </c>
      <c r="G138">
        <f>(E138-$D$3)^2</f>
        <v>1.1303402079007804E-4</v>
      </c>
      <c r="J138">
        <f>E138/$I$3</f>
        <v>-0.1762940772815203</v>
      </c>
    </row>
    <row r="139" spans="1:23" x14ac:dyDescent="0.25">
      <c r="A139" s="4">
        <v>42760</v>
      </c>
      <c r="B139">
        <v>7.34</v>
      </c>
      <c r="C139">
        <f>(B139-B138)/B138</f>
        <v>-1.7402945113788475E-2</v>
      </c>
      <c r="E139">
        <f>C139-$D$3</f>
        <v>-4.6543019325907802E-3</v>
      </c>
      <c r="F139">
        <f>E139^2</f>
        <v>2.1662526479718271E-5</v>
      </c>
      <c r="G139">
        <f>(E139-$D$3)^2</f>
        <v>6.5518360248899334E-5</v>
      </c>
      <c r="J139">
        <f>E139/$I$3</f>
        <v>-3.5094619764370699E-2</v>
      </c>
    </row>
    <row r="140" spans="1:23" x14ac:dyDescent="0.25">
      <c r="A140" s="4">
        <v>42761</v>
      </c>
      <c r="B140">
        <v>7.33</v>
      </c>
      <c r="C140">
        <f>(B140-B139)/B139</f>
        <v>-1.3623978201634586E-3</v>
      </c>
      <c r="E140">
        <f>C140-$D$3</f>
        <v>1.1386245361034235E-2</v>
      </c>
      <c r="F140">
        <f>E140^2</f>
        <v>1.2964658342167363E-4</v>
      </c>
      <c r="G140">
        <f>(E140-$D$3)^2</f>
        <v>5.8249284494595803E-4</v>
      </c>
      <c r="J140">
        <f>E140/$I$3</f>
        <v>8.5855184574777754E-2</v>
      </c>
    </row>
    <row r="141" spans="1:23" x14ac:dyDescent="0.25">
      <c r="A141" s="4">
        <v>42762</v>
      </c>
      <c r="B141">
        <v>6.96</v>
      </c>
      <c r="C141">
        <f>(B141-B140)/B140</f>
        <v>-5.0477489768076415E-2</v>
      </c>
      <c r="E141">
        <f>C141-$D$3</f>
        <v>-3.7728846586878723E-2</v>
      </c>
      <c r="F141">
        <f>E141^2</f>
        <v>1.4234658647762303E-3</v>
      </c>
      <c r="G141">
        <f>(E141-$D$3)^2</f>
        <v>6.2401056218919812E-4</v>
      </c>
      <c r="J141">
        <f>E141/$I$3</f>
        <v>-0.28448509449788656</v>
      </c>
    </row>
    <row r="142" spans="1:23" x14ac:dyDescent="0.25">
      <c r="A142" s="4">
        <v>42765</v>
      </c>
      <c r="B142">
        <v>6.52</v>
      </c>
      <c r="C142">
        <f>(B142-B141)/B141</f>
        <v>-6.3218390804597763E-2</v>
      </c>
      <c r="E142">
        <f>C142-$D$3</f>
        <v>-5.046974762340007E-2</v>
      </c>
      <c r="F142">
        <f>E142^2</f>
        <v>2.5471954251696971E-3</v>
      </c>
      <c r="G142">
        <f>(E142-$D$3)^2</f>
        <v>1.4228817203395399E-3</v>
      </c>
      <c r="J142">
        <f>E142/$I$3</f>
        <v>-0.3805547272394173</v>
      </c>
    </row>
    <row r="143" spans="1:23" x14ac:dyDescent="0.25">
      <c r="A143" s="4">
        <v>42766</v>
      </c>
      <c r="B143">
        <v>6.29</v>
      </c>
      <c r="C143">
        <f>(B143-B142)/B142</f>
        <v>-3.527607361963183E-2</v>
      </c>
      <c r="E143">
        <f>C143-$D$3</f>
        <v>-2.2527430438434137E-2</v>
      </c>
      <c r="F143">
        <f>E143^2</f>
        <v>5.0748512215848885E-4</v>
      </c>
      <c r="G143">
        <f>(E143-$D$3)^2</f>
        <v>9.5624680222289836E-5</v>
      </c>
      <c r="J143">
        <f>E143/$I$3</f>
        <v>-0.16986255231299105</v>
      </c>
    </row>
    <row r="144" spans="1:23" x14ac:dyDescent="0.25">
      <c r="A144" s="4">
        <v>42767</v>
      </c>
      <c r="B144">
        <v>8.3800000000000008</v>
      </c>
      <c r="C144">
        <f>(B144-B143)/B143</f>
        <v>0.33227344992050883</v>
      </c>
      <c r="E144">
        <f>C144-$D$3</f>
        <v>0.34502209310170651</v>
      </c>
      <c r="F144">
        <f>E144^2</f>
        <v>0.11904024472828263</v>
      </c>
      <c r="G144">
        <f>(E144-$D$3)^2</f>
        <v>0.12799989974041137</v>
      </c>
      <c r="J144">
        <f>E144/$I$3</f>
        <v>2.6015542917241814</v>
      </c>
    </row>
    <row r="145" spans="1:10" x14ac:dyDescent="0.25">
      <c r="A145" s="4">
        <v>42768</v>
      </c>
      <c r="B145">
        <v>7.2</v>
      </c>
      <c r="C145">
        <f>(B145-B144)/B144</f>
        <v>-0.14081145584725543</v>
      </c>
      <c r="E145">
        <f>C145-$D$3</f>
        <v>-0.12806281266605773</v>
      </c>
      <c r="F145">
        <f>E145^2</f>
        <v>1.6400083987941797E-2</v>
      </c>
      <c r="G145">
        <f>(E145-$D$3)^2</f>
        <v>1.3297357683983026E-2</v>
      </c>
      <c r="J145">
        <f>E145/$I$3</f>
        <v>-0.96562616296992299</v>
      </c>
    </row>
    <row r="146" spans="1:10" x14ac:dyDescent="0.25">
      <c r="A146" s="4">
        <v>42769</v>
      </c>
      <c r="B146">
        <v>7.54</v>
      </c>
      <c r="C146">
        <f>(B146-B145)/B145</f>
        <v>4.72222222222222E-2</v>
      </c>
      <c r="E146">
        <f>C146-$D$3</f>
        <v>5.9970865403419893E-2</v>
      </c>
      <c r="F146">
        <f>E146^2</f>
        <v>3.5965046972351051E-3</v>
      </c>
      <c r="G146">
        <f>(E146-$D$3)^2</f>
        <v>5.2881269287882718E-3</v>
      </c>
      <c r="J146">
        <f>E146/$I$3</f>
        <v>0.45219557062593391</v>
      </c>
    </row>
    <row r="147" spans="1:10" x14ac:dyDescent="0.25">
      <c r="A147" s="4">
        <v>42772</v>
      </c>
      <c r="B147">
        <v>7.64</v>
      </c>
      <c r="C147">
        <f>(B147-B146)/B146</f>
        <v>1.3262599469495973E-2</v>
      </c>
      <c r="E147">
        <f>C147-$D$3</f>
        <v>2.6011242650693669E-2</v>
      </c>
      <c r="F147">
        <f>E147^2</f>
        <v>6.7658474423326544E-4</v>
      </c>
      <c r="G147">
        <f>(E147-$D$3)^2</f>
        <v>1.5023287497012527E-3</v>
      </c>
      <c r="J147">
        <f>E147/$I$3</f>
        <v>0.19613138203020336</v>
      </c>
    </row>
    <row r="148" spans="1:10" x14ac:dyDescent="0.25">
      <c r="A148" s="4">
        <v>42773</v>
      </c>
      <c r="B148">
        <v>7.34</v>
      </c>
      <c r="C148">
        <f>(B148-B147)/B147</f>
        <v>-3.9267015706806262E-2</v>
      </c>
      <c r="E148">
        <f>C148-$D$3</f>
        <v>-2.6518372525608569E-2</v>
      </c>
      <c r="F148">
        <f>E148^2</f>
        <v>7.032240814069514E-4</v>
      </c>
      <c r="G148">
        <f>(E148-$D$3)^2</f>
        <v>1.8960544621832994E-4</v>
      </c>
      <c r="J148">
        <f>E148/$I$3</f>
        <v>-0.19995527020700338</v>
      </c>
    </row>
    <row r="149" spans="1:10" x14ac:dyDescent="0.25">
      <c r="A149" s="4">
        <v>42774</v>
      </c>
      <c r="B149">
        <v>7.12</v>
      </c>
      <c r="C149">
        <f>(B149-B148)/B148</f>
        <v>-2.9972752043596698E-2</v>
      </c>
      <c r="E149">
        <f>C149-$D$3</f>
        <v>-1.7224108862399001E-2</v>
      </c>
      <c r="F149">
        <f>E149^2</f>
        <v>2.966699261037718E-4</v>
      </c>
      <c r="G149">
        <f>(E149-$D$3)^2</f>
        <v>2.0029793063610677E-5</v>
      </c>
      <c r="J149">
        <f>E149/$I$3</f>
        <v>-0.12987415944662298</v>
      </c>
    </row>
    <row r="150" spans="1:10" x14ac:dyDescent="0.25">
      <c r="A150" s="4">
        <v>42775</v>
      </c>
      <c r="B150">
        <v>8.15</v>
      </c>
      <c r="C150">
        <f>(B150-B149)/B149</f>
        <v>0.14466292134831463</v>
      </c>
      <c r="E150">
        <f>C150-$D$3</f>
        <v>0.15741156452951233</v>
      </c>
      <c r="F150">
        <f>E150^2</f>
        <v>2.4778400647628825E-2</v>
      </c>
      <c r="G150">
        <f>(E150-$D$3)^2</f>
        <v>2.8954496288151981E-2</v>
      </c>
      <c r="J150">
        <f>E150/$I$3</f>
        <v>1.186923212908725</v>
      </c>
    </row>
    <row r="151" spans="1:10" x14ac:dyDescent="0.25">
      <c r="A151" s="4">
        <v>42776</v>
      </c>
      <c r="B151">
        <v>7.85</v>
      </c>
      <c r="C151">
        <f>(B151-B150)/B150</f>
        <v>-3.6809815950920331E-2</v>
      </c>
      <c r="E151">
        <f>C151-$D$3</f>
        <v>-2.4061172769722639E-2</v>
      </c>
      <c r="F151">
        <f>E151^2</f>
        <v>5.7894003505444222E-4</v>
      </c>
      <c r="G151">
        <f>(E151-$D$3)^2</f>
        <v>1.2797332569125234E-4</v>
      </c>
      <c r="J151">
        <f>E151/$I$3</f>
        <v>-0.18142735939097268</v>
      </c>
    </row>
    <row r="152" spans="1:10" x14ac:dyDescent="0.25">
      <c r="A152" s="4">
        <v>42779</v>
      </c>
      <c r="B152">
        <v>7.6899999999999995</v>
      </c>
      <c r="C152">
        <f>(B152-B151)/B151</f>
        <v>-2.0382165605095561E-2</v>
      </c>
      <c r="E152">
        <f>C152-$D$3</f>
        <v>-7.6335224238978667E-3</v>
      </c>
      <c r="F152">
        <f>E152^2</f>
        <v>5.8270664596151559E-5</v>
      </c>
      <c r="G152">
        <f>(E152-$D$3)^2</f>
        <v>2.6164460361759563E-5</v>
      </c>
      <c r="J152">
        <f>E152/$I$3</f>
        <v>-5.7558699630896326E-2</v>
      </c>
    </row>
    <row r="153" spans="1:10" x14ac:dyDescent="0.25">
      <c r="A153" s="4">
        <v>42780</v>
      </c>
      <c r="B153">
        <v>7.45</v>
      </c>
      <c r="C153">
        <f>(B153-B152)/B152</f>
        <v>-3.1209362808842567E-2</v>
      </c>
      <c r="E153">
        <f>C153-$D$3</f>
        <v>-1.8460719627644874E-2</v>
      </c>
      <c r="F153">
        <f>E153^2</f>
        <v>3.4079816917051268E-4</v>
      </c>
      <c r="G153">
        <f>(E153-$D$3)^2</f>
        <v>3.262781733005664E-5</v>
      </c>
      <c r="J153">
        <f>E153/$I$3</f>
        <v>-0.13919851898138871</v>
      </c>
    </row>
    <row r="154" spans="1:10" x14ac:dyDescent="0.25">
      <c r="A154" s="4">
        <v>42781</v>
      </c>
      <c r="B154">
        <v>7.64</v>
      </c>
      <c r="C154">
        <f>(B154-B153)/B153</f>
        <v>2.550335570469792E-2</v>
      </c>
      <c r="E154">
        <f>C154-$D$3</f>
        <v>3.8251998885895616E-2</v>
      </c>
      <c r="F154">
        <f>E154^2</f>
        <v>1.4632154187665595E-3</v>
      </c>
      <c r="G154">
        <f>(E154-$D$3)^2</f>
        <v>2.6010654912557675E-3</v>
      </c>
      <c r="J154">
        <f>E154/$I$3</f>
        <v>0.28842979582555361</v>
      </c>
    </row>
    <row r="155" spans="1:10" x14ac:dyDescent="0.25">
      <c r="A155" s="4">
        <v>42782</v>
      </c>
      <c r="B155">
        <v>7.29</v>
      </c>
      <c r="C155">
        <f>(B155-B154)/B154</f>
        <v>-4.5811518324607288E-2</v>
      </c>
      <c r="E155">
        <f>C155-$D$3</f>
        <v>-3.3062875143409595E-2</v>
      </c>
      <c r="F155">
        <f>E155^2</f>
        <v>1.093153712748692E-3</v>
      </c>
      <c r="G155">
        <f>(E155-$D$3)^2</f>
        <v>4.1266802021455164E-4</v>
      </c>
      <c r="J155">
        <f>E155/$I$3</f>
        <v>-0.24930248365493021</v>
      </c>
    </row>
    <row r="156" spans="1:10" x14ac:dyDescent="0.25">
      <c r="A156" s="4">
        <v>42783</v>
      </c>
      <c r="B156">
        <v>7.15</v>
      </c>
      <c r="C156">
        <f>(B156-B155)/B155</f>
        <v>-1.9204389574759902E-2</v>
      </c>
      <c r="E156">
        <f>C156-$D$3</f>
        <v>-6.4557463935622072E-3</v>
      </c>
      <c r="F156">
        <f>E156^2</f>
        <v>4.1676661497991446E-5</v>
      </c>
      <c r="G156">
        <f>(E156-$D$3)^2</f>
        <v>3.9600549979833038E-5</v>
      </c>
      <c r="J156">
        <f>E156/$I$3</f>
        <v>-4.8677968954016521E-2</v>
      </c>
    </row>
    <row r="157" spans="1:10" x14ac:dyDescent="0.25">
      <c r="A157" s="4">
        <v>42787</v>
      </c>
      <c r="B157">
        <v>6.64</v>
      </c>
      <c r="C157">
        <f>(B157-B156)/B156</f>
        <v>-7.132867132867142E-2</v>
      </c>
      <c r="E157">
        <f>C157-$D$3</f>
        <v>-5.8580028147473727E-2</v>
      </c>
      <c r="F157">
        <f>E157^2</f>
        <v>3.4316196977588142E-3</v>
      </c>
      <c r="G157">
        <f>(E157-$D$3)^2</f>
        <v>2.1005158479269928E-3</v>
      </c>
      <c r="J157">
        <f>E157/$I$3</f>
        <v>-0.44170830414462481</v>
      </c>
    </row>
    <row r="158" spans="1:10" x14ac:dyDescent="0.25">
      <c r="A158" s="4">
        <v>42788</v>
      </c>
      <c r="B158">
        <v>6.4</v>
      </c>
      <c r="C158">
        <f>(B158-B157)/B157</f>
        <v>-3.6144578313252913E-2</v>
      </c>
      <c r="E158">
        <f>C158-$D$3</f>
        <v>-2.3395935132055221E-2</v>
      </c>
      <c r="F158">
        <f>E158^2</f>
        <v>5.4736978070333577E-4</v>
      </c>
      <c r="G158">
        <f>(E158-$D$3)^2</f>
        <v>1.1336482588679547E-4</v>
      </c>
      <c r="J158">
        <f>E158/$I$3</f>
        <v>-0.17641129848967857</v>
      </c>
    </row>
    <row r="159" spans="1:10" x14ac:dyDescent="0.25">
      <c r="A159" s="4">
        <v>42789</v>
      </c>
      <c r="B159">
        <v>6.09</v>
      </c>
      <c r="C159">
        <f>(B159-B158)/B158</f>
        <v>-4.8437500000000078E-2</v>
      </c>
      <c r="E159">
        <f>C159-$D$3</f>
        <v>-3.5688856818802385E-2</v>
      </c>
      <c r="F159">
        <f>E159^2</f>
        <v>1.2736945010329774E-3</v>
      </c>
      <c r="G159">
        <f>(E159-$D$3)^2</f>
        <v>5.2625340173894427E-4</v>
      </c>
      <c r="J159">
        <f>E159/$I$3</f>
        <v>-0.26910305305091181</v>
      </c>
    </row>
    <row r="160" spans="1:10" x14ac:dyDescent="0.25">
      <c r="A160" s="4">
        <v>42790</v>
      </c>
      <c r="B160">
        <v>5.98</v>
      </c>
      <c r="C160">
        <f>(B160-B159)/B159</f>
        <v>-1.8062397372742109E-2</v>
      </c>
      <c r="E160">
        <f>C160-$D$3</f>
        <v>-5.3137541915444144E-3</v>
      </c>
      <c r="F160">
        <f>E160^2</f>
        <v>2.8235983608155835E-5</v>
      </c>
      <c r="G160">
        <f>(E160-$D$3)^2</f>
        <v>5.527757428846757E-5</v>
      </c>
      <c r="J160">
        <f>E160/$I$3</f>
        <v>-4.0067057439433743E-2</v>
      </c>
    </row>
    <row r="161" spans="1:10" x14ac:dyDescent="0.25">
      <c r="A161" s="4">
        <v>42793</v>
      </c>
      <c r="B161">
        <v>5.8100000000000005</v>
      </c>
      <c r="C161">
        <f>(B161-B160)/B160</f>
        <v>-2.8428093645484934E-2</v>
      </c>
      <c r="E161">
        <f>C161-$D$3</f>
        <v>-1.5679450464287238E-2</v>
      </c>
      <c r="F161">
        <f>E161^2</f>
        <v>2.4584516686203728E-4</v>
      </c>
      <c r="G161">
        <f>(E161-$D$3)^2</f>
        <v>8.5896313306107131E-6</v>
      </c>
      <c r="J161">
        <f>E161/$I$3</f>
        <v>-0.11822704244976776</v>
      </c>
    </row>
    <row r="162" spans="1:10" x14ac:dyDescent="0.25">
      <c r="A162" s="4">
        <v>42794</v>
      </c>
      <c r="B162">
        <v>6.36</v>
      </c>
      <c r="C162">
        <f>(B162-B161)/B161</f>
        <v>9.466437177280547E-2</v>
      </c>
      <c r="E162">
        <f>C162-$D$3</f>
        <v>0.10741301495400317</v>
      </c>
      <c r="F162">
        <f>E162^2</f>
        <v>1.1537555781508908E-2</v>
      </c>
      <c r="G162">
        <f>(E162-$D$3)^2</f>
        <v>1.4438824085800885E-2</v>
      </c>
      <c r="J162">
        <f>E162/$I$3</f>
        <v>0.80992143873594313</v>
      </c>
    </row>
    <row r="163" spans="1:10" x14ac:dyDescent="0.25">
      <c r="A163" s="4">
        <v>42795</v>
      </c>
      <c r="B163">
        <v>6.49</v>
      </c>
      <c r="C163">
        <f>(B163-B162)/B162</f>
        <v>2.0440251572327026E-2</v>
      </c>
      <c r="E163">
        <f>C163-$D$3</f>
        <v>3.3188894753524718E-2</v>
      </c>
      <c r="F163">
        <f>E163^2</f>
        <v>1.1015027349605406E-3</v>
      </c>
      <c r="G163">
        <f>(E163-$D$3)^2</f>
        <v>2.1102573915040604E-3</v>
      </c>
      <c r="J163">
        <f>E163/$I$3</f>
        <v>0.25025270355125367</v>
      </c>
    </row>
    <row r="164" spans="1:10" x14ac:dyDescent="0.25">
      <c r="A164" s="4">
        <v>42796</v>
      </c>
      <c r="B164">
        <v>6.47</v>
      </c>
      <c r="C164">
        <f>(B164-B163)/B163</f>
        <v>-3.0816640986133224E-3</v>
      </c>
      <c r="E164">
        <f>C164-$D$3</f>
        <v>9.6669790825843725E-3</v>
      </c>
      <c r="F164">
        <f>E164^2</f>
        <v>9.3450484583123799E-5</v>
      </c>
      <c r="G164">
        <f>(E164-$D$3)^2</f>
        <v>5.0246012147256241E-4</v>
      </c>
      <c r="J164">
        <f>E164/$I$3</f>
        <v>7.2891479772258322E-2</v>
      </c>
    </row>
    <row r="165" spans="1:10" x14ac:dyDescent="0.25">
      <c r="A165" s="4">
        <v>42797</v>
      </c>
      <c r="B165">
        <v>6.34</v>
      </c>
      <c r="C165">
        <f>(B165-B164)/B164</f>
        <v>-2.0092735703245733E-2</v>
      </c>
      <c r="E165">
        <f>C165-$D$3</f>
        <v>-7.3440925220480385E-3</v>
      </c>
      <c r="F165">
        <f>E165^2</f>
        <v>5.3935694972401917E-5</v>
      </c>
      <c r="G165">
        <f>(E165-$D$3)^2</f>
        <v>2.920916782731498E-5</v>
      </c>
      <c r="J165">
        <f>E165/$I$3</f>
        <v>-5.5376324593571495E-2</v>
      </c>
    </row>
    <row r="166" spans="1:10" x14ac:dyDescent="0.25">
      <c r="A166" s="4">
        <v>42800</v>
      </c>
      <c r="B166">
        <v>6.43</v>
      </c>
      <c r="C166">
        <f>(B166-B165)/B165</f>
        <v>1.4195583596214489E-2</v>
      </c>
      <c r="E166">
        <f>C166-$D$3</f>
        <v>2.6944226777412185E-2</v>
      </c>
      <c r="F166">
        <f>E166^2</f>
        <v>7.2599135663261585E-4</v>
      </c>
      <c r="G166">
        <f>(E166-$D$3)^2</f>
        <v>1.5755239255511146E-3</v>
      </c>
      <c r="J166">
        <f>E166/$I$3</f>
        <v>0.20316631952407449</v>
      </c>
    </row>
    <row r="167" spans="1:10" x14ac:dyDescent="0.25">
      <c r="A167" s="4">
        <v>42801</v>
      </c>
      <c r="B167">
        <v>6.4</v>
      </c>
      <c r="C167">
        <f>(B167-B166)/B166</f>
        <v>-4.6656298600310049E-3</v>
      </c>
      <c r="E167">
        <f>C167-$D$3</f>
        <v>8.0830133211666905E-3</v>
      </c>
      <c r="F167">
        <f>E167^2</f>
        <v>6.5335104350158177E-5</v>
      </c>
      <c r="G167">
        <f>(E167-$D$3)^2</f>
        <v>4.3395791263250029E-4</v>
      </c>
      <c r="J167">
        <f>E167/$I$3</f>
        <v>6.0947975263561251E-2</v>
      </c>
    </row>
    <row r="168" spans="1:10" x14ac:dyDescent="0.25">
      <c r="A168" s="4">
        <v>42802</v>
      </c>
      <c r="B168">
        <v>6.28</v>
      </c>
      <c r="C168">
        <f>(B168-B167)/B167</f>
        <v>-1.8750000000000017E-2</v>
      </c>
      <c r="E168">
        <f>C168-$D$3</f>
        <v>-6.0013568188023222E-3</v>
      </c>
      <c r="F168">
        <f>E168^2</f>
        <v>3.601628366658513E-5</v>
      </c>
      <c r="G168">
        <f>(E168-$D$3)^2</f>
        <v>4.5525873256166579E-5</v>
      </c>
      <c r="J168">
        <f>E168/$I$3</f>
        <v>-4.5251756047752473E-2</v>
      </c>
    </row>
    <row r="169" spans="1:10" x14ac:dyDescent="0.25">
      <c r="A169" s="4">
        <v>42803</v>
      </c>
      <c r="B169">
        <v>6.19</v>
      </c>
      <c r="C169">
        <f>(B169-B168)/B168</f>
        <v>-1.4331210191082779E-2</v>
      </c>
      <c r="E169">
        <f>C169-$D$3</f>
        <v>-1.5825670098850841E-3</v>
      </c>
      <c r="F169">
        <f>E169^2</f>
        <v>2.5045183407766157E-6</v>
      </c>
      <c r="G169">
        <f>(E169-$D$3)^2</f>
        <v>1.2468125706355528E-4</v>
      </c>
      <c r="J169">
        <f>E169/$I$3</f>
        <v>-1.193295756655788E-2</v>
      </c>
    </row>
    <row r="170" spans="1:10" x14ac:dyDescent="0.25">
      <c r="A170" s="4">
        <v>42804</v>
      </c>
      <c r="B170">
        <v>6.05</v>
      </c>
      <c r="C170">
        <f>(B170-B169)/B169</f>
        <v>-2.2617124394184257E-2</v>
      </c>
      <c r="E170">
        <f>C170-$D$3</f>
        <v>-9.8684812129865625E-3</v>
      </c>
      <c r="F170">
        <f>E170^2</f>
        <v>9.7386921451068733E-5</v>
      </c>
      <c r="G170">
        <f>(E170-$D$3)^2</f>
        <v>8.2953329631298216E-6</v>
      </c>
      <c r="J170">
        <f>E170/$I$3</f>
        <v>-7.4410857060323327E-2</v>
      </c>
    </row>
    <row r="171" spans="1:10" x14ac:dyDescent="0.25">
      <c r="A171" s="4">
        <v>42807</v>
      </c>
      <c r="B171">
        <v>6.05</v>
      </c>
      <c r="C171">
        <f>(B171-B170)/B170</f>
        <v>0</v>
      </c>
      <c r="E171">
        <f>C171-$D$3</f>
        <v>1.2748643181197694E-2</v>
      </c>
      <c r="F171">
        <f>E171^2</f>
        <v>1.6252790296149847E-4</v>
      </c>
      <c r="G171">
        <f>(E171-$D$3)^2</f>
        <v>6.5011161184599388E-4</v>
      </c>
      <c r="J171">
        <f>E171/$I$3</f>
        <v>9.6128010480558537E-2</v>
      </c>
    </row>
    <row r="172" spans="1:10" x14ac:dyDescent="0.25">
      <c r="A172" s="4">
        <v>42808</v>
      </c>
      <c r="B172">
        <v>6.21</v>
      </c>
      <c r="C172">
        <f>(B172-B171)/B171</f>
        <v>2.6446280991735561E-2</v>
      </c>
      <c r="E172">
        <f>C172-$D$3</f>
        <v>3.9194924172933257E-2</v>
      </c>
      <c r="F172">
        <f>E172^2</f>
        <v>1.5362420809219878E-3</v>
      </c>
      <c r="G172">
        <f>(E172-$D$3)^2</f>
        <v>2.6981341894731386E-3</v>
      </c>
      <c r="J172">
        <f>E172/$I$3</f>
        <v>0.29553969219542148</v>
      </c>
    </row>
    <row r="173" spans="1:10" x14ac:dyDescent="0.25">
      <c r="A173" s="4">
        <v>42809</v>
      </c>
      <c r="B173">
        <v>6.19</v>
      </c>
      <c r="C173">
        <f>(B173-B172)/B172</f>
        <v>-3.2206119162640216E-3</v>
      </c>
      <c r="E173">
        <f>C173-$D$3</f>
        <v>9.5280312649336733E-3</v>
      </c>
      <c r="F173">
        <f>E173^2</f>
        <v>9.078337978555358E-5</v>
      </c>
      <c r="G173">
        <f>(E173-$D$3)^2</f>
        <v>4.9625022437892229E-4</v>
      </c>
      <c r="J173">
        <f>E173/$I$3</f>
        <v>7.1843777904574357E-2</v>
      </c>
    </row>
    <row r="174" spans="1:10" x14ac:dyDescent="0.25">
      <c r="A174" s="4">
        <v>42810</v>
      </c>
      <c r="B174">
        <v>6.16</v>
      </c>
      <c r="C174">
        <f>(B174-B173)/B173</f>
        <v>-4.8465266558966472E-3</v>
      </c>
      <c r="E174">
        <f>C174-$D$3</f>
        <v>7.9021165253010464E-3</v>
      </c>
      <c r="F174">
        <f>E174^2</f>
        <v>6.2443445579435882E-5</v>
      </c>
      <c r="G174">
        <f>(E174-$D$3)^2</f>
        <v>4.2645387645555188E-4</v>
      </c>
      <c r="J174">
        <f>E174/$I$3</f>
        <v>5.9583967436083685E-2</v>
      </c>
    </row>
    <row r="175" spans="1:10" x14ac:dyDescent="0.25">
      <c r="A175" s="4">
        <v>42811</v>
      </c>
      <c r="B175">
        <v>6.01</v>
      </c>
      <c r="C175">
        <f>(B175-B174)/B174</f>
        <v>-2.4350649350649407E-2</v>
      </c>
      <c r="E175">
        <f>C175-$D$3</f>
        <v>-1.1602006169451713E-2</v>
      </c>
      <c r="F175">
        <f>E175^2</f>
        <v>1.3460654715599562E-4</v>
      </c>
      <c r="G175">
        <f>(E175-$D$3)^2</f>
        <v>1.3147764367057544E-6</v>
      </c>
      <c r="J175">
        <f>E175/$I$3</f>
        <v>-8.7482075919845637E-2</v>
      </c>
    </row>
    <row r="176" spans="1:10" x14ac:dyDescent="0.25">
      <c r="A176" s="4">
        <v>42814</v>
      </c>
      <c r="B176">
        <v>5.9</v>
      </c>
      <c r="C176">
        <f>(B176-B175)/B175</f>
        <v>-1.8302828618968293E-2</v>
      </c>
      <c r="E176">
        <f>C176-$D$3</f>
        <v>-5.554185437770599E-3</v>
      </c>
      <c r="F176">
        <f>E176^2</f>
        <v>3.0848975877142977E-5</v>
      </c>
      <c r="G176">
        <f>(E176-$D$3)^2</f>
        <v>5.1760222221958092E-5</v>
      </c>
      <c r="J176">
        <f>E176/$I$3</f>
        <v>-4.1879970157170744E-2</v>
      </c>
    </row>
    <row r="177" spans="1:10" x14ac:dyDescent="0.25">
      <c r="A177" s="4">
        <v>42815</v>
      </c>
      <c r="B177">
        <v>5.84</v>
      </c>
      <c r="C177">
        <f>(B177-B176)/B176</f>
        <v>-1.0169491525423813E-2</v>
      </c>
      <c r="E177">
        <f>C177-$D$3</f>
        <v>2.5791516557738814E-3</v>
      </c>
      <c r="F177">
        <f>E177^2</f>
        <v>6.6520232634811539E-6</v>
      </c>
      <c r="G177">
        <f>(E177-$D$3)^2</f>
        <v>2.3494129456429249E-4</v>
      </c>
      <c r="J177">
        <f>E177/$I$3</f>
        <v>1.9447459143168949E-2</v>
      </c>
    </row>
    <row r="178" spans="1:10" x14ac:dyDescent="0.25">
      <c r="A178" s="4">
        <v>42816</v>
      </c>
      <c r="B178">
        <v>5.84</v>
      </c>
      <c r="C178">
        <f>(B178-B177)/B177</f>
        <v>0</v>
      </c>
      <c r="E178">
        <f>C178-$D$3</f>
        <v>1.2748643181197694E-2</v>
      </c>
      <c r="F178">
        <f>E178^2</f>
        <v>1.6252790296149847E-4</v>
      </c>
      <c r="G178">
        <f>(E178-$D$3)^2</f>
        <v>6.5011161184599388E-4</v>
      </c>
      <c r="J178">
        <f>E178/$I$3</f>
        <v>9.6128010480558537E-2</v>
      </c>
    </row>
    <row r="179" spans="1:10" x14ac:dyDescent="0.25">
      <c r="A179" s="4">
        <v>42817</v>
      </c>
      <c r="B179">
        <v>5.71</v>
      </c>
      <c r="C179">
        <f>(B179-B178)/B178</f>
        <v>-2.2260273972602721E-2</v>
      </c>
      <c r="E179">
        <f>C179-$D$3</f>
        <v>-9.5116307914050267E-3</v>
      </c>
      <c r="F179">
        <f>E179^2</f>
        <v>9.047112031200421E-5</v>
      </c>
      <c r="G179">
        <f>(E179-$D$3)^2</f>
        <v>1.0478249211671238E-5</v>
      </c>
      <c r="J179">
        <f>E179/$I$3</f>
        <v>-7.1720114164924562E-2</v>
      </c>
    </row>
    <row r="180" spans="1:10" x14ac:dyDescent="0.25">
      <c r="A180" s="4">
        <v>42818</v>
      </c>
      <c r="B180">
        <v>5.8</v>
      </c>
      <c r="C180">
        <f>(B180-B179)/B179</f>
        <v>1.5761821366024494E-2</v>
      </c>
      <c r="E180">
        <f>C180-$D$3</f>
        <v>2.851046454722219E-2</v>
      </c>
      <c r="F180">
        <f>E180^2</f>
        <v>8.1284658869841347E-4</v>
      </c>
      <c r="G180">
        <f>(E180-$D$3)^2</f>
        <v>1.7023139705453574E-3</v>
      </c>
      <c r="J180">
        <f>E180/$I$3</f>
        <v>0.21497615046933108</v>
      </c>
    </row>
    <row r="181" spans="1:10" x14ac:dyDescent="0.25">
      <c r="A181" s="4">
        <v>42821</v>
      </c>
      <c r="B181">
        <v>5.7</v>
      </c>
      <c r="C181">
        <f>(B181-B180)/B180</f>
        <v>-1.7241379310344768E-2</v>
      </c>
      <c r="E181">
        <f>C181-$D$3</f>
        <v>-4.4927361291470739E-3</v>
      </c>
      <c r="F181">
        <f>E181^2</f>
        <v>2.0184677926143433E-5</v>
      </c>
      <c r="G181">
        <f>(E181-$D$3)^2</f>
        <v>6.8160001252099171E-5</v>
      </c>
      <c r="J181">
        <f>E181/$I$3</f>
        <v>-3.3876372533979758E-2</v>
      </c>
    </row>
    <row r="182" spans="1:10" x14ac:dyDescent="0.25">
      <c r="A182" s="4">
        <v>42822</v>
      </c>
      <c r="B182">
        <v>5.65</v>
      </c>
      <c r="C182">
        <f>(B182-B181)/B181</f>
        <v>-8.7719298245613718E-3</v>
      </c>
      <c r="E182">
        <f>C182-$D$3</f>
        <v>3.9767133566363227E-3</v>
      </c>
      <c r="F182">
        <f>E182^2</f>
        <v>1.5814249120849727E-5</v>
      </c>
      <c r="G182">
        <f>(E182-$D$3)^2</f>
        <v>2.7973755131766709E-4</v>
      </c>
      <c r="J182">
        <f>E182/$I$3</f>
        <v>2.9985429648600469E-2</v>
      </c>
    </row>
    <row r="183" spans="1:10" x14ac:dyDescent="0.25">
      <c r="A183" s="4">
        <v>42823</v>
      </c>
      <c r="B183">
        <v>5.64</v>
      </c>
      <c r="C183">
        <f>(B183-B182)/B182</f>
        <v>-1.7699115044248982E-3</v>
      </c>
      <c r="E183">
        <f>C183-$D$3</f>
        <v>1.0978731676772796E-2</v>
      </c>
      <c r="F183">
        <f>E183^2</f>
        <v>1.2053254923057441E-4</v>
      </c>
      <c r="G183">
        <f>(E183-$D$3)^2</f>
        <v>5.6298831765065008E-4</v>
      </c>
      <c r="J183">
        <f>E183/$I$3</f>
        <v>8.2782427799419148E-2</v>
      </c>
    </row>
    <row r="184" spans="1:10" x14ac:dyDescent="0.25">
      <c r="A184" s="4">
        <v>42824</v>
      </c>
      <c r="B184">
        <v>5.79</v>
      </c>
      <c r="C184">
        <f>(B184-B183)/B183</f>
        <v>2.659574468085113E-2</v>
      </c>
      <c r="E184">
        <f>C184-$D$3</f>
        <v>3.9344387862048823E-2</v>
      </c>
      <c r="F184">
        <f>E184^2</f>
        <v>1.5479808562393347E-3</v>
      </c>
      <c r="G184">
        <f>(E184-$D$3)^2</f>
        <v>2.7136838832726453E-3</v>
      </c>
      <c r="J184">
        <f>E184/$I$3</f>
        <v>0.29666668640724114</v>
      </c>
    </row>
    <row r="185" spans="1:10" x14ac:dyDescent="0.25">
      <c r="A185" s="4">
        <v>42825</v>
      </c>
      <c r="B185">
        <v>5.76</v>
      </c>
      <c r="C185">
        <f>(B185-B184)/B184</f>
        <v>-5.1813471502591101E-3</v>
      </c>
      <c r="E185">
        <f>C185-$D$3</f>
        <v>7.5672960309385844E-3</v>
      </c>
      <c r="F185">
        <f>E185^2</f>
        <v>5.7263969219858854E-5</v>
      </c>
      <c r="G185">
        <f>(E185-$D$3)^2</f>
        <v>4.1273738607121643E-4</v>
      </c>
      <c r="J185">
        <f>E185/$I$3</f>
        <v>5.7059335792251233E-2</v>
      </c>
    </row>
    <row r="186" spans="1:10" x14ac:dyDescent="0.25">
      <c r="A186" s="4">
        <v>42828</v>
      </c>
      <c r="B186">
        <v>5.87</v>
      </c>
      <c r="C186">
        <f>(B186-B185)/B185</f>
        <v>1.9097222222222279E-2</v>
      </c>
      <c r="E186">
        <f>C186-$D$3</f>
        <v>3.1845865403419972E-2</v>
      </c>
      <c r="F186">
        <f>E186^2</f>
        <v>1.0141591432927411E-3</v>
      </c>
      <c r="G186">
        <f>(E186-$D$3)^2</f>
        <v>1.9886701959035387E-3</v>
      </c>
      <c r="J186">
        <f>E186/$I$3</f>
        <v>0.24012592083346818</v>
      </c>
    </row>
    <row r="187" spans="1:10" x14ac:dyDescent="0.25">
      <c r="A187" s="4">
        <v>42829</v>
      </c>
      <c r="B187">
        <v>5.92</v>
      </c>
      <c r="C187">
        <f>(B187-B186)/B186</f>
        <v>8.5178875638841269E-3</v>
      </c>
      <c r="E187">
        <f>C187-$D$3</f>
        <v>2.1266530745081821E-2</v>
      </c>
      <c r="F187">
        <f>E187^2</f>
        <v>4.5226532993151037E-4</v>
      </c>
      <c r="G187">
        <f>(E187-$D$3)^2</f>
        <v>1.1570320572350456E-3</v>
      </c>
      <c r="J187">
        <f>E187/$I$3</f>
        <v>0.1603550480856967</v>
      </c>
    </row>
    <row r="188" spans="1:10" x14ac:dyDescent="0.25">
      <c r="A188" s="4">
        <v>42830</v>
      </c>
      <c r="B188">
        <v>6.01</v>
      </c>
      <c r="C188">
        <f>(B188-B187)/B187</f>
        <v>1.5202702702702679E-2</v>
      </c>
      <c r="E188">
        <f>C188-$D$3</f>
        <v>2.7951345883900372E-2</v>
      </c>
      <c r="F188">
        <f>E188^2</f>
        <v>7.8127773672143422E-4</v>
      </c>
      <c r="G188">
        <f>(E188-$D$3)^2</f>
        <v>1.6564891098991021E-3</v>
      </c>
      <c r="J188">
        <f>E188/$I$3</f>
        <v>0.21076025361162121</v>
      </c>
    </row>
    <row r="189" spans="1:10" x14ac:dyDescent="0.25">
      <c r="A189" s="4">
        <v>42831</v>
      </c>
      <c r="B189">
        <v>5.99</v>
      </c>
      <c r="C189">
        <f>(B189-B188)/B188</f>
        <v>-3.327787021630545E-3</v>
      </c>
      <c r="E189">
        <f>C189-$D$3</f>
        <v>9.4208561595671494E-3</v>
      </c>
      <c r="F189">
        <f>E189^2</f>
        <v>8.8752530779254296E-5</v>
      </c>
      <c r="G189">
        <f>(E189-$D$3)^2</f>
        <v>4.9148670102017275E-4</v>
      </c>
      <c r="J189">
        <f>E189/$I$3</f>
        <v>7.1035650364608169E-2</v>
      </c>
    </row>
    <row r="190" spans="1:10" x14ac:dyDescent="0.25">
      <c r="A190" s="4">
        <v>42832</v>
      </c>
      <c r="B190">
        <v>5.7</v>
      </c>
      <c r="C190">
        <f>(B190-B189)/B189</f>
        <v>-4.8414023372287146E-2</v>
      </c>
      <c r="E190">
        <f>C190-$D$3</f>
        <v>-3.5665380191089453E-2</v>
      </c>
      <c r="F190">
        <f>E190^2</f>
        <v>1.272019344174956E-3</v>
      </c>
      <c r="G190">
        <f>(E190-$D$3)^2</f>
        <v>5.251768351805427E-4</v>
      </c>
      <c r="J190">
        <f>E190/$I$3</f>
        <v>-0.2689260333098491</v>
      </c>
    </row>
    <row r="191" spans="1:10" x14ac:dyDescent="0.25">
      <c r="A191" s="4">
        <v>42835</v>
      </c>
      <c r="B191">
        <v>5.77</v>
      </c>
      <c r="C191">
        <f>(B191-B190)/B190</f>
        <v>1.2280701754385859E-2</v>
      </c>
      <c r="E191">
        <f>C191-$D$3</f>
        <v>2.5029344935583554E-2</v>
      </c>
      <c r="F191">
        <f>E191^2</f>
        <v>6.2646810790442208E-4</v>
      </c>
      <c r="G191">
        <f>(E191-$D$3)^2</f>
        <v>1.4271763861516654E-3</v>
      </c>
      <c r="J191">
        <f>E191/$I$3</f>
        <v>0.18872762364529935</v>
      </c>
    </row>
    <row r="192" spans="1:10" x14ac:dyDescent="0.25">
      <c r="A192" s="4">
        <v>42836</v>
      </c>
      <c r="B192">
        <v>5.84</v>
      </c>
      <c r="C192">
        <f>(B192-B191)/B191</f>
        <v>1.2131715771230553E-2</v>
      </c>
      <c r="E192">
        <f>C192-$D$3</f>
        <v>2.4880358952428246E-2</v>
      </c>
      <c r="F192">
        <f>E192^2</f>
        <v>6.1903226160167635E-4</v>
      </c>
      <c r="G192">
        <f>(E192-$D$3)^2</f>
        <v>1.4159418015724254E-3</v>
      </c>
      <c r="J192">
        <f>E192/$I$3</f>
        <v>0.18760423145785998</v>
      </c>
    </row>
    <row r="193" spans="1:10" x14ac:dyDescent="0.25">
      <c r="A193" s="4">
        <v>42837</v>
      </c>
      <c r="B193">
        <v>5.7</v>
      </c>
      <c r="C193">
        <f>(B193-B192)/B192</f>
        <v>-2.3972602739725974E-2</v>
      </c>
      <c r="E193">
        <f>C193-$D$3</f>
        <v>-1.122395955852828E-2</v>
      </c>
      <c r="F193">
        <f>E193^2</f>
        <v>1.2597726817147834E-4</v>
      </c>
      <c r="G193">
        <f>(E193-$D$3)^2</f>
        <v>2.3246601492363308E-6</v>
      </c>
      <c r="J193">
        <f>E193/$I$3</f>
        <v>-8.4631508368423009E-2</v>
      </c>
    </row>
    <row r="194" spans="1:10" x14ac:dyDescent="0.25">
      <c r="A194" s="4">
        <v>42838</v>
      </c>
      <c r="B194">
        <v>5.66</v>
      </c>
      <c r="C194">
        <f>(B194-B193)/B193</f>
        <v>-7.017543859649129E-3</v>
      </c>
      <c r="E194">
        <f>C194-$D$3</f>
        <v>5.7310993215485655E-3</v>
      </c>
      <c r="F194">
        <f>E194^2</f>
        <v>3.2845499433454426E-5</v>
      </c>
      <c r="G194">
        <f>(E194-$D$3)^2</f>
        <v>3.4150088296780668E-4</v>
      </c>
      <c r="J194">
        <f>E194/$I$3</f>
        <v>4.3213945814991842E-2</v>
      </c>
    </row>
    <row r="195" spans="1:10" x14ac:dyDescent="0.25">
      <c r="A195" s="4">
        <v>42842</v>
      </c>
      <c r="B195">
        <v>5.6</v>
      </c>
      <c r="C195">
        <f>(B195-B194)/B194</f>
        <v>-1.0600706713781006E-2</v>
      </c>
      <c r="E195">
        <f>C195-$D$3</f>
        <v>2.1479364674166883E-3</v>
      </c>
      <c r="F195">
        <f>E195^2</f>
        <v>4.6136310680584823E-6</v>
      </c>
      <c r="G195">
        <f>(E195-$D$3)^2</f>
        <v>2.2190808522751221E-4</v>
      </c>
      <c r="J195">
        <f>E195/$I$3</f>
        <v>1.61959870016542E-2</v>
      </c>
    </row>
    <row r="196" spans="1:10" x14ac:dyDescent="0.25">
      <c r="A196" s="4">
        <v>42843</v>
      </c>
      <c r="B196">
        <v>5.47</v>
      </c>
      <c r="C196">
        <f>(B196-B195)/B195</f>
        <v>-2.3214285714285698E-2</v>
      </c>
      <c r="E196">
        <f>C196-$D$3</f>
        <v>-1.0465642533088003E-2</v>
      </c>
      <c r="F196">
        <f>E196^2</f>
        <v>1.0952967363038067E-4</v>
      </c>
      <c r="G196">
        <f>(E196-$D$3)^2</f>
        <v>5.2120919592692699E-6</v>
      </c>
      <c r="J196">
        <f>E196/$I$3</f>
        <v>-7.8913605221159575E-2</v>
      </c>
    </row>
    <row r="197" spans="1:10" x14ac:dyDescent="0.25">
      <c r="A197" s="4">
        <v>42844</v>
      </c>
      <c r="B197">
        <v>5.44</v>
      </c>
      <c r="C197">
        <f>(B197-B196)/B196</f>
        <v>-5.4844606946982382E-3</v>
      </c>
      <c r="E197">
        <f>C197-$D$3</f>
        <v>7.2641824864994563E-3</v>
      </c>
      <c r="F197">
        <f>E197^2</f>
        <v>5.2768347197165421E-5</v>
      </c>
      <c r="G197">
        <f>(E197-$D$3)^2</f>
        <v>4.0051319120563798E-4</v>
      </c>
      <c r="J197">
        <f>E197/$I$3</f>
        <v>5.4773782611218021E-2</v>
      </c>
    </row>
    <row r="198" spans="1:10" x14ac:dyDescent="0.25">
      <c r="A198" s="4">
        <v>42845</v>
      </c>
      <c r="B198">
        <v>5.26</v>
      </c>
      <c r="C198">
        <f>(B198-B197)/B197</f>
        <v>-3.3088235294117758E-2</v>
      </c>
      <c r="E198">
        <f>C198-$D$3</f>
        <v>-2.0339592112920066E-2</v>
      </c>
      <c r="F198">
        <f>E198^2</f>
        <v>4.1369900731996013E-4</v>
      </c>
      <c r="G198">
        <f>(E198-$D$3)^2</f>
        <v>5.7622505684017011E-5</v>
      </c>
      <c r="J198">
        <f>E198/$I$3</f>
        <v>-0.15336569515763798</v>
      </c>
    </row>
    <row r="199" spans="1:10" x14ac:dyDescent="0.25">
      <c r="A199" s="4">
        <v>42846</v>
      </c>
      <c r="B199">
        <v>4.6899999999999995</v>
      </c>
      <c r="C199">
        <f>(B199-B198)/B198</f>
        <v>-0.1083650190114069</v>
      </c>
      <c r="E199">
        <f>C199-$D$3</f>
        <v>-9.5616375830209197E-2</v>
      </c>
      <c r="F199">
        <f>E199^2</f>
        <v>9.1424913269038139E-3</v>
      </c>
      <c r="G199">
        <f>(E199-$D$3)^2</f>
        <v>6.8670611143880457E-3</v>
      </c>
      <c r="J199">
        <f>E199/$I$3</f>
        <v>-0.72097178086177083</v>
      </c>
    </row>
    <row r="200" spans="1:10" x14ac:dyDescent="0.25">
      <c r="A200" s="4">
        <v>42849</v>
      </c>
      <c r="B200">
        <v>4.59</v>
      </c>
      <c r="C200">
        <f>(B200-B199)/B199</f>
        <v>-2.132196162046901E-2</v>
      </c>
      <c r="E200">
        <f>C200-$D$3</f>
        <v>-8.5733184392713154E-3</v>
      </c>
      <c r="F200">
        <f>E200^2</f>
        <v>7.3501789061149549E-5</v>
      </c>
      <c r="G200">
        <f>(E200-$D$3)^2</f>
        <v>1.7433336700542583E-5</v>
      </c>
      <c r="J200">
        <f>E200/$I$3</f>
        <v>-6.4645000496908869E-2</v>
      </c>
    </row>
    <row r="201" spans="1:10" x14ac:dyDescent="0.25">
      <c r="A201" s="4">
        <v>42850</v>
      </c>
      <c r="B201">
        <v>4.1500000000000004</v>
      </c>
      <c r="C201">
        <f>(B201-B200)/B200</f>
        <v>-9.5860566448801643E-2</v>
      </c>
      <c r="E201">
        <f>C201-$D$3</f>
        <v>-8.3111923267603943E-2</v>
      </c>
      <c r="F201">
        <f>E201^2</f>
        <v>6.9075917892400859E-3</v>
      </c>
      <c r="G201">
        <f>(E201-$D$3)^2</f>
        <v>4.9509911845180537E-3</v>
      </c>
      <c r="J201">
        <f>E201/$I$3</f>
        <v>-0.62668502972227913</v>
      </c>
    </row>
    <row r="202" spans="1:10" x14ac:dyDescent="0.25">
      <c r="A202" s="4">
        <v>42851</v>
      </c>
      <c r="B202">
        <v>4.34</v>
      </c>
      <c r="C202">
        <f>(B202-B201)/B201</f>
        <v>4.5783132530120361E-2</v>
      </c>
      <c r="E202">
        <f>C202-$D$3</f>
        <v>5.8531775711318054E-2</v>
      </c>
      <c r="F202">
        <f>E202^2</f>
        <v>3.4259687679200419E-3</v>
      </c>
      <c r="G202">
        <f>(E202-$D$3)^2</f>
        <v>5.0808981174925169E-3</v>
      </c>
      <c r="J202">
        <f>E202/$I$3</f>
        <v>0.44134446850952552</v>
      </c>
    </row>
    <row r="203" spans="1:10" x14ac:dyDescent="0.25">
      <c r="A203" s="4">
        <v>42852</v>
      </c>
      <c r="B203">
        <v>4.21</v>
      </c>
      <c r="C203">
        <f>(B203-B202)/B202</f>
        <v>-2.9953917050691222E-2</v>
      </c>
      <c r="E203">
        <f>C203-$D$3</f>
        <v>-1.7205273869493526E-2</v>
      </c>
      <c r="F203">
        <f>E203^2</f>
        <v>2.960214489242767E-4</v>
      </c>
      <c r="G203">
        <f>(E203-$D$3)^2</f>
        <v>1.9861557091860176E-5</v>
      </c>
      <c r="J203">
        <f>E203/$I$3</f>
        <v>-0.12973213881198095</v>
      </c>
    </row>
    <row r="204" spans="1:10" x14ac:dyDescent="0.25">
      <c r="A204" s="4">
        <v>42853</v>
      </c>
      <c r="B204">
        <v>4.2</v>
      </c>
      <c r="C204">
        <f>(B204-B203)/B203</f>
        <v>-2.3752969121139636E-3</v>
      </c>
      <c r="E204">
        <f>C204-$D$3</f>
        <v>1.0373346269083731E-2</v>
      </c>
      <c r="F204">
        <f>E204^2</f>
        <v>1.0760631281831337E-4</v>
      </c>
      <c r="G204">
        <f>(E204-$D$3)^2</f>
        <v>5.3462639613892555E-4</v>
      </c>
      <c r="J204">
        <f>E204/$I$3</f>
        <v>7.8217667927487078E-2</v>
      </c>
    </row>
    <row r="205" spans="1:10" x14ac:dyDescent="0.25">
      <c r="A205" s="4">
        <v>42856</v>
      </c>
      <c r="B205">
        <v>4.24</v>
      </c>
      <c r="C205">
        <f>(B205-B204)/B204</f>
        <v>9.5238095238095316E-3</v>
      </c>
      <c r="E205">
        <f>C205-$D$3</f>
        <v>2.2272452705007224E-2</v>
      </c>
      <c r="F205">
        <f>E205^2</f>
        <v>4.9606214949678357E-4</v>
      </c>
      <c r="G205">
        <f>(E205-$D$3)^2</f>
        <v>1.2264771570707589E-3</v>
      </c>
      <c r="J205">
        <f>E205/$I$3</f>
        <v>0.16793995538382761</v>
      </c>
    </row>
    <row r="206" spans="1:10" x14ac:dyDescent="0.25">
      <c r="A206" s="4">
        <v>42857</v>
      </c>
      <c r="B206">
        <v>4.17</v>
      </c>
      <c r="C206">
        <f>(B206-B205)/B205</f>
        <v>-1.6509433962264217E-2</v>
      </c>
      <c r="E206">
        <f>C206-$D$3</f>
        <v>-3.7607907810665222E-3</v>
      </c>
      <c r="F206">
        <f>E206^2</f>
        <v>1.4143547298954942E-5</v>
      </c>
      <c r="G206">
        <f>(E206-$D$3)^2</f>
        <v>8.078149076654368E-5</v>
      </c>
      <c r="J206">
        <f>E206/$I$3</f>
        <v>-2.8357318538080472E-2</v>
      </c>
    </row>
    <row r="207" spans="1:10" x14ac:dyDescent="0.25">
      <c r="A207" s="4">
        <v>42858</v>
      </c>
      <c r="B207">
        <v>4.28</v>
      </c>
      <c r="C207">
        <f>(B207-B206)/B206</f>
        <v>2.6378896882494084E-2</v>
      </c>
      <c r="E207">
        <f>C207-$D$3</f>
        <v>3.9127540063691776E-2</v>
      </c>
      <c r="F207">
        <f>E207^2</f>
        <v>1.5309643914358051E-3</v>
      </c>
      <c r="G207">
        <f>(E207-$D$3)^2</f>
        <v>2.691138388057351E-3</v>
      </c>
      <c r="J207">
        <f>E207/$I$3</f>
        <v>0.29503159888169994</v>
      </c>
    </row>
    <row r="208" spans="1:10" x14ac:dyDescent="0.25">
      <c r="A208" s="4">
        <v>42859</v>
      </c>
      <c r="B208">
        <v>4.3</v>
      </c>
      <c r="C208">
        <f>(B208-B207)/B207</f>
        <v>4.6728971962615821E-3</v>
      </c>
      <c r="E208">
        <f>C208-$D$3</f>
        <v>1.7421540377459278E-2</v>
      </c>
      <c r="F208">
        <f>E208^2</f>
        <v>3.03510069123444E-4</v>
      </c>
      <c r="G208">
        <f>(E208-$D$3)^2</f>
        <v>9.1023997596305546E-4</v>
      </c>
      <c r="J208">
        <f>E208/$I$3</f>
        <v>0.13136284326019915</v>
      </c>
    </row>
    <row r="209" spans="1:10" x14ac:dyDescent="0.25">
      <c r="A209" s="4">
        <v>42860</v>
      </c>
      <c r="B209">
        <v>4.1900000000000004</v>
      </c>
      <c r="C209">
        <f>(B209-B208)/B208</f>
        <v>-2.5581395348837077E-2</v>
      </c>
      <c r="E209">
        <f>C209-$D$3</f>
        <v>-1.2832752167639383E-2</v>
      </c>
      <c r="F209">
        <f>E209^2</f>
        <v>1.6467952819605326E-4</v>
      </c>
      <c r="G209">
        <f>(E209-$D$3)^2</f>
        <v>7.0743216002480815E-9</v>
      </c>
      <c r="J209">
        <f>E209/$I$3</f>
        <v>-9.6762213620081666E-2</v>
      </c>
    </row>
    <row r="210" spans="1:10" x14ac:dyDescent="0.25">
      <c r="A210" s="4">
        <v>42863</v>
      </c>
      <c r="B210">
        <v>4.17</v>
      </c>
      <c r="C210">
        <f>(B210-B209)/B209</f>
        <v>-4.7732696897375797E-3</v>
      </c>
      <c r="E210">
        <f>C210-$D$3</f>
        <v>7.9753734914601148E-3</v>
      </c>
      <c r="F210">
        <f>E210^2</f>
        <v>6.3606582328284701E-5</v>
      </c>
      <c r="G210">
        <f>(E210-$D$3)^2</f>
        <v>4.2948486704859888E-4</v>
      </c>
      <c r="J210">
        <f>E210/$I$3</f>
        <v>6.0136343583931232E-2</v>
      </c>
    </row>
    <row r="211" spans="1:10" x14ac:dyDescent="0.25">
      <c r="A211" s="4">
        <v>42864</v>
      </c>
      <c r="B211">
        <v>4.2300000000000004</v>
      </c>
      <c r="C211">
        <f>(B211-B210)/B210</f>
        <v>1.4388489208633212E-2</v>
      </c>
      <c r="E211">
        <f>C211-$D$3</f>
        <v>2.7137132389830905E-2</v>
      </c>
      <c r="F211">
        <f>E211^2</f>
        <v>7.3642395434320965E-4</v>
      </c>
      <c r="G211">
        <f>(E211-$D$3)^2</f>
        <v>1.5908750929024616E-3</v>
      </c>
      <c r="J211">
        <f>E211/$I$3</f>
        <v>0.20462087688118166</v>
      </c>
    </row>
    <row r="212" spans="1:10" x14ac:dyDescent="0.25">
      <c r="A212" s="4">
        <v>42865</v>
      </c>
      <c r="B212">
        <v>4.42</v>
      </c>
      <c r="C212">
        <f>(B212-B211)/B211</f>
        <v>4.4917257683215008E-2</v>
      </c>
      <c r="E212">
        <f>C212-$D$3</f>
        <v>5.76659008644127E-2</v>
      </c>
      <c r="F212">
        <f>E212^2</f>
        <v>3.3253561225042735E-3</v>
      </c>
      <c r="G212">
        <f>(E212-$D$3)^2</f>
        <v>4.9582080131512071E-3</v>
      </c>
      <c r="J212">
        <f>E212/$I$3</f>
        <v>0.43481555204562072</v>
      </c>
    </row>
    <row r="213" spans="1:10" x14ac:dyDescent="0.25">
      <c r="A213" s="4">
        <v>42866</v>
      </c>
      <c r="B213">
        <v>4.5600000000000005</v>
      </c>
      <c r="C213">
        <f>(B213-B212)/B212</f>
        <v>3.167420814479651E-2</v>
      </c>
      <c r="E213">
        <f>C213-$D$3</f>
        <v>4.4422851325994203E-2</v>
      </c>
      <c r="F213">
        <f>E213^2</f>
        <v>1.9733897199313848E-3</v>
      </c>
      <c r="G213">
        <f>(E213-$D$3)^2</f>
        <v>3.2685797841858731E-3</v>
      </c>
      <c r="J213">
        <f>E213/$I$3</f>
        <v>0.33495959194618269</v>
      </c>
    </row>
    <row r="214" spans="1:10" x14ac:dyDescent="0.25">
      <c r="A214" s="4">
        <v>42867</v>
      </c>
      <c r="B214">
        <v>4.5600000000000005</v>
      </c>
      <c r="C214">
        <f>(B214-B213)/B213</f>
        <v>0</v>
      </c>
      <c r="E214">
        <f>C214-$D$3</f>
        <v>1.2748643181197694E-2</v>
      </c>
      <c r="F214">
        <f>E214^2</f>
        <v>1.6252790296149847E-4</v>
      </c>
      <c r="G214">
        <f>(E214-$D$3)^2</f>
        <v>6.5011161184599388E-4</v>
      </c>
      <c r="J214">
        <f>E214/$I$3</f>
        <v>9.6128010480558537E-2</v>
      </c>
    </row>
    <row r="215" spans="1:10" x14ac:dyDescent="0.25">
      <c r="A215" s="4">
        <v>42565</v>
      </c>
      <c r="B215">
        <v>7.25</v>
      </c>
      <c r="C215">
        <f>(B215-B214)/B214</f>
        <v>0.58991228070175417</v>
      </c>
      <c r="E215">
        <f>C215-$D$3</f>
        <v>0.60266092388295189</v>
      </c>
      <c r="F215">
        <f>E215^2</f>
        <v>0.36320018917545316</v>
      </c>
      <c r="G215">
        <f>(E215-$D$3)^2</f>
        <v>0.37872893523408407</v>
      </c>
      <c r="J215">
        <f>E215/$I$3</f>
        <v>4.5442165714297529</v>
      </c>
    </row>
    <row r="216" spans="1:10" x14ac:dyDescent="0.25">
      <c r="A216" s="4">
        <v>42566</v>
      </c>
      <c r="B216">
        <v>7.3</v>
      </c>
      <c r="C216">
        <f>(B216-B215)/B215</f>
        <v>6.8965517241379067E-3</v>
      </c>
      <c r="E216">
        <f>C216-$D$3</f>
        <v>1.9645194905335603E-2</v>
      </c>
      <c r="F216">
        <f>E216^2</f>
        <v>3.8593368286862393E-4</v>
      </c>
      <c r="G216">
        <f>(E216-$D$3)^2</f>
        <v>1.0493607459765352E-3</v>
      </c>
      <c r="J216">
        <f>E216/$I$3</f>
        <v>0.14812976368637387</v>
      </c>
    </row>
    <row r="217" spans="1:10" x14ac:dyDescent="0.25">
      <c r="A217" s="4">
        <v>42569</v>
      </c>
      <c r="B217">
        <v>7.45</v>
      </c>
      <c r="C217">
        <f>(B217-B216)/B216</f>
        <v>2.0547945205479503E-2</v>
      </c>
      <c r="E217">
        <f>C217-$D$3</f>
        <v>3.3296588386677199E-2</v>
      </c>
      <c r="F217">
        <f>E217^2</f>
        <v>1.108662798191807E-3</v>
      </c>
      <c r="G217">
        <f>(E217-$D$3)^2</f>
        <v>2.1201633501392223E-3</v>
      </c>
      <c r="J217">
        <f>E217/$I$3</f>
        <v>0.25106474092254344</v>
      </c>
    </row>
    <row r="218" spans="1:10" x14ac:dyDescent="0.25">
      <c r="A218" s="4">
        <v>42570</v>
      </c>
      <c r="B218">
        <v>7.03</v>
      </c>
      <c r="C218">
        <f>(B218-B217)/B217</f>
        <v>-5.6375838926174489E-2</v>
      </c>
      <c r="E218">
        <f>C218-$D$3</f>
        <v>-4.3627195744976796E-2</v>
      </c>
      <c r="F218">
        <f>E218^2</f>
        <v>1.9033322085705215E-3</v>
      </c>
      <c r="G218">
        <f>(E218-$D$3)^2</f>
        <v>9.5348500843406899E-4</v>
      </c>
      <c r="J218">
        <f>E218/$I$3</f>
        <v>-0.32896014659785267</v>
      </c>
    </row>
    <row r="219" spans="1:10" x14ac:dyDescent="0.25">
      <c r="A219" s="4">
        <v>42571</v>
      </c>
      <c r="B219">
        <v>7.01</v>
      </c>
      <c r="C219">
        <f>(B219-B218)/B218</f>
        <v>-2.8449502133713316E-3</v>
      </c>
      <c r="E219">
        <f>C219-$D$3</f>
        <v>9.9036929678263629E-3</v>
      </c>
      <c r="F219">
        <f>E219^2</f>
        <v>9.8083134400973345E-5</v>
      </c>
      <c r="G219">
        <f>(E219-$D$3)^2</f>
        <v>5.1312833300838211E-4</v>
      </c>
      <c r="J219">
        <f>E219/$I$3</f>
        <v>7.4676362643166155E-2</v>
      </c>
    </row>
    <row r="220" spans="1:10" x14ac:dyDescent="0.25">
      <c r="A220" s="4">
        <v>42572</v>
      </c>
      <c r="B220">
        <v>7.08</v>
      </c>
      <c r="C220">
        <f>(B220-B219)/B219</f>
        <v>9.985734664764663E-3</v>
      </c>
      <c r="E220">
        <f>C220-$D$3</f>
        <v>2.2734377845962356E-2</v>
      </c>
      <c r="F220">
        <f>E220^2</f>
        <v>5.1685193604298393E-4</v>
      </c>
      <c r="G220">
        <f>(E220-$D$3)^2</f>
        <v>1.2590447812138822E-3</v>
      </c>
      <c r="J220">
        <f>E220/$I$3</f>
        <v>0.17142298837485659</v>
      </c>
    </row>
    <row r="221" spans="1:10" x14ac:dyDescent="0.25">
      <c r="A221" s="4">
        <v>42573</v>
      </c>
      <c r="B221">
        <v>7.15</v>
      </c>
      <c r="C221">
        <f>(B221-B220)/B220</f>
        <v>9.8870056497175549E-3</v>
      </c>
      <c r="E221">
        <f>C221-$D$3</f>
        <v>2.2635648830915248E-2</v>
      </c>
      <c r="F221">
        <f>E221^2</f>
        <v>5.1237259799651481E-4</v>
      </c>
      <c r="G221">
        <f>(E221-$D$3)^2</f>
        <v>1.2520481211984796E-3</v>
      </c>
      <c r="J221">
        <f>E221/$I$3</f>
        <v>0.17067854650302031</v>
      </c>
    </row>
    <row r="222" spans="1:10" x14ac:dyDescent="0.25">
      <c r="A222" s="4">
        <v>42576</v>
      </c>
      <c r="B222">
        <v>7.11</v>
      </c>
      <c r="C222">
        <f>(B222-B221)/B221</f>
        <v>-5.5944055944055987E-3</v>
      </c>
      <c r="E222">
        <f>C222-$D$3</f>
        <v>7.1542375867920957E-3</v>
      </c>
      <c r="F222">
        <f>E222^2</f>
        <v>5.1183115448268791E-5</v>
      </c>
      <c r="G222">
        <f>(E222-$D$3)^2</f>
        <v>3.9612466286481792E-4</v>
      </c>
      <c r="J222">
        <f>E222/$I$3</f>
        <v>5.3944770117799079E-2</v>
      </c>
    </row>
    <row r="223" spans="1:10" x14ac:dyDescent="0.25">
      <c r="A223" s="4">
        <v>42577</v>
      </c>
      <c r="B223">
        <v>8.02</v>
      </c>
      <c r="C223">
        <f>(B223-B222)/B222</f>
        <v>0.1279887482419127</v>
      </c>
      <c r="E223">
        <f>C223-$D$3</f>
        <v>0.1407373914231104</v>
      </c>
      <c r="F223">
        <f>E223^2</f>
        <v>1.9807013344581788E-2</v>
      </c>
      <c r="G223">
        <f>(E223-$D$3)^2</f>
        <v>2.3557962818554861E-2</v>
      </c>
      <c r="J223">
        <f>E223/$I$3</f>
        <v>1.0611957088641519</v>
      </c>
    </row>
    <row r="224" spans="1:10" x14ac:dyDescent="0.25">
      <c r="A224" s="4">
        <v>42578</v>
      </c>
      <c r="B224">
        <v>7.85</v>
      </c>
      <c r="C224">
        <f>(B224-B223)/B223</f>
        <v>-2.1197007481296749E-2</v>
      </c>
      <c r="E224">
        <f>C224-$D$3</f>
        <v>-8.4483643000990549E-3</v>
      </c>
      <c r="F224">
        <f>E224^2</f>
        <v>7.1374859347188188E-5</v>
      </c>
      <c r="G224">
        <f>(E224-$D$3)^2</f>
        <v>1.8492398455222967E-5</v>
      </c>
      <c r="J224">
        <f>E224/$I$3</f>
        <v>-6.3702814522353116E-2</v>
      </c>
    </row>
    <row r="225" spans="1:10" x14ac:dyDescent="0.25">
      <c r="A225" s="4">
        <v>42579</v>
      </c>
      <c r="B225">
        <v>8.09</v>
      </c>
      <c r="C225">
        <f>(B225-B224)/B224</f>
        <v>3.057324840764334E-2</v>
      </c>
      <c r="E225">
        <f>C225-$D$3</f>
        <v>4.3321891588841033E-2</v>
      </c>
      <c r="F225">
        <f>E225^2</f>
        <v>1.8767862908352954E-3</v>
      </c>
      <c r="G225">
        <f>(E225-$D$3)^2</f>
        <v>3.1439048693981215E-3</v>
      </c>
      <c r="J225">
        <f>E225/$I$3</f>
        <v>0.3266580756477408</v>
      </c>
    </row>
    <row r="226" spans="1:10" x14ac:dyDescent="0.25">
      <c r="A226" s="4">
        <v>42580</v>
      </c>
      <c r="B226">
        <v>7.91</v>
      </c>
      <c r="C226">
        <f>(B226-B225)/B225</f>
        <v>-2.2249690976514181E-2</v>
      </c>
      <c r="E226">
        <f>C226-$D$3</f>
        <v>-9.5010477953164866E-3</v>
      </c>
      <c r="F226">
        <f>E226^2</f>
        <v>9.0269909208888271E-5</v>
      </c>
      <c r="G226">
        <f>(E226-$D$3)^2</f>
        <v>1.0546875790396911E-5</v>
      </c>
      <c r="J226">
        <f>E226/$I$3</f>
        <v>-7.1640315684062275E-2</v>
      </c>
    </row>
    <row r="227" spans="1:10" x14ac:dyDescent="0.25">
      <c r="A227" s="4">
        <v>42583</v>
      </c>
      <c r="B227">
        <v>8.0299999999999994</v>
      </c>
      <c r="C227">
        <f>(B227-B226)/B226</f>
        <v>1.5170670037926576E-2</v>
      </c>
      <c r="E227">
        <f>C227-$D$3</f>
        <v>2.7919313219124268E-2</v>
      </c>
      <c r="F227">
        <f>E227^2</f>
        <v>7.7948805062756708E-4</v>
      </c>
      <c r="G227">
        <f>(E227-$D$3)^2</f>
        <v>1.653882677778488E-3</v>
      </c>
      <c r="J227">
        <f>E227/$I$3</f>
        <v>0.21051871917603054</v>
      </c>
    </row>
    <row r="228" spans="1:10" x14ac:dyDescent="0.25">
      <c r="A228" s="4">
        <v>42584</v>
      </c>
      <c r="B228">
        <v>7.96</v>
      </c>
      <c r="C228">
        <f>(B228-B227)/B227</f>
        <v>-8.7173100871730264E-3</v>
      </c>
      <c r="E228">
        <f>C228-$D$3</f>
        <v>4.0313330940246681E-3</v>
      </c>
      <c r="F228">
        <f>E228^2</f>
        <v>1.6251646514978503E-5</v>
      </c>
      <c r="G228">
        <f>(E228-$D$3)^2</f>
        <v>2.8156760379702527E-4</v>
      </c>
      <c r="J228">
        <f>E228/$I$3</f>
        <v>3.039727635365657E-2</v>
      </c>
    </row>
    <row r="229" spans="1:10" x14ac:dyDescent="0.25">
      <c r="A229" s="4">
        <v>42585</v>
      </c>
      <c r="B229">
        <v>8.07</v>
      </c>
      <c r="C229">
        <f>(B229-B228)/B228</f>
        <v>1.3819095477386975E-2</v>
      </c>
      <c r="E229">
        <f>C229-$D$3</f>
        <v>2.656773865858467E-2</v>
      </c>
      <c r="F229">
        <f>E229^2</f>
        <v>7.058447374308544E-4</v>
      </c>
      <c r="G229">
        <f>(E229-$D$3)^2</f>
        <v>1.5457778809715686E-3</v>
      </c>
      <c r="J229">
        <f>E229/$I$3</f>
        <v>0.20032750339924693</v>
      </c>
    </row>
    <row r="230" spans="1:10" x14ac:dyDescent="0.25">
      <c r="A230" s="4">
        <v>42586</v>
      </c>
      <c r="B230">
        <v>8.11</v>
      </c>
      <c r="C230">
        <f>(B230-B229)/B229</f>
        <v>4.9566294919453713E-3</v>
      </c>
      <c r="E230">
        <f>C230-$D$3</f>
        <v>1.7705272673143067E-2</v>
      </c>
      <c r="F230">
        <f>E230^2</f>
        <v>3.1347668043034665E-4</v>
      </c>
      <c r="G230">
        <f>(E230-$D$3)^2</f>
        <v>9.2744099086326771E-4</v>
      </c>
      <c r="J230">
        <f>E230/$I$3</f>
        <v>0.13350225689861597</v>
      </c>
    </row>
    <row r="231" spans="1:10" x14ac:dyDescent="0.25">
      <c r="A231" s="4">
        <v>42587</v>
      </c>
      <c r="B231">
        <v>8.11</v>
      </c>
      <c r="C231">
        <f>(B231-B230)/B230</f>
        <v>0</v>
      </c>
      <c r="E231">
        <f>C231-$D$3</f>
        <v>1.2748643181197694E-2</v>
      </c>
      <c r="F231">
        <f>E231^2</f>
        <v>1.6252790296149847E-4</v>
      </c>
      <c r="G231">
        <f>(E231-$D$3)^2</f>
        <v>6.5011161184599388E-4</v>
      </c>
      <c r="J231">
        <f>E231/$I$3</f>
        <v>9.6128010480558537E-2</v>
      </c>
    </row>
    <row r="232" spans="1:10" x14ac:dyDescent="0.25">
      <c r="A232" s="4">
        <v>42590</v>
      </c>
      <c r="B232">
        <v>8.07</v>
      </c>
      <c r="C232">
        <f>(B232-B231)/B231</f>
        <v>-4.9321824907520529E-3</v>
      </c>
      <c r="E232">
        <f>C232-$D$3</f>
        <v>7.8164606904456424E-3</v>
      </c>
      <c r="F232">
        <f>E232^2</f>
        <v>6.1097057725281967E-5</v>
      </c>
      <c r="G232">
        <f>(E232-$D$3)^2</f>
        <v>4.229234972514797E-4</v>
      </c>
      <c r="J232">
        <f>E232/$I$3</f>
        <v>5.8938100666289309E-2</v>
      </c>
    </row>
    <row r="233" spans="1:10" x14ac:dyDescent="0.25">
      <c r="A233" s="4">
        <v>42591</v>
      </c>
      <c r="B233">
        <v>7.7</v>
      </c>
      <c r="C233">
        <f>(B233-B232)/B232</f>
        <v>-4.5848822800495674E-2</v>
      </c>
      <c r="E233">
        <f>C233-$D$3</f>
        <v>-3.3100179619297981E-2</v>
      </c>
      <c r="F233">
        <f>E233^2</f>
        <v>1.0956218908297895E-3</v>
      </c>
      <c r="G233">
        <f>(E233-$D$3)^2</f>
        <v>4.1418503539132379E-4</v>
      </c>
      <c r="J233">
        <f>E233/$I$3</f>
        <v>-0.24958376888648015</v>
      </c>
    </row>
    <row r="234" spans="1:10" x14ac:dyDescent="0.25">
      <c r="A234" s="4">
        <v>42592</v>
      </c>
      <c r="B234">
        <v>7.07</v>
      </c>
      <c r="C234">
        <f>(B234-B233)/B233</f>
        <v>-8.1818181818181804E-2</v>
      </c>
      <c r="E234">
        <f>C234-$D$3</f>
        <v>-6.9069538636984104E-2</v>
      </c>
      <c r="F234">
        <f>E234^2</f>
        <v>4.7706011675258397E-3</v>
      </c>
      <c r="G234">
        <f>(E234-$D$3)^2</f>
        <v>3.1720432649416223E-3</v>
      </c>
      <c r="J234">
        <f>E234/$I$3</f>
        <v>-0.52080187982479786</v>
      </c>
    </row>
    <row r="235" spans="1:10" x14ac:dyDescent="0.25">
      <c r="A235" s="4">
        <v>42593</v>
      </c>
      <c r="B235">
        <v>6.62</v>
      </c>
      <c r="C235">
        <f>(B235-B234)/B234</f>
        <v>-6.3649222065063668E-2</v>
      </c>
      <c r="E235">
        <f>C235-$D$3</f>
        <v>-5.0900578883865975E-2</v>
      </c>
      <c r="F235">
        <f>E235^2</f>
        <v>2.5908689307126628E-3</v>
      </c>
      <c r="G235">
        <f>(E235-$D$3)^2</f>
        <v>1.4555701978605348E-3</v>
      </c>
      <c r="J235">
        <f>E235/$I$3</f>
        <v>-0.38380330446703159</v>
      </c>
    </row>
    <row r="236" spans="1:10" x14ac:dyDescent="0.25">
      <c r="A236" s="4">
        <v>42594</v>
      </c>
      <c r="B236">
        <v>6.35</v>
      </c>
      <c r="C236">
        <f>(B236-B235)/B235</f>
        <v>-4.0785498489426052E-2</v>
      </c>
      <c r="E236">
        <f>C236-$D$3</f>
        <v>-2.8036855308228359E-2</v>
      </c>
      <c r="F236">
        <f>E236^2</f>
        <v>7.8606525557453275E-4</v>
      </c>
      <c r="G236">
        <f>(E236-$D$3)^2</f>
        <v>2.3372943004108747E-4</v>
      </c>
      <c r="J236">
        <f>E236/$I$3</f>
        <v>-0.21140501640881915</v>
      </c>
    </row>
    <row r="237" spans="1:10" x14ac:dyDescent="0.25">
      <c r="A237" s="4">
        <v>42597</v>
      </c>
      <c r="B237">
        <v>6.7</v>
      </c>
      <c r="C237">
        <f>(B237-B236)/B236</f>
        <v>5.5118110236220562E-2</v>
      </c>
      <c r="E237">
        <f>C237-$D$3</f>
        <v>6.7866753417418255E-2</v>
      </c>
      <c r="F237">
        <f>E237^2</f>
        <v>4.6058962194206526E-3</v>
      </c>
      <c r="G237">
        <f>(E237-$D$3)^2</f>
        <v>6.4988421687521411E-3</v>
      </c>
      <c r="J237">
        <f>E237/$I$3</f>
        <v>0.51173257350341528</v>
      </c>
    </row>
    <row r="238" spans="1:10" x14ac:dyDescent="0.25">
      <c r="A238" s="4">
        <v>42598</v>
      </c>
      <c r="B238">
        <v>6.35</v>
      </c>
      <c r="C238">
        <f>(B238-B237)/B237</f>
        <v>-5.2238805970149335E-2</v>
      </c>
      <c r="E238">
        <f>C238-$D$3</f>
        <v>-3.9490162788951642E-2</v>
      </c>
      <c r="F238">
        <f>E238^2</f>
        <v>1.559472957097901E-3</v>
      </c>
      <c r="G238">
        <f>(E238-$D$3)^2</f>
        <v>7.15108870931889E-4</v>
      </c>
      <c r="J238">
        <f>E238/$I$3</f>
        <v>-0.29776586641423858</v>
      </c>
    </row>
    <row r="239" spans="1:10" x14ac:dyDescent="0.25">
      <c r="A239" s="4">
        <v>42599</v>
      </c>
      <c r="B239">
        <v>6.28</v>
      </c>
      <c r="C239">
        <f>(B239-B238)/B238</f>
        <v>-1.1023622047244001E-2</v>
      </c>
      <c r="E239">
        <f>C239-$D$3</f>
        <v>1.7250211339536938E-3</v>
      </c>
      <c r="F239">
        <f>E239^2</f>
        <v>2.9756979125868877E-6</v>
      </c>
      <c r="G239">
        <f>(E239-$D$3)^2</f>
        <v>2.0948695870768672E-4</v>
      </c>
      <c r="J239">
        <f>E239/$I$3</f>
        <v>1.3007097875988017E-2</v>
      </c>
    </row>
    <row r="240" spans="1:10" x14ac:dyDescent="0.25">
      <c r="A240" s="4">
        <v>42600</v>
      </c>
      <c r="B240">
        <v>6.33</v>
      </c>
      <c r="C240">
        <f>(B240-B239)/B239</f>
        <v>7.9617834394904181E-3</v>
      </c>
      <c r="E240">
        <f>C240-$D$3</f>
        <v>2.0710426620688113E-2</v>
      </c>
      <c r="F240">
        <f>E240^2</f>
        <v>4.2892177081090682E-4</v>
      </c>
      <c r="G240">
        <f>(E240-$D$3)^2</f>
        <v>1.1195093520074669E-3</v>
      </c>
      <c r="J240">
        <f>E240/$I$3</f>
        <v>0.15616188161784533</v>
      </c>
    </row>
    <row r="241" spans="1:10" x14ac:dyDescent="0.25">
      <c r="A241" s="4">
        <v>42601</v>
      </c>
      <c r="B241">
        <v>6.09</v>
      </c>
      <c r="C241">
        <f>(B241-B240)/B240</f>
        <v>-3.7914691943127993E-2</v>
      </c>
      <c r="E241">
        <f>C241-$D$3</f>
        <v>-2.51660487619303E-2</v>
      </c>
      <c r="F241">
        <f>E241^2</f>
        <v>6.3333001028785356E-4</v>
      </c>
      <c r="G241">
        <f>(E241-$D$3)^2</f>
        <v>1.5419196135640925E-4</v>
      </c>
      <c r="J241">
        <f>E241/$I$3</f>
        <v>-0.18975840524809562</v>
      </c>
    </row>
    <row r="242" spans="1:10" x14ac:dyDescent="0.25">
      <c r="A242" s="4">
        <v>42604</v>
      </c>
      <c r="B242">
        <v>6.25</v>
      </c>
      <c r="C242">
        <f>(B242-B241)/B241</f>
        <v>2.6272577996715951E-2</v>
      </c>
      <c r="E242">
        <f>C242-$D$3</f>
        <v>3.9021221177913644E-2</v>
      </c>
      <c r="F242">
        <f>E242^2</f>
        <v>1.5226557022156562E-3</v>
      </c>
      <c r="G242">
        <f>(E242-$D$3)^2</f>
        <v>2.6801188557607864E-3</v>
      </c>
      <c r="J242">
        <f>E242/$I$3</f>
        <v>0.29422992745509391</v>
      </c>
    </row>
    <row r="243" spans="1:10" x14ac:dyDescent="0.25">
      <c r="A243" s="4">
        <v>42605</v>
      </c>
      <c r="B243">
        <v>6.27</v>
      </c>
      <c r="C243">
        <f>(B243-B242)/B242</f>
        <v>3.1999999999999316E-3</v>
      </c>
      <c r="E243">
        <f>C243-$D$3</f>
        <v>1.5948643181197625E-2</v>
      </c>
      <c r="F243">
        <f>E243^2</f>
        <v>2.543592193211615E-4</v>
      </c>
      <c r="G243">
        <f>(E243-$D$3)^2</f>
        <v>8.2353424456532026E-4</v>
      </c>
      <c r="J243">
        <f>E243/$I$3</f>
        <v>0.1202568239680564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3"/>
  <sheetViews>
    <sheetView topLeftCell="D1" zoomScale="85" zoomScaleNormal="85" workbookViewId="0">
      <selection activeCell="C8" sqref="C8"/>
    </sheetView>
  </sheetViews>
  <sheetFormatPr defaultRowHeight="15" x14ac:dyDescent="0.25"/>
  <cols>
    <col min="1" max="1" width="13.42578125" customWidth="1"/>
    <col min="6" max="6" width="39.42578125" customWidth="1"/>
    <col min="10" max="10" width="31.140625" customWidth="1"/>
    <col min="13" max="13" width="10.7109375" customWidth="1"/>
    <col min="14" max="14" width="27.28515625" customWidth="1"/>
    <col min="17" max="19" width="22.140625" customWidth="1"/>
    <col min="20" max="20" width="29.7109375" customWidth="1"/>
    <col min="21" max="21" width="12" customWidth="1"/>
    <col min="22" max="22" width="10.7109375" customWidth="1"/>
    <col min="23" max="23" width="17.42578125" customWidth="1"/>
  </cols>
  <sheetData>
    <row r="1" spans="1:24" ht="15.75" thickBot="1" x14ac:dyDescent="0.3">
      <c r="A1" t="s">
        <v>77</v>
      </c>
    </row>
    <row r="2" spans="1:24" x14ac:dyDescent="0.25">
      <c r="A2" t="s">
        <v>9</v>
      </c>
      <c r="B2" t="s">
        <v>10</v>
      </c>
      <c r="C2" t="s">
        <v>21</v>
      </c>
      <c r="D2" t="s">
        <v>13</v>
      </c>
      <c r="E2" t="s">
        <v>14</v>
      </c>
      <c r="F2" t="s">
        <v>79</v>
      </c>
      <c r="G2" t="s">
        <v>78</v>
      </c>
      <c r="H2" t="s">
        <v>64</v>
      </c>
      <c r="I2" t="s">
        <v>63</v>
      </c>
      <c r="J2" s="5" t="s">
        <v>46</v>
      </c>
      <c r="K2">
        <f>SUM(I4:I123)/(COUNT(F4:F123)-2)</f>
        <v>1.7760024347977233E-2</v>
      </c>
      <c r="M2" s="5" t="s">
        <v>23</v>
      </c>
      <c r="N2" s="6" t="s">
        <v>24</v>
      </c>
      <c r="O2" s="6" t="s">
        <v>25</v>
      </c>
      <c r="P2" s="6" t="s">
        <v>26</v>
      </c>
      <c r="Q2" s="6" t="s">
        <v>27</v>
      </c>
      <c r="R2" s="16" t="s">
        <v>37</v>
      </c>
      <c r="S2" s="17" t="s">
        <v>38</v>
      </c>
      <c r="T2" s="7" t="s">
        <v>28</v>
      </c>
      <c r="U2">
        <f>SUM(Q3:Q8)</f>
        <v>3.755586815667423</v>
      </c>
    </row>
    <row r="3" spans="1:24" ht="15.75" x14ac:dyDescent="0.25">
      <c r="A3" s="39">
        <v>42563</v>
      </c>
      <c r="B3">
        <v>21.936299999999999</v>
      </c>
      <c r="C3">
        <v>0</v>
      </c>
      <c r="D3">
        <v>1.51</v>
      </c>
      <c r="E3">
        <v>9.2727000000000004</v>
      </c>
      <c r="F3" s="15">
        <f>(((E3/100)+1)^(1/365)-1)</f>
        <v>2.4297857403232648E-4</v>
      </c>
      <c r="G3">
        <f>1+F3</f>
        <v>1.0002429785740323</v>
      </c>
      <c r="J3" s="18" t="s">
        <v>47</v>
      </c>
      <c r="K3">
        <f>SQRT(K2)</f>
        <v>0.13326674134223149</v>
      </c>
      <c r="M3" s="9">
        <v>42738</v>
      </c>
      <c r="N3" s="7">
        <v>1.88</v>
      </c>
      <c r="O3" s="7">
        <v>-6.0000000000000053E-2</v>
      </c>
      <c r="P3" s="7">
        <f>1+O3</f>
        <v>0.94</v>
      </c>
      <c r="Q3" s="7">
        <f>O3-F124</f>
        <v>-6.0246369597344751E-2</v>
      </c>
      <c r="R3" s="7">
        <f>(Q3-$U$4)^2</f>
        <v>0.47083956911172514</v>
      </c>
      <c r="S3" s="10">
        <f>(Q3-$U$5)^2</f>
        <v>4.8473366428352405</v>
      </c>
      <c r="T3" s="7" t="s">
        <v>29</v>
      </c>
      <c r="U3">
        <f>PRODUCT(P3:P8)-PRODUCT(G124:G129)</f>
        <v>12.848522506945386</v>
      </c>
      <c r="W3" t="s">
        <v>30</v>
      </c>
      <c r="X3">
        <f>1+F3</f>
        <v>1.0002429785740323</v>
      </c>
    </row>
    <row r="4" spans="1:24" ht="15.75" x14ac:dyDescent="0.25">
      <c r="A4" s="4">
        <v>42564</v>
      </c>
      <c r="B4">
        <v>29.3169</v>
      </c>
      <c r="C4">
        <f>(B4-B3)/B3</f>
        <v>0.33645601126899255</v>
      </c>
      <c r="D4">
        <v>1.4742999999999999</v>
      </c>
      <c r="E4">
        <v>9.2149000000000001</v>
      </c>
      <c r="F4" s="15">
        <f>(((E4/100)+1)^(1/365)-1)</f>
        <v>2.415286562298391E-4</v>
      </c>
      <c r="G4">
        <f>1+F4</f>
        <v>1.0002415286562298</v>
      </c>
      <c r="H4">
        <f>C4-F4</f>
        <v>0.33621448261276271</v>
      </c>
      <c r="I4">
        <f>H4^2</f>
        <v>0.11304017831856772</v>
      </c>
      <c r="J4" s="18" t="s">
        <v>48</v>
      </c>
      <c r="K4">
        <f>U2</f>
        <v>3.755586815667423</v>
      </c>
      <c r="M4" s="9">
        <v>42739</v>
      </c>
      <c r="N4" s="7">
        <v>2.09</v>
      </c>
      <c r="O4" s="7">
        <v>0.11170212765957445</v>
      </c>
      <c r="P4" s="7">
        <f>1+O4</f>
        <v>1.1117021276595744</v>
      </c>
      <c r="Q4" s="7">
        <f>O4-F125</f>
        <v>0.11145597598444935</v>
      </c>
      <c r="R4" s="7">
        <f>(Q4-$U$4)^2</f>
        <v>0.26468469021599228</v>
      </c>
      <c r="S4" s="10">
        <f>(Q4-$U$5)^2</f>
        <v>4.1207556351338948</v>
      </c>
      <c r="T4" s="7" t="s">
        <v>31</v>
      </c>
      <c r="U4">
        <f>U2/6</f>
        <v>0.6259311359445705</v>
      </c>
    </row>
    <row r="5" spans="1:24" ht="15.75" x14ac:dyDescent="0.25">
      <c r="A5" s="4">
        <v>42565</v>
      </c>
      <c r="B5">
        <v>25.0031</v>
      </c>
      <c r="C5">
        <f>(B5-B4)/B4</f>
        <v>-0.14714379760479451</v>
      </c>
      <c r="D5">
        <v>1.5356000000000001</v>
      </c>
      <c r="E5">
        <v>9.1925000000000008</v>
      </c>
      <c r="F5" s="15">
        <f>(((E5/100)+1)^(1/365)-1)</f>
        <v>2.4096654461125411E-4</v>
      </c>
      <c r="G5">
        <f>1+F5</f>
        <v>1.0002409665446113</v>
      </c>
      <c r="H5">
        <f>C5-F5</f>
        <v>-0.14738476414940577</v>
      </c>
      <c r="I5">
        <f>H5^2</f>
        <v>2.1722268703375965E-2</v>
      </c>
      <c r="J5" s="18" t="s">
        <v>49</v>
      </c>
      <c r="K5">
        <f>U12</f>
        <v>2.4000925934813684</v>
      </c>
      <c r="M5" s="9">
        <v>42740</v>
      </c>
      <c r="N5" s="7">
        <v>3.9699999999999998</v>
      </c>
      <c r="O5" s="7">
        <v>0.8995215311004785</v>
      </c>
      <c r="P5" s="7">
        <f>1+O5</f>
        <v>1.8995215311004785</v>
      </c>
      <c r="Q5" s="7">
        <f>O5-F126</f>
        <v>0.89927526419995774</v>
      </c>
      <c r="R5" s="7">
        <f>(Q5-$U$4)^2</f>
        <v>7.4717012451697581E-2</v>
      </c>
      <c r="S5" s="10">
        <f>(Q5-$U$5)^2</f>
        <v>1.5429245826722691</v>
      </c>
      <c r="T5" s="11" t="s">
        <v>32</v>
      </c>
      <c r="U5">
        <f>U3/6</f>
        <v>2.1414204178242309</v>
      </c>
    </row>
    <row r="6" spans="1:24" ht="15.75" x14ac:dyDescent="0.25">
      <c r="A6" s="4">
        <v>42566</v>
      </c>
      <c r="B6">
        <v>18.164999999999999</v>
      </c>
      <c r="C6">
        <f>(B6-B5)/B5</f>
        <v>-0.27349008722918361</v>
      </c>
      <c r="D6">
        <v>1.5508999999999999</v>
      </c>
      <c r="E6">
        <v>9.1815999999999995</v>
      </c>
      <c r="F6" s="15">
        <f>(((E6/100)+1)^(1/365)-1)</f>
        <v>2.4069297548723334E-4</v>
      </c>
      <c r="G6">
        <f>1+F6</f>
        <v>1.0002406929754872</v>
      </c>
      <c r="H6">
        <f>C6-F6</f>
        <v>-0.27373078020467084</v>
      </c>
      <c r="I6">
        <f>H6^2</f>
        <v>7.4928540031457824E-2</v>
      </c>
      <c r="J6" s="18" t="s">
        <v>50</v>
      </c>
      <c r="K6">
        <f>SQRT(K2*6)</f>
        <v>0.32643551597193499</v>
      </c>
      <c r="M6" s="9">
        <v>42741</v>
      </c>
      <c r="N6" s="7">
        <v>9.19</v>
      </c>
      <c r="O6" s="7">
        <v>1.3148614609571789</v>
      </c>
      <c r="P6" s="7">
        <f>1+O6</f>
        <v>2.3148614609571787</v>
      </c>
      <c r="Q6" s="7">
        <f>O6-F127</f>
        <v>1.3146154069769349</v>
      </c>
      <c r="R6" s="7">
        <f>(Q6-$U$4)^2</f>
        <v>0.47428602516737917</v>
      </c>
      <c r="S6" s="10">
        <f>(Q6-$U$5)^2</f>
        <v>0.68360652596219718</v>
      </c>
      <c r="T6" s="11" t="s">
        <v>39</v>
      </c>
      <c r="U6">
        <f>SUM(R3:R8)/6</f>
        <v>0.22969513521301702</v>
      </c>
    </row>
    <row r="7" spans="1:24" ht="15.75" x14ac:dyDescent="0.25">
      <c r="A7" s="4">
        <v>42569</v>
      </c>
      <c r="B7">
        <v>16.808800000000002</v>
      </c>
      <c r="C7">
        <f>(B7-B6)/B6</f>
        <v>-7.4660060556014179E-2</v>
      </c>
      <c r="D7">
        <v>1.5817999999999999</v>
      </c>
      <c r="E7">
        <v>9.1454000000000004</v>
      </c>
      <c r="F7" s="15">
        <f>(((E7/100)+1)^(1/365)-1)</f>
        <v>2.3978422934511912E-4</v>
      </c>
      <c r="G7">
        <f>1+F7</f>
        <v>1.0002397842293451</v>
      </c>
      <c r="H7">
        <f>C7-F7</f>
        <v>-7.4899844785359299E-2</v>
      </c>
      <c r="I7">
        <f>H7^2</f>
        <v>5.6099867488709149E-3</v>
      </c>
      <c r="J7" s="18" t="s">
        <v>51</v>
      </c>
      <c r="K7">
        <f>SQRT(K2*91)</f>
        <v>1.2712836881144696</v>
      </c>
      <c r="M7" s="9">
        <v>42744</v>
      </c>
      <c r="N7" s="7">
        <v>17.7</v>
      </c>
      <c r="O7" s="7">
        <v>0.92600652883569101</v>
      </c>
      <c r="P7" s="7">
        <f>1+O7</f>
        <v>1.9260065288356909</v>
      </c>
      <c r="Q7" s="7">
        <f>O7-F128</f>
        <v>0.92576022686753057</v>
      </c>
      <c r="R7" s="7">
        <f>(Q7-$U$4)^2</f>
        <v>8.9897483763688654E-2</v>
      </c>
      <c r="S7" s="10">
        <f>(Q7-$U$5)^2</f>
        <v>1.4778296998768814</v>
      </c>
      <c r="T7" s="11" t="s">
        <v>40</v>
      </c>
      <c r="U7">
        <f>SQRT(U6)</f>
        <v>0.47926520342396756</v>
      </c>
    </row>
    <row r="8" spans="1:24" ht="16.5" thickBot="1" x14ac:dyDescent="0.3">
      <c r="A8" s="4">
        <v>42570</v>
      </c>
      <c r="B8">
        <v>16.100000000000001</v>
      </c>
      <c r="C8">
        <f>(B8-B7)/B7</f>
        <v>-4.2168387987244781E-2</v>
      </c>
      <c r="D8">
        <v>1.5526</v>
      </c>
      <c r="E8">
        <v>9.1315000000000008</v>
      </c>
      <c r="F8" s="15">
        <f>(((E8/100)+1)^(1/365)-1)</f>
        <v>2.3943521104130561E-4</v>
      </c>
      <c r="G8">
        <f>1+F8</f>
        <v>1.0002394352110413</v>
      </c>
      <c r="H8">
        <f>C8-F8</f>
        <v>-4.2407823198286086E-2</v>
      </c>
      <c r="I8">
        <f>H8^2</f>
        <v>1.7984234684170915E-3</v>
      </c>
      <c r="J8" s="18" t="s">
        <v>52</v>
      </c>
      <c r="K8">
        <f>K4/K6</f>
        <v>11.504835203012366</v>
      </c>
      <c r="M8" s="12">
        <v>42745</v>
      </c>
      <c r="N8" s="13">
        <v>27.7</v>
      </c>
      <c r="O8" s="13">
        <v>0.56497175141242939</v>
      </c>
      <c r="P8" s="13">
        <f>1+O8</f>
        <v>1.5649717514124295</v>
      </c>
      <c r="Q8" s="13">
        <f>O8-F129</f>
        <v>0.56472631123589545</v>
      </c>
      <c r="R8" s="13">
        <f>(Q8-$U$4)^2</f>
        <v>3.7460305676196405E-3</v>
      </c>
      <c r="S8" s="14">
        <f>(Q8-$U$5)^2</f>
        <v>2.4859643057503891</v>
      </c>
      <c r="T8" s="11" t="s">
        <v>41</v>
      </c>
      <c r="U8">
        <f>SUM(S3:S8)/6</f>
        <v>2.5264028987051455</v>
      </c>
    </row>
    <row r="9" spans="1:24" ht="16.5" thickBot="1" x14ac:dyDescent="0.3">
      <c r="A9" s="4">
        <v>42571</v>
      </c>
      <c r="B9">
        <v>16.8</v>
      </c>
      <c r="C9">
        <f>(B9-B8)/B8</f>
        <v>4.3478260869565168E-2</v>
      </c>
      <c r="D9">
        <v>1.5800999999999998</v>
      </c>
      <c r="E9">
        <v>9.1210000000000004</v>
      </c>
      <c r="F9" s="15">
        <f>(((E9/100)+1)^(1/365)-1)</f>
        <v>2.3917153472696739E-4</v>
      </c>
      <c r="G9">
        <f>1+F9</f>
        <v>1.000239171534727</v>
      </c>
      <c r="H9">
        <f>C9-F9</f>
        <v>4.32390893348382E-2</v>
      </c>
      <c r="I9">
        <f>H9^2</f>
        <v>1.8696188465061186E-3</v>
      </c>
      <c r="J9" s="19" t="s">
        <v>53</v>
      </c>
      <c r="K9">
        <f>K5/K7</f>
        <v>1.8879284111960211</v>
      </c>
      <c r="R9" s="7"/>
      <c r="T9" s="11" t="s">
        <v>42</v>
      </c>
      <c r="U9">
        <f>SQRT(U8)</f>
        <v>1.5894662307533134</v>
      </c>
    </row>
    <row r="10" spans="1:24" ht="15.75" x14ac:dyDescent="0.25">
      <c r="A10" s="4">
        <v>42572</v>
      </c>
      <c r="B10">
        <v>14.49</v>
      </c>
      <c r="C10">
        <f>(B10-B9)/B9</f>
        <v>-0.13750000000000001</v>
      </c>
      <c r="D10">
        <v>1.556</v>
      </c>
      <c r="E10">
        <v>9.1776999999999997</v>
      </c>
      <c r="F10" s="15">
        <f>(((E10/100)+1)^(1/365)-1)</f>
        <v>2.4059508634066695E-4</v>
      </c>
      <c r="G10">
        <f>1+F10</f>
        <v>1.0002405950863407</v>
      </c>
      <c r="H10">
        <f>C10-F10</f>
        <v>-0.13774059508634068</v>
      </c>
      <c r="I10">
        <f>H10^2</f>
        <v>1.8972471534739258E-2</v>
      </c>
      <c r="M10" s="5" t="s">
        <v>33</v>
      </c>
      <c r="N10" s="6" t="s">
        <v>24</v>
      </c>
      <c r="O10" s="6" t="s">
        <v>25</v>
      </c>
      <c r="P10" s="6" t="s">
        <v>26</v>
      </c>
      <c r="Q10" s="6" t="s">
        <v>34</v>
      </c>
      <c r="R10" s="16" t="s">
        <v>37</v>
      </c>
      <c r="S10" s="17" t="s">
        <v>38</v>
      </c>
    </row>
    <row r="11" spans="1:24" ht="15.75" x14ac:dyDescent="0.25">
      <c r="A11" s="4">
        <v>42573</v>
      </c>
      <c r="B11">
        <v>15.4</v>
      </c>
      <c r="C11">
        <f>(B11-B10)/B10</f>
        <v>6.2801932367149774E-2</v>
      </c>
      <c r="D11">
        <v>1.5663</v>
      </c>
      <c r="E11">
        <v>9.1327999999999996</v>
      </c>
      <c r="F11" s="15">
        <f>(((E11/100)+1)^(1/365)-1)</f>
        <v>2.3946785492001688E-4</v>
      </c>
      <c r="G11">
        <f>1+F11</f>
        <v>1.00023946785492</v>
      </c>
      <c r="H11">
        <f>C11-F11</f>
        <v>6.2562464512229757E-2</v>
      </c>
      <c r="I11">
        <f>H11^2</f>
        <v>3.914061965844008E-3</v>
      </c>
      <c r="M11" s="9">
        <v>42738</v>
      </c>
      <c r="N11" s="7">
        <v>1.88</v>
      </c>
      <c r="O11" s="7">
        <v>-6.0000000000000053E-2</v>
      </c>
      <c r="P11" s="7">
        <f>1+O11</f>
        <v>0.94</v>
      </c>
      <c r="Q11" s="7">
        <f>O11-F124</f>
        <v>-6.0246369597344751E-2</v>
      </c>
      <c r="R11" s="7">
        <f>(Q11-$U$14)^2</f>
        <v>7.5031999766064497E-3</v>
      </c>
      <c r="S11" s="10">
        <f>(Q11-$U$15)^2</f>
        <v>5.485593799863785E-3</v>
      </c>
    </row>
    <row r="12" spans="1:24" ht="15.75" x14ac:dyDescent="0.25">
      <c r="A12" s="4">
        <v>42576</v>
      </c>
      <c r="B12">
        <v>14.008800000000001</v>
      </c>
      <c r="C12">
        <f>(B12-B11)/B11</f>
        <v>-9.03376623376623E-2</v>
      </c>
      <c r="D12">
        <v>1.5731000000000002</v>
      </c>
      <c r="E12">
        <v>9.1539000000000001</v>
      </c>
      <c r="F12" s="15">
        <f>(((E12/100)+1)^(1/365)-1)</f>
        <v>2.3999763596371793E-4</v>
      </c>
      <c r="G12">
        <f>1+F12</f>
        <v>1.0002399976359637</v>
      </c>
      <c r="H12">
        <f>C12-F12</f>
        <v>-9.0577659973626018E-2</v>
      </c>
      <c r="I12">
        <f>H12^2</f>
        <v>8.2043124862978128E-3</v>
      </c>
      <c r="M12" s="9">
        <v>42739</v>
      </c>
      <c r="N12" s="7">
        <v>2.09</v>
      </c>
      <c r="O12" s="7">
        <v>0.11170212765957445</v>
      </c>
      <c r="P12" s="7">
        <f>1+O12</f>
        <v>1.1117021276595744</v>
      </c>
      <c r="Q12" s="7">
        <f>O12-F125</f>
        <v>0.11145597598444935</v>
      </c>
      <c r="R12" s="7">
        <f>(Q12-$U$14)^2</f>
        <v>7.2388330719170774E-3</v>
      </c>
      <c r="S12" s="10">
        <f>(Q12-$U$15)^2</f>
        <v>9.5330913607685492E-3</v>
      </c>
      <c r="T12" s="7" t="s">
        <v>28</v>
      </c>
      <c r="U12">
        <f>SUM(Q11:Q101)</f>
        <v>2.4000925934813684</v>
      </c>
    </row>
    <row r="13" spans="1:24" ht="15.75" x14ac:dyDescent="0.25">
      <c r="A13" s="4">
        <v>42577</v>
      </c>
      <c r="B13">
        <v>15.5138</v>
      </c>
      <c r="C13">
        <f>(B13-B12)/B12</f>
        <v>0.10743247101821704</v>
      </c>
      <c r="D13">
        <v>1.5611000000000002</v>
      </c>
      <c r="E13">
        <v>9.1428999999999991</v>
      </c>
      <c r="F13" s="15">
        <f>(((E13/100)+1)^(1/365)-1)</f>
        <v>2.3972145953821133E-4</v>
      </c>
      <c r="G13">
        <f>1+F13</f>
        <v>1.0002397214595382</v>
      </c>
      <c r="H13">
        <f>C13-F13</f>
        <v>0.10719274955867883</v>
      </c>
      <c r="I13">
        <f>H13^2</f>
        <v>1.1490285557949641E-2</v>
      </c>
      <c r="M13" s="9">
        <v>42740</v>
      </c>
      <c r="N13" s="7">
        <v>3.9699999999999998</v>
      </c>
      <c r="O13" s="7">
        <v>0.8995215311004785</v>
      </c>
      <c r="P13" s="7">
        <f>1+O13</f>
        <v>1.8995215311004785</v>
      </c>
      <c r="Q13" s="7">
        <f>O13-F126</f>
        <v>0.89927526419995774</v>
      </c>
      <c r="R13" s="7">
        <f>(Q13-$U$14)^2</f>
        <v>0.76195549294726683</v>
      </c>
      <c r="S13" s="10">
        <f>(Q13-$U$15)^2</f>
        <v>0.78403381407262684</v>
      </c>
      <c r="T13" s="7" t="s">
        <v>29</v>
      </c>
      <c r="U13">
        <f>PRODUCT(P11:P101)-PRODUCT(G124:G214)</f>
        <v>1.2574766756861513</v>
      </c>
    </row>
    <row r="14" spans="1:24" ht="15.75" x14ac:dyDescent="0.25">
      <c r="A14" s="4">
        <v>42578</v>
      </c>
      <c r="B14">
        <v>16.366900000000001</v>
      </c>
      <c r="C14">
        <f>(B14-B13)/B13</f>
        <v>5.4989751060346356E-2</v>
      </c>
      <c r="D14">
        <v>1.4976</v>
      </c>
      <c r="E14">
        <v>9.1475000000000009</v>
      </c>
      <c r="F14" s="15">
        <f>(((E14/100)+1)^(1/365)-1)</f>
        <v>2.3983695487461709E-4</v>
      </c>
      <c r="G14">
        <f>1+F14</f>
        <v>1.0002398369548746</v>
      </c>
      <c r="H14">
        <f>C14-F14</f>
        <v>5.4749914105471739E-2</v>
      </c>
      <c r="I14">
        <f>H14^2</f>
        <v>2.9975530945565332E-3</v>
      </c>
      <c r="M14" s="9">
        <v>42741</v>
      </c>
      <c r="N14" s="7">
        <v>9.19</v>
      </c>
      <c r="O14" s="7">
        <v>1.3148614609571789</v>
      </c>
      <c r="P14" s="7">
        <f>1+O14</f>
        <v>2.3148614609571787</v>
      </c>
      <c r="Q14" s="7">
        <f>O14-F127</f>
        <v>1.3146154069769349</v>
      </c>
      <c r="R14" s="7">
        <f>(Q14-$U$14)^2</f>
        <v>1.6595642636932093</v>
      </c>
      <c r="S14" s="10">
        <f>(Q14-$U$15)^2</f>
        <v>1.6920727883006859</v>
      </c>
      <c r="T14" s="7" t="s">
        <v>31</v>
      </c>
      <c r="U14">
        <f>U12/91</f>
        <v>2.6374643884410642E-2</v>
      </c>
    </row>
    <row r="15" spans="1:24" ht="15.75" x14ac:dyDescent="0.25">
      <c r="A15" s="4">
        <v>42579</v>
      </c>
      <c r="B15">
        <v>16.03</v>
      </c>
      <c r="C15">
        <f>(B15-B14)/B14</f>
        <v>-2.0584227923430825E-2</v>
      </c>
      <c r="D15">
        <v>1.5044</v>
      </c>
      <c r="E15">
        <v>9.1533999999999995</v>
      </c>
      <c r="F15" s="15">
        <f>(((E15/100)+1)^(1/365)-1)</f>
        <v>2.3998508309208688E-4</v>
      </c>
      <c r="G15">
        <f>1+F15</f>
        <v>1.0002399850830921</v>
      </c>
      <c r="H15">
        <f>C15-F15</f>
        <v>-2.0824213006522912E-2</v>
      </c>
      <c r="I15">
        <f>H15^2</f>
        <v>4.33647847341038E-4</v>
      </c>
      <c r="M15" s="9">
        <v>42744</v>
      </c>
      <c r="N15" s="7">
        <v>17.7</v>
      </c>
      <c r="O15" s="7">
        <v>0.92600652883569101</v>
      </c>
      <c r="P15" s="7">
        <f>1+O15</f>
        <v>1.9260065288356909</v>
      </c>
      <c r="Q15" s="7">
        <f>O15-F128</f>
        <v>0.92576022686753057</v>
      </c>
      <c r="R15" s="7">
        <f>(Q15-$U$14)^2</f>
        <v>0.80889442687788637</v>
      </c>
      <c r="S15" s="10">
        <f>(Q15-$U$15)^2</f>
        <v>0.83163784997964596</v>
      </c>
      <c r="T15" s="11" t="s">
        <v>32</v>
      </c>
      <c r="U15">
        <f>U13/91</f>
        <v>1.3818425007540124E-2</v>
      </c>
    </row>
    <row r="16" spans="1:24" ht="15.75" x14ac:dyDescent="0.25">
      <c r="A16" s="4">
        <v>42580</v>
      </c>
      <c r="B16">
        <v>14.7788</v>
      </c>
      <c r="C16">
        <f>(B16-B15)/B15</f>
        <v>-7.8053649407361245E-2</v>
      </c>
      <c r="D16">
        <v>1.4531000000000001</v>
      </c>
      <c r="E16">
        <v>9.1183999999999994</v>
      </c>
      <c r="F16" s="15">
        <f>(((E16/100)+1)^(1/365)-1)</f>
        <v>2.3910623954082055E-4</v>
      </c>
      <c r="G16">
        <f>1+F16</f>
        <v>1.0002391062395408</v>
      </c>
      <c r="H16">
        <f>C16-F16</f>
        <v>-7.8292755646902065E-2</v>
      </c>
      <c r="I16">
        <f>H16^2</f>
        <v>6.1297555867855149E-3</v>
      </c>
      <c r="M16" s="9">
        <v>42745</v>
      </c>
      <c r="N16" s="7">
        <v>27.7</v>
      </c>
      <c r="O16" s="7">
        <v>0.56497175141242939</v>
      </c>
      <c r="P16" s="7">
        <f>1+O16</f>
        <v>1.5649717514124295</v>
      </c>
      <c r="Q16" s="7">
        <f>O16-F129</f>
        <v>0.56472631123589545</v>
      </c>
      <c r="R16" s="7">
        <f>(Q16-$U$14)^2</f>
        <v>0.28982251774012369</v>
      </c>
      <c r="S16" s="10">
        <f>(Q16-$U$15)^2</f>
        <v>0.30349949910859447</v>
      </c>
      <c r="T16" s="11" t="s">
        <v>39</v>
      </c>
      <c r="U16">
        <f>SUM(R11:R131)/91</f>
        <v>4.9001887673646001E-2</v>
      </c>
    </row>
    <row r="17" spans="1:21" ht="15.75" x14ac:dyDescent="0.25">
      <c r="A17" s="4">
        <v>42583</v>
      </c>
      <c r="B17">
        <v>14.21</v>
      </c>
      <c r="C17">
        <f>(B17-B16)/B16</f>
        <v>-3.8487563266300345E-2</v>
      </c>
      <c r="D17">
        <v>1.5213999999999999</v>
      </c>
      <c r="E17">
        <v>9.0931999999999995</v>
      </c>
      <c r="F17" s="15">
        <f>(((E17/100)+1)^(1/365)-1)</f>
        <v>2.384732980977855E-4</v>
      </c>
      <c r="G17">
        <f>1+F17</f>
        <v>1.0002384732980978</v>
      </c>
      <c r="H17">
        <f>C17-F17</f>
        <v>-3.8726036564398131E-2</v>
      </c>
      <c r="I17">
        <f>H17^2</f>
        <v>1.4997059079871009E-3</v>
      </c>
      <c r="M17" s="9">
        <v>42746</v>
      </c>
      <c r="N17" s="7">
        <v>15.3</v>
      </c>
      <c r="O17" s="7">
        <v>-0.44765342960288806</v>
      </c>
      <c r="P17" s="7">
        <f>1+O17</f>
        <v>0.55234657039711199</v>
      </c>
      <c r="Q17" s="7">
        <f>O17-F130</f>
        <v>-0.44789866180666144</v>
      </c>
      <c r="R17" s="7">
        <f>(Q17-$U$14)^2</f>
        <v>0.22493516849113709</v>
      </c>
      <c r="S17" s="10">
        <f>(Q17-$U$15)^2</f>
        <v>0.21318266825619292</v>
      </c>
      <c r="T17" s="11" t="s">
        <v>40</v>
      </c>
      <c r="U17">
        <f>SQRT(U16)</f>
        <v>0.22136369999086572</v>
      </c>
    </row>
    <row r="18" spans="1:21" ht="15.75" x14ac:dyDescent="0.25">
      <c r="A18" s="4">
        <v>42584</v>
      </c>
      <c r="B18">
        <v>13.09</v>
      </c>
      <c r="C18">
        <f>(B18-B17)/B17</f>
        <v>-7.8817733990147854E-2</v>
      </c>
      <c r="D18">
        <v>1.5558000000000001</v>
      </c>
      <c r="E18">
        <v>9.1205999999999996</v>
      </c>
      <c r="F18" s="15">
        <f>(((E18/100)+1)^(1/365)-1)</f>
        <v>2.3916148941482973E-4</v>
      </c>
      <c r="G18">
        <f>1+F18</f>
        <v>1.0002391614894148</v>
      </c>
      <c r="H18">
        <f>C18-F18</f>
        <v>-7.9056895479562683E-2</v>
      </c>
      <c r="I18">
        <f>H18^2</f>
        <v>6.2499927228664987E-3</v>
      </c>
      <c r="M18" s="9">
        <v>42747</v>
      </c>
      <c r="N18" s="7">
        <v>14</v>
      </c>
      <c r="O18" s="7">
        <v>-8.4967320261437954E-2</v>
      </c>
      <c r="P18" s="7">
        <f>1+O18</f>
        <v>0.91503267973856206</v>
      </c>
      <c r="Q18" s="7">
        <f>O18-F131</f>
        <v>-8.5212883209682691E-2</v>
      </c>
      <c r="R18" s="7">
        <f>(Q18-$U$14)^2</f>
        <v>1.2451776202975015E-2</v>
      </c>
      <c r="S18" s="10">
        <f>(Q18-$U$15)^2</f>
        <v>9.8072000072145817E-3</v>
      </c>
      <c r="T18" s="11" t="s">
        <v>41</v>
      </c>
      <c r="U18">
        <f>SUM(S11:S131)/91</f>
        <v>4.9159546306129884E-2</v>
      </c>
    </row>
    <row r="19" spans="1:21" ht="15.75" x14ac:dyDescent="0.25">
      <c r="A19" s="4">
        <v>42585</v>
      </c>
      <c r="B19">
        <v>13.3</v>
      </c>
      <c r="C19">
        <f>(B19-B18)/B18</f>
        <v>1.6042780748663166E-2</v>
      </c>
      <c r="D19">
        <v>1.542</v>
      </c>
      <c r="E19">
        <v>9.1319999999999997</v>
      </c>
      <c r="F19" s="15">
        <f>(((E19/100)+1)^(1/365)-1)</f>
        <v>2.3944776642514931E-4</v>
      </c>
      <c r="G19">
        <f>1+F19</f>
        <v>1.0002394477664251</v>
      </c>
      <c r="H19">
        <f>C19-F19</f>
        <v>1.5803332982238016E-2</v>
      </c>
      <c r="I19">
        <f>H19^2</f>
        <v>2.4974533334749192E-4</v>
      </c>
      <c r="M19" s="9">
        <v>42748</v>
      </c>
      <c r="N19" s="7">
        <v>13.7</v>
      </c>
      <c r="O19" s="7">
        <v>-2.1428571428571481E-2</v>
      </c>
      <c r="P19" s="7">
        <f>1+O19</f>
        <v>0.97857142857142854</v>
      </c>
      <c r="Q19" s="7">
        <f>O19-F132</f>
        <v>-2.1674234594554771E-2</v>
      </c>
      <c r="R19" s="7">
        <f>(Q19-$U$14)^2</f>
        <v>2.3086947230863855E-3</v>
      </c>
      <c r="S19" s="10">
        <f>(Q19-$U$15)^2</f>
        <v>1.2597288856301791E-3</v>
      </c>
      <c r="T19" s="11" t="s">
        <v>42</v>
      </c>
      <c r="U19">
        <f>SQRT(U18)</f>
        <v>0.22171952170733611</v>
      </c>
    </row>
    <row r="20" spans="1:21" ht="15.75" x14ac:dyDescent="0.25">
      <c r="A20" s="4">
        <v>42586</v>
      </c>
      <c r="B20">
        <v>13.418100000000001</v>
      </c>
      <c r="C20">
        <f>(B20-B19)/B19</f>
        <v>8.8796992481203069E-3</v>
      </c>
      <c r="D20">
        <v>1.5007999999999999</v>
      </c>
      <c r="E20">
        <v>9.1257999999999999</v>
      </c>
      <c r="F20" s="15">
        <f>(((E20/100)+1)^(1/365)-1)</f>
        <v>2.3929207561002031E-4</v>
      </c>
      <c r="G20">
        <f>1+F20</f>
        <v>1.00023929207561</v>
      </c>
      <c r="H20">
        <f>C20-F20</f>
        <v>8.6404071725102866E-3</v>
      </c>
      <c r="I20">
        <f>H20^2</f>
        <v>7.4656636106767207E-5</v>
      </c>
      <c r="M20" s="9">
        <v>42752</v>
      </c>
      <c r="N20" s="7">
        <v>8.9</v>
      </c>
      <c r="O20" s="7">
        <v>-0.3503649635036496</v>
      </c>
      <c r="P20" s="7">
        <f>1+O20</f>
        <v>0.64963503649635035</v>
      </c>
      <c r="Q20" s="7">
        <f>O20-F133</f>
        <v>-0.35061307335370578</v>
      </c>
      <c r="R20" s="7">
        <f>(Q20-$U$14)^2</f>
        <v>0.14211973894840602</v>
      </c>
      <c r="S20" s="10">
        <f>(Q20-$U$15)^2</f>
        <v>0.13281031699782275</v>
      </c>
    </row>
    <row r="21" spans="1:21" ht="15.75" x14ac:dyDescent="0.25">
      <c r="A21" s="4">
        <v>42587</v>
      </c>
      <c r="B21">
        <v>13.0069</v>
      </c>
      <c r="C21">
        <f>(B21-B20)/B20</f>
        <v>-3.0645173310677433E-2</v>
      </c>
      <c r="D21">
        <v>1.5885</v>
      </c>
      <c r="E21">
        <v>9.0888000000000009</v>
      </c>
      <c r="F21" s="15">
        <f>(((E21/100)+1)^(1/365)-1)</f>
        <v>2.3836276956101798E-4</v>
      </c>
      <c r="G21">
        <f>1+F21</f>
        <v>1.000238362769561</v>
      </c>
      <c r="H21">
        <f>C21-F21</f>
        <v>-3.0883536080238451E-2</v>
      </c>
      <c r="I21">
        <f>H21^2</f>
        <v>9.5379280081939015E-4</v>
      </c>
      <c r="M21" s="9">
        <v>42753</v>
      </c>
      <c r="N21" s="7">
        <v>5.62</v>
      </c>
      <c r="O21" s="7">
        <v>-0.36853932584269666</v>
      </c>
      <c r="P21" s="7">
        <f>1+O21</f>
        <v>0.63146067415730334</v>
      </c>
      <c r="Q21" s="7">
        <f>O21-F134</f>
        <v>-0.36878717284753926</v>
      </c>
      <c r="R21" s="7">
        <f>(Q21-$U$14)^2</f>
        <v>0.15615286140289514</v>
      </c>
      <c r="S21" s="10">
        <f>(Q21-$U$15)^2</f>
        <v>0.1463870435100427</v>
      </c>
    </row>
    <row r="22" spans="1:21" ht="15.75" x14ac:dyDescent="0.25">
      <c r="A22" s="4">
        <v>42590</v>
      </c>
      <c r="B22">
        <v>13.23</v>
      </c>
      <c r="C22">
        <f>(B22-B21)/B21</f>
        <v>1.7152434477085279E-2</v>
      </c>
      <c r="D22">
        <v>1.5920000000000001</v>
      </c>
      <c r="E22">
        <v>9.0937000000000001</v>
      </c>
      <c r="F22" s="15">
        <f>(((E22/100)+1)^(1/365)-1)</f>
        <v>2.3848585787744625E-4</v>
      </c>
      <c r="G22">
        <f>1+F22</f>
        <v>1.0002384858578774</v>
      </c>
      <c r="H22">
        <f>C22-F22</f>
        <v>1.6913948619207832E-2</v>
      </c>
      <c r="I22">
        <f>H22^2</f>
        <v>2.8608165789320252E-4</v>
      </c>
      <c r="M22" s="9">
        <v>42754</v>
      </c>
      <c r="N22" s="7">
        <v>6.16</v>
      </c>
      <c r="O22" s="7">
        <v>9.6085409252669049E-2</v>
      </c>
      <c r="P22" s="7">
        <f>1+O22</f>
        <v>1.0960854092526691</v>
      </c>
      <c r="Q22" s="7">
        <f>O22-F135</f>
        <v>9.5837161731819873E-2</v>
      </c>
      <c r="R22" s="7">
        <f>(Q22-$U$14)^2</f>
        <v>4.8250413857016455E-3</v>
      </c>
      <c r="S22" s="10">
        <f>(Q22-$U$15)^2</f>
        <v>6.7270731738467166E-3</v>
      </c>
    </row>
    <row r="23" spans="1:21" ht="15.75" x14ac:dyDescent="0.25">
      <c r="A23" s="4">
        <v>42591</v>
      </c>
      <c r="B23">
        <v>13.02</v>
      </c>
      <c r="C23">
        <f>(B23-B22)/B22</f>
        <v>-1.5873015873015938E-2</v>
      </c>
      <c r="D23">
        <v>1.5470000000000002</v>
      </c>
      <c r="E23">
        <v>9.0922999999999998</v>
      </c>
      <c r="F23" s="15">
        <f>(((E23/100)+1)^(1/365)-1)</f>
        <v>2.3845069034966748E-4</v>
      </c>
      <c r="G23">
        <f>1+F23</f>
        <v>1.0002384506903497</v>
      </c>
      <c r="H23">
        <f>C23-F23</f>
        <v>-1.6111466563365606E-2</v>
      </c>
      <c r="I23">
        <f>H23^2</f>
        <v>2.5957935482244792E-4</v>
      </c>
      <c r="M23" s="9">
        <v>42755</v>
      </c>
      <c r="N23" s="7">
        <v>7.96</v>
      </c>
      <c r="O23" s="7">
        <v>0.29220779220779219</v>
      </c>
      <c r="P23" s="7">
        <f>1+O23</f>
        <v>1.2922077922077921</v>
      </c>
      <c r="Q23" s="7">
        <f>O23-F136</f>
        <v>0.29195990264535193</v>
      </c>
      <c r="R23" s="7">
        <f>(Q23-$U$14)^2</f>
        <v>7.0535529671116148E-2</v>
      </c>
      <c r="S23" s="10">
        <f>(Q23-$U$15)^2</f>
        <v>7.7362681582545376E-2</v>
      </c>
    </row>
    <row r="24" spans="1:21" ht="15.75" x14ac:dyDescent="0.25">
      <c r="A24" s="4">
        <v>42592</v>
      </c>
      <c r="B24">
        <v>11.7819</v>
      </c>
      <c r="C24">
        <f>(B24-B23)/B23</f>
        <v>-9.5092165898617464E-2</v>
      </c>
      <c r="D24">
        <v>1.5074000000000001</v>
      </c>
      <c r="E24">
        <v>9.0939999999999994</v>
      </c>
      <c r="F24" s="15">
        <f>(((E24/100)+1)^(1/365)-1)</f>
        <v>2.3849339371784239E-4</v>
      </c>
      <c r="G24">
        <f>1+F24</f>
        <v>1.0002384933937178</v>
      </c>
      <c r="H24">
        <f>C24-F24</f>
        <v>-9.5330659292335307E-2</v>
      </c>
      <c r="I24">
        <f>H24^2</f>
        <v>9.0879346011113159E-3</v>
      </c>
      <c r="M24" s="9">
        <v>42758</v>
      </c>
      <c r="N24" s="7">
        <v>7.75</v>
      </c>
      <c r="O24" s="7">
        <v>-2.638190954773869E-2</v>
      </c>
      <c r="P24" s="7">
        <f>1+O24</f>
        <v>0.97361809045226133</v>
      </c>
      <c r="Q24" s="7">
        <f>O24-F137</f>
        <v>-2.6631020482635236E-2</v>
      </c>
      <c r="R24" s="7">
        <f>(Q24-$U$14)^2</f>
        <v>2.8096004549919167E-3</v>
      </c>
      <c r="S24" s="10">
        <f>(Q24-$U$15)^2</f>
        <v>1.6361576404626678E-3</v>
      </c>
    </row>
    <row r="25" spans="1:21" ht="15.75" x14ac:dyDescent="0.25">
      <c r="A25" s="4">
        <v>42593</v>
      </c>
      <c r="B25">
        <v>12.0313</v>
      </c>
      <c r="C25">
        <f>(B25-B24)/B24</f>
        <v>2.1168062876106539E-2</v>
      </c>
      <c r="D25">
        <v>1.5592999999999999</v>
      </c>
      <c r="E25">
        <v>9.0793999999999997</v>
      </c>
      <c r="F25" s="15">
        <f>(((E25/100)+1)^(1/365)-1)</f>
        <v>2.3812662551914165E-4</v>
      </c>
      <c r="G25">
        <f>1+F25</f>
        <v>1.0002381266255191</v>
      </c>
      <c r="H25">
        <f>C25-F25</f>
        <v>2.0929936250587398E-2</v>
      </c>
      <c r="I25">
        <f>H25^2</f>
        <v>4.3806223145365244E-4</v>
      </c>
      <c r="M25" s="9">
        <v>42759</v>
      </c>
      <c r="N25" s="7">
        <v>7.47</v>
      </c>
      <c r="O25" s="7">
        <v>-3.6129032258064547E-2</v>
      </c>
      <c r="P25" s="7">
        <f>1+O25</f>
        <v>0.96387096774193548</v>
      </c>
      <c r="Q25" s="7">
        <f>O25-F138</f>
        <v>-3.6377204686609127E-2</v>
      </c>
      <c r="R25" s="7">
        <f>(Q25-$U$14)^2</f>
        <v>3.9377944990801961E-3</v>
      </c>
      <c r="S25" s="10">
        <f>(Q25-$U$15)^2</f>
        <v>2.5196012403921578E-3</v>
      </c>
    </row>
    <row r="26" spans="1:21" ht="15.75" x14ac:dyDescent="0.25">
      <c r="A26" s="4">
        <v>42594</v>
      </c>
      <c r="B26">
        <v>11.83</v>
      </c>
      <c r="C26">
        <f>(B26-B25)/B25</f>
        <v>-1.6731359038507875E-2</v>
      </c>
      <c r="D26">
        <v>1.5135000000000001</v>
      </c>
      <c r="E26">
        <v>9.1094000000000008</v>
      </c>
      <c r="F26" s="15">
        <f>(((E26/100)+1)^(1/365)-1)</f>
        <v>2.3888020576112723E-4</v>
      </c>
      <c r="G26">
        <f>1+F26</f>
        <v>1.0002388802057611</v>
      </c>
      <c r="H26">
        <f>C26-F26</f>
        <v>-1.6970239244269002E-2</v>
      </c>
      <c r="I26">
        <f>H26^2</f>
        <v>2.8798902000772778E-4</v>
      </c>
      <c r="M26" s="9">
        <v>42760</v>
      </c>
      <c r="N26" s="7">
        <v>7.34</v>
      </c>
      <c r="O26" s="7">
        <v>-1.7402945113788475E-2</v>
      </c>
      <c r="P26" s="7">
        <f>1+O26</f>
        <v>0.98259705488621152</v>
      </c>
      <c r="Q26" s="7">
        <f>O26-F139</f>
        <v>-1.7649770538512126E-2</v>
      </c>
      <c r="R26" s="7">
        <f>(Q26-$U$14)^2</f>
        <v>1.9381490652812499E-3</v>
      </c>
      <c r="S26" s="10">
        <f>(Q26-$U$15)^2</f>
        <v>9.9024733092458253E-4</v>
      </c>
    </row>
    <row r="27" spans="1:21" ht="15.75" x14ac:dyDescent="0.25">
      <c r="A27" s="4">
        <v>42597</v>
      </c>
      <c r="B27">
        <v>11.9963</v>
      </c>
      <c r="C27">
        <f>(B27-B26)/B26</f>
        <v>1.4057480980557875E-2</v>
      </c>
      <c r="D27">
        <v>1.5575999999999999</v>
      </c>
      <c r="E27">
        <v>9.1056000000000008</v>
      </c>
      <c r="F27" s="15">
        <f>(((E27/100)+1)^(1/365)-1)</f>
        <v>2.3878476369354473E-4</v>
      </c>
      <c r="G27">
        <f>1+F27</f>
        <v>1.0002387847636935</v>
      </c>
      <c r="H27">
        <f>C27-F27</f>
        <v>1.381869621686433E-2</v>
      </c>
      <c r="I27">
        <f>H27^2</f>
        <v>1.9095636513398055E-4</v>
      </c>
      <c r="M27" s="9">
        <v>42761</v>
      </c>
      <c r="N27" s="7">
        <v>7.33</v>
      </c>
      <c r="O27" s="7">
        <v>-1.3623978201634586E-3</v>
      </c>
      <c r="P27" s="7">
        <f>1+O27</f>
        <v>0.99863760217983655</v>
      </c>
      <c r="Q27" s="7">
        <f>O27-F140</f>
        <v>-1.6094135680085949E-3</v>
      </c>
      <c r="R27" s="7">
        <f>(Q27-$U$14)^2</f>
        <v>7.8310747150030062E-4</v>
      </c>
      <c r="S27" s="10">
        <f>(Q27-$U$15)^2</f>
        <v>2.3801820311318913E-4</v>
      </c>
    </row>
    <row r="28" spans="1:21" ht="15.75" x14ac:dyDescent="0.25">
      <c r="A28" s="4">
        <v>42598</v>
      </c>
      <c r="B28">
        <v>11.6069</v>
      </c>
      <c r="C28">
        <f>(B28-B27)/B27</f>
        <v>-3.2460008502621658E-2</v>
      </c>
      <c r="D28">
        <v>1.5746</v>
      </c>
      <c r="E28">
        <v>9.1153999999999993</v>
      </c>
      <c r="F28" s="15">
        <f>(((E28/100)+1)^(1/365)-1)</f>
        <v>2.3903089701349245E-4</v>
      </c>
      <c r="G28">
        <f>1+F28</f>
        <v>1.0002390308970135</v>
      </c>
      <c r="H28">
        <f>C28-F28</f>
        <v>-3.2699039399635151E-2</v>
      </c>
      <c r="I28">
        <f>H28^2</f>
        <v>1.069227177658892E-3</v>
      </c>
      <c r="M28" s="9">
        <v>42762</v>
      </c>
      <c r="N28" s="7">
        <v>6.96</v>
      </c>
      <c r="O28" s="7">
        <v>-5.0477489768076415E-2</v>
      </c>
      <c r="P28" s="7">
        <f>1+O28</f>
        <v>0.94952251023192358</v>
      </c>
      <c r="Q28" s="7">
        <f>O28-F141</f>
        <v>-5.0725154018096401E-2</v>
      </c>
      <c r="R28" s="7">
        <f>(Q28-$U$14)^2</f>
        <v>5.9443788366074285E-3</v>
      </c>
      <c r="S28" s="10">
        <f>(Q28-$U$15)^2</f>
        <v>4.165873593438587E-3</v>
      </c>
    </row>
    <row r="29" spans="1:21" ht="15.75" x14ac:dyDescent="0.25">
      <c r="A29" s="4">
        <v>42599</v>
      </c>
      <c r="B29">
        <v>12.123100000000001</v>
      </c>
      <c r="C29">
        <f>(B29-B28)/B28</f>
        <v>4.4473545908037579E-2</v>
      </c>
      <c r="D29">
        <v>1.5491000000000001</v>
      </c>
      <c r="E29">
        <v>9.0801999999999996</v>
      </c>
      <c r="F29" s="15">
        <f>(((E29/100)+1)^(1/365)-1)</f>
        <v>2.381467236742818E-4</v>
      </c>
      <c r="G29">
        <f>1+F29</f>
        <v>1.0002381467236743</v>
      </c>
      <c r="H29">
        <f>C29-F29</f>
        <v>4.4235399184363297E-2</v>
      </c>
      <c r="I29">
        <f>H29^2</f>
        <v>1.9567705409999693E-3</v>
      </c>
      <c r="M29" s="9">
        <v>42765</v>
      </c>
      <c r="N29" s="7">
        <v>6.52</v>
      </c>
      <c r="O29" s="7">
        <v>-6.3218390804597763E-2</v>
      </c>
      <c r="P29" s="7">
        <f>1+O29</f>
        <v>0.93678160919540221</v>
      </c>
      <c r="Q29" s="7">
        <f>O29-F142</f>
        <v>-6.3465321409517966E-2</v>
      </c>
      <c r="R29" s="7">
        <f>(Q29-$U$14)^2</f>
        <v>8.0712193640142971E-3</v>
      </c>
      <c r="S29" s="10">
        <f>(Q29-$U$15)^2</f>
        <v>5.9727774602561399E-3</v>
      </c>
    </row>
    <row r="30" spans="1:21" ht="15.75" x14ac:dyDescent="0.25">
      <c r="A30" s="4">
        <v>42600</v>
      </c>
      <c r="B30">
        <v>12.9719</v>
      </c>
      <c r="C30">
        <f>(B30-B29)/B29</f>
        <v>7.0015095148930451E-2</v>
      </c>
      <c r="D30">
        <v>1.5356000000000001</v>
      </c>
      <c r="E30">
        <v>9.0690000000000008</v>
      </c>
      <c r="F30" s="15">
        <f>(((E30/100)+1)^(1/365)-1)</f>
        <v>2.3786533612191185E-4</v>
      </c>
      <c r="G30">
        <f>1+F30</f>
        <v>1.0002378653361219</v>
      </c>
      <c r="H30">
        <f>C30-F30</f>
        <v>6.9777229812808539E-2</v>
      </c>
      <c r="I30">
        <f>H30^2</f>
        <v>4.8688618003494971E-3</v>
      </c>
      <c r="M30" s="9">
        <v>42766</v>
      </c>
      <c r="N30" s="7">
        <v>6.29</v>
      </c>
      <c r="O30" s="7">
        <v>-3.527607361963183E-2</v>
      </c>
      <c r="P30" s="7">
        <f>1+O30</f>
        <v>0.96472392638036819</v>
      </c>
      <c r="Q30" s="7">
        <f>O30-F143</f>
        <v>-3.5522611030355276E-2</v>
      </c>
      <c r="R30" s="7">
        <f>(Q30-$U$14)^2</f>
        <v>3.8312701659835133E-3</v>
      </c>
      <c r="S30" s="10">
        <f>(Q30-$U$15)^2</f>
        <v>2.4345378372928926E-3</v>
      </c>
    </row>
    <row r="31" spans="1:21" ht="15.75" x14ac:dyDescent="0.25">
      <c r="A31" s="4">
        <v>42601</v>
      </c>
      <c r="B31">
        <v>14.595000000000001</v>
      </c>
      <c r="C31">
        <f>(B31-B30)/B30</f>
        <v>0.12512430715623779</v>
      </c>
      <c r="D31">
        <v>1.5781000000000001</v>
      </c>
      <c r="E31">
        <v>9.0805000000000007</v>
      </c>
      <c r="F31" s="15">
        <f>(((E31/100)+1)^(1/365)-1)</f>
        <v>2.381542604448228E-4</v>
      </c>
      <c r="G31">
        <f>1+F31</f>
        <v>1.0002381542604448</v>
      </c>
      <c r="H31">
        <f>C31-F31</f>
        <v>0.12488615289579297</v>
      </c>
      <c r="I31">
        <f>H31^2</f>
        <v>1.5596551185111378E-2</v>
      </c>
      <c r="M31" s="9">
        <v>42767</v>
      </c>
      <c r="N31" s="7">
        <v>8.3800000000000008</v>
      </c>
      <c r="O31" s="7">
        <v>0.33227344992050883</v>
      </c>
      <c r="P31" s="7">
        <f>1+O31</f>
        <v>1.3322734499205089</v>
      </c>
      <c r="Q31" s="7">
        <f>O31-F144</f>
        <v>0.33202573059241342</v>
      </c>
      <c r="R31" s="7">
        <f>(Q31-$U$14)^2</f>
        <v>9.3422586805783039E-2</v>
      </c>
      <c r="S31" s="10">
        <f>(Q31-$U$15)^2</f>
        <v>0.10125588932758495</v>
      </c>
    </row>
    <row r="32" spans="1:21" ht="15.75" x14ac:dyDescent="0.25">
      <c r="A32" s="4">
        <v>42604</v>
      </c>
      <c r="B32">
        <v>12.6088</v>
      </c>
      <c r="C32">
        <f>(B32-B31)/B31</f>
        <v>-0.1360877012675574</v>
      </c>
      <c r="D32">
        <v>1.5424</v>
      </c>
      <c r="E32">
        <v>9.1072000000000006</v>
      </c>
      <c r="F32" s="15">
        <f>(((E32/100)+1)^(1/365)-1)</f>
        <v>2.3882495023141992E-4</v>
      </c>
      <c r="G32">
        <f>1+F32</f>
        <v>1.0002388249502314</v>
      </c>
      <c r="H32">
        <f>C32-F32</f>
        <v>-0.13632652621778882</v>
      </c>
      <c r="I32">
        <f>H32^2</f>
        <v>1.8584921750609461E-2</v>
      </c>
      <c r="M32" s="9">
        <v>42768</v>
      </c>
      <c r="N32" s="7">
        <v>7.2</v>
      </c>
      <c r="O32" s="7">
        <v>-0.14081145584725543</v>
      </c>
      <c r="P32" s="7">
        <f>1+O32</f>
        <v>0.85918854415274459</v>
      </c>
      <c r="Q32" s="7">
        <f>O32-F145</f>
        <v>-0.14105839897335951</v>
      </c>
      <c r="R32" s="7">
        <f>(Q32-$U$14)^2</f>
        <v>2.8033823840611892E-2</v>
      </c>
      <c r="S32" s="10">
        <f>(Q32-$U$15)^2</f>
        <v>2.3986830606410568E-2</v>
      </c>
    </row>
    <row r="33" spans="1:19" ht="15.75" x14ac:dyDescent="0.25">
      <c r="A33" s="4">
        <v>42605</v>
      </c>
      <c r="B33">
        <v>13.0769</v>
      </c>
      <c r="C33">
        <f>(B33-B32)/B32</f>
        <v>3.712486517352958E-2</v>
      </c>
      <c r="D33">
        <v>1.5457999999999998</v>
      </c>
      <c r="E33">
        <v>9.1029</v>
      </c>
      <c r="F33" s="15">
        <f>(((E33/100)+1)^(1/365)-1)</f>
        <v>2.3871694757859885E-4</v>
      </c>
      <c r="G33">
        <f>1+F33</f>
        <v>1.0002387169475786</v>
      </c>
      <c r="H33">
        <f>C33-F33</f>
        <v>3.6886148225950981E-2</v>
      </c>
      <c r="I33">
        <f>H33^2</f>
        <v>1.3605879309468267E-3</v>
      </c>
      <c r="M33" s="9">
        <v>42769</v>
      </c>
      <c r="N33" s="7">
        <v>7.54</v>
      </c>
      <c r="O33" s="7">
        <v>4.72222222222222E-2</v>
      </c>
      <c r="P33" s="7">
        <f>1+O33</f>
        <v>1.0472222222222223</v>
      </c>
      <c r="Q33" s="7">
        <f>O33-F146</f>
        <v>4.6978784750576631E-2</v>
      </c>
      <c r="R33" s="7">
        <f>(Q33-$U$14)^2</f>
        <v>4.2453062083281138E-4</v>
      </c>
      <c r="S33" s="10">
        <f>(Q33-$U$15)^2</f>
        <v>1.0996094582875963E-3</v>
      </c>
    </row>
    <row r="34" spans="1:19" ht="15.75" x14ac:dyDescent="0.25">
      <c r="A34" s="4">
        <v>42606</v>
      </c>
      <c r="B34">
        <v>13.216900000000001</v>
      </c>
      <c r="C34">
        <f>(B34-B33)/B33</f>
        <v>1.0705901245708124E-2</v>
      </c>
      <c r="D34">
        <v>1.5611000000000002</v>
      </c>
      <c r="E34">
        <v>9.1212999999999997</v>
      </c>
      <c r="F34" s="15">
        <f>(((E34/100)+1)^(1/365)-1)</f>
        <v>2.3917906868708982E-4</v>
      </c>
      <c r="G34">
        <f>1+F34</f>
        <v>1.0002391790686871</v>
      </c>
      <c r="H34">
        <f>C34-F34</f>
        <v>1.0466722177021034E-2</v>
      </c>
      <c r="I34">
        <f>H34^2</f>
        <v>1.0955227313094394E-4</v>
      </c>
      <c r="M34" s="9">
        <v>42772</v>
      </c>
      <c r="N34" s="7">
        <v>7.64</v>
      </c>
      <c r="O34" s="7">
        <v>1.3262599469495973E-2</v>
      </c>
      <c r="P34" s="7">
        <f>1+O34</f>
        <v>1.0132625994694959</v>
      </c>
      <c r="Q34" s="7">
        <f>O34-F147</f>
        <v>1.3017124214770571E-2</v>
      </c>
      <c r="R34" s="7">
        <f>(Q34-$U$14)^2</f>
        <v>1.784233317248214E-4</v>
      </c>
      <c r="S34" s="10">
        <f>(Q34-$U$15)^2</f>
        <v>6.4208296049311366E-7</v>
      </c>
    </row>
    <row r="35" spans="1:19" ht="15.75" x14ac:dyDescent="0.25">
      <c r="A35" s="4">
        <v>42607</v>
      </c>
      <c r="B35">
        <v>13.23</v>
      </c>
      <c r="C35">
        <f>(B35-B34)/B34</f>
        <v>9.9115526333706599E-4</v>
      </c>
      <c r="D35">
        <v>1.5731000000000002</v>
      </c>
      <c r="E35">
        <v>9.1311</v>
      </c>
      <c r="F35" s="15">
        <f>(((E35/100)+1)^(1/365)-1)</f>
        <v>2.3942516669284153E-4</v>
      </c>
      <c r="G35">
        <f>1+F35</f>
        <v>1.0002394251666928</v>
      </c>
      <c r="H35">
        <f>C35-F35</f>
        <v>7.5173009664422446E-4</v>
      </c>
      <c r="I35">
        <f>H35^2</f>
        <v>5.6509813820073508E-7</v>
      </c>
      <c r="M35" s="9">
        <v>42773</v>
      </c>
      <c r="N35" s="7">
        <v>7.34</v>
      </c>
      <c r="O35" s="7">
        <v>-3.9267015706806262E-2</v>
      </c>
      <c r="P35" s="7">
        <f>1+O35</f>
        <v>0.96073298429319376</v>
      </c>
      <c r="Q35" s="7">
        <f>O35-F148</f>
        <v>-3.9511338157964614E-2</v>
      </c>
      <c r="R35" s="7">
        <f>(Q35-$U$14)^2</f>
        <v>4.3409626296881942E-3</v>
      </c>
      <c r="S35" s="10">
        <f>(Q35-$U$15)^2</f>
        <v>2.8440636392888258E-3</v>
      </c>
    </row>
    <row r="36" spans="1:19" ht="15.75" x14ac:dyDescent="0.25">
      <c r="A36" s="4">
        <v>42608</v>
      </c>
      <c r="B36">
        <v>13.58</v>
      </c>
      <c r="C36">
        <f>(B36-B35)/B35</f>
        <v>2.6455026455026426E-2</v>
      </c>
      <c r="D36">
        <v>1.6295999999999999</v>
      </c>
      <c r="E36">
        <v>9.1582000000000008</v>
      </c>
      <c r="F36" s="15">
        <f>(((E36/100)+1)^(1/365)-1)</f>
        <v>2.40105588293682E-4</v>
      </c>
      <c r="G36">
        <f>1+F36</f>
        <v>1.0002401055882937</v>
      </c>
      <c r="H36">
        <f>C36-F36</f>
        <v>2.6214920866732744E-2</v>
      </c>
      <c r="I36">
        <f>H36^2</f>
        <v>6.8722207604905987E-4</v>
      </c>
      <c r="M36" s="9">
        <v>42774</v>
      </c>
      <c r="N36" s="7">
        <v>7.12</v>
      </c>
      <c r="O36" s="7">
        <v>-2.9972752043596698E-2</v>
      </c>
      <c r="P36" s="7">
        <f>1+O36</f>
        <v>0.97002724795640327</v>
      </c>
      <c r="Q36" s="7">
        <f>O36-F149</f>
        <v>-3.021674109400915E-2</v>
      </c>
      <c r="R36" s="7">
        <f>(Q36-$U$14)^2</f>
        <v>3.2025848537757173E-3</v>
      </c>
      <c r="S36" s="10">
        <f>(Q36-$U$15)^2</f>
        <v>1.9390958535910338E-3</v>
      </c>
    </row>
    <row r="37" spans="1:19" ht="15.75" x14ac:dyDescent="0.25">
      <c r="A37" s="4">
        <v>42611</v>
      </c>
      <c r="B37">
        <v>12.8888</v>
      </c>
      <c r="C37">
        <f>(B37-B36)/B36</f>
        <v>-5.0898379970544937E-2</v>
      </c>
      <c r="D37">
        <v>1.5594999999999999</v>
      </c>
      <c r="E37">
        <v>9.1216000000000008</v>
      </c>
      <c r="F37" s="15">
        <f>(((E37/100)+1)^(1/365)-1)</f>
        <v>2.3918660262656211E-4</v>
      </c>
      <c r="G37">
        <f>1+F37</f>
        <v>1.0002391866026266</v>
      </c>
      <c r="H37">
        <f>C37-F37</f>
        <v>-5.1137566573171499E-2</v>
      </c>
      <c r="I37">
        <f>H37^2</f>
        <v>2.6150507150255469E-3</v>
      </c>
      <c r="M37" s="9">
        <v>42775</v>
      </c>
      <c r="N37" s="7">
        <v>8.15</v>
      </c>
      <c r="O37" s="7">
        <v>0.14466292134831463</v>
      </c>
      <c r="P37" s="7">
        <f>1+O37</f>
        <v>1.1446629213483146</v>
      </c>
      <c r="Q37" s="7">
        <f>O37-F150</f>
        <v>0.14441927075356589</v>
      </c>
      <c r="R37" s="7">
        <f>(Q37-$U$14)^2</f>
        <v>1.3934533932678088E-2</v>
      </c>
      <c r="S37" s="10">
        <f>(Q37-$U$15)^2</f>
        <v>1.7056580909577214E-2</v>
      </c>
    </row>
    <row r="38" spans="1:19" ht="15.75" x14ac:dyDescent="0.25">
      <c r="A38" s="4">
        <v>42612</v>
      </c>
      <c r="B38">
        <v>12.7181</v>
      </c>
      <c r="C38">
        <f>(B38-B37)/B37</f>
        <v>-1.3244056855564528E-2</v>
      </c>
      <c r="D38">
        <v>1.5663</v>
      </c>
      <c r="E38">
        <v>9.1389999999999993</v>
      </c>
      <c r="F38" s="15">
        <f>(((E38/100)+1)^(1/365)-1)</f>
        <v>2.3962353577644535E-4</v>
      </c>
      <c r="G38">
        <f>1+F38</f>
        <v>1.0002396235357764</v>
      </c>
      <c r="H38">
        <f>C38-F38</f>
        <v>-1.3483680391340973E-2</v>
      </c>
      <c r="I38">
        <f>H38^2</f>
        <v>1.8180963689583306E-4</v>
      </c>
      <c r="M38" s="9">
        <v>42776</v>
      </c>
      <c r="N38" s="7">
        <v>7.85</v>
      </c>
      <c r="O38" s="7">
        <v>-3.6809815950920331E-2</v>
      </c>
      <c r="P38" s="7">
        <f>1+O38</f>
        <v>0.96319018404907963</v>
      </c>
      <c r="Q38" s="7">
        <f>O38-F151</f>
        <v>-3.705309043492163E-2</v>
      </c>
      <c r="R38" s="7">
        <f>(Q38-$U$14)^2</f>
        <v>4.0230774808838006E-3</v>
      </c>
      <c r="S38" s="10">
        <f>(Q38-$U$15)^2</f>
        <v>2.5879110834126245E-3</v>
      </c>
    </row>
    <row r="39" spans="1:19" ht="15.75" x14ac:dyDescent="0.25">
      <c r="A39" s="4">
        <v>42613</v>
      </c>
      <c r="B39">
        <v>11.585000000000001</v>
      </c>
      <c r="C39">
        <f>(B39-B38)/B38</f>
        <v>-8.9093496670100011E-2</v>
      </c>
      <c r="D39">
        <v>1.58</v>
      </c>
      <c r="E39">
        <v>9.1471999999999998</v>
      </c>
      <c r="F39" s="15">
        <f>(((E39/100)+1)^(1/365)-1)</f>
        <v>2.3982942271816299E-4</v>
      </c>
      <c r="G39">
        <f>1+F39</f>
        <v>1.0002398294227182</v>
      </c>
      <c r="H39">
        <f>C39-F39</f>
        <v>-8.9333326092818174E-2</v>
      </c>
      <c r="I39">
        <f>H39^2</f>
        <v>7.9804431508057883E-3</v>
      </c>
      <c r="M39" s="9">
        <v>42779</v>
      </c>
      <c r="N39" s="7">
        <v>7.6899999999999995</v>
      </c>
      <c r="O39" s="7">
        <v>-2.0382165605095561E-2</v>
      </c>
      <c r="P39" s="7">
        <f>1+O39</f>
        <v>0.97961783439490446</v>
      </c>
      <c r="Q39" s="7">
        <f>O39-F152</f>
        <v>-2.0625094021737646E-2</v>
      </c>
      <c r="R39" s="7">
        <f>(Q39-$U$14)^2</f>
        <v>2.2089753632466322E-3</v>
      </c>
      <c r="S39" s="10">
        <f>(Q39-$U$15)^2</f>
        <v>1.1863560031202195E-3</v>
      </c>
    </row>
    <row r="40" spans="1:19" ht="15.75" x14ac:dyDescent="0.25">
      <c r="A40" s="4">
        <v>42614</v>
      </c>
      <c r="B40">
        <v>11.34</v>
      </c>
      <c r="C40">
        <f>(B40-B39)/B39</f>
        <v>-2.1148036253776519E-2</v>
      </c>
      <c r="D40">
        <v>1.5681</v>
      </c>
      <c r="E40">
        <v>9.1439000000000004</v>
      </c>
      <c r="F40" s="15">
        <f>(((E40/100)+1)^(1/365)-1)</f>
        <v>2.3974656763292579E-4</v>
      </c>
      <c r="G40">
        <f>1+F40</f>
        <v>1.0002397465676329</v>
      </c>
      <c r="H40">
        <f>C40-F40</f>
        <v>-2.1387782821409445E-2</v>
      </c>
      <c r="I40">
        <f>H40^2</f>
        <v>4.5743725401577694E-4</v>
      </c>
      <c r="M40" s="9">
        <v>42780</v>
      </c>
      <c r="N40" s="7">
        <v>7.45</v>
      </c>
      <c r="O40" s="7">
        <v>-3.1209362808842567E-2</v>
      </c>
      <c r="P40" s="7">
        <f>1+O40</f>
        <v>0.96879063719115743</v>
      </c>
      <c r="Q40" s="7">
        <f>O40-F153</f>
        <v>-3.1451912507635571E-2</v>
      </c>
      <c r="R40" s="7">
        <f>(Q40-$U$14)^2</f>
        <v>3.343910624162501E-3</v>
      </c>
      <c r="S40" s="10">
        <f>(Q40-$U$15)^2</f>
        <v>2.0494034587379239E-3</v>
      </c>
    </row>
    <row r="41" spans="1:19" ht="15.75" x14ac:dyDescent="0.25">
      <c r="A41" s="4">
        <v>42615</v>
      </c>
      <c r="B41">
        <v>10.7669</v>
      </c>
      <c r="C41">
        <f>(B41-B40)/B40</f>
        <v>-5.0537918871252217E-2</v>
      </c>
      <c r="D41">
        <v>1.6024</v>
      </c>
      <c r="E41">
        <v>9.1219000000000001</v>
      </c>
      <c r="F41" s="15">
        <f>(((E41/100)+1)^(1/365)-1)</f>
        <v>2.3919413654538424E-4</v>
      </c>
      <c r="G41">
        <f>1+F41</f>
        <v>1.0002391941365454</v>
      </c>
      <c r="H41">
        <f>C41-F41</f>
        <v>-5.0777113007797602E-2</v>
      </c>
      <c r="I41">
        <f>H41^2</f>
        <v>2.5783152054066486E-3</v>
      </c>
      <c r="M41" s="9">
        <v>42781</v>
      </c>
      <c r="N41" s="7">
        <v>7.64</v>
      </c>
      <c r="O41" s="7">
        <v>2.550335570469792E-2</v>
      </c>
      <c r="P41" s="7">
        <f>1+O41</f>
        <v>1.025503355704698</v>
      </c>
      <c r="Q41" s="7">
        <f>O41-F154</f>
        <v>2.5261764319928385E-2</v>
      </c>
      <c r="R41" s="7">
        <f>(Q41-$U$14)^2</f>
        <v>1.2385009250422173E-6</v>
      </c>
      <c r="S41" s="10">
        <f>(Q41-$U$15)^2</f>
        <v>1.3095001461845064E-4</v>
      </c>
    </row>
    <row r="42" spans="1:19" ht="15.75" x14ac:dyDescent="0.25">
      <c r="A42" s="4">
        <v>42619</v>
      </c>
      <c r="B42">
        <v>9.5549999999999997</v>
      </c>
      <c r="C42">
        <f>(B42-B41)/B41</f>
        <v>-0.11255793218103632</v>
      </c>
      <c r="D42">
        <v>1.534</v>
      </c>
      <c r="E42">
        <v>9.1115999999999993</v>
      </c>
      <c r="F42" s="15">
        <f>(((E42/100)+1)^(1/365)-1)</f>
        <v>2.3893546017972334E-4</v>
      </c>
      <c r="G42">
        <f>1+F42</f>
        <v>1.0002389354601797</v>
      </c>
      <c r="H42">
        <f>C42-F42</f>
        <v>-0.11279686764121605</v>
      </c>
      <c r="I42">
        <f>H42^2</f>
        <v>1.2723133349670013E-2</v>
      </c>
      <c r="M42" s="9">
        <v>42782</v>
      </c>
      <c r="N42" s="7">
        <v>7.29</v>
      </c>
      <c r="O42" s="7">
        <v>-4.5811518324607288E-2</v>
      </c>
      <c r="P42" s="7">
        <f>1+O42</f>
        <v>0.95418848167539272</v>
      </c>
      <c r="Q42" s="7">
        <f>O42-F155</f>
        <v>-4.605210839089758E-2</v>
      </c>
      <c r="R42" s="7">
        <f>(Q42-$U$14)^2</f>
        <v>5.2456344451488638E-3</v>
      </c>
      <c r="S42" s="10">
        <f>(Q42-$U$15)^2</f>
        <v>3.5844807694134445E-3</v>
      </c>
    </row>
    <row r="43" spans="1:19" ht="15.75" x14ac:dyDescent="0.25">
      <c r="A43" s="4">
        <v>42620</v>
      </c>
      <c r="B43">
        <v>9.9610000000000003</v>
      </c>
      <c r="C43">
        <f>(B43-B42)/B42</f>
        <v>4.2490842490842555E-2</v>
      </c>
      <c r="D43">
        <v>1.5390999999999999</v>
      </c>
      <c r="E43">
        <v>9.1144999999999996</v>
      </c>
      <c r="F43" s="15">
        <f>(((E43/100)+1)^(1/365)-1)</f>
        <v>2.3900829385237188E-4</v>
      </c>
      <c r="G43">
        <f>1+F43</f>
        <v>1.0002390082938524</v>
      </c>
      <c r="H43">
        <f>C43-F43</f>
        <v>4.2251834196990183E-2</v>
      </c>
      <c r="I43">
        <f>H43^2</f>
        <v>1.785217493009949E-3</v>
      </c>
      <c r="M43" s="9">
        <v>42783</v>
      </c>
      <c r="N43" s="7">
        <v>7.15</v>
      </c>
      <c r="O43" s="7">
        <v>-1.9204389574759902E-2</v>
      </c>
      <c r="P43" s="7">
        <f>1+O43</f>
        <v>0.98079561042524011</v>
      </c>
      <c r="Q43" s="7">
        <f>O43-F156</f>
        <v>-1.9444567965718813E-2</v>
      </c>
      <c r="R43" s="7">
        <f>(Q43-$U$14)^2</f>
        <v>2.0994001745670431E-3</v>
      </c>
      <c r="S43" s="10">
        <f>(Q43-$U$15)^2</f>
        <v>1.1064267015390733E-3</v>
      </c>
    </row>
    <row r="44" spans="1:19" ht="15.75" x14ac:dyDescent="0.25">
      <c r="A44" s="4">
        <v>42621</v>
      </c>
      <c r="B44">
        <v>10.584</v>
      </c>
      <c r="C44">
        <f>(B44-B43)/B43</f>
        <v>6.2543921293042801E-2</v>
      </c>
      <c r="D44">
        <v>1.599</v>
      </c>
      <c r="E44">
        <v>9.1603999999999992</v>
      </c>
      <c r="F44" s="15">
        <f>(((E44/100)+1)^(1/365)-1)</f>
        <v>2.401608180784276E-4</v>
      </c>
      <c r="G44">
        <f>1+F44</f>
        <v>1.0002401608180784</v>
      </c>
      <c r="H44">
        <f>C44-F44</f>
        <v>6.2303760474964373E-2</v>
      </c>
      <c r="I44">
        <f>H44^2</f>
        <v>3.8817585693217329E-3</v>
      </c>
      <c r="M44" s="9">
        <v>42787</v>
      </c>
      <c r="N44" s="7">
        <v>6.64</v>
      </c>
      <c r="O44" s="7">
        <v>-7.132867132867142E-2</v>
      </c>
      <c r="P44" s="7">
        <f>1+O44</f>
        <v>0.92867132867132862</v>
      </c>
      <c r="Q44" s="7">
        <f>O44-F157</f>
        <v>-7.1568254689587316E-2</v>
      </c>
      <c r="R44" s="7">
        <f>(Q44-$U$14)^2</f>
        <v>9.5928113810764513E-3</v>
      </c>
      <c r="S44" s="10">
        <f>(Q44-$U$15)^2</f>
        <v>7.290885069699834E-3</v>
      </c>
    </row>
    <row r="45" spans="1:19" ht="15.75" x14ac:dyDescent="0.25">
      <c r="A45" s="4">
        <v>42622</v>
      </c>
      <c r="B45">
        <v>9.4499999999999993</v>
      </c>
      <c r="C45">
        <f>(B45-B44)/B44</f>
        <v>-0.10714285714285718</v>
      </c>
      <c r="D45">
        <v>1.6749000000000001</v>
      </c>
      <c r="E45">
        <v>9.2754999999999992</v>
      </c>
      <c r="F45" s="15">
        <f>(((E45/100)+1)^(1/365)-1)</f>
        <v>2.43048792840872E-4</v>
      </c>
      <c r="G45">
        <f>1+F45</f>
        <v>1.0002430487928409</v>
      </c>
      <c r="H45">
        <f>C45-F45</f>
        <v>-0.10738590593569805</v>
      </c>
      <c r="I45">
        <f>H45^2</f>
        <v>1.1531732793630589E-2</v>
      </c>
      <c r="M45" s="9">
        <v>42788</v>
      </c>
      <c r="N45" s="7">
        <v>6.4</v>
      </c>
      <c r="O45" s="7">
        <v>-3.6144578313252913E-2</v>
      </c>
      <c r="P45" s="7">
        <f>1+O45</f>
        <v>0.96385542168674709</v>
      </c>
      <c r="Q45" s="7">
        <f>O45-F158</f>
        <v>-3.6384234490670971E-2</v>
      </c>
      <c r="R45" s="7">
        <f>(Q45-$U$14)^2</f>
        <v>3.9386768148982863E-3</v>
      </c>
      <c r="S45" s="10">
        <f>(Q45-$U$15)^2</f>
        <v>2.5203070206933245E-3</v>
      </c>
    </row>
    <row r="46" spans="1:19" ht="15.75" x14ac:dyDescent="0.25">
      <c r="A46" s="4">
        <v>42625</v>
      </c>
      <c r="B46">
        <v>9.1630000000000003</v>
      </c>
      <c r="C46">
        <f>(B46-B45)/B45</f>
        <v>-3.037037037037027E-2</v>
      </c>
      <c r="D46">
        <v>1.6629</v>
      </c>
      <c r="E46">
        <v>9.2433999999999994</v>
      </c>
      <c r="F46" s="15">
        <f>(((E46/100)+1)^(1/365)-1)</f>
        <v>2.422436767095526E-4</v>
      </c>
      <c r="G46">
        <f>1+F46</f>
        <v>1.0002422436767096</v>
      </c>
      <c r="H46">
        <f>C46-F46</f>
        <v>-3.0612614047079822E-2</v>
      </c>
      <c r="I46">
        <f>H46^2</f>
        <v>9.3713213879546885E-4</v>
      </c>
      <c r="M46" s="9">
        <v>42789</v>
      </c>
      <c r="N46" s="7">
        <v>6.09</v>
      </c>
      <c r="O46" s="7">
        <v>-4.8437500000000078E-2</v>
      </c>
      <c r="P46" s="7">
        <f>1+O46</f>
        <v>0.95156249999999987</v>
      </c>
      <c r="Q46" s="7">
        <f>O46-F159</f>
        <v>-4.8677090893746999E-2</v>
      </c>
      <c r="R46" s="7">
        <f>(Q46-$U$14)^2</f>
        <v>5.6327628932109179E-3</v>
      </c>
      <c r="S46" s="10">
        <f>(Q46-$U$15)^2</f>
        <v>3.9056895077680316E-3</v>
      </c>
    </row>
    <row r="47" spans="1:19" ht="15.75" x14ac:dyDescent="0.25">
      <c r="A47" s="4">
        <v>42626</v>
      </c>
      <c r="B47">
        <v>9.4570000000000007</v>
      </c>
      <c r="C47">
        <f>(B47-B46)/B46</f>
        <v>3.2085561497326255E-2</v>
      </c>
      <c r="D47">
        <v>1.7271000000000001</v>
      </c>
      <c r="E47">
        <v>9.3091000000000008</v>
      </c>
      <c r="F47" s="15">
        <f>(((E47/100)+1)^(1/365)-1)</f>
        <v>2.4389127861357274E-4</v>
      </c>
      <c r="G47">
        <f>1+F47</f>
        <v>1.0002438912786136</v>
      </c>
      <c r="H47">
        <f>C47-F47</f>
        <v>3.1841670218712682E-2</v>
      </c>
      <c r="I47">
        <f>H47^2</f>
        <v>1.0138919623172541E-3</v>
      </c>
      <c r="M47" s="9">
        <v>42790</v>
      </c>
      <c r="N47" s="7">
        <v>5.98</v>
      </c>
      <c r="O47" s="7">
        <v>-1.8062397372742109E-2</v>
      </c>
      <c r="P47" s="7">
        <f>1+O47</f>
        <v>0.98193760262725793</v>
      </c>
      <c r="Q47" s="7">
        <f>O47-F160</f>
        <v>-1.8305651796057629E-2</v>
      </c>
      <c r="R47" s="7">
        <f>(Q47-$U$14)^2</f>
        <v>1.996328822094072E-3</v>
      </c>
      <c r="S47" s="10">
        <f>(Q47-$U$15)^2</f>
        <v>1.0319563104834472E-3</v>
      </c>
    </row>
    <row r="48" spans="1:19" ht="15.75" x14ac:dyDescent="0.25">
      <c r="A48" s="4">
        <v>42627</v>
      </c>
      <c r="B48">
        <v>9.1</v>
      </c>
      <c r="C48">
        <f>(B48-B47)/B47</f>
        <v>-3.7749814951887603E-2</v>
      </c>
      <c r="D48">
        <v>1.6976</v>
      </c>
      <c r="E48">
        <v>9.3155000000000001</v>
      </c>
      <c r="F48" s="15">
        <f>(((E48/100)+1)^(1/365)-1)</f>
        <v>2.4405172281283249E-4</v>
      </c>
      <c r="G48">
        <f>1+F48</f>
        <v>1.0002440517228128</v>
      </c>
      <c r="H48">
        <f>C48-F48</f>
        <v>-3.7993866674700436E-2</v>
      </c>
      <c r="I48">
        <f>H48^2</f>
        <v>1.4435339048949124E-3</v>
      </c>
      <c r="M48" s="9">
        <v>42793</v>
      </c>
      <c r="N48" s="7">
        <v>5.8100000000000005</v>
      </c>
      <c r="O48" s="7">
        <v>-2.8428093645484934E-2</v>
      </c>
      <c r="P48" s="7">
        <f>1+O48</f>
        <v>0.97157190635451507</v>
      </c>
      <c r="Q48" s="7">
        <f>O48-F161</f>
        <v>-2.866911791221172E-2</v>
      </c>
      <c r="R48" s="7">
        <f>(Q48-$U$14)^2</f>
        <v>3.0298157127233035E-3</v>
      </c>
      <c r="S48" s="10">
        <f>(Q48-$U$15)^2</f>
        <v>1.8051913033577554E-3</v>
      </c>
    </row>
    <row r="49" spans="1:19" ht="15.75" x14ac:dyDescent="0.25">
      <c r="A49" s="4">
        <v>42628</v>
      </c>
      <c r="B49">
        <v>8.4420000000000002</v>
      </c>
      <c r="C49">
        <f>(B49-B48)/B48</f>
        <v>-7.2307692307692253E-2</v>
      </c>
      <c r="D49">
        <v>1.6907000000000001</v>
      </c>
      <c r="E49">
        <v>9.2761999999999993</v>
      </c>
      <c r="F49" s="15">
        <f>(((E49/100)+1)^(1/365)-1)</f>
        <v>2.4306634726256604E-4</v>
      </c>
      <c r="G49">
        <f>1+F49</f>
        <v>1.0002430663472626</v>
      </c>
      <c r="H49">
        <f>C49-F49</f>
        <v>-7.2550758654954819E-2</v>
      </c>
      <c r="I49">
        <f>H49^2</f>
        <v>5.2636125814095013E-3</v>
      </c>
      <c r="M49" s="9">
        <v>42794</v>
      </c>
      <c r="N49" s="7">
        <v>6.36</v>
      </c>
      <c r="O49" s="7">
        <v>9.466437177280547E-2</v>
      </c>
      <c r="P49" s="7">
        <f>1+O49</f>
        <v>1.0946643717728055</v>
      </c>
      <c r="Q49" s="7">
        <f>O49-F162</f>
        <v>9.4423867048772217E-2</v>
      </c>
      <c r="R49" s="7">
        <f>(Q49-$U$14)^2</f>
        <v>4.6306967732730837E-3</v>
      </c>
      <c r="S49" s="10">
        <f>(Q49-$U$15)^2</f>
        <v>6.4972372866624276E-3</v>
      </c>
    </row>
    <row r="50" spans="1:19" ht="15.75" x14ac:dyDescent="0.25">
      <c r="A50" s="4">
        <v>42629</v>
      </c>
      <c r="B50">
        <v>8.0500000000000007</v>
      </c>
      <c r="C50">
        <f>(B50-B49)/B49</f>
        <v>-4.643449419568816E-2</v>
      </c>
      <c r="D50">
        <v>1.6926000000000001</v>
      </c>
      <c r="E50">
        <v>9.2860999999999994</v>
      </c>
      <c r="F50" s="15">
        <f>(((E50/100)+1)^(1/365)-1)</f>
        <v>2.4331460493387524E-4</v>
      </c>
      <c r="G50">
        <f>1+F50</f>
        <v>1.0002433146049339</v>
      </c>
      <c r="H50">
        <f>C50-F50</f>
        <v>-4.6677808800622035E-2</v>
      </c>
      <c r="I50">
        <f>H50^2</f>
        <v>2.1788178344274278E-3</v>
      </c>
      <c r="M50" s="9">
        <v>42795</v>
      </c>
      <c r="N50" s="7">
        <v>6.49</v>
      </c>
      <c r="O50" s="7">
        <v>2.0440251572327026E-2</v>
      </c>
      <c r="P50" s="7">
        <f>1+O50</f>
        <v>1.020440251572327</v>
      </c>
      <c r="Q50" s="7">
        <f>O50-F163</f>
        <v>2.0201471831991877E-2</v>
      </c>
      <c r="R50" s="7">
        <f>(Q50-$U$14)^2</f>
        <v>3.8108053188764104E-5</v>
      </c>
      <c r="S50" s="10">
        <f>(Q50-$U$15)^2</f>
        <v>4.0743286763143612E-5</v>
      </c>
    </row>
    <row r="51" spans="1:19" ht="15.75" x14ac:dyDescent="0.25">
      <c r="A51" s="4">
        <v>42632</v>
      </c>
      <c r="B51">
        <v>9.8559999999999999</v>
      </c>
      <c r="C51">
        <f>(B51-B50)/B50</f>
        <v>0.22434782608695639</v>
      </c>
      <c r="D51">
        <v>1.7118</v>
      </c>
      <c r="E51">
        <v>9.2836999999999996</v>
      </c>
      <c r="F51" s="15">
        <f>(((E51/100)+1)^(1/365)-1)</f>
        <v>2.4325442331551983E-4</v>
      </c>
      <c r="G51">
        <f>1+F51</f>
        <v>1.0002432544233155</v>
      </c>
      <c r="H51">
        <f>C51-F51</f>
        <v>0.22410457166364087</v>
      </c>
      <c r="I51">
        <f>H51^2</f>
        <v>5.0222859040543945E-2</v>
      </c>
      <c r="M51" s="9">
        <v>42796</v>
      </c>
      <c r="N51" s="7">
        <v>6.47</v>
      </c>
      <c r="O51" s="7">
        <v>-3.0816640986133224E-3</v>
      </c>
      <c r="P51" s="7">
        <f>1+O51</f>
        <v>0.99691833590138668</v>
      </c>
      <c r="Q51" s="7">
        <f>O51-F164</f>
        <v>-3.3206799268734586E-3</v>
      </c>
      <c r="R51" s="7">
        <f>(Q51-$U$14)^2</f>
        <v>8.8181225625701652E-4</v>
      </c>
      <c r="S51" s="10">
        <f>(Q51-$U$15)^2</f>
        <v>2.9374891795284002E-4</v>
      </c>
    </row>
    <row r="52" spans="1:19" ht="15.75" x14ac:dyDescent="0.25">
      <c r="A52" s="4">
        <v>42633</v>
      </c>
      <c r="B52">
        <v>9.6739999999999995</v>
      </c>
      <c r="C52">
        <f>(B52-B51)/B51</f>
        <v>-1.846590909090913E-2</v>
      </c>
      <c r="D52">
        <v>1.6892</v>
      </c>
      <c r="E52">
        <v>9.2781000000000002</v>
      </c>
      <c r="F52" s="15">
        <f>(((E52/100)+1)^(1/365)-1)</f>
        <v>2.4311399441345749E-4</v>
      </c>
      <c r="G52">
        <f>1+F52</f>
        <v>1.0002431139944135</v>
      </c>
      <c r="H52">
        <f>C52-F52</f>
        <v>-1.8709023085322588E-2</v>
      </c>
      <c r="I52">
        <f>H52^2</f>
        <v>3.5002754480713353E-4</v>
      </c>
      <c r="M52" s="9">
        <v>42797</v>
      </c>
      <c r="N52" s="7">
        <v>6.34</v>
      </c>
      <c r="O52" s="7">
        <v>-2.0092735703245733E-2</v>
      </c>
      <c r="P52" s="7">
        <f>1+O52</f>
        <v>0.97990726429675423</v>
      </c>
      <c r="Q52" s="7">
        <f>O52-F165</f>
        <v>-2.0331914771932823E-2</v>
      </c>
      <c r="R52" s="7">
        <f>(Q52-$U$14)^2</f>
        <v>2.1815026215184522E-3</v>
      </c>
      <c r="S52" s="10">
        <f>(Q52-$U$15)^2</f>
        <v>1.1662457070534522E-3</v>
      </c>
    </row>
    <row r="53" spans="1:19" ht="15.75" x14ac:dyDescent="0.25">
      <c r="A53" s="4">
        <v>42634</v>
      </c>
      <c r="B53">
        <v>9.4009999999999998</v>
      </c>
      <c r="C53">
        <f>(B53-B52)/B52</f>
        <v>-2.8219971056439912E-2</v>
      </c>
      <c r="D53">
        <v>1.6511</v>
      </c>
      <c r="E53">
        <v>9.2311999999999994</v>
      </c>
      <c r="F53" s="15">
        <f>(((E53/100)+1)^(1/365)-1)</f>
        <v>2.4193762054225409E-4</v>
      </c>
      <c r="G53">
        <f>1+F53</f>
        <v>1.0002419376205423</v>
      </c>
      <c r="H53">
        <f>C53-F53</f>
        <v>-2.8461908676982166E-2</v>
      </c>
      <c r="I53">
        <f>H53^2</f>
        <v>8.1008024553687265E-4</v>
      </c>
      <c r="M53" s="9">
        <v>42800</v>
      </c>
      <c r="N53" s="7">
        <v>6.43</v>
      </c>
      <c r="O53" s="7">
        <v>1.4195583596214489E-2</v>
      </c>
      <c r="P53" s="7">
        <f>1+O53</f>
        <v>1.0141955835962144</v>
      </c>
      <c r="Q53" s="7">
        <f>O53-F166</f>
        <v>1.3955837028581563E-2</v>
      </c>
      <c r="R53" s="7">
        <f>(Q53-$U$14)^2</f>
        <v>1.5422676372238732E-4</v>
      </c>
      <c r="S53" s="10">
        <f>(Q53-$U$15)^2</f>
        <v>1.8882063526692978E-8</v>
      </c>
    </row>
    <row r="54" spans="1:19" ht="15.75" x14ac:dyDescent="0.25">
      <c r="A54" s="4">
        <v>42635</v>
      </c>
      <c r="B54">
        <v>9.625</v>
      </c>
      <c r="C54">
        <f>(B54-B53)/B53</f>
        <v>2.3827252419955345E-2</v>
      </c>
      <c r="D54">
        <v>1.6183000000000001</v>
      </c>
      <c r="E54">
        <v>9.1780000000000008</v>
      </c>
      <c r="F54" s="15">
        <f>(((E54/100)+1)^(1/365)-1)</f>
        <v>2.4060261639879954E-4</v>
      </c>
      <c r="G54">
        <f>1+F54</f>
        <v>1.0002406026163988</v>
      </c>
      <c r="H54">
        <f>C54-F54</f>
        <v>2.3586649803556545E-2</v>
      </c>
      <c r="I54">
        <f>H54^2</f>
        <v>5.5633004895561404E-4</v>
      </c>
      <c r="M54" s="9">
        <v>42801</v>
      </c>
      <c r="N54" s="7">
        <v>6.4</v>
      </c>
      <c r="O54" s="7">
        <v>-4.6656298600310049E-3</v>
      </c>
      <c r="P54" s="7">
        <f>1+O54</f>
        <v>0.99533437013996895</v>
      </c>
      <c r="Q54" s="7">
        <f>O54-F167</f>
        <v>-4.9058157821900246E-3</v>
      </c>
      <c r="R54" s="7">
        <f>(Q54-$U$14)^2</f>
        <v>9.7846715695383102E-4</v>
      </c>
      <c r="S54" s="10">
        <f>(Q54-$U$15)^2</f>
        <v>3.5059719315179433E-4</v>
      </c>
    </row>
    <row r="55" spans="1:19" ht="15.75" x14ac:dyDescent="0.25">
      <c r="A55" s="4">
        <v>42636</v>
      </c>
      <c r="B55">
        <v>9.4079999999999995</v>
      </c>
      <c r="C55">
        <f>(B55-B54)/B54</f>
        <v>-2.2545454545454601E-2</v>
      </c>
      <c r="D55">
        <v>1.6183999999999998</v>
      </c>
      <c r="E55">
        <v>9.1807999999999996</v>
      </c>
      <c r="F55" s="15">
        <f>(((E55/100)+1)^(1/365)-1)</f>
        <v>2.4067289594653651E-4</v>
      </c>
      <c r="G55">
        <f>1+F55</f>
        <v>1.0002406728959465</v>
      </c>
      <c r="H55">
        <f>C55-F55</f>
        <v>-2.2786127441401138E-2</v>
      </c>
      <c r="I55">
        <f>H55^2</f>
        <v>5.19207603775774E-4</v>
      </c>
      <c r="M55" s="9">
        <v>42802</v>
      </c>
      <c r="N55" s="7">
        <v>6.28</v>
      </c>
      <c r="O55" s="7">
        <v>-1.8750000000000017E-2</v>
      </c>
      <c r="P55" s="7">
        <f>1+O55</f>
        <v>0.98124999999999996</v>
      </c>
      <c r="Q55" s="7">
        <f>O55-F168</f>
        <v>-1.8990527314888678E-2</v>
      </c>
      <c r="R55" s="7">
        <f>(Q55-$U$14)^2</f>
        <v>2.0579987579417368E-3</v>
      </c>
      <c r="S55" s="10">
        <f>(Q55-$U$15)^2</f>
        <v>1.0764273524954062E-3</v>
      </c>
    </row>
    <row r="56" spans="1:19" ht="15.75" x14ac:dyDescent="0.25">
      <c r="A56" s="4">
        <v>42639</v>
      </c>
      <c r="B56">
        <v>10.458</v>
      </c>
      <c r="C56">
        <f>(B56-B55)/B55</f>
        <v>0.11160714285714293</v>
      </c>
      <c r="D56">
        <v>1.5838999999999999</v>
      </c>
      <c r="E56">
        <v>9.2106999999999992</v>
      </c>
      <c r="F56" s="15">
        <f>(((E56/100)+1)^(1/365)-1)</f>
        <v>2.4142326905973732E-4</v>
      </c>
      <c r="G56">
        <f>1+F56</f>
        <v>1.0002414232690597</v>
      </c>
      <c r="H56">
        <f>C56-F56</f>
        <v>0.1113657195880832</v>
      </c>
      <c r="I56">
        <f>H56^2</f>
        <v>1.2402323499371577E-2</v>
      </c>
      <c r="M56" s="9">
        <v>42803</v>
      </c>
      <c r="N56" s="7">
        <v>6.19</v>
      </c>
      <c r="O56" s="7">
        <v>-1.4331210191082779E-2</v>
      </c>
      <c r="P56" s="7">
        <f>1+O56</f>
        <v>0.98566878980891726</v>
      </c>
      <c r="Q56" s="7">
        <f>O56-F169</f>
        <v>-1.4571745036215202E-2</v>
      </c>
      <c r="R56" s="7">
        <f>(Q56-$U$14)^2</f>
        <v>1.6766067656391506E-3</v>
      </c>
      <c r="S56" s="10">
        <f>(Q56-$U$15)^2</f>
        <v>8.0600175511334228E-4</v>
      </c>
    </row>
    <row r="57" spans="1:19" ht="15.75" x14ac:dyDescent="0.25">
      <c r="A57" s="4">
        <v>42640</v>
      </c>
      <c r="B57">
        <v>11.375</v>
      </c>
      <c r="C57">
        <f>(B57-B56)/B56</f>
        <v>8.7684069611780435E-2</v>
      </c>
      <c r="D57">
        <v>1.5564</v>
      </c>
      <c r="E57">
        <v>9.1860999999999997</v>
      </c>
      <c r="F57" s="15">
        <f>(((E57/100)+1)^(1/365)-1)</f>
        <v>2.4080592016972879E-4</v>
      </c>
      <c r="G57">
        <f>1+F57</f>
        <v>1.0002408059201697</v>
      </c>
      <c r="H57">
        <f>C57-F57</f>
        <v>8.7443263691610706E-2</v>
      </c>
      <c r="I57">
        <f>H57^2</f>
        <v>7.6463243650405632E-3</v>
      </c>
      <c r="M57" s="9">
        <v>42804</v>
      </c>
      <c r="N57" s="7">
        <v>6.05</v>
      </c>
      <c r="O57" s="7">
        <v>-2.2617124394184257E-2</v>
      </c>
      <c r="P57" s="7">
        <f>1+O57</f>
        <v>0.97738287560581572</v>
      </c>
      <c r="Q57" s="7">
        <f>O57-F170</f>
        <v>-2.285697139190232E-2</v>
      </c>
      <c r="R57" s="7">
        <f>(Q57-$U$14)^2</f>
        <v>2.4237519427148923E-3</v>
      </c>
      <c r="S57" s="10">
        <f>(Q57-$U$15)^2</f>
        <v>1.3450847010562357E-3</v>
      </c>
    </row>
    <row r="58" spans="1:19" ht="15.75" x14ac:dyDescent="0.25">
      <c r="A58" s="4">
        <v>42641</v>
      </c>
      <c r="B58">
        <v>9.59</v>
      </c>
      <c r="C58">
        <f>(B58-B57)/B57</f>
        <v>-0.15692307692307694</v>
      </c>
      <c r="D58">
        <v>1.5718999999999999</v>
      </c>
      <c r="E58">
        <v>9.1681000000000008</v>
      </c>
      <c r="F58" s="15">
        <f>(((E58/100)+1)^(1/365)-1)</f>
        <v>2.4035411358380721E-4</v>
      </c>
      <c r="G58">
        <f>1+F58</f>
        <v>1.0002403541135838</v>
      </c>
      <c r="H58">
        <f>C58-F58</f>
        <v>-0.15716343103666075</v>
      </c>
      <c r="I58">
        <f>H58^2</f>
        <v>2.470034405521522E-2</v>
      </c>
      <c r="M58" s="9">
        <v>42807</v>
      </c>
      <c r="N58" s="7">
        <v>6.05</v>
      </c>
      <c r="O58" s="7">
        <v>0</v>
      </c>
      <c r="P58" s="7">
        <f>1+O58</f>
        <v>1</v>
      </c>
      <c r="Q58" s="7">
        <f>O58-F171</f>
        <v>-2.394578106910128E-4</v>
      </c>
      <c r="R58" s="7">
        <f>(Q58-$U$14)^2</f>
        <v>7.0831040903721271E-4</v>
      </c>
      <c r="S58" s="10">
        <f>(Q58-$U$15)^2</f>
        <v>1.9762406933111819E-4</v>
      </c>
    </row>
    <row r="59" spans="1:19" ht="15.75" x14ac:dyDescent="0.25">
      <c r="A59" s="4">
        <v>42642</v>
      </c>
      <c r="B59">
        <v>10.045</v>
      </c>
      <c r="C59">
        <f>(B59-B58)/B58</f>
        <v>4.7445255474452566E-2</v>
      </c>
      <c r="D59">
        <v>1.5598999999999998</v>
      </c>
      <c r="E59">
        <v>9.2097999999999995</v>
      </c>
      <c r="F59" s="15">
        <f>(((E59/100)+1)^(1/365)-1)</f>
        <v>2.4140068556888217E-4</v>
      </c>
      <c r="G59">
        <f>1+F59</f>
        <v>1.0002414006855689</v>
      </c>
      <c r="H59">
        <f>C59-F59</f>
        <v>4.7203854788883684E-2</v>
      </c>
      <c r="I59">
        <f>H59^2</f>
        <v>2.228203906930017E-3</v>
      </c>
      <c r="M59" s="9">
        <v>42808</v>
      </c>
      <c r="N59" s="7">
        <v>6.21</v>
      </c>
      <c r="O59" s="7">
        <v>2.6446280991735561E-2</v>
      </c>
      <c r="P59" s="7">
        <f>1+O59</f>
        <v>1.0264462809917356</v>
      </c>
      <c r="Q59" s="7">
        <f>O59-F172</f>
        <v>2.6205517739011409E-2</v>
      </c>
      <c r="R59" s="7">
        <f>(Q59-$U$14)^2</f>
        <v>2.8603653057602477E-8</v>
      </c>
      <c r="S59" s="10">
        <f>(Q59-$U$15)^2</f>
        <v>1.5344006633806874E-4</v>
      </c>
    </row>
    <row r="60" spans="1:19" ht="15.75" x14ac:dyDescent="0.25">
      <c r="A60" s="4">
        <v>42643</v>
      </c>
      <c r="B60">
        <v>9.4499999999999993</v>
      </c>
      <c r="C60">
        <f>(B60-B59)/B59</f>
        <v>-5.9233449477351978E-2</v>
      </c>
      <c r="D60">
        <v>1.5944</v>
      </c>
      <c r="E60">
        <v>9.1929999999999996</v>
      </c>
      <c r="F60" s="15">
        <f>(((E60/100)+1)^(1/365)-1)</f>
        <v>2.4097909300047071E-4</v>
      </c>
      <c r="G60">
        <f>1+F60</f>
        <v>1.0002409790930005</v>
      </c>
      <c r="H60">
        <f>C60-F60</f>
        <v>-5.9474428570352449E-2</v>
      </c>
      <c r="I60">
        <f>H60^2</f>
        <v>3.5372076537699558E-3</v>
      </c>
      <c r="M60" s="9">
        <v>42809</v>
      </c>
      <c r="N60" s="7">
        <v>6.19</v>
      </c>
      <c r="O60" s="7">
        <v>-3.2206119162640216E-3</v>
      </c>
      <c r="P60" s="7">
        <f>1+O60</f>
        <v>0.99677938808373601</v>
      </c>
      <c r="Q60" s="7">
        <f>O60-F173</f>
        <v>-3.4641446685163284E-3</v>
      </c>
      <c r="R60" s="7">
        <f>(Q60-$U$14)^2</f>
        <v>8.9035330230628556E-4</v>
      </c>
      <c r="S60" s="10">
        <f>(Q60-$U$15)^2</f>
        <v>2.9868721460774602E-4</v>
      </c>
    </row>
    <row r="61" spans="1:19" ht="15.75" x14ac:dyDescent="0.25">
      <c r="A61" s="4">
        <v>42646</v>
      </c>
      <c r="B61">
        <v>9.5410000000000004</v>
      </c>
      <c r="C61">
        <f>(B61-B60)/B60</f>
        <v>9.6296296296297448E-3</v>
      </c>
      <c r="D61">
        <v>1.6221000000000001</v>
      </c>
      <c r="E61">
        <v>9.4032999999999998</v>
      </c>
      <c r="F61" s="15">
        <f>(((E61/100)+1)^(1/365)-1)</f>
        <v>2.4625187139526439E-4</v>
      </c>
      <c r="G61">
        <f>1+F61</f>
        <v>1.0002462518713953</v>
      </c>
      <c r="H61">
        <f>C61-F61</f>
        <v>9.3833777582344804E-3</v>
      </c>
      <c r="I61">
        <f>H61^2</f>
        <v>8.8047778153729542E-5</v>
      </c>
      <c r="M61" s="9">
        <v>42810</v>
      </c>
      <c r="N61" s="7">
        <v>6.16</v>
      </c>
      <c r="O61" s="7">
        <v>-4.8465266558966472E-3</v>
      </c>
      <c r="P61" s="7">
        <f>1+O61</f>
        <v>0.99515347334410331</v>
      </c>
      <c r="Q61" s="7">
        <f>O61-F174</f>
        <v>-5.0908290540182125E-3</v>
      </c>
      <c r="R61" s="7">
        <f>(Q61-$U$14)^2</f>
        <v>9.9007598723899865E-4</v>
      </c>
      <c r="S61" s="10">
        <f>(Q61-$U$15)^2</f>
        <v>3.5755988916456042E-4</v>
      </c>
    </row>
    <row r="62" spans="1:19" ht="15.75" x14ac:dyDescent="0.25">
      <c r="A62" s="4">
        <v>42647</v>
      </c>
      <c r="B62">
        <v>8.7430000000000003</v>
      </c>
      <c r="C62">
        <f>(B62-B61)/B61</f>
        <v>-8.3639031548055756E-2</v>
      </c>
      <c r="D62">
        <v>1.6863999999999999</v>
      </c>
      <c r="E62">
        <v>9.4573999999999998</v>
      </c>
      <c r="F62" s="15">
        <f>(((E62/100)+1)^(1/365)-1)</f>
        <v>2.4760666721523883E-4</v>
      </c>
      <c r="G62">
        <f>1+F62</f>
        <v>1.0002476066672152</v>
      </c>
      <c r="H62">
        <f>C62-F62</f>
        <v>-8.3886638215270995E-2</v>
      </c>
      <c r="I62">
        <f>H62^2</f>
        <v>7.0369680710597642E-3</v>
      </c>
      <c r="M62" s="9">
        <v>42811</v>
      </c>
      <c r="N62" s="7">
        <v>6.01</v>
      </c>
      <c r="O62" s="7">
        <v>-2.4350649350649407E-2</v>
      </c>
      <c r="P62" s="7">
        <f>1+O62</f>
        <v>0.97564935064935054</v>
      </c>
      <c r="Q62" s="7">
        <f>O62-F175</f>
        <v>-2.4595074571324878E-2</v>
      </c>
      <c r="R62" s="7">
        <f>(Q62-$U$14)^2</f>
        <v>2.5979121994569457E-3</v>
      </c>
      <c r="S62" s="10">
        <f>(Q62-$U$15)^2</f>
        <v>1.4755969498954616E-3</v>
      </c>
    </row>
    <row r="63" spans="1:19" ht="15.75" x14ac:dyDescent="0.25">
      <c r="A63" s="4">
        <v>42648</v>
      </c>
      <c r="B63">
        <v>9.2050000000000001</v>
      </c>
      <c r="C63">
        <f>(B63-B62)/B62</f>
        <v>5.2842273819055215E-2</v>
      </c>
      <c r="D63">
        <v>1.7020999999999999</v>
      </c>
      <c r="E63">
        <v>9.4588999999999999</v>
      </c>
      <c r="F63" s="15">
        <f>(((E63/100)+1)^(1/365)-1)</f>
        <v>2.4764422135525876E-4</v>
      </c>
      <c r="G63">
        <f>1+F63</f>
        <v>1.0002476442213553</v>
      </c>
      <c r="H63">
        <f>C63-F63</f>
        <v>5.2594629597699956E-2</v>
      </c>
      <c r="I63">
        <f>H63^2</f>
        <v>2.7661950625192562E-3</v>
      </c>
      <c r="M63" s="9">
        <v>42814</v>
      </c>
      <c r="N63" s="7">
        <v>5.9</v>
      </c>
      <c r="O63" s="7">
        <v>-1.8302828618968293E-2</v>
      </c>
      <c r="P63" s="7">
        <f>1+O63</f>
        <v>0.98169717138103174</v>
      </c>
      <c r="Q63" s="7">
        <f>O63-F176</f>
        <v>-1.8547133523727423E-2</v>
      </c>
      <c r="R63" s="7">
        <f>(Q63-$U$14)^2</f>
        <v>2.0179660855063029E-3</v>
      </c>
      <c r="S63" s="10">
        <f>(Q63-$U$15)^2</f>
        <v>1.0475293790409054E-3</v>
      </c>
    </row>
    <row r="64" spans="1:19" ht="15.75" x14ac:dyDescent="0.25">
      <c r="A64" s="4">
        <v>42649</v>
      </c>
      <c r="B64">
        <v>9.1069999999999993</v>
      </c>
      <c r="C64">
        <f>(B64-B63)/B63</f>
        <v>-1.0646387832699701E-2</v>
      </c>
      <c r="D64">
        <v>1.7372000000000001</v>
      </c>
      <c r="E64">
        <v>9.4596</v>
      </c>
      <c r="F64" s="15">
        <f>(((E64/100)+1)^(1/365)-1)</f>
        <v>2.476617464448605E-4</v>
      </c>
      <c r="G64">
        <f>1+F64</f>
        <v>1.0002476617464449</v>
      </c>
      <c r="H64">
        <f>C64-F64</f>
        <v>-1.0894049579144562E-2</v>
      </c>
      <c r="I64">
        <f>H64^2</f>
        <v>1.186803162328598E-4</v>
      </c>
      <c r="M64" s="9">
        <v>42815</v>
      </c>
      <c r="N64" s="7">
        <v>5.84</v>
      </c>
      <c r="O64" s="7">
        <v>-1.0169491525423813E-2</v>
      </c>
      <c r="P64" s="7">
        <f>1+O64</f>
        <v>0.98983050847457621</v>
      </c>
      <c r="Q64" s="7">
        <f>O64-F177</f>
        <v>-1.0414613472192991E-2</v>
      </c>
      <c r="R64" s="7">
        <f>(Q64-$U$14)^2</f>
        <v>1.3534494568504145E-3</v>
      </c>
      <c r="S64" s="10">
        <f>(Q64-$U$15)^2</f>
        <v>5.8724015396022569E-4</v>
      </c>
    </row>
    <row r="65" spans="1:19" ht="15.75" x14ac:dyDescent="0.25">
      <c r="A65" s="4">
        <v>42650</v>
      </c>
      <c r="B65">
        <v>8.5050000000000008</v>
      </c>
      <c r="C65">
        <f>(B65-B64)/B64</f>
        <v>-6.6102997694081317E-2</v>
      </c>
      <c r="D65">
        <v>1.7181</v>
      </c>
      <c r="E65">
        <v>9.4840999999999998</v>
      </c>
      <c r="F65" s="15">
        <f>(((E65/100)+1)^(1/365)-1)</f>
        <v>2.4827505418012485E-4</v>
      </c>
      <c r="G65">
        <f>1+F65</f>
        <v>1.0002482750541801</v>
      </c>
      <c r="H65">
        <f>C65-F65</f>
        <v>-6.6351272748261442E-2</v>
      </c>
      <c r="I65">
        <f>H65^2</f>
        <v>4.4024913953141813E-3</v>
      </c>
      <c r="M65" s="9">
        <v>42816</v>
      </c>
      <c r="N65" s="7">
        <v>5.84</v>
      </c>
      <c r="O65" s="7">
        <v>0</v>
      </c>
      <c r="P65" s="7">
        <f>1+O65</f>
        <v>1</v>
      </c>
      <c r="Q65" s="7">
        <f>O65-F178</f>
        <v>-2.4549028809883744E-4</v>
      </c>
      <c r="R65" s="7">
        <f>(Q65-$U$14)^2</f>
        <v>7.0863154336240697E-4</v>
      </c>
      <c r="S65" s="10">
        <f>(Q65-$U$15)^2</f>
        <v>1.9779371344290752E-4</v>
      </c>
    </row>
    <row r="66" spans="1:19" ht="15.75" x14ac:dyDescent="0.25">
      <c r="A66" s="4">
        <v>42653</v>
      </c>
      <c r="B66">
        <v>8.0500000000000007</v>
      </c>
      <c r="C66">
        <f>(B66-B65)/B65</f>
        <v>-5.3497942386831282E-2</v>
      </c>
      <c r="D66">
        <v>1.7181</v>
      </c>
      <c r="E66">
        <v>9.3021999999999991</v>
      </c>
      <c r="F66" s="15">
        <f>(((E66/100)+1)^(1/365)-1)</f>
        <v>2.4371828921654348E-4</v>
      </c>
      <c r="G66">
        <f>1+F66</f>
        <v>1.0002437182892165</v>
      </c>
      <c r="H66">
        <f>C66-F66</f>
        <v>-5.3741660676047825E-2</v>
      </c>
      <c r="I66">
        <f>H66^2</f>
        <v>2.8881660922194653E-3</v>
      </c>
      <c r="M66" s="9">
        <v>42817</v>
      </c>
      <c r="N66" s="7">
        <v>5.71</v>
      </c>
      <c r="O66" s="7">
        <v>-2.2260273972602721E-2</v>
      </c>
      <c r="P66" s="7">
        <f>1+O66</f>
        <v>0.97773972602739723</v>
      </c>
      <c r="Q66" s="7">
        <f>O66-F179</f>
        <v>-2.2505751732895877E-2</v>
      </c>
      <c r="R66" s="7">
        <f>(Q66-$U$14)^2</f>
        <v>2.3892930757043983E-3</v>
      </c>
      <c r="S66" s="10">
        <f>(Q66-$U$15)^2</f>
        <v>1.319445815870432E-3</v>
      </c>
    </row>
    <row r="67" spans="1:19" ht="15.75" x14ac:dyDescent="0.25">
      <c r="A67" s="4">
        <v>42654</v>
      </c>
      <c r="B67">
        <v>7.7210000000000001</v>
      </c>
      <c r="C67">
        <f>(B67-B66)/B66</f>
        <v>-4.0869565217391379E-2</v>
      </c>
      <c r="D67">
        <v>1.7638</v>
      </c>
      <c r="E67">
        <v>9.2842000000000002</v>
      </c>
      <c r="F67" s="15">
        <f>(((E67/100)+1)^(1/365)-1)</f>
        <v>2.4326696126131253E-4</v>
      </c>
      <c r="G67">
        <f>1+F67</f>
        <v>1.0002432669612613</v>
      </c>
      <c r="H67">
        <f>C67-F67</f>
        <v>-4.1112832178652692E-2</v>
      </c>
      <c r="I67">
        <f>H67^2</f>
        <v>1.6902649697500603E-3</v>
      </c>
      <c r="M67" s="9">
        <v>42818</v>
      </c>
      <c r="N67" s="7">
        <v>5.8</v>
      </c>
      <c r="O67" s="7">
        <v>1.5761821366024494E-2</v>
      </c>
      <c r="P67" s="7">
        <f>1+O67</f>
        <v>1.0157618213660244</v>
      </c>
      <c r="Q67" s="7">
        <f>O67-F180</f>
        <v>1.5516215824794174E-2</v>
      </c>
      <c r="R67" s="7">
        <f>(Q67-$U$14)^2</f>
        <v>1.1790545992586625E-4</v>
      </c>
      <c r="S67" s="10">
        <f>(Q67-$U$15)^2</f>
        <v>2.8824936591521757E-6</v>
      </c>
    </row>
    <row r="68" spans="1:19" ht="15.75" x14ac:dyDescent="0.25">
      <c r="A68" s="4">
        <v>42655</v>
      </c>
      <c r="B68">
        <v>7.343</v>
      </c>
      <c r="C68">
        <f>(B68-B67)/B67</f>
        <v>-4.8957388939256587E-2</v>
      </c>
      <c r="D68">
        <v>1.7692000000000001</v>
      </c>
      <c r="E68">
        <v>9.2780000000000005</v>
      </c>
      <c r="F68" s="15">
        <f>(((E68/100)+1)^(1/365)-1)</f>
        <v>2.4311148668920701E-4</v>
      </c>
      <c r="G68">
        <f>1+F68</f>
        <v>1.0002431114866892</v>
      </c>
      <c r="H68">
        <f>C68-F68</f>
        <v>-4.9200500425945794E-2</v>
      </c>
      <c r="I68">
        <f>H68^2</f>
        <v>2.4206892421634921E-3</v>
      </c>
      <c r="M68" s="9">
        <v>42821</v>
      </c>
      <c r="N68" s="7">
        <v>5.7</v>
      </c>
      <c r="O68" s="7">
        <v>-1.7241379310344768E-2</v>
      </c>
      <c r="P68" s="7">
        <f>1+O68</f>
        <v>0.98275862068965525</v>
      </c>
      <c r="Q68" s="7">
        <f>O68-F181</f>
        <v>-1.7486842037195877E-2</v>
      </c>
      <c r="R68" s="7">
        <f>(Q68-$U$14)^2</f>
        <v>1.9238299472512869E-3</v>
      </c>
      <c r="S68" s="10">
        <f>(Q68-$U$15)^2</f>
        <v>9.8001974474223419E-4</v>
      </c>
    </row>
    <row r="69" spans="1:19" ht="15.75" x14ac:dyDescent="0.25">
      <c r="A69" s="4">
        <v>42656</v>
      </c>
      <c r="B69">
        <v>7.7069999999999999</v>
      </c>
      <c r="C69">
        <f>(B69-B68)/B68</f>
        <v>4.9571020019065763E-2</v>
      </c>
      <c r="D69">
        <v>1.7410999999999999</v>
      </c>
      <c r="E69">
        <v>9.3010999999999999</v>
      </c>
      <c r="F69" s="15">
        <f>(((E69/100)+1)^(1/365)-1)</f>
        <v>2.4369071019014754E-4</v>
      </c>
      <c r="G69">
        <f>1+F69</f>
        <v>1.0002436907101901</v>
      </c>
      <c r="H69">
        <f>C69-F69</f>
        <v>4.9327329308875616E-2</v>
      </c>
      <c r="I69">
        <f>H69^2</f>
        <v>2.4331854167462595E-3</v>
      </c>
      <c r="M69" s="9">
        <v>42822</v>
      </c>
      <c r="N69" s="7">
        <v>5.65</v>
      </c>
      <c r="O69" s="7">
        <v>-8.7719298245613718E-3</v>
      </c>
      <c r="P69" s="7">
        <f>1+O69</f>
        <v>0.99122807017543868</v>
      </c>
      <c r="Q69" s="7">
        <f>O69-F182</f>
        <v>-9.0166332556182414E-3</v>
      </c>
      <c r="R69" s="7">
        <f>(Q69-$U$14)^2</f>
        <v>1.252542497602331E-3</v>
      </c>
      <c r="S69" s="10">
        <f>(Q69-$U$15)^2</f>
        <v>5.2143988588183713E-4</v>
      </c>
    </row>
    <row r="70" spans="1:19" ht="15.75" x14ac:dyDescent="0.25">
      <c r="A70" s="4">
        <v>42657</v>
      </c>
      <c r="B70">
        <v>7.1890000000000001</v>
      </c>
      <c r="C70">
        <f>(B70-B69)/B69</f>
        <v>-6.7211625794732041E-2</v>
      </c>
      <c r="D70">
        <v>1.7976999999999999</v>
      </c>
      <c r="E70">
        <v>9.2959999999999994</v>
      </c>
      <c r="F70" s="15">
        <f>(((E70/100)+1)^(1/365)-1)</f>
        <v>2.4356284017867935E-4</v>
      </c>
      <c r="G70">
        <f>1+F70</f>
        <v>1.0002435628401787</v>
      </c>
      <c r="H70">
        <f>C70-F70</f>
        <v>-6.745518863491072E-2</v>
      </c>
      <c r="I70">
        <f>H70^2</f>
        <v>4.5502024737713882E-3</v>
      </c>
      <c r="M70" s="9">
        <v>42823</v>
      </c>
      <c r="N70" s="7">
        <v>5.64</v>
      </c>
      <c r="O70" s="7">
        <v>-1.7699115044248982E-3</v>
      </c>
      <c r="P70" s="7">
        <f>1+O70</f>
        <v>0.99823008849557515</v>
      </c>
      <c r="Q70" s="7">
        <f>O70-F183</f>
        <v>-2.0146049103716927E-3</v>
      </c>
      <c r="R70" s="7">
        <f>(Q70-$U$14)^2</f>
        <v>8.0594944713205028E-4</v>
      </c>
      <c r="S70" s="10">
        <f>(Q70-$U$15)^2</f>
        <v>2.5068483638149058E-4</v>
      </c>
    </row>
    <row r="71" spans="1:19" ht="15.75" x14ac:dyDescent="0.25">
      <c r="A71" s="4">
        <v>42660</v>
      </c>
      <c r="B71">
        <v>6.72</v>
      </c>
      <c r="C71">
        <f>(B71-B70)/B70</f>
        <v>-6.5238558909445021E-2</v>
      </c>
      <c r="D71">
        <v>1.766</v>
      </c>
      <c r="E71">
        <v>9.3011999999999997</v>
      </c>
      <c r="F71" s="15">
        <f>(((E71/100)+1)^(1/365)-1)</f>
        <v>2.4369321738570981E-4</v>
      </c>
      <c r="G71">
        <f>1+F71</f>
        <v>1.0002436932173857</v>
      </c>
      <c r="H71">
        <f>C71-F71</f>
        <v>-6.5482252126830731E-2</v>
      </c>
      <c r="I71">
        <f>H71^2</f>
        <v>4.2879253436018281E-3</v>
      </c>
      <c r="M71" s="9">
        <v>42824</v>
      </c>
      <c r="N71" s="7">
        <v>5.79</v>
      </c>
      <c r="O71" s="7">
        <v>2.659574468085113E-2</v>
      </c>
      <c r="P71" s="7">
        <f>1+O71</f>
        <v>1.0265957446808511</v>
      </c>
      <c r="Q71" s="7">
        <f>O71-F184</f>
        <v>2.6351269330098681E-2</v>
      </c>
      <c r="R71" s="7">
        <f>(Q71-$U$14)^2</f>
        <v>5.4636978928279268E-10</v>
      </c>
      <c r="S71" s="10">
        <f>(Q71-$U$15)^2</f>
        <v>1.5707218681348828E-4</v>
      </c>
    </row>
    <row r="72" spans="1:19" ht="15.75" x14ac:dyDescent="0.25">
      <c r="A72" s="4">
        <v>42661</v>
      </c>
      <c r="B72">
        <v>6.79</v>
      </c>
      <c r="C72">
        <f>(B72-B71)/B71</f>
        <v>1.0416666666666709E-2</v>
      </c>
      <c r="D72">
        <v>1.7379</v>
      </c>
      <c r="E72">
        <v>9.2760999999999996</v>
      </c>
      <c r="F72" s="15">
        <f>(((E72/100)+1)^(1/365)-1)</f>
        <v>2.4306383949501686E-4</v>
      </c>
      <c r="G72">
        <f>1+F72</f>
        <v>1.000243063839495</v>
      </c>
      <c r="H72">
        <f>C72-F72</f>
        <v>1.0173602827171693E-2</v>
      </c>
      <c r="I72">
        <f>H72^2</f>
        <v>1.0350219448503585E-4</v>
      </c>
      <c r="M72" s="9">
        <v>42825</v>
      </c>
      <c r="N72" s="7">
        <v>5.76</v>
      </c>
      <c r="O72" s="7">
        <v>-5.1813471502591101E-3</v>
      </c>
      <c r="P72" s="7">
        <f>1+O72</f>
        <v>0.99481865284974091</v>
      </c>
      <c r="Q72" s="7">
        <f>O72-F185</f>
        <v>-5.4260305310591915E-3</v>
      </c>
      <c r="R72" s="7">
        <f>(Q72-$U$14)^2</f>
        <v>1.0112828932787176E-3</v>
      </c>
      <c r="S72" s="10">
        <f>(Q72-$U$15)^2</f>
        <v>3.7034906897712584E-4</v>
      </c>
    </row>
    <row r="73" spans="1:19" ht="15.75" x14ac:dyDescent="0.25">
      <c r="A73" s="4">
        <v>42662</v>
      </c>
      <c r="B73">
        <v>7.2729999999999997</v>
      </c>
      <c r="C73">
        <f>(B73-B72)/B72</f>
        <v>7.1134020618556643E-2</v>
      </c>
      <c r="D73">
        <v>1.7431999999999999</v>
      </c>
      <c r="E73">
        <v>9.2901000000000007</v>
      </c>
      <c r="F73" s="15">
        <f>(((E73/100)+1)^(1/365)-1)</f>
        <v>2.4341490470236593E-4</v>
      </c>
      <c r="G73">
        <f>1+F73</f>
        <v>1.0002434149047024</v>
      </c>
      <c r="H73">
        <f>C73-F73</f>
        <v>7.0890605713854277E-2</v>
      </c>
      <c r="I73">
        <f>H73^2</f>
        <v>5.0254779784771487E-3</v>
      </c>
      <c r="M73" s="9">
        <v>42828</v>
      </c>
      <c r="N73" s="7">
        <v>5.87</v>
      </c>
      <c r="O73" s="7">
        <v>1.9097222222222279E-2</v>
      </c>
      <c r="P73" s="7">
        <f>1+O73</f>
        <v>1.0190972222222223</v>
      </c>
      <c r="Q73" s="7">
        <f>O73-F186</f>
        <v>1.8852140370006112E-2</v>
      </c>
      <c r="R73" s="7">
        <f>(Q73-$U$14)^2</f>
        <v>5.658805912422849E-5</v>
      </c>
      <c r="S73" s="10">
        <f>(Q73-$U$15)^2</f>
        <v>2.5338290350326102E-5</v>
      </c>
    </row>
    <row r="74" spans="1:19" ht="15.75" x14ac:dyDescent="0.25">
      <c r="A74" s="4">
        <v>42663</v>
      </c>
      <c r="B74">
        <v>7.0279999999999996</v>
      </c>
      <c r="C74">
        <f>(B74-B73)/B73</f>
        <v>-3.3686236766121286E-2</v>
      </c>
      <c r="D74">
        <v>1.7556</v>
      </c>
      <c r="E74">
        <v>9.3000000000000007</v>
      </c>
      <c r="F74" s="15">
        <f>(((E74/100)+1)^(1/365)-1)</f>
        <v>2.4366313088708402E-4</v>
      </c>
      <c r="G74">
        <f>1+F74</f>
        <v>1.0002436631308871</v>
      </c>
      <c r="H74">
        <f>C74-F74</f>
        <v>-3.392989989700837E-2</v>
      </c>
      <c r="I74">
        <f>H74^2</f>
        <v>1.1512381070210085E-3</v>
      </c>
      <c r="M74" s="9">
        <v>42829</v>
      </c>
      <c r="N74" s="7">
        <v>5.92</v>
      </c>
      <c r="O74" s="7">
        <v>8.5178875638841269E-3</v>
      </c>
      <c r="P74" s="7">
        <f>1+O74</f>
        <v>1.0085178875638841</v>
      </c>
      <c r="Q74" s="7">
        <f>O74-F187</f>
        <v>8.2723246156393895E-3</v>
      </c>
      <c r="R74" s="7">
        <f>(Q74-$U$14)^2</f>
        <v>3.2769396290852705E-4</v>
      </c>
      <c r="S74" s="10">
        <f>(Q74-$U$15)^2</f>
        <v>3.0759229557041475E-5</v>
      </c>
    </row>
    <row r="75" spans="1:19" ht="15.75" x14ac:dyDescent="0.25">
      <c r="A75" s="4">
        <v>42664</v>
      </c>
      <c r="B75">
        <v>7.3639999999999999</v>
      </c>
      <c r="C75">
        <f>(B75-B74)/B74</f>
        <v>4.7808764940239092E-2</v>
      </c>
      <c r="D75">
        <v>1.7347000000000001</v>
      </c>
      <c r="E75">
        <v>9.3156999999999996</v>
      </c>
      <c r="F75" s="15">
        <f>(((E75/100)+1)^(1/365)-1)</f>
        <v>2.440567365431523E-4</v>
      </c>
      <c r="G75">
        <f>1+F75</f>
        <v>1.0002440567365432</v>
      </c>
      <c r="H75">
        <f>C75-F75</f>
        <v>4.7564708203695939E-2</v>
      </c>
      <c r="I75">
        <f>H75^2</f>
        <v>2.2624014665027399E-3</v>
      </c>
      <c r="M75" s="9">
        <v>42830</v>
      </c>
      <c r="N75" s="7">
        <v>6.01</v>
      </c>
      <c r="O75" s="7">
        <v>1.5202702702702679E-2</v>
      </c>
      <c r="P75" s="7">
        <f>1+O75</f>
        <v>1.0152027027027026</v>
      </c>
      <c r="Q75" s="7">
        <f>O75-F188</f>
        <v>1.4956633692250913E-2</v>
      </c>
      <c r="R75" s="7">
        <f>(Q75-$U$14)^2</f>
        <v>1.3037095674826345E-4</v>
      </c>
      <c r="S75" s="10">
        <f>(Q75-$U$15)^2</f>
        <v>1.2955190099510659E-6</v>
      </c>
    </row>
    <row r="76" spans="1:19" ht="15.75" x14ac:dyDescent="0.25">
      <c r="A76" s="4">
        <v>42667</v>
      </c>
      <c r="B76">
        <v>7.35</v>
      </c>
      <c r="C76">
        <f>(B76-B75)/B75</f>
        <v>-1.9011406844106783E-3</v>
      </c>
      <c r="D76">
        <v>1.7646999999999999</v>
      </c>
      <c r="E76">
        <v>9.3017000000000003</v>
      </c>
      <c r="F76" s="15">
        <f>(((E76/100)+1)^(1/365)-1)</f>
        <v>2.437057533297704E-4</v>
      </c>
      <c r="G76">
        <f>1+F76</f>
        <v>1.0002437057533298</v>
      </c>
      <c r="H76">
        <f>C76-F76</f>
        <v>-2.1448464377404487E-3</v>
      </c>
      <c r="I76">
        <f>H76^2</f>
        <v>4.6003662414878925E-6</v>
      </c>
      <c r="M76" s="9">
        <v>42831</v>
      </c>
      <c r="N76" s="7">
        <v>5.99</v>
      </c>
      <c r="O76" s="7">
        <v>-3.327787021630545E-3</v>
      </c>
      <c r="P76" s="7">
        <f>1+O76</f>
        <v>0.9966722129783695</v>
      </c>
      <c r="Q76" s="7">
        <f>O76-F189</f>
        <v>-3.5737407983883907E-3</v>
      </c>
      <c r="R76" s="7">
        <f>(Q76-$U$14)^2</f>
        <v>8.9690574510891178E-4</v>
      </c>
      <c r="S76" s="10">
        <f>(Q76-$U$15)^2</f>
        <v>3.0248743142090897E-4</v>
      </c>
    </row>
    <row r="77" spans="1:19" ht="15.75" x14ac:dyDescent="0.25">
      <c r="A77" s="4">
        <v>42668</v>
      </c>
      <c r="B77">
        <v>7</v>
      </c>
      <c r="C77">
        <f>(B77-B76)/B76</f>
        <v>-4.7619047619047575E-2</v>
      </c>
      <c r="D77">
        <v>1.756</v>
      </c>
      <c r="E77">
        <v>9.3369</v>
      </c>
      <c r="F77" s="15">
        <f>(((E77/100)+1)^(1/365)-1)</f>
        <v>2.4458814008232466E-4</v>
      </c>
      <c r="G77">
        <f>1+F77</f>
        <v>1.0002445881400823</v>
      </c>
      <c r="H77">
        <f>C77-F77</f>
        <v>-4.7863635759129899E-2</v>
      </c>
      <c r="I77">
        <f>H77^2</f>
        <v>2.2909276280826583E-3</v>
      </c>
      <c r="M77" s="9">
        <v>42832</v>
      </c>
      <c r="N77" s="7">
        <v>5.7</v>
      </c>
      <c r="O77" s="7">
        <v>-4.8414023372287146E-2</v>
      </c>
      <c r="P77" s="7">
        <f>1+O77</f>
        <v>0.95158597662771283</v>
      </c>
      <c r="Q77" s="7">
        <f>O77-F190</f>
        <v>-4.8660433045399881E-2</v>
      </c>
      <c r="R77" s="7">
        <f>(Q77-$U$14)^2</f>
        <v>5.6302627698625839E-3</v>
      </c>
      <c r="S77" s="10">
        <f>(Q77-$U$15)^2</f>
        <v>3.903607703599426E-3</v>
      </c>
    </row>
    <row r="78" spans="1:19" ht="15.75" x14ac:dyDescent="0.25">
      <c r="A78" s="4">
        <v>42669</v>
      </c>
      <c r="B78">
        <v>7.1539999999999999</v>
      </c>
      <c r="C78">
        <f>(B78-B77)/B77</f>
        <v>2.1999999999999988E-2</v>
      </c>
      <c r="D78">
        <v>1.7930999999999999</v>
      </c>
      <c r="E78">
        <v>9.3278999999999996</v>
      </c>
      <c r="F78" s="15">
        <f>(((E78/100)+1)^(1/365)-1)</f>
        <v>2.4436255679294305E-4</v>
      </c>
      <c r="G78">
        <f>1+F78</f>
        <v>1.0002443625567929</v>
      </c>
      <c r="H78">
        <f>C78-F78</f>
        <v>2.1755637443207045E-2</v>
      </c>
      <c r="I78">
        <f>H78^2</f>
        <v>4.7330776056027238E-4</v>
      </c>
      <c r="M78" s="9">
        <v>42835</v>
      </c>
      <c r="N78" s="7">
        <v>5.77</v>
      </c>
      <c r="O78" s="7">
        <v>1.2280701754385859E-2</v>
      </c>
      <c r="P78" s="7">
        <f>1+O78</f>
        <v>1.0122807017543858</v>
      </c>
      <c r="Q78" s="7">
        <f>O78-F191</f>
        <v>1.2034267034214697E-2</v>
      </c>
      <c r="R78" s="7">
        <f>(Q78-$U$14)^2</f>
        <v>2.0564640820563577E-4</v>
      </c>
      <c r="S78" s="10">
        <f>(Q78-$U$15)^2</f>
        <v>3.183219673780695E-6</v>
      </c>
    </row>
    <row r="79" spans="1:19" ht="15.75" x14ac:dyDescent="0.25">
      <c r="A79" s="4">
        <v>42670</v>
      </c>
      <c r="B79">
        <v>6.93</v>
      </c>
      <c r="C79">
        <f>(B79-B78)/B78</f>
        <v>-3.1311154598825858E-2</v>
      </c>
      <c r="D79">
        <v>1.8536000000000001</v>
      </c>
      <c r="E79">
        <v>9.3344000000000005</v>
      </c>
      <c r="F79" s="15">
        <f>(((E79/100)+1)^(1/365)-1)</f>
        <v>2.4452547991504758E-4</v>
      </c>
      <c r="G79">
        <f>1+F79</f>
        <v>1.000244525479915</v>
      </c>
      <c r="H79">
        <f>C79-F79</f>
        <v>-3.1555680078740905E-2</v>
      </c>
      <c r="I79">
        <f>H79^2</f>
        <v>9.9576094523184553E-4</v>
      </c>
      <c r="M79" s="9">
        <v>42836</v>
      </c>
      <c r="N79" s="7">
        <v>5.84</v>
      </c>
      <c r="O79" s="7">
        <v>1.2131715771230553E-2</v>
      </c>
      <c r="P79" s="7">
        <f>1+O79</f>
        <v>1.0121317157712306</v>
      </c>
      <c r="Q79" s="7">
        <f>O79-F192</f>
        <v>1.1885343669133228E-2</v>
      </c>
      <c r="R79" s="7">
        <f>(Q79-$U$14)^2</f>
        <v>2.0993982072843812E-4</v>
      </c>
      <c r="S79" s="10">
        <f>(Q79-$U$15)^2</f>
        <v>3.7368034608969963E-6</v>
      </c>
    </row>
    <row r="80" spans="1:19" ht="15.75" x14ac:dyDescent="0.25">
      <c r="A80" s="4">
        <v>42671</v>
      </c>
      <c r="B80">
        <v>6.8319999999999999</v>
      </c>
      <c r="C80">
        <f>(B80-B79)/B79</f>
        <v>-1.4141414141414123E-2</v>
      </c>
      <c r="D80">
        <v>1.8468</v>
      </c>
      <c r="E80">
        <v>9.3003999999999998</v>
      </c>
      <c r="F80" s="15">
        <f>(((E80/100)+1)^(1/365)-1)</f>
        <v>2.4367315975659665E-4</v>
      </c>
      <c r="G80">
        <f>1+F80</f>
        <v>1.0002436731597566</v>
      </c>
      <c r="H80">
        <f>C80-F80</f>
        <v>-1.438508730117072E-2</v>
      </c>
      <c r="I80">
        <f>H80^2</f>
        <v>2.069307366623031E-4</v>
      </c>
      <c r="M80" s="9">
        <v>42837</v>
      </c>
      <c r="N80" s="7">
        <v>5.7</v>
      </c>
      <c r="O80" s="7">
        <v>-2.3972602739725974E-2</v>
      </c>
      <c r="P80" s="7">
        <f>1+O80</f>
        <v>0.97602739726027399</v>
      </c>
      <c r="Q80" s="7">
        <f>O80-F193</f>
        <v>-2.4219132636636737E-2</v>
      </c>
      <c r="R80" s="7">
        <f>(Q80-$U$14)^2</f>
        <v>2.5597302226616852E-3</v>
      </c>
      <c r="S80" s="10">
        <f>(Q80-$U$15)^2</f>
        <v>1.4468557915340778E-3</v>
      </c>
    </row>
    <row r="81" spans="1:19" ht="15.75" x14ac:dyDescent="0.25">
      <c r="A81" s="4">
        <v>42674</v>
      </c>
      <c r="B81">
        <v>5.8170000000000002</v>
      </c>
      <c r="C81">
        <f>(B81-B80)/B80</f>
        <v>-0.14856557377049176</v>
      </c>
      <c r="D81">
        <v>1.8254999999999999</v>
      </c>
      <c r="E81">
        <v>9.2899999999999991</v>
      </c>
      <c r="F81" s="15">
        <f>(((E81/100)+1)^(1/365)-1)</f>
        <v>2.4341239725278463E-4</v>
      </c>
      <c r="G81">
        <f>1+F81</f>
        <v>1.0002434123972528</v>
      </c>
      <c r="H81">
        <f>C81-F81</f>
        <v>-0.14880898616774454</v>
      </c>
      <c r="I81">
        <f>H81^2</f>
        <v>2.2144114364271987E-2</v>
      </c>
      <c r="M81" s="9">
        <v>42838</v>
      </c>
      <c r="N81" s="7">
        <v>5.66</v>
      </c>
      <c r="O81" s="7">
        <v>-7.017543859649129E-3</v>
      </c>
      <c r="P81" s="7">
        <f>1+O81</f>
        <v>0.99298245614035086</v>
      </c>
      <c r="Q81" s="7">
        <f>O81-F194</f>
        <v>-7.2648751141552847E-3</v>
      </c>
      <c r="R81" s="7">
        <f>(Q81-$U$14)^2</f>
        <v>1.1316172384548777E-3</v>
      </c>
      <c r="S81" s="10">
        <f>(Q81-$U$15)^2</f>
        <v>4.4450554402148171E-4</v>
      </c>
    </row>
    <row r="82" spans="1:19" ht="15.75" x14ac:dyDescent="0.25">
      <c r="A82" s="4">
        <v>42675</v>
      </c>
      <c r="B82">
        <v>5.194</v>
      </c>
      <c r="C82">
        <f>(B82-B81)/B81</f>
        <v>-0.10709987966305659</v>
      </c>
      <c r="D82">
        <v>1.8273999999999999</v>
      </c>
      <c r="E82">
        <v>9.3241999999999994</v>
      </c>
      <c r="F82" s="15">
        <f>(((E82/100)+1)^(1/365)-1)</f>
        <v>2.44269811624509E-4</v>
      </c>
      <c r="G82">
        <f>1+F82</f>
        <v>1.0002442698116245</v>
      </c>
      <c r="H82">
        <f>C82-F82</f>
        <v>-0.1073441494746811</v>
      </c>
      <c r="I82">
        <f>H82^2</f>
        <v>1.1522766426442678E-2</v>
      </c>
      <c r="M82" s="9">
        <v>42842</v>
      </c>
      <c r="N82" s="7">
        <v>5.6</v>
      </c>
      <c r="O82" s="7">
        <v>-1.0600706713781006E-2</v>
      </c>
      <c r="P82" s="7">
        <f>1+O82</f>
        <v>0.98939929328621901</v>
      </c>
      <c r="Q82" s="7">
        <f>O82-F195</f>
        <v>-1.0847674882081394E-2</v>
      </c>
      <c r="R82" s="7">
        <f>(Q82-$U$14)^2</f>
        <v>1.3855010143543451E-3</v>
      </c>
      <c r="S82" s="10">
        <f>(Q82-$U$15)^2</f>
        <v>6.0841648376478677E-4</v>
      </c>
    </row>
    <row r="83" spans="1:19" ht="15.75" x14ac:dyDescent="0.25">
      <c r="A83" s="4">
        <v>42676</v>
      </c>
      <c r="B83">
        <v>5.95</v>
      </c>
      <c r="C83">
        <f>(B83-B82)/B82</f>
        <v>0.14555256064690031</v>
      </c>
      <c r="D83">
        <v>1.8025</v>
      </c>
      <c r="E83">
        <v>9.3536999999999999</v>
      </c>
      <c r="F83" s="15">
        <f>(((E83/100)+1)^(1/365)-1)</f>
        <v>2.4500917934777711E-4</v>
      </c>
      <c r="G83">
        <f>1+F83</f>
        <v>1.0002450091793478</v>
      </c>
      <c r="H83">
        <f>C83-F83</f>
        <v>0.14530755146755253</v>
      </c>
      <c r="I83">
        <f>H83^2</f>
        <v>2.1114284513495427E-2</v>
      </c>
      <c r="M83" s="9">
        <v>42843</v>
      </c>
      <c r="N83" s="7">
        <v>5.47</v>
      </c>
      <c r="O83" s="7">
        <v>-2.3214285714285698E-2</v>
      </c>
      <c r="P83" s="7">
        <f>1+O83</f>
        <v>0.97678571428571426</v>
      </c>
      <c r="Q83" s="7">
        <f>O83-F196</f>
        <v>-2.3461614464913415E-2</v>
      </c>
      <c r="R83" s="7">
        <f>(Q83-$U$14)^2</f>
        <v>2.4836526462605718E-3</v>
      </c>
      <c r="S83" s="10">
        <f>(Q83-$U$15)^2</f>
        <v>1.3898013430676936E-3</v>
      </c>
    </row>
    <row r="84" spans="1:19" ht="15.75" x14ac:dyDescent="0.25">
      <c r="A84" s="4">
        <v>42677</v>
      </c>
      <c r="B84">
        <v>5.5720000000000001</v>
      </c>
      <c r="C84">
        <f>(B84-B83)/B83</f>
        <v>-6.3529411764705904E-2</v>
      </c>
      <c r="D84">
        <v>1.8115000000000001</v>
      </c>
      <c r="E84">
        <v>9.3658999999999999</v>
      </c>
      <c r="F84" s="15">
        <f>(((E84/100)+1)^(1/365)-1)</f>
        <v>2.4531489362322745E-4</v>
      </c>
      <c r="G84">
        <f>1+F84</f>
        <v>1.0002453148936232</v>
      </c>
      <c r="H84">
        <f>C84-F84</f>
        <v>-6.3774726658329131E-2</v>
      </c>
      <c r="I84">
        <f>H84^2</f>
        <v>4.0672157603445962E-3</v>
      </c>
      <c r="M84" s="9">
        <v>42844</v>
      </c>
      <c r="N84" s="7">
        <v>5.44</v>
      </c>
      <c r="O84" s="7">
        <v>-5.4844606946982382E-3</v>
      </c>
      <c r="P84" s="7">
        <f>1+O84</f>
        <v>0.99451553930530179</v>
      </c>
      <c r="Q84" s="7">
        <f>O84-F197</f>
        <v>-5.7334415091874463E-3</v>
      </c>
      <c r="R84" s="7">
        <f>(Q84-$U$14)^2</f>
        <v>1.0309291476425868E-3</v>
      </c>
      <c r="S84" s="10">
        <f>(Q84-$U$15)^2</f>
        <v>3.8227548428793274E-4</v>
      </c>
    </row>
    <row r="85" spans="1:19" ht="15.75" x14ac:dyDescent="0.25">
      <c r="A85" s="4">
        <v>42678</v>
      </c>
      <c r="B85">
        <v>5.0890000000000004</v>
      </c>
      <c r="C85">
        <f>(B85-B84)/B84</f>
        <v>-8.6683417085427067E-2</v>
      </c>
      <c r="D85">
        <v>1.7762</v>
      </c>
      <c r="E85">
        <v>9.4275000000000002</v>
      </c>
      <c r="F85" s="15">
        <f>(((E85/100)+1)^(1/365)-1)</f>
        <v>2.468579809289384E-4</v>
      </c>
      <c r="G85">
        <f>1+F85</f>
        <v>1.0002468579809289</v>
      </c>
      <c r="H85">
        <f>C85-F85</f>
        <v>-8.6930275066356005E-2</v>
      </c>
      <c r="I85">
        <f>H85^2</f>
        <v>7.5568727231123166E-3</v>
      </c>
      <c r="M85" s="9">
        <v>42845</v>
      </c>
      <c r="N85" s="7">
        <v>5.26</v>
      </c>
      <c r="O85" s="7">
        <v>-3.3088235294117758E-2</v>
      </c>
      <c r="P85" s="7">
        <f>1+O85</f>
        <v>0.96691176470588225</v>
      </c>
      <c r="Q85" s="7">
        <f>O85-F198</f>
        <v>-3.3336730605014527E-2</v>
      </c>
      <c r="R85" s="7">
        <f>(Q85-$U$14)^2</f>
        <v>3.5654482434163744E-3</v>
      </c>
      <c r="S85" s="10">
        <f>(Q85-$U$15)^2</f>
        <v>2.2236087008442444E-3</v>
      </c>
    </row>
    <row r="86" spans="1:19" ht="15.75" x14ac:dyDescent="0.25">
      <c r="A86" s="4">
        <v>42681</v>
      </c>
      <c r="B86">
        <v>5.04</v>
      </c>
      <c r="C86">
        <f>(B86-B85)/B85</f>
        <v>-9.6286107290234572E-3</v>
      </c>
      <c r="D86">
        <v>1.8260999999999998</v>
      </c>
      <c r="E86">
        <v>9.3416999999999994</v>
      </c>
      <c r="F86" s="15">
        <f>(((E86/100)+1)^(1/365)-1)</f>
        <v>2.4470844359836263E-4</v>
      </c>
      <c r="G86">
        <f>1+F86</f>
        <v>1.0002447084435984</v>
      </c>
      <c r="H86">
        <f>C86-F86</f>
        <v>-9.8733191726218198E-3</v>
      </c>
      <c r="I86">
        <f>H86^2</f>
        <v>9.7482431484461617E-5</v>
      </c>
      <c r="M86" s="9">
        <v>42846</v>
      </c>
      <c r="N86" s="7">
        <v>4.6899999999999995</v>
      </c>
      <c r="O86" s="7">
        <v>-0.1083650190114069</v>
      </c>
      <c r="P86" s="7">
        <f>1+O86</f>
        <v>0.89163498098859306</v>
      </c>
      <c r="Q86" s="7">
        <f>O86-F199</f>
        <v>-0.10861269077213849</v>
      </c>
      <c r="R86" s="7">
        <f>(Q86-$U$14)^2</f>
        <v>1.8221580517679192E-2</v>
      </c>
      <c r="S86" s="10">
        <f>(Q86-$U$15)^2</f>
        <v>1.4989378111057067E-2</v>
      </c>
    </row>
    <row r="87" spans="1:19" ht="15.75" x14ac:dyDescent="0.25">
      <c r="A87" s="4">
        <v>42682</v>
      </c>
      <c r="B87">
        <v>4.2629999999999999</v>
      </c>
      <c r="C87">
        <f>(B87-B86)/B86</f>
        <v>-0.1541666666666667</v>
      </c>
      <c r="D87">
        <v>1.8547</v>
      </c>
      <c r="E87">
        <v>9.3134999999999994</v>
      </c>
      <c r="F87" s="15">
        <f>(((E87/100)+1)^(1/365)-1)</f>
        <v>2.4400158500692548E-4</v>
      </c>
      <c r="G87">
        <f>1+F87</f>
        <v>1.0002440015850069</v>
      </c>
      <c r="H87">
        <f>C87-F87</f>
        <v>-0.15441066825167363</v>
      </c>
      <c r="I87">
        <f>H87^2</f>
        <v>2.384265446992841E-2</v>
      </c>
      <c r="M87" s="9">
        <v>42849</v>
      </c>
      <c r="N87" s="7">
        <v>4.59</v>
      </c>
      <c r="O87" s="7">
        <v>-2.132196162046901E-2</v>
      </c>
      <c r="P87" s="7">
        <f>1+O87</f>
        <v>0.97867803837953105</v>
      </c>
      <c r="Q87" s="7">
        <f>O87-F200</f>
        <v>-2.1568173413794745E-2</v>
      </c>
      <c r="R87" s="7">
        <f>(Q87-$U$14)^2</f>
        <v>2.2985137304891018E-3</v>
      </c>
      <c r="S87" s="10">
        <f>(Q87-$U$15)^2</f>
        <v>1.2522113478328194E-3</v>
      </c>
    </row>
    <row r="88" spans="1:19" ht="15.75" x14ac:dyDescent="0.25">
      <c r="A88" s="4">
        <v>42683</v>
      </c>
      <c r="B88">
        <v>3.605</v>
      </c>
      <c r="C88">
        <f>(B88-B87)/B87</f>
        <v>-0.15435139573070605</v>
      </c>
      <c r="D88">
        <v>2.0571000000000002</v>
      </c>
      <c r="E88">
        <v>9.2675000000000001</v>
      </c>
      <c r="F88" s="15">
        <f>(((E88/100)+1)^(1/365)-1)</f>
        <v>2.4284816291331168E-4</v>
      </c>
      <c r="G88">
        <f>1+F88</f>
        <v>1.0002428481629133</v>
      </c>
      <c r="H88">
        <f>C88-F88</f>
        <v>-0.15459424389361937</v>
      </c>
      <c r="I88">
        <f>H88^2</f>
        <v>2.3899380245039868E-2</v>
      </c>
      <c r="M88" s="9">
        <v>42850</v>
      </c>
      <c r="N88" s="7">
        <v>4.1500000000000004</v>
      </c>
      <c r="O88" s="7">
        <v>-9.5860566448801643E-2</v>
      </c>
      <c r="P88" s="7">
        <f>1+O88</f>
        <v>0.9041394335511983</v>
      </c>
      <c r="Q88" s="7">
        <f>O88-F201</f>
        <v>-9.6105670854275738E-2</v>
      </c>
      <c r="R88" s="7">
        <f>(Q88-$U$14)^2</f>
        <v>1.5001427498487676E-2</v>
      </c>
      <c r="S88" s="10">
        <f>(Q88-$U$15)^2</f>
        <v>1.2083306851037685E-2</v>
      </c>
    </row>
    <row r="89" spans="1:19" ht="15.75" x14ac:dyDescent="0.25">
      <c r="A89" s="4">
        <v>42684</v>
      </c>
      <c r="B89">
        <v>4.7249999999999996</v>
      </c>
      <c r="C89">
        <f>(B89-B88)/B88</f>
        <v>0.31067961165048535</v>
      </c>
      <c r="D89">
        <v>2.1501000000000001</v>
      </c>
      <c r="E89">
        <v>9.2568000000000001</v>
      </c>
      <c r="F89" s="15">
        <f>(((E89/100)+1)^(1/365)-1)</f>
        <v>2.4257979748498748E-4</v>
      </c>
      <c r="G89">
        <f>1+F89</f>
        <v>1.000242579797485</v>
      </c>
      <c r="H89">
        <f>C89-F89</f>
        <v>0.31043703185300037</v>
      </c>
      <c r="I89">
        <f>H89^2</f>
        <v>9.6371150745700768E-2</v>
      </c>
      <c r="M89" s="9">
        <v>42851</v>
      </c>
      <c r="N89" s="7">
        <v>4.34</v>
      </c>
      <c r="O89" s="7">
        <v>4.5783132530120361E-2</v>
      </c>
      <c r="P89" s="7">
        <f>1+O89</f>
        <v>1.0457831325301203</v>
      </c>
      <c r="Q89" s="7">
        <f>O89-F202</f>
        <v>4.5537682331200389E-2</v>
      </c>
      <c r="R89" s="7">
        <f>(Q89-$U$14)^2</f>
        <v>3.6722204251314204E-4</v>
      </c>
      <c r="S89" s="10">
        <f>(Q89-$U$15)^2</f>
        <v>1.0061112851645754E-3</v>
      </c>
    </row>
    <row r="90" spans="1:19" ht="15.75" x14ac:dyDescent="0.25">
      <c r="A90" s="4">
        <v>42685</v>
      </c>
      <c r="B90">
        <v>4.13</v>
      </c>
      <c r="C90">
        <f>(B90-B89)/B89</f>
        <v>-0.12592592592592589</v>
      </c>
      <c r="D90">
        <v>2.1501000000000001</v>
      </c>
      <c r="E90">
        <v>9.2623999999999995</v>
      </c>
      <c r="F90" s="15">
        <f>(((E90/100)+1)^(1/365)-1)</f>
        <v>2.4272025368832217E-4</v>
      </c>
      <c r="G90">
        <f>1+F90</f>
        <v>1.0002427202536883</v>
      </c>
      <c r="H90">
        <f>C90-F90</f>
        <v>-0.12616864617961421</v>
      </c>
      <c r="I90">
        <f>H90^2</f>
        <v>1.5918527278796678E-2</v>
      </c>
      <c r="M90" s="9">
        <v>42852</v>
      </c>
      <c r="N90" s="7">
        <v>4.21</v>
      </c>
      <c r="O90" s="7">
        <v>-2.9953917050691222E-2</v>
      </c>
      <c r="P90" s="7">
        <f>1+O90</f>
        <v>0.97004608294930883</v>
      </c>
      <c r="Q90" s="7">
        <f>O90-F203</f>
        <v>-3.0199377271960811E-2</v>
      </c>
      <c r="R90" s="7">
        <f>(Q90-$U$14)^2</f>
        <v>3.2006198698015646E-3</v>
      </c>
      <c r="S90" s="10">
        <f>(Q90-$U$15)^2</f>
        <v>1.9375669175172373E-3</v>
      </c>
    </row>
    <row r="91" spans="1:19" ht="15.75" x14ac:dyDescent="0.25">
      <c r="A91" s="4">
        <v>42688</v>
      </c>
      <c r="B91">
        <v>4.2770000000000001</v>
      </c>
      <c r="C91">
        <f>(B91-B90)/B90</f>
        <v>3.5593220338983107E-2</v>
      </c>
      <c r="D91">
        <v>2.2614000000000001</v>
      </c>
      <c r="E91">
        <v>9.2406000000000006</v>
      </c>
      <c r="F91" s="15">
        <f>(((E91/100)+1)^(1/365)-1)</f>
        <v>2.4217343732435559E-4</v>
      </c>
      <c r="G91">
        <f>1+F91</f>
        <v>1.0002421734373244</v>
      </c>
      <c r="H91">
        <f>C91-F91</f>
        <v>3.5351046901658752E-2</v>
      </c>
      <c r="I91">
        <f>H91^2</f>
        <v>1.2496965170432769E-3</v>
      </c>
      <c r="M91" s="9">
        <v>42853</v>
      </c>
      <c r="N91" s="7">
        <v>4.2</v>
      </c>
      <c r="O91" s="7">
        <v>-2.3752969121139636E-3</v>
      </c>
      <c r="P91" s="7">
        <f>1+O91</f>
        <v>0.99762470308788609</v>
      </c>
      <c r="Q91" s="7">
        <f>O91-F204</f>
        <v>-2.6206193228729938E-3</v>
      </c>
      <c r="R91" s="7">
        <f>(Q91-$U$14)^2</f>
        <v>8.4072528845965608E-4</v>
      </c>
      <c r="S91" s="10">
        <f>(Q91-$U$15)^2</f>
        <v>2.7024217849728766E-4</v>
      </c>
    </row>
    <row r="92" spans="1:19" ht="15.75" x14ac:dyDescent="0.25">
      <c r="A92" s="4">
        <v>42689</v>
      </c>
      <c r="B92">
        <v>3.71</v>
      </c>
      <c r="C92">
        <f>(B92-B91)/B91</f>
        <v>-0.13256955810147303</v>
      </c>
      <c r="D92">
        <v>2.2189000000000001</v>
      </c>
      <c r="E92">
        <v>9.2112999999999996</v>
      </c>
      <c r="F92" s="15">
        <f>(((E92/100)+1)^(1/365)-1)</f>
        <v>2.4143832461720471E-4</v>
      </c>
      <c r="G92">
        <f>1+F92</f>
        <v>1.0002414383246172</v>
      </c>
      <c r="H92">
        <f>C92-F92</f>
        <v>-0.13281099642609023</v>
      </c>
      <c r="I92">
        <f>H92^2</f>
        <v>1.7638760771690954E-2</v>
      </c>
      <c r="M92" s="9">
        <v>42856</v>
      </c>
      <c r="N92" s="7">
        <v>4.24</v>
      </c>
      <c r="O92" s="7">
        <v>9.5238095238095316E-3</v>
      </c>
      <c r="P92" s="7">
        <f>1+O92</f>
        <v>1.0095238095238095</v>
      </c>
      <c r="Q92" s="7">
        <f>O92-F205</f>
        <v>9.2775576524142672E-3</v>
      </c>
      <c r="R92" s="7">
        <f>(Q92-$U$14)^2</f>
        <v>2.9231035762431997E-4</v>
      </c>
      <c r="S92" s="10">
        <f>(Q92-$U$15)^2</f>
        <v>2.0619476336847689E-5</v>
      </c>
    </row>
    <row r="93" spans="1:19" ht="15.75" x14ac:dyDescent="0.25">
      <c r="A93" s="4">
        <v>42690</v>
      </c>
      <c r="B93">
        <v>3.7450000000000001</v>
      </c>
      <c r="C93">
        <f>(B93-B92)/B92</f>
        <v>9.4339622641509812E-3</v>
      </c>
      <c r="D93">
        <v>2.2225000000000001</v>
      </c>
      <c r="E93">
        <v>9.2172999999999998</v>
      </c>
      <c r="F93" s="15">
        <f>(((E93/100)+1)^(1/365)-1)</f>
        <v>2.4158887565550735E-4</v>
      </c>
      <c r="G93">
        <f>1+F93</f>
        <v>1.0002415888756555</v>
      </c>
      <c r="H93">
        <f>C93-F93</f>
        <v>9.1923733884954738E-3</v>
      </c>
      <c r="I93">
        <f>H93^2</f>
        <v>8.4499728513519765E-5</v>
      </c>
      <c r="M93" s="9">
        <v>42857</v>
      </c>
      <c r="N93" s="7">
        <v>4.17</v>
      </c>
      <c r="O93" s="7">
        <v>-1.6509433962264217E-2</v>
      </c>
      <c r="P93" s="7">
        <f>1+O93</f>
        <v>0.98349056603773577</v>
      </c>
      <c r="Q93" s="7">
        <f>O93-F206</f>
        <v>-1.6755452871703755E-2</v>
      </c>
      <c r="R93" s="7">
        <f>(Q93-$U$14)^2</f>
        <v>1.8602052461917898E-3</v>
      </c>
      <c r="S93" s="10">
        <f>(Q93-$U$15)^2</f>
        <v>9.3476200857491813E-4</v>
      </c>
    </row>
    <row r="94" spans="1:19" ht="15.75" x14ac:dyDescent="0.25">
      <c r="A94" s="4">
        <v>42691</v>
      </c>
      <c r="B94">
        <v>3.5489999999999999</v>
      </c>
      <c r="C94">
        <f>(B94-B93)/B93</f>
        <v>-5.2336448598130886E-2</v>
      </c>
      <c r="D94">
        <v>2.3026</v>
      </c>
      <c r="E94">
        <v>9.2058999999999997</v>
      </c>
      <c r="F94" s="15">
        <f>(((E94/100)+1)^(1/365)-1)</f>
        <v>2.413028216301516E-4</v>
      </c>
      <c r="G94">
        <f>1+F94</f>
        <v>1.0002413028216302</v>
      </c>
      <c r="H94">
        <f>C94-F94</f>
        <v>-5.2577751419761037E-2</v>
      </c>
      <c r="I94">
        <f>H94^2</f>
        <v>2.7644199443581838E-3</v>
      </c>
      <c r="M94" s="9">
        <v>42858</v>
      </c>
      <c r="N94" s="7">
        <v>4.28</v>
      </c>
      <c r="O94" s="7">
        <v>2.6378896882494084E-2</v>
      </c>
      <c r="P94" s="7">
        <f>1+O94</f>
        <v>1.0263788968824941</v>
      </c>
      <c r="Q94" s="7">
        <f>O94-F207</f>
        <v>2.6132855427486022E-2</v>
      </c>
      <c r="R94" s="7">
        <f>(Q94-$U$14)^2</f>
        <v>5.8461657901988528E-8</v>
      </c>
      <c r="S94" s="10">
        <f>(Q94-$U$15)^2</f>
        <v>1.5164519656768891E-4</v>
      </c>
    </row>
    <row r="95" spans="1:19" ht="15.75" x14ac:dyDescent="0.25">
      <c r="A95" s="4">
        <v>42692</v>
      </c>
      <c r="B95">
        <v>3.6259999999999999</v>
      </c>
      <c r="C95">
        <f>(B95-B94)/B94</f>
        <v>2.1696252465483224E-2</v>
      </c>
      <c r="D95">
        <v>2.3548</v>
      </c>
      <c r="E95">
        <v>9.2126999999999999</v>
      </c>
      <c r="F95" s="15">
        <f>(((E95/100)+1)^(1/365)-1)</f>
        <v>2.4147345393066288E-4</v>
      </c>
      <c r="G95">
        <f>1+F95</f>
        <v>1.0002414734539307</v>
      </c>
      <c r="H95">
        <f>C95-F95</f>
        <v>2.1454779011552561E-2</v>
      </c>
      <c r="I95">
        <f>H95^2</f>
        <v>4.6030754243455628E-4</v>
      </c>
      <c r="M95" s="9">
        <v>42859</v>
      </c>
      <c r="N95" s="7">
        <v>4.3</v>
      </c>
      <c r="O95" s="7">
        <v>4.6728971962615821E-3</v>
      </c>
      <c r="P95" s="7">
        <f>1+O95</f>
        <v>1.0046728971962615</v>
      </c>
      <c r="Q95" s="7">
        <f>O95-F208</f>
        <v>4.426770570774851E-3</v>
      </c>
      <c r="R95" s="7">
        <f>(Q95-$U$14)^2</f>
        <v>4.8170914299140607E-4</v>
      </c>
      <c r="S95" s="10">
        <f>(Q95-$U$15)^2</f>
        <v>8.8203173059612833E-5</v>
      </c>
    </row>
    <row r="96" spans="1:19" ht="15.75" x14ac:dyDescent="0.25">
      <c r="A96" s="4">
        <v>42695</v>
      </c>
      <c r="B96">
        <v>3.157</v>
      </c>
      <c r="C96">
        <f>(B96-B95)/B95</f>
        <v>-0.12934362934362931</v>
      </c>
      <c r="D96">
        <v>2.3153999999999999</v>
      </c>
      <c r="E96">
        <v>9.2050999999999998</v>
      </c>
      <c r="F96" s="15">
        <f>(((E96/100)+1)^(1/365)-1)</f>
        <v>2.4128274654522386E-4</v>
      </c>
      <c r="G96">
        <f>1+F96</f>
        <v>1.0002412827465452</v>
      </c>
      <c r="H96">
        <f>C96-F96</f>
        <v>-0.12958491209017453</v>
      </c>
      <c r="I96">
        <f>H96^2</f>
        <v>1.6792249441418262E-2</v>
      </c>
      <c r="M96" s="9">
        <v>42860</v>
      </c>
      <c r="N96" s="7">
        <v>4.1900000000000004</v>
      </c>
      <c r="O96" s="7">
        <v>-2.5581395348837077E-2</v>
      </c>
      <c r="P96" s="7">
        <f>1+O96</f>
        <v>0.97441860465116292</v>
      </c>
      <c r="Q96" s="7">
        <f>O96-F209</f>
        <v>-2.5827123654390549E-2</v>
      </c>
      <c r="R96" s="7">
        <f>(Q96-$U$14)^2</f>
        <v>2.7250245341750379E-3</v>
      </c>
      <c r="S96" s="10">
        <f>(Q96-$U$15)^2</f>
        <v>1.571769528705513E-3</v>
      </c>
    </row>
    <row r="97" spans="1:20" ht="15.75" x14ac:dyDescent="0.25">
      <c r="A97" s="4">
        <v>42696</v>
      </c>
      <c r="B97">
        <v>6.2789999999999999</v>
      </c>
      <c r="C97">
        <f>(B97-B96)/B96</f>
        <v>0.98891352549889133</v>
      </c>
      <c r="D97">
        <v>2.3119000000000001</v>
      </c>
      <c r="E97">
        <v>9.1785999999999994</v>
      </c>
      <c r="F97" s="15">
        <f>(((E97/100)+1)^(1/365)-1)</f>
        <v>2.4061767645333632E-4</v>
      </c>
      <c r="G97">
        <f>1+F97</f>
        <v>1.0002406176764533</v>
      </c>
      <c r="H97">
        <f>C97-F97</f>
        <v>0.988672907822438</v>
      </c>
      <c r="I97">
        <f>H97^2</f>
        <v>0.97747411866207501</v>
      </c>
      <c r="M97" s="9">
        <v>42863</v>
      </c>
      <c r="N97" s="7">
        <v>4.17</v>
      </c>
      <c r="O97" s="7">
        <v>-4.7732696897375797E-3</v>
      </c>
      <c r="P97" s="7">
        <f>1+O97</f>
        <v>0.99522673031026243</v>
      </c>
      <c r="Q97" s="7">
        <f>O97-F210</f>
        <v>-5.020085097089632E-3</v>
      </c>
      <c r="R97" s="7">
        <f>(Q97-$U$14)^2</f>
        <v>9.8562900782185321E-4</v>
      </c>
      <c r="S97" s="10">
        <f>(Q97-$U$15)^2</f>
        <v>3.5488946296223739E-4</v>
      </c>
    </row>
    <row r="98" spans="1:20" ht="15.75" x14ac:dyDescent="0.25">
      <c r="A98" s="4">
        <v>42697</v>
      </c>
      <c r="B98">
        <v>4.9000000000000004</v>
      </c>
      <c r="C98">
        <f>(B98-B97)/B97</f>
        <v>-0.21962095875139348</v>
      </c>
      <c r="D98">
        <v>2.3498000000000001</v>
      </c>
      <c r="E98">
        <v>9.1694999999999993</v>
      </c>
      <c r="F98" s="15">
        <f>(((E98/100)+1)^(1/365)-1)</f>
        <v>2.4038925676039824E-4</v>
      </c>
      <c r="G98">
        <f>1+F98</f>
        <v>1.0002403892567604</v>
      </c>
      <c r="H98">
        <f>C98-F98</f>
        <v>-0.21986134800815388</v>
      </c>
      <c r="I98">
        <f>H98^2</f>
        <v>4.8339012347962548E-2</v>
      </c>
      <c r="M98" s="9">
        <v>42864</v>
      </c>
      <c r="N98" s="7">
        <v>4.2300000000000004</v>
      </c>
      <c r="O98" s="7">
        <v>1.4388489208633212E-2</v>
      </c>
      <c r="P98" s="7">
        <f>1+O98</f>
        <v>1.0143884892086332</v>
      </c>
      <c r="Q98" s="7">
        <f>O98-F211</f>
        <v>1.4141418369713041E-2</v>
      </c>
      <c r="R98" s="7">
        <f>(Q98-$U$14)^2</f>
        <v>1.4965180649344838E-4</v>
      </c>
      <c r="S98" s="10">
        <f>(Q98-$U$15)^2</f>
        <v>1.0432471200776528E-7</v>
      </c>
    </row>
    <row r="99" spans="1:20" ht="15.75" x14ac:dyDescent="0.25">
      <c r="A99" s="4">
        <v>42699</v>
      </c>
      <c r="B99">
        <v>5.383</v>
      </c>
      <c r="C99">
        <f>(B99-B98)/B98</f>
        <v>9.857142857142849E-2</v>
      </c>
      <c r="D99">
        <v>2.3572000000000002</v>
      </c>
      <c r="E99">
        <v>9.1509999999999998</v>
      </c>
      <c r="F99" s="15">
        <f>(((E99/100)+1)^(1/365)-1)</f>
        <v>2.399248285094302E-4</v>
      </c>
      <c r="G99">
        <f>1+F99</f>
        <v>1.0002399248285094</v>
      </c>
      <c r="H99">
        <f>C99-F99</f>
        <v>9.833150374291906E-2</v>
      </c>
      <c r="I99">
        <f>H99^2</f>
        <v>9.6690846283437049E-3</v>
      </c>
      <c r="M99" s="9">
        <v>42865</v>
      </c>
      <c r="N99" s="7">
        <v>4.42</v>
      </c>
      <c r="O99" s="7">
        <v>4.4917257683215008E-2</v>
      </c>
      <c r="P99" s="7">
        <f>1+O99</f>
        <v>1.0449172576832151</v>
      </c>
      <c r="Q99" s="7">
        <f>O99-F212</f>
        <v>4.4670099201679005E-2</v>
      </c>
      <c r="R99" s="7">
        <f>(Q99-$U$14)^2</f>
        <v>3.3472368526616319E-4</v>
      </c>
      <c r="S99" s="10">
        <f>(Q99-$U$15)^2</f>
        <v>9.5182580058129494E-4</v>
      </c>
    </row>
    <row r="100" spans="1:20" ht="15.75" x14ac:dyDescent="0.25">
      <c r="A100" s="4">
        <v>42702</v>
      </c>
      <c r="B100">
        <v>4.9909999999999997</v>
      </c>
      <c r="C100">
        <f>(B100-B99)/B99</f>
        <v>-7.2821846553966257E-2</v>
      </c>
      <c r="D100">
        <v>2.3124000000000002</v>
      </c>
      <c r="E100">
        <v>9.1379000000000001</v>
      </c>
      <c r="F100" s="15">
        <f>(((E100/100)+1)^(1/365)-1)</f>
        <v>2.3959591562294769E-4</v>
      </c>
      <c r="G100">
        <f>1+F100</f>
        <v>1.0002395959156229</v>
      </c>
      <c r="H100">
        <f>C100-F100</f>
        <v>-7.3061442469589205E-2</v>
      </c>
      <c r="I100">
        <f>H100^2</f>
        <v>5.337974375737093E-3</v>
      </c>
      <c r="M100" s="9">
        <v>42866</v>
      </c>
      <c r="N100" s="7">
        <v>4.5600000000000005</v>
      </c>
      <c r="O100" s="7">
        <v>3.167420814479651E-2</v>
      </c>
      <c r="P100" s="7">
        <f>1+O100</f>
        <v>1.0316742081447965</v>
      </c>
      <c r="Q100" s="7">
        <f>O100-F213</f>
        <v>3.1427097240333678E-2</v>
      </c>
      <c r="R100" s="7">
        <f>(Q100-$U$14)^2</f>
        <v>2.5527284913777949E-5</v>
      </c>
      <c r="S100" s="10">
        <f>(Q100-$U$15)^2</f>
        <v>3.1006533780195475E-4</v>
      </c>
    </row>
    <row r="101" spans="1:20" ht="16.5" thickBot="1" x14ac:dyDescent="0.3">
      <c r="A101" s="4">
        <v>42703</v>
      </c>
      <c r="B101">
        <v>4.76</v>
      </c>
      <c r="C101">
        <f>(B101-B100)/B100</f>
        <v>-4.6283309957924242E-2</v>
      </c>
      <c r="D101">
        <v>2.2909999999999999</v>
      </c>
      <c r="E101">
        <v>9.1347000000000005</v>
      </c>
      <c r="F101" s="15">
        <f>(((E101/100)+1)^(1/365)-1)</f>
        <v>2.3951556450696465E-4</v>
      </c>
      <c r="G101">
        <f>1+F101</f>
        <v>1.000239515564507</v>
      </c>
      <c r="H101">
        <f>C101-F101</f>
        <v>-4.6522825522431206E-2</v>
      </c>
      <c r="I101">
        <f>H101^2</f>
        <v>2.1643732945905766E-3</v>
      </c>
      <c r="M101" s="12">
        <v>42867</v>
      </c>
      <c r="N101" s="13">
        <v>4.5600000000000005</v>
      </c>
      <c r="O101" s="13">
        <v>0</v>
      </c>
      <c r="P101" s="13">
        <f>1+O101</f>
        <v>1</v>
      </c>
      <c r="Q101" s="13">
        <f>O101-F214</f>
        <v>-2.4711090446283279E-4</v>
      </c>
      <c r="R101" s="13">
        <f>(Q101-$U$14)^2</f>
        <v>7.0871782803890772E-4</v>
      </c>
      <c r="S101" s="14">
        <f>(Q101-$U$15)^2</f>
        <v>1.9783930049184484E-4</v>
      </c>
    </row>
    <row r="102" spans="1:20" ht="15.75" x14ac:dyDescent="0.25">
      <c r="A102" s="4">
        <v>42704</v>
      </c>
      <c r="B102">
        <v>3.71</v>
      </c>
      <c r="C102">
        <f>(B102-B101)/B101</f>
        <v>-0.22058823529411761</v>
      </c>
      <c r="D102">
        <v>2.3809</v>
      </c>
      <c r="E102">
        <v>9.1704000000000008</v>
      </c>
      <c r="F102" s="15">
        <f>(((E102/100)+1)^(1/365)-1)</f>
        <v>2.4041184856504749E-4</v>
      </c>
      <c r="G102">
        <f>1+F102</f>
        <v>1.000240411848565</v>
      </c>
      <c r="H102">
        <f>C102-F102</f>
        <v>-0.22082864714268266</v>
      </c>
      <c r="I102">
        <f>H102^2</f>
        <v>4.8765291398867448E-2</v>
      </c>
      <c r="M102" s="4"/>
      <c r="N102" s="7"/>
      <c r="O102" s="7"/>
      <c r="P102" s="7"/>
      <c r="Q102" s="7"/>
      <c r="R102" s="7"/>
      <c r="S102" s="7"/>
      <c r="T102" s="7"/>
    </row>
    <row r="103" spans="1:20" ht="15.75" x14ac:dyDescent="0.25">
      <c r="A103" s="4">
        <v>42705</v>
      </c>
      <c r="B103">
        <v>3.3810000000000002</v>
      </c>
      <c r="C103">
        <f>(B103-B102)/B102</f>
        <v>-8.8679245283018793E-2</v>
      </c>
      <c r="D103">
        <v>2.4481000000000002</v>
      </c>
      <c r="E103">
        <v>9.2042000000000002</v>
      </c>
      <c r="F103" s="15">
        <f>(((E103/100)+1)^(1/365)-1)</f>
        <v>2.4126016189951471E-4</v>
      </c>
      <c r="G103">
        <f>1+F103</f>
        <v>1.0002412601618995</v>
      </c>
      <c r="H103">
        <f>C103-F103</f>
        <v>-8.8920505444918307E-2</v>
      </c>
      <c r="I103">
        <f>H103^2</f>
        <v>7.9068562885797472E-3</v>
      </c>
      <c r="M103" s="4"/>
      <c r="N103" s="7"/>
      <c r="O103" s="7"/>
      <c r="P103" s="7"/>
      <c r="Q103" s="7"/>
      <c r="R103" s="7"/>
      <c r="S103" s="7"/>
      <c r="T103" s="7"/>
    </row>
    <row r="104" spans="1:20" ht="15.75" x14ac:dyDescent="0.25">
      <c r="A104" s="4">
        <v>42706</v>
      </c>
      <c r="B104">
        <v>3.395</v>
      </c>
      <c r="C104">
        <f>(B104-B103)/B103</f>
        <v>4.1407867494823395E-3</v>
      </c>
      <c r="D104">
        <v>2.3830999999999998</v>
      </c>
      <c r="E104">
        <v>9.1959</v>
      </c>
      <c r="F104" s="15">
        <f>(((E104/100)+1)^(1/365)-1)</f>
        <v>2.410518725273203E-4</v>
      </c>
      <c r="G104">
        <f>1+F104</f>
        <v>1.0002410518725273</v>
      </c>
      <c r="H104">
        <f>C104-F104</f>
        <v>3.8997348769550192E-3</v>
      </c>
      <c r="I104">
        <f>H104^2</f>
        <v>1.5207932110539378E-5</v>
      </c>
      <c r="M104" s="4"/>
      <c r="N104" s="7"/>
      <c r="O104" s="7"/>
      <c r="P104" s="7"/>
      <c r="Q104" s="7"/>
      <c r="R104" s="7"/>
      <c r="S104" s="7"/>
      <c r="T104" s="7"/>
    </row>
    <row r="105" spans="1:20" ht="15.75" x14ac:dyDescent="0.25">
      <c r="A105" s="4">
        <v>42709</v>
      </c>
      <c r="B105">
        <v>3.6470000000000002</v>
      </c>
      <c r="C105">
        <f>(B105-B104)/B104</f>
        <v>7.422680412371141E-2</v>
      </c>
      <c r="D105">
        <v>2.3940999999999999</v>
      </c>
      <c r="E105">
        <v>9.1906999999999996</v>
      </c>
      <c r="F105" s="15">
        <f>(((E105/100)+1)^(1/365)-1)</f>
        <v>2.4092136993614233E-4</v>
      </c>
      <c r="G105">
        <f>1+F105</f>
        <v>1.0002409213699361</v>
      </c>
      <c r="H105">
        <f>C105-F105</f>
        <v>7.3985882753775267E-2</v>
      </c>
      <c r="I105">
        <f>H105^2</f>
        <v>5.4739108468553803E-3</v>
      </c>
      <c r="M105" s="4"/>
      <c r="N105" s="7"/>
      <c r="O105" s="7"/>
      <c r="P105" s="7"/>
      <c r="Q105" s="7"/>
      <c r="R105" s="7"/>
      <c r="S105" s="7"/>
      <c r="T105" s="7"/>
    </row>
    <row r="106" spans="1:20" ht="15.75" x14ac:dyDescent="0.25">
      <c r="A106" s="4">
        <v>42710</v>
      </c>
      <c r="B106">
        <v>3.5489999999999999</v>
      </c>
      <c r="C106">
        <f>(B106-B105)/B105</f>
        <v>-2.6871401151631561E-2</v>
      </c>
      <c r="D106">
        <v>2.3887</v>
      </c>
      <c r="E106">
        <v>9.1682000000000006</v>
      </c>
      <c r="F106" s="15">
        <f>(((E106/100)+1)^(1/365)-1)</f>
        <v>2.4035662382559941E-4</v>
      </c>
      <c r="G106">
        <f>1+F106</f>
        <v>1.0002403566238256</v>
      </c>
      <c r="H106">
        <f>C106-F106</f>
        <v>-2.7111757775457161E-2</v>
      </c>
      <c r="I106">
        <f>H106^2</f>
        <v>7.3504740967506184E-4</v>
      </c>
      <c r="M106" s="4"/>
      <c r="N106" s="7"/>
      <c r="O106" s="7"/>
      <c r="P106" s="7"/>
      <c r="Q106" s="7"/>
      <c r="R106" s="7"/>
      <c r="S106" s="7"/>
      <c r="T106" s="7"/>
    </row>
    <row r="107" spans="1:20" ht="15.75" x14ac:dyDescent="0.25">
      <c r="A107" s="4">
        <v>42711</v>
      </c>
      <c r="B107">
        <v>3.7800000000000002</v>
      </c>
      <c r="C107">
        <f>(B107-B106)/B106</f>
        <v>6.5088757396449801E-2</v>
      </c>
      <c r="D107">
        <v>2.3401000000000001</v>
      </c>
      <c r="E107">
        <v>9.1153999999999993</v>
      </c>
      <c r="F107" s="15">
        <f>(((E107/100)+1)^(1/365)-1)</f>
        <v>2.3903089701349245E-4</v>
      </c>
      <c r="G107">
        <f>1+F107</f>
        <v>1.0002390308970135</v>
      </c>
      <c r="H107">
        <f>C107-F107</f>
        <v>6.4849726499436308E-2</v>
      </c>
      <c r="I107">
        <f>H107^2</f>
        <v>4.2054870270516916E-3</v>
      </c>
      <c r="M107" s="4"/>
      <c r="N107" s="7"/>
      <c r="O107" s="7"/>
      <c r="P107" s="7"/>
      <c r="Q107" s="7"/>
      <c r="R107" s="7"/>
      <c r="S107" s="7"/>
      <c r="T107" s="7"/>
    </row>
    <row r="108" spans="1:20" ht="15.75" x14ac:dyDescent="0.25">
      <c r="A108" s="4">
        <v>42712</v>
      </c>
      <c r="B108">
        <v>4.8789999999999996</v>
      </c>
      <c r="C108">
        <f>(B108-B107)/B107</f>
        <v>0.29074074074074052</v>
      </c>
      <c r="D108">
        <v>2.4070999999999998</v>
      </c>
      <c r="E108">
        <v>9.0868000000000002</v>
      </c>
      <c r="F108" s="15">
        <f>(((E108/100)+1)^(1/365)-1)</f>
        <v>2.3831252784733969E-4</v>
      </c>
      <c r="G108">
        <f>1+F108</f>
        <v>1.0002383125278473</v>
      </c>
      <c r="H108">
        <f>C108-F108</f>
        <v>0.29050242821289318</v>
      </c>
      <c r="I108">
        <f>H108^2</f>
        <v>8.4391660797587156E-2</v>
      </c>
      <c r="M108" s="4"/>
      <c r="N108" s="7"/>
      <c r="O108" s="7"/>
      <c r="P108" s="7"/>
      <c r="Q108" s="7"/>
      <c r="R108" s="7"/>
      <c r="S108" s="7"/>
      <c r="T108" s="7"/>
    </row>
    <row r="109" spans="1:20" ht="15.75" x14ac:dyDescent="0.25">
      <c r="A109" s="4">
        <v>42713</v>
      </c>
      <c r="B109">
        <v>4.7039999999999997</v>
      </c>
      <c r="C109">
        <f>(B109-B108)/B108</f>
        <v>-3.5868005738880888E-2</v>
      </c>
      <c r="D109">
        <v>2.4675000000000002</v>
      </c>
      <c r="E109">
        <v>9.0536999999999992</v>
      </c>
      <c r="F109" s="15">
        <f>(((E109/100)+1)^(1/365)-1)</f>
        <v>2.3748089405306594E-4</v>
      </c>
      <c r="G109">
        <f>1+F109</f>
        <v>1.0002374808940531</v>
      </c>
      <c r="H109">
        <f>C109-F109</f>
        <v>-3.6105486632933954E-2</v>
      </c>
      <c r="I109">
        <f>H109^2</f>
        <v>1.3036061650009724E-3</v>
      </c>
      <c r="M109" s="4"/>
      <c r="N109" s="7"/>
      <c r="O109" s="7"/>
      <c r="P109" s="7"/>
      <c r="Q109" s="7"/>
      <c r="R109" s="7"/>
      <c r="S109" s="7"/>
      <c r="T109" s="7"/>
    </row>
    <row r="110" spans="1:20" ht="15.75" x14ac:dyDescent="0.25">
      <c r="A110" s="4">
        <v>42716</v>
      </c>
      <c r="B110">
        <v>4.55</v>
      </c>
      <c r="C110">
        <f>(B110-B109)/B109</f>
        <v>-3.2738095238095219E-2</v>
      </c>
      <c r="D110">
        <v>2.4712000000000001</v>
      </c>
      <c r="E110">
        <v>9.0463000000000005</v>
      </c>
      <c r="F110" s="15">
        <f>(((E110/100)+1)^(1/365)-1)</f>
        <v>2.3729493545232572E-4</v>
      </c>
      <c r="G110">
        <f>1+F110</f>
        <v>1.0002372949354523</v>
      </c>
      <c r="H110">
        <f>C110-F110</f>
        <v>-3.2975390173547545E-2</v>
      </c>
      <c r="I110">
        <f>H110^2</f>
        <v>1.087376357097696E-3</v>
      </c>
      <c r="M110" s="4"/>
      <c r="N110" s="7"/>
      <c r="O110" s="7"/>
      <c r="P110" s="7"/>
      <c r="Q110" s="7"/>
      <c r="R110" s="7"/>
      <c r="S110" s="7"/>
      <c r="T110" s="7"/>
    </row>
    <row r="111" spans="1:20" ht="15.75" x14ac:dyDescent="0.25">
      <c r="A111" s="4">
        <v>42717</v>
      </c>
      <c r="B111">
        <v>4.0460000000000003</v>
      </c>
      <c r="C111">
        <f>(B111-B110)/B110</f>
        <v>-0.11076923076923068</v>
      </c>
      <c r="D111">
        <v>2.4712999999999998</v>
      </c>
      <c r="E111">
        <v>9.0015999999999998</v>
      </c>
      <c r="F111" s="15">
        <f>(((E111/100)+1)^(1/365)-1)</f>
        <v>2.3617137730891358E-4</v>
      </c>
      <c r="G111">
        <f>1+F111</f>
        <v>1.0002361713773089</v>
      </c>
      <c r="H111">
        <f>C111-F111</f>
        <v>-0.11100540214653959</v>
      </c>
      <c r="I111">
        <f>H111^2</f>
        <v>1.2322199305714977E-2</v>
      </c>
      <c r="M111" s="4"/>
      <c r="N111" s="7"/>
      <c r="O111" s="7"/>
      <c r="P111" s="7"/>
      <c r="Q111" s="7"/>
      <c r="R111" s="7"/>
      <c r="S111" s="7"/>
      <c r="T111" s="7"/>
    </row>
    <row r="112" spans="1:20" ht="15.75" x14ac:dyDescent="0.25">
      <c r="A112" s="4">
        <v>42718</v>
      </c>
      <c r="B112">
        <v>4.2</v>
      </c>
      <c r="C112">
        <f>(B112-B111)/B111</f>
        <v>3.8062283737024201E-2</v>
      </c>
      <c r="D112">
        <v>2.5707</v>
      </c>
      <c r="E112">
        <v>9.0373999999999999</v>
      </c>
      <c r="F112" s="15">
        <f>(((E112/100)+1)^(1/365)-1)</f>
        <v>2.3707126587013683E-4</v>
      </c>
      <c r="G112">
        <f>1+F112</f>
        <v>1.0002370712658701</v>
      </c>
      <c r="H112">
        <f>C112-F112</f>
        <v>3.7825212471154064E-2</v>
      </c>
      <c r="I112">
        <f>H112^2</f>
        <v>1.430746698487949E-3</v>
      </c>
      <c r="M112" s="4"/>
      <c r="N112" s="7"/>
      <c r="O112" s="7"/>
      <c r="P112" s="7"/>
      <c r="Q112" s="7"/>
      <c r="R112" s="7"/>
      <c r="S112" s="7"/>
      <c r="T112" s="7"/>
    </row>
    <row r="113" spans="1:20" ht="15.75" x14ac:dyDescent="0.25">
      <c r="A113" s="4">
        <v>42719</v>
      </c>
      <c r="B113">
        <v>4.3049999999999997</v>
      </c>
      <c r="C113">
        <f>(B113-B112)/B112</f>
        <v>2.499999999999989E-2</v>
      </c>
      <c r="D113">
        <v>2.5967000000000002</v>
      </c>
      <c r="E113">
        <v>9.0421999999999993</v>
      </c>
      <c r="F113" s="15">
        <f>(((E113/100)+1)^(1/365)-1)</f>
        <v>2.3719189891768799E-4</v>
      </c>
      <c r="G113">
        <f>1+F113</f>
        <v>1.0002371918989177</v>
      </c>
      <c r="H113">
        <f>C113-F113</f>
        <v>2.4762808101082202E-2</v>
      </c>
      <c r="I113">
        <f>H113^2</f>
        <v>6.1319666505102238E-4</v>
      </c>
      <c r="M113" s="4"/>
      <c r="N113" s="7"/>
      <c r="O113" s="7"/>
      <c r="P113" s="7"/>
      <c r="Q113" s="7"/>
      <c r="R113" s="7"/>
      <c r="S113" s="7"/>
      <c r="T113" s="7"/>
    </row>
    <row r="114" spans="1:20" ht="15.75" x14ac:dyDescent="0.25">
      <c r="A114" s="4">
        <v>42720</v>
      </c>
      <c r="B114">
        <v>3.9830000000000001</v>
      </c>
      <c r="C114">
        <f>(B114-B113)/B113</f>
        <v>-7.4796747967479593E-2</v>
      </c>
      <c r="D114">
        <v>2.5916000000000001</v>
      </c>
      <c r="E114">
        <v>9.0321999999999996</v>
      </c>
      <c r="F114" s="15">
        <f>(((E114/100)+1)^(1/365)-1)</f>
        <v>2.3694057409229252E-4</v>
      </c>
      <c r="G114">
        <f>1+F114</f>
        <v>1.0002369405740923</v>
      </c>
      <c r="H114">
        <f>C114-F114</f>
        <v>-7.5033688541571886E-2</v>
      </c>
      <c r="I114">
        <f>H114^2</f>
        <v>5.6300544161536157E-3</v>
      </c>
      <c r="M114" s="4"/>
      <c r="N114" s="7"/>
      <c r="O114" s="7"/>
      <c r="P114" s="7"/>
      <c r="Q114" s="7"/>
      <c r="R114" s="7"/>
      <c r="S114" s="7"/>
      <c r="T114" s="7"/>
    </row>
    <row r="115" spans="1:20" ht="15.75" x14ac:dyDescent="0.25">
      <c r="A115" s="4">
        <v>42723</v>
      </c>
      <c r="B115">
        <v>3.7309999999999999</v>
      </c>
      <c r="C115">
        <f>(B115-B114)/B114</f>
        <v>-6.3268892794376155E-2</v>
      </c>
      <c r="D115">
        <v>2.5381999999999998</v>
      </c>
      <c r="E115">
        <v>8.9466999999999999</v>
      </c>
      <c r="F115" s="15">
        <f>(((E115/100)+1)^(1/365)-1)</f>
        <v>2.3479080787103257E-4</v>
      </c>
      <c r="G115">
        <f>1+F115</f>
        <v>1.000234790807871</v>
      </c>
      <c r="H115">
        <f>C115-F115</f>
        <v>-6.3503683602247188E-2</v>
      </c>
      <c r="I115">
        <f>H115^2</f>
        <v>4.0327178310543181E-3</v>
      </c>
      <c r="M115" s="4"/>
      <c r="N115" s="7"/>
      <c r="O115" s="7"/>
      <c r="P115" s="7"/>
      <c r="Q115" s="7"/>
      <c r="R115" s="7"/>
      <c r="S115" s="7"/>
      <c r="T115" s="7"/>
    </row>
    <row r="116" spans="1:20" ht="15.75" x14ac:dyDescent="0.25">
      <c r="A116" s="4">
        <v>42724</v>
      </c>
      <c r="B116">
        <v>3.5</v>
      </c>
      <c r="C116">
        <f>(B116-B115)/B115</f>
        <v>-6.1913696060037493E-2</v>
      </c>
      <c r="D116">
        <v>2.5586000000000002</v>
      </c>
      <c r="E116">
        <v>8.9169999999999998</v>
      </c>
      <c r="F116" s="15">
        <f>(((E116/100)+1)^(1/365)-1)</f>
        <v>2.3404365322332588E-4</v>
      </c>
      <c r="G116">
        <f>1+F116</f>
        <v>1.0002340436532233</v>
      </c>
      <c r="H116">
        <f>C116-F116</f>
        <v>-6.2147739713260819E-2</v>
      </c>
      <c r="I116">
        <f>H116^2</f>
        <v>3.8623415514672161E-3</v>
      </c>
      <c r="M116" s="4"/>
      <c r="N116" s="7"/>
      <c r="O116" s="7"/>
      <c r="P116" s="7"/>
      <c r="Q116" s="7"/>
      <c r="R116" s="7"/>
      <c r="S116" s="7"/>
      <c r="T116" s="7"/>
    </row>
    <row r="117" spans="1:20" ht="15.75" x14ac:dyDescent="0.25">
      <c r="A117" s="4">
        <v>42725</v>
      </c>
      <c r="B117">
        <v>3.472</v>
      </c>
      <c r="C117">
        <f>(B117-B116)/B116</f>
        <v>-8.0000000000000071E-3</v>
      </c>
      <c r="D117">
        <v>2.5348000000000002</v>
      </c>
      <c r="E117">
        <v>8.9191000000000003</v>
      </c>
      <c r="F117" s="15">
        <f>(((E117/100)+1)^(1/365)-1)</f>
        <v>2.3409648901462354E-4</v>
      </c>
      <c r="G117">
        <f>1+F117</f>
        <v>1.0002340964890146</v>
      </c>
      <c r="H117">
        <f>C117-F117</f>
        <v>-8.2340964890146306E-3</v>
      </c>
      <c r="I117">
        <f>H117^2</f>
        <v>6.7800344990403061E-5</v>
      </c>
      <c r="M117" s="4"/>
      <c r="N117" s="7"/>
      <c r="O117" s="7"/>
      <c r="P117" s="7"/>
      <c r="Q117" s="7"/>
      <c r="R117" s="7"/>
      <c r="S117" s="7"/>
      <c r="T117" s="7"/>
    </row>
    <row r="118" spans="1:20" ht="15.75" x14ac:dyDescent="0.25">
      <c r="A118" s="4">
        <v>42726</v>
      </c>
      <c r="B118">
        <v>3.444</v>
      </c>
      <c r="C118">
        <f>(B118-B117)/B117</f>
        <v>-8.0645161290322648E-3</v>
      </c>
      <c r="D118">
        <v>2.5514999999999999</v>
      </c>
      <c r="E118">
        <v>8.9256999999999991</v>
      </c>
      <c r="F118" s="15">
        <f>(((E118/100)+1)^(1/365)-1)</f>
        <v>2.3426253774516681E-4</v>
      </c>
      <c r="G118">
        <f>1+F118</f>
        <v>1.0002342625377452</v>
      </c>
      <c r="H118">
        <f>C118-F118</f>
        <v>-8.2987786667774316E-3</v>
      </c>
      <c r="I118">
        <f>H118^2</f>
        <v>6.8869727360160201E-5</v>
      </c>
      <c r="M118" s="4"/>
      <c r="N118" s="7"/>
      <c r="O118" s="7"/>
      <c r="P118" s="7"/>
      <c r="Q118" s="7"/>
      <c r="R118" s="7"/>
      <c r="S118" s="7"/>
      <c r="T118" s="7"/>
    </row>
    <row r="119" spans="1:20" ht="15.75" x14ac:dyDescent="0.25">
      <c r="A119" s="4">
        <v>42727</v>
      </c>
      <c r="B119">
        <v>3.1850000000000001</v>
      </c>
      <c r="C119">
        <f>(B119-B118)/B118</f>
        <v>-7.520325203252029E-2</v>
      </c>
      <c r="D119">
        <v>2.5373000000000001</v>
      </c>
      <c r="E119">
        <v>8.9219000000000008</v>
      </c>
      <c r="F119" s="15">
        <f>(((E119/100)+1)^(1/365)-1)</f>
        <v>2.341669351559883E-4</v>
      </c>
      <c r="G119">
        <f>1+F119</f>
        <v>1.000234166935156</v>
      </c>
      <c r="H119">
        <f>C119-F119</f>
        <v>-7.5437418967676279E-2</v>
      </c>
      <c r="I119">
        <f>H119^2</f>
        <v>5.6908041805047247E-3</v>
      </c>
      <c r="M119" s="4"/>
      <c r="N119" s="7"/>
      <c r="O119" s="7"/>
      <c r="P119" s="7"/>
      <c r="Q119" s="7"/>
      <c r="R119" s="7"/>
      <c r="S119" s="7"/>
      <c r="T119" s="7"/>
    </row>
    <row r="120" spans="1:20" ht="15.75" x14ac:dyDescent="0.25">
      <c r="A120" s="4">
        <v>42731</v>
      </c>
      <c r="B120">
        <v>2.8980000000000001</v>
      </c>
      <c r="C120">
        <f>(B120-B119)/B119</f>
        <v>-9.0109890109890081E-2</v>
      </c>
      <c r="D120">
        <v>2.5596000000000001</v>
      </c>
      <c r="E120">
        <v>8.9093</v>
      </c>
      <c r="F120" s="15">
        <f>(((E120/100)+1)^(1/365)-1)</f>
        <v>2.338499132961136E-4</v>
      </c>
      <c r="G120">
        <f>1+F120</f>
        <v>1.0002338499132961</v>
      </c>
      <c r="H120">
        <f>C120-F120</f>
        <v>-9.0343740023186195E-2</v>
      </c>
      <c r="I120">
        <f>H120^2</f>
        <v>8.1619913613770554E-3</v>
      </c>
      <c r="M120" s="4"/>
      <c r="N120" s="7"/>
      <c r="O120" s="7"/>
      <c r="P120" s="7"/>
      <c r="Q120" s="7"/>
      <c r="R120" s="7"/>
      <c r="S120" s="7"/>
      <c r="T120" s="7"/>
    </row>
    <row r="121" spans="1:20" ht="15.75" x14ac:dyDescent="0.25">
      <c r="A121" s="4">
        <v>42732</v>
      </c>
      <c r="B121">
        <v>2.48</v>
      </c>
      <c r="C121">
        <f>(B121-B120)/B120</f>
        <v>-0.14423740510697036</v>
      </c>
      <c r="D121">
        <v>2.508</v>
      </c>
      <c r="E121">
        <v>8.9521999999999995</v>
      </c>
      <c r="F121" s="15">
        <f>(((E121/100)+1)^(1/365)-1)</f>
        <v>2.3492914755185446E-4</v>
      </c>
      <c r="G121">
        <f>1+F121</f>
        <v>1.0002349291475519</v>
      </c>
      <c r="H121">
        <f>C121-F121</f>
        <v>-0.14447233425452222</v>
      </c>
      <c r="I121">
        <f>H121^2</f>
        <v>2.0872255364950392E-2</v>
      </c>
      <c r="M121" s="4"/>
      <c r="N121" s="7"/>
      <c r="O121" s="7"/>
      <c r="P121" s="7"/>
      <c r="Q121" s="7"/>
      <c r="R121" s="7"/>
      <c r="S121" s="7"/>
      <c r="T121" s="7"/>
    </row>
    <row r="122" spans="1:20" ht="15.75" x14ac:dyDescent="0.25">
      <c r="A122" s="4">
        <v>42733</v>
      </c>
      <c r="B122">
        <v>2.44</v>
      </c>
      <c r="C122">
        <f>(B122-B121)/B121</f>
        <v>-1.612903225806453E-2</v>
      </c>
      <c r="D122">
        <v>2.4750000000000001</v>
      </c>
      <c r="E122">
        <v>8.9554000000000009</v>
      </c>
      <c r="F122" s="15">
        <f>(((E122/100)+1)^(1/365)-1)</f>
        <v>2.3500963288869414E-4</v>
      </c>
      <c r="G122">
        <f>1+F122</f>
        <v>1.0002350096328887</v>
      </c>
      <c r="H122">
        <f>C122-F122</f>
        <v>-1.6364041890953224E-2</v>
      </c>
      <c r="I122">
        <f>H122^2</f>
        <v>2.6778186700887195E-4</v>
      </c>
      <c r="M122" s="4"/>
      <c r="N122" s="7"/>
      <c r="O122" s="7"/>
      <c r="P122" s="7"/>
      <c r="Q122" s="7"/>
      <c r="R122" s="7"/>
      <c r="S122" s="7"/>
      <c r="T122" s="7"/>
    </row>
    <row r="123" spans="1:20" ht="15.75" x14ac:dyDescent="0.25">
      <c r="A123" s="4">
        <v>42734</v>
      </c>
      <c r="B123">
        <v>2</v>
      </c>
      <c r="C123">
        <f>(B123-B122)/B122</f>
        <v>-0.18032786885245899</v>
      </c>
      <c r="D123">
        <v>2.4443000000000001</v>
      </c>
      <c r="E123">
        <v>8.9720999999999993</v>
      </c>
      <c r="F123" s="15">
        <f>(((E123/100)+1)^(1/365)-1)</f>
        <v>2.3542962749090179E-4</v>
      </c>
      <c r="G123">
        <f>1+F123</f>
        <v>1.0002354296274909</v>
      </c>
      <c r="H123">
        <f>C123-F123</f>
        <v>-0.1805632984799499</v>
      </c>
      <c r="I123">
        <f>H123^2</f>
        <v>3.2603104757959474E-2</v>
      </c>
      <c r="M123" s="4"/>
      <c r="N123" s="7"/>
      <c r="O123" s="7"/>
      <c r="P123" s="7"/>
      <c r="Q123" s="7"/>
      <c r="R123" s="7"/>
      <c r="S123" s="7"/>
      <c r="T123" s="7"/>
    </row>
    <row r="124" spans="1:20" ht="15.75" x14ac:dyDescent="0.25">
      <c r="A124" s="4">
        <v>42738</v>
      </c>
      <c r="B124">
        <v>1.88</v>
      </c>
      <c r="C124">
        <f>(B124-B123)/B123</f>
        <v>-6.0000000000000053E-2</v>
      </c>
      <c r="D124">
        <v>2.4443999999999999</v>
      </c>
      <c r="E124">
        <v>9.4079999999999995</v>
      </c>
      <c r="F124" s="15">
        <f>(((E124/100)+1)^(1/365)-1)</f>
        <v>2.4636959734469777E-4</v>
      </c>
      <c r="G124">
        <f>1+F124</f>
        <v>1.0002463695973447</v>
      </c>
      <c r="H124">
        <f>C124-F124</f>
        <v>-6.0246369597344751E-2</v>
      </c>
      <c r="I124">
        <f>H124^2</f>
        <v>3.6296250496598661E-3</v>
      </c>
      <c r="M124" s="4"/>
      <c r="N124" s="7"/>
      <c r="O124" s="7"/>
      <c r="P124" s="7"/>
      <c r="Q124" s="7"/>
      <c r="R124" s="7"/>
      <c r="S124" s="7"/>
      <c r="T124" s="7"/>
    </row>
    <row r="125" spans="1:20" ht="15.75" x14ac:dyDescent="0.25">
      <c r="A125" s="4">
        <v>42739</v>
      </c>
      <c r="B125">
        <v>2.09</v>
      </c>
      <c r="C125">
        <f>(B125-B124)/B124</f>
        <v>0.11170212765957445</v>
      </c>
      <c r="D125">
        <v>2.4390000000000001</v>
      </c>
      <c r="E125">
        <v>9.3993000000000002</v>
      </c>
      <c r="F125" s="15">
        <f>(((E125/100)+1)^(1/365)-1)</f>
        <v>2.4615167512509473E-4</v>
      </c>
      <c r="G125">
        <f>1+F125</f>
        <v>1.0002461516751251</v>
      </c>
      <c r="H125">
        <f>C125-F125</f>
        <v>0.11145597598444935</v>
      </c>
      <c r="I125">
        <f>H125^2</f>
        <v>1.2422434582646151E-2</v>
      </c>
      <c r="M125" s="4"/>
      <c r="N125" s="7"/>
      <c r="O125" s="7"/>
      <c r="P125" s="7"/>
      <c r="Q125" s="7"/>
      <c r="R125" s="7"/>
      <c r="S125" s="7"/>
      <c r="T125" s="7"/>
    </row>
    <row r="126" spans="1:20" ht="15.75" x14ac:dyDescent="0.25">
      <c r="A126" s="4">
        <v>42740</v>
      </c>
      <c r="B126">
        <v>3.9699999999999998</v>
      </c>
      <c r="C126">
        <f>(B126-B125)/B125</f>
        <v>0.8995215311004785</v>
      </c>
      <c r="D126">
        <v>2.3443000000000001</v>
      </c>
      <c r="E126">
        <v>9.4039000000000001</v>
      </c>
      <c r="F126" s="15">
        <f>(((E126/100)+1)^(1/365)-1)</f>
        <v>2.4626690052076405E-4</v>
      </c>
      <c r="G126">
        <f>1+F126</f>
        <v>1.0002462669005208</v>
      </c>
      <c r="H126">
        <f>C126-F126</f>
        <v>0.89927526419995774</v>
      </c>
      <c r="I126">
        <f>H126^2</f>
        <v>0.80869600080190374</v>
      </c>
      <c r="M126" s="4"/>
      <c r="N126" s="7"/>
      <c r="O126" s="7"/>
      <c r="P126" s="7"/>
      <c r="Q126" s="7"/>
      <c r="R126" s="7"/>
      <c r="S126" s="7"/>
      <c r="T126" s="7"/>
    </row>
    <row r="127" spans="1:20" ht="15.75" x14ac:dyDescent="0.25">
      <c r="A127" s="4">
        <v>42741</v>
      </c>
      <c r="B127">
        <v>9.19</v>
      </c>
      <c r="C127">
        <f>(B127-B126)/B126</f>
        <v>1.3148614609571789</v>
      </c>
      <c r="D127">
        <v>2.4192999999999998</v>
      </c>
      <c r="E127">
        <v>9.3954000000000004</v>
      </c>
      <c r="F127" s="15">
        <f>(((E127/100)+1)^(1/365)-1)</f>
        <v>2.4605398024402092E-4</v>
      </c>
      <c r="G127">
        <f>1+F127</f>
        <v>1.000246053980244</v>
      </c>
      <c r="H127">
        <f>C127-F127</f>
        <v>1.3146154069769349</v>
      </c>
      <c r="I127">
        <f>H127^2</f>
        <v>1.7282136682611322</v>
      </c>
      <c r="M127" s="4"/>
      <c r="N127" s="7"/>
      <c r="O127" s="7"/>
      <c r="P127" s="7"/>
      <c r="Q127" s="7"/>
      <c r="R127" s="7"/>
      <c r="S127" s="7"/>
      <c r="T127" s="7"/>
    </row>
    <row r="128" spans="1:20" ht="15.75" x14ac:dyDescent="0.25">
      <c r="A128" s="4">
        <v>42744</v>
      </c>
      <c r="B128">
        <v>17.7</v>
      </c>
      <c r="C128">
        <f>(B128-B127)/B127</f>
        <v>0.92600652883569101</v>
      </c>
      <c r="D128">
        <v>2.3647</v>
      </c>
      <c r="E128">
        <v>9.4053000000000004</v>
      </c>
      <c r="F128" s="15">
        <f>(((E128/100)+1)^(1/365)-1)</f>
        <v>2.4630196816044503E-4</v>
      </c>
      <c r="G128">
        <f>1+F128</f>
        <v>1.0002463019681604</v>
      </c>
      <c r="H128">
        <f>C128-F128</f>
        <v>0.92576022686753057</v>
      </c>
      <c r="I128">
        <f>H128^2</f>
        <v>0.85703199764982163</v>
      </c>
      <c r="M128" s="4"/>
      <c r="N128" s="7"/>
      <c r="O128" s="7"/>
      <c r="P128" s="7"/>
      <c r="Q128" s="7"/>
      <c r="R128" s="7"/>
      <c r="S128" s="7"/>
      <c r="T128" s="7"/>
    </row>
    <row r="129" spans="1:20" ht="15.75" x14ac:dyDescent="0.25">
      <c r="A129" s="4">
        <v>42745</v>
      </c>
      <c r="B129">
        <v>27.7</v>
      </c>
      <c r="C129">
        <f>(B129-B128)/B128</f>
        <v>0.56497175141242939</v>
      </c>
      <c r="D129">
        <v>2.3757000000000001</v>
      </c>
      <c r="E129">
        <v>9.3709000000000007</v>
      </c>
      <c r="F129" s="15">
        <f>(((E129/100)+1)^(1/365)-1)</f>
        <v>2.4544017653393979E-4</v>
      </c>
      <c r="G129">
        <f>1+F129</f>
        <v>1.0002454401765339</v>
      </c>
      <c r="H129">
        <f>C129-F129</f>
        <v>0.56472631123589545</v>
      </c>
      <c r="I129">
        <f>H129^2</f>
        <v>0.31891580660210145</v>
      </c>
      <c r="M129" s="4"/>
      <c r="N129" s="7"/>
      <c r="O129" s="7"/>
      <c r="P129" s="7"/>
      <c r="Q129" s="7"/>
      <c r="R129" s="7"/>
      <c r="S129" s="7"/>
      <c r="T129" s="7"/>
    </row>
    <row r="130" spans="1:20" ht="15.75" x14ac:dyDescent="0.25">
      <c r="A130" s="4">
        <v>42746</v>
      </c>
      <c r="B130">
        <v>15.3</v>
      </c>
      <c r="C130">
        <f>(B130-B129)/B129</f>
        <v>-0.44765342960288806</v>
      </c>
      <c r="D130">
        <v>2.3721000000000001</v>
      </c>
      <c r="E130">
        <v>9.3626000000000005</v>
      </c>
      <c r="F130" s="15">
        <f>(((E130/100)+1)^(1/365)-1)</f>
        <v>2.4523220377337118E-4</v>
      </c>
      <c r="G130">
        <f>1+F130</f>
        <v>1.0002452322037734</v>
      </c>
      <c r="H130">
        <f>C130-F130</f>
        <v>-0.44789866180666144</v>
      </c>
      <c r="I130">
        <f>H130^2</f>
        <v>0.20061321124819809</v>
      </c>
      <c r="M130" s="21"/>
      <c r="N130" s="7"/>
      <c r="O130" s="7"/>
      <c r="P130" s="7"/>
      <c r="Q130" s="7"/>
      <c r="R130" s="7"/>
      <c r="S130" s="7"/>
      <c r="T130" s="7"/>
    </row>
    <row r="131" spans="1:20" ht="15.75" x14ac:dyDescent="0.25">
      <c r="A131" s="4">
        <v>42747</v>
      </c>
      <c r="B131">
        <v>14</v>
      </c>
      <c r="C131">
        <f>(B131-B130)/B130</f>
        <v>-8.4967320261437954E-2</v>
      </c>
      <c r="D131">
        <v>2.3631000000000002</v>
      </c>
      <c r="E131">
        <v>9.3757999999999999</v>
      </c>
      <c r="F131" s="15">
        <f>(((E131/100)+1)^(1/365)-1)</f>
        <v>2.4556294824473746E-4</v>
      </c>
      <c r="G131">
        <f>1+F131</f>
        <v>1.0002455629482447</v>
      </c>
      <c r="H131">
        <f>C131-F131</f>
        <v>-8.5212883209682691E-2</v>
      </c>
      <c r="I131">
        <f>H131^2</f>
        <v>7.2612354649070222E-3</v>
      </c>
      <c r="M131" s="21"/>
      <c r="N131" s="7"/>
      <c r="O131" s="7"/>
      <c r="P131" s="7"/>
      <c r="Q131" s="7"/>
      <c r="R131" s="7"/>
      <c r="S131" s="7"/>
      <c r="T131" s="7"/>
    </row>
    <row r="132" spans="1:20" ht="15.75" x14ac:dyDescent="0.25">
      <c r="A132" s="4">
        <v>42748</v>
      </c>
      <c r="B132">
        <v>13.7</v>
      </c>
      <c r="C132">
        <f>(B132-B131)/B131</f>
        <v>-2.1428571428571481E-2</v>
      </c>
      <c r="D132">
        <v>2.3963999999999999</v>
      </c>
      <c r="E132">
        <v>9.3797999999999995</v>
      </c>
      <c r="F132" s="15">
        <f>(((E132/100)+1)^(1/365)-1)</f>
        <v>2.4566316598328974E-4</v>
      </c>
      <c r="G132">
        <f>1+F132</f>
        <v>1.0002456631659833</v>
      </c>
      <c r="H132">
        <f>C132-F132</f>
        <v>-2.1674234594554771E-2</v>
      </c>
      <c r="I132">
        <f>H132^2</f>
        <v>4.6977244525979477E-4</v>
      </c>
      <c r="M132" s="21"/>
      <c r="N132" s="7"/>
      <c r="O132" s="7"/>
      <c r="P132" s="7"/>
      <c r="Q132" s="7"/>
      <c r="R132" s="7"/>
      <c r="S132" s="7"/>
      <c r="T132" s="7"/>
    </row>
    <row r="133" spans="1:20" ht="15.75" x14ac:dyDescent="0.25">
      <c r="A133" s="4">
        <v>42752</v>
      </c>
      <c r="B133">
        <v>8.9</v>
      </c>
      <c r="C133">
        <f>(B133-B132)/B132</f>
        <v>-0.3503649635036496</v>
      </c>
      <c r="D133">
        <v>2.3252999999999999</v>
      </c>
      <c r="E133">
        <v>9.4774999999999991</v>
      </c>
      <c r="F133" s="15">
        <f>(((E133/100)+1)^(1/365)-1)</f>
        <v>2.4810985005618846E-4</v>
      </c>
      <c r="G133">
        <f>1+F133</f>
        <v>1.0002481098500562</v>
      </c>
      <c r="H133">
        <f>C133-F133</f>
        <v>-0.35061307335370578</v>
      </c>
      <c r="I133">
        <f>H133^2</f>
        <v>0.12292952720653107</v>
      </c>
      <c r="M133" s="7"/>
      <c r="N133" s="7"/>
      <c r="O133" s="7"/>
      <c r="P133" s="7"/>
      <c r="Q133" s="7"/>
      <c r="R133" s="7"/>
      <c r="S133" s="7"/>
      <c r="T133" s="7"/>
    </row>
    <row r="134" spans="1:20" ht="15.75" x14ac:dyDescent="0.25">
      <c r="A134" s="4">
        <v>42753</v>
      </c>
      <c r="B134">
        <v>5.62</v>
      </c>
      <c r="C134">
        <f>(B134-B133)/B133</f>
        <v>-0.36853932584269666</v>
      </c>
      <c r="D134">
        <v>2.4295999999999998</v>
      </c>
      <c r="E134">
        <v>9.4670000000000005</v>
      </c>
      <c r="F134" s="15">
        <f>(((E134/100)+1)^(1/365)-1)</f>
        <v>2.4784700484259403E-4</v>
      </c>
      <c r="G134">
        <f>1+F134</f>
        <v>1.0002478470048426</v>
      </c>
      <c r="H134">
        <f>C134-F134</f>
        <v>-0.36878717284753926</v>
      </c>
      <c r="I134">
        <f>H134^2</f>
        <v>0.13600397885688079</v>
      </c>
      <c r="M134" s="7"/>
      <c r="N134" s="7"/>
      <c r="O134" s="7"/>
      <c r="P134" s="7"/>
      <c r="Q134" s="7"/>
      <c r="R134" s="7"/>
      <c r="S134" s="7"/>
      <c r="T134" s="7"/>
    </row>
    <row r="135" spans="1:20" ht="15.75" x14ac:dyDescent="0.25">
      <c r="A135" s="4">
        <v>42754</v>
      </c>
      <c r="B135">
        <v>6.16</v>
      </c>
      <c r="C135">
        <f>(B135-B134)/B134</f>
        <v>9.6085409252669049E-2</v>
      </c>
      <c r="D135">
        <v>2.4739</v>
      </c>
      <c r="E135">
        <v>9.4830000000000005</v>
      </c>
      <c r="F135" s="15">
        <f>(((E135/100)+1)^(1/365)-1)</f>
        <v>2.4824752084917634E-4</v>
      </c>
      <c r="G135">
        <f>1+F135</f>
        <v>1.0002482475208492</v>
      </c>
      <c r="H135">
        <f>C135-F135</f>
        <v>9.5837161731819873E-2</v>
      </c>
      <c r="I135">
        <f>H135^2</f>
        <v>9.1847615688109997E-3</v>
      </c>
    </row>
    <row r="136" spans="1:20" ht="15.75" x14ac:dyDescent="0.25">
      <c r="A136" s="4">
        <v>42755</v>
      </c>
      <c r="B136">
        <v>7.96</v>
      </c>
      <c r="C136">
        <f>(B136-B135)/B135</f>
        <v>0.29220779220779219</v>
      </c>
      <c r="D136">
        <v>2.4668000000000001</v>
      </c>
      <c r="E136">
        <v>9.4687000000000001</v>
      </c>
      <c r="F136" s="15">
        <f>(((E136/100)+1)^(1/365)-1)</f>
        <v>2.4788956244026217E-4</v>
      </c>
      <c r="G136">
        <f>1+F136</f>
        <v>1.0002478895624403</v>
      </c>
      <c r="H136">
        <f>C136-F136</f>
        <v>0.29195990264535193</v>
      </c>
      <c r="I136">
        <f>H136^2</f>
        <v>8.5240584752683382E-2</v>
      </c>
    </row>
    <row r="137" spans="1:20" ht="15.75" x14ac:dyDescent="0.25">
      <c r="A137" s="4">
        <v>42758</v>
      </c>
      <c r="B137">
        <v>7.75</v>
      </c>
      <c r="C137">
        <f>(B137-B136)/B136</f>
        <v>-2.638190954773869E-2</v>
      </c>
      <c r="D137">
        <v>2.3971</v>
      </c>
      <c r="E137">
        <v>9.5175000000000001</v>
      </c>
      <c r="F137" s="15">
        <f>(((E137/100)+1)^(1/365)-1)</f>
        <v>2.491109348965459E-4</v>
      </c>
      <c r="G137">
        <f>1+F137</f>
        <v>1.0002491109348965</v>
      </c>
      <c r="H137">
        <f>C137-F137</f>
        <v>-2.6631020482635236E-2</v>
      </c>
      <c r="I137">
        <f>H137^2</f>
        <v>7.0921125194653748E-4</v>
      </c>
    </row>
    <row r="138" spans="1:20" ht="15.75" x14ac:dyDescent="0.25">
      <c r="A138" s="4">
        <v>42759</v>
      </c>
      <c r="B138">
        <v>7.47</v>
      </c>
      <c r="C138">
        <f>(B138-B137)/B137</f>
        <v>-3.6129032258064547E-2</v>
      </c>
      <c r="D138">
        <v>2.4651999999999998</v>
      </c>
      <c r="E138">
        <v>9.48</v>
      </c>
      <c r="F138" s="15">
        <f>(((E138/100)+1)^(1/365)-1)</f>
        <v>2.4817242854457966E-4</v>
      </c>
      <c r="G138">
        <f>1+F138</f>
        <v>1.0002481724285446</v>
      </c>
      <c r="H138">
        <f>C138-F138</f>
        <v>-3.6377204686609127E-2</v>
      </c>
      <c r="I138">
        <f>H138^2</f>
        <v>1.323301020811457E-3</v>
      </c>
    </row>
    <row r="139" spans="1:20" ht="15.75" x14ac:dyDescent="0.25">
      <c r="A139" s="4">
        <v>42760</v>
      </c>
      <c r="B139">
        <v>7.34</v>
      </c>
      <c r="C139">
        <f>(B139-B138)/B138</f>
        <v>-1.7402945113788475E-2</v>
      </c>
      <c r="D139">
        <v>2.5116000000000001</v>
      </c>
      <c r="E139">
        <v>9.4261999999999997</v>
      </c>
      <c r="F139" s="15">
        <f>(((E139/100)+1)^(1/365)-1)</f>
        <v>2.4682542472365121E-4</v>
      </c>
      <c r="G139">
        <f>1+F139</f>
        <v>1.0002468254247237</v>
      </c>
      <c r="H139">
        <f>C139-F139</f>
        <v>-1.7649770538512126E-2</v>
      </c>
      <c r="I139">
        <f>H139^2</f>
        <v>3.115144000621306E-4</v>
      </c>
    </row>
    <row r="140" spans="1:20" ht="15.75" x14ac:dyDescent="0.25">
      <c r="A140" s="4">
        <v>42761</v>
      </c>
      <c r="B140">
        <v>7.33</v>
      </c>
      <c r="C140">
        <f>(B140-B139)/B139</f>
        <v>-1.3623978201634586E-3</v>
      </c>
      <c r="D140">
        <v>2.5042999999999997</v>
      </c>
      <c r="E140">
        <v>9.4337999999999997</v>
      </c>
      <c r="F140" s="15">
        <f>(((E140/100)+1)^(1/365)-1)</f>
        <v>2.4701574784513625E-4</v>
      </c>
      <c r="G140">
        <f>1+F140</f>
        <v>1.0002470157478451</v>
      </c>
      <c r="H140">
        <f>C140-F140</f>
        <v>-1.6094135680085949E-3</v>
      </c>
      <c r="I140">
        <f>H140^2</f>
        <v>2.590212032890156E-6</v>
      </c>
    </row>
    <row r="141" spans="1:20" ht="15.75" x14ac:dyDescent="0.25">
      <c r="A141" s="4">
        <v>42762</v>
      </c>
      <c r="B141">
        <v>6.96</v>
      </c>
      <c r="C141">
        <f>(B141-B140)/B140</f>
        <v>-5.0477489768076415E-2</v>
      </c>
      <c r="D141">
        <v>2.4843000000000002</v>
      </c>
      <c r="E141">
        <v>9.4596999999999998</v>
      </c>
      <c r="F141" s="15">
        <f>(((E141/100)+1)^(1/365)-1)</f>
        <v>2.4766425001998549E-4</v>
      </c>
      <c r="G141">
        <f>1+F141</f>
        <v>1.00024766425002</v>
      </c>
      <c r="H141">
        <f>C141-F141</f>
        <v>-5.0725154018096401E-2</v>
      </c>
      <c r="I141">
        <f>H141^2</f>
        <v>2.5730412501596012E-3</v>
      </c>
    </row>
    <row r="142" spans="1:20" ht="15.75" x14ac:dyDescent="0.25">
      <c r="A142" s="4">
        <v>42765</v>
      </c>
      <c r="B142">
        <v>6.52</v>
      </c>
      <c r="C142">
        <f>(B142-B141)/B141</f>
        <v>-6.3218390804597763E-2</v>
      </c>
      <c r="D142">
        <v>2.4881000000000002</v>
      </c>
      <c r="E142">
        <v>9.4304000000000006</v>
      </c>
      <c r="F142" s="15">
        <f>(((E142/100)+1)^(1/365)-1)</f>
        <v>2.4693060492020358E-4</v>
      </c>
      <c r="G142">
        <f>1+F142</f>
        <v>1.0002469306049202</v>
      </c>
      <c r="H142">
        <f>C142-F142</f>
        <v>-6.3465321409517966E-2</v>
      </c>
      <c r="I142">
        <f>H142^2</f>
        <v>4.0278470216134196E-3</v>
      </c>
    </row>
    <row r="143" spans="1:20" ht="15.75" x14ac:dyDescent="0.25">
      <c r="A143" s="4">
        <v>42766</v>
      </c>
      <c r="B143">
        <v>6.29</v>
      </c>
      <c r="C143">
        <f>(B143-B142)/B142</f>
        <v>-3.527607361963183E-2</v>
      </c>
      <c r="D143">
        <v>2.4531000000000001</v>
      </c>
      <c r="E143">
        <v>9.4146999999999998</v>
      </c>
      <c r="F143" s="15">
        <f>(((E143/100)+1)^(1/365)-1)</f>
        <v>2.4653741072344637E-4</v>
      </c>
      <c r="G143">
        <f>1+F143</f>
        <v>1.0002465374107234</v>
      </c>
      <c r="H143">
        <f>C143-F143</f>
        <v>-3.5522611030355276E-2</v>
      </c>
      <c r="I143">
        <f>H143^2</f>
        <v>1.2618558944139185E-3</v>
      </c>
    </row>
    <row r="144" spans="1:20" ht="15.75" x14ac:dyDescent="0.25">
      <c r="A144" s="4">
        <v>42767</v>
      </c>
      <c r="B144">
        <v>8.3800000000000008</v>
      </c>
      <c r="C144">
        <f>(B144-B143)/B143</f>
        <v>0.33227344992050883</v>
      </c>
      <c r="D144">
        <v>2.4699</v>
      </c>
      <c r="E144">
        <v>9.4619</v>
      </c>
      <c r="F144" s="15">
        <f>(((E144/100)+1)^(1/365)-1)</f>
        <v>2.477193280954193E-4</v>
      </c>
      <c r="G144">
        <f>1+F144</f>
        <v>1.0002477193280954</v>
      </c>
      <c r="H144">
        <f>C144-F144</f>
        <v>0.33202573059241342</v>
      </c>
      <c r="I144">
        <f>H144^2</f>
        <v>0.11024108577542589</v>
      </c>
    </row>
    <row r="145" spans="1:9" ht="15.75" x14ac:dyDescent="0.25">
      <c r="A145" s="4">
        <v>42768</v>
      </c>
      <c r="B145">
        <v>7.2</v>
      </c>
      <c r="C145">
        <f>(B145-B144)/B144</f>
        <v>-0.14081145584725543</v>
      </c>
      <c r="D145">
        <v>2.4737</v>
      </c>
      <c r="E145">
        <v>9.4308999999999994</v>
      </c>
      <c r="F145" s="15">
        <f>(((E145/100)+1)^(1/365)-1)</f>
        <v>2.469431261040711E-4</v>
      </c>
      <c r="G145">
        <f>1+F145</f>
        <v>1.0002469431261041</v>
      </c>
      <c r="H145">
        <f>C145-F145</f>
        <v>-0.14105839897335951</v>
      </c>
      <c r="I145">
        <f>H145^2</f>
        <v>1.989747192092747E-2</v>
      </c>
    </row>
    <row r="146" spans="1:9" ht="15.75" x14ac:dyDescent="0.25">
      <c r="A146" s="4">
        <v>42769</v>
      </c>
      <c r="B146">
        <v>7.54</v>
      </c>
      <c r="C146">
        <f>(B146-B145)/B145</f>
        <v>4.72222222222222E-2</v>
      </c>
      <c r="D146">
        <v>2.4647999999999999</v>
      </c>
      <c r="E146">
        <v>9.2910000000000004</v>
      </c>
      <c r="F146" s="15">
        <f>(((E146/100)+1)^(1/365)-1)</f>
        <v>2.4343747164556895E-4</v>
      </c>
      <c r="G146">
        <f>1+F146</f>
        <v>1.0002434374716456</v>
      </c>
      <c r="H146">
        <f>C146-F146</f>
        <v>4.6978784750576631E-2</v>
      </c>
      <c r="I146">
        <f>H146^2</f>
        <v>2.2070062166410116E-3</v>
      </c>
    </row>
    <row r="147" spans="1:9" ht="15.75" x14ac:dyDescent="0.25">
      <c r="A147" s="4">
        <v>42772</v>
      </c>
      <c r="B147">
        <v>7.64</v>
      </c>
      <c r="C147">
        <f>(B147-B146)/B146</f>
        <v>1.3262599469495973E-2</v>
      </c>
      <c r="D147">
        <v>2.4077000000000002</v>
      </c>
      <c r="E147">
        <v>9.3722999999999992</v>
      </c>
      <c r="F147" s="15">
        <f>(((E147/100)+1)^(1/365)-1)</f>
        <v>2.4547525472540244E-4</v>
      </c>
      <c r="G147">
        <f>1+F147</f>
        <v>1.0002454752547254</v>
      </c>
      <c r="H147">
        <f>C147-F147</f>
        <v>1.3017124214770571E-2</v>
      </c>
      <c r="I147">
        <f>H147^2</f>
        <v>1.6944552282276634E-4</v>
      </c>
    </row>
    <row r="148" spans="1:9" ht="15.75" x14ac:dyDescent="0.25">
      <c r="A148" s="4">
        <v>42773</v>
      </c>
      <c r="B148">
        <v>7.34</v>
      </c>
      <c r="C148">
        <f>(B148-B147)/B147</f>
        <v>-3.9267015706806262E-2</v>
      </c>
      <c r="D148">
        <v>2.3931</v>
      </c>
      <c r="E148">
        <v>9.3262999999999998</v>
      </c>
      <c r="F148" s="15">
        <f>(((E148/100)+1)^(1/365)-1)</f>
        <v>2.4432245115835194E-4</v>
      </c>
      <c r="G148">
        <f>1+F148</f>
        <v>1.0002443224511584</v>
      </c>
      <c r="H148">
        <f>C148-F148</f>
        <v>-3.9511338157964614E-2</v>
      </c>
      <c r="I148">
        <f>H148^2</f>
        <v>1.5611458430330304E-3</v>
      </c>
    </row>
    <row r="149" spans="1:9" ht="15.75" x14ac:dyDescent="0.25">
      <c r="A149" s="4">
        <v>42774</v>
      </c>
      <c r="B149">
        <v>7.12</v>
      </c>
      <c r="C149">
        <f>(B149-B148)/B148</f>
        <v>-2.9972752043596698E-2</v>
      </c>
      <c r="D149">
        <v>2.3363</v>
      </c>
      <c r="E149">
        <v>9.3130000000000006</v>
      </c>
      <c r="F149" s="15">
        <f>(((E149/100)+1)^(1/365)-1)</f>
        <v>2.43989050412452E-4</v>
      </c>
      <c r="G149">
        <f>1+F149</f>
        <v>1.0002439890504125</v>
      </c>
      <c r="H149">
        <f>C149-F149</f>
        <v>-3.021674109400915E-2</v>
      </c>
      <c r="I149">
        <f>H149^2</f>
        <v>9.1305144234238127E-4</v>
      </c>
    </row>
    <row r="150" spans="1:9" ht="15.75" x14ac:dyDescent="0.25">
      <c r="A150" s="4">
        <v>42775</v>
      </c>
      <c r="B150">
        <v>8.15</v>
      </c>
      <c r="C150">
        <f>(B150-B149)/B149</f>
        <v>0.14466292134831463</v>
      </c>
      <c r="D150">
        <v>2.3948</v>
      </c>
      <c r="E150">
        <v>9.2995000000000001</v>
      </c>
      <c r="F150" s="15">
        <f>(((E150/100)+1)^(1/365)-1)</f>
        <v>2.4365059474873441E-4</v>
      </c>
      <c r="G150">
        <f>1+F150</f>
        <v>1.0002436505947487</v>
      </c>
      <c r="H150">
        <f>C150-F150</f>
        <v>0.14441927075356589</v>
      </c>
      <c r="I150">
        <f>H150^2</f>
        <v>2.0856925764991773E-2</v>
      </c>
    </row>
    <row r="151" spans="1:9" ht="15.75" x14ac:dyDescent="0.25">
      <c r="A151" s="4">
        <v>42776</v>
      </c>
      <c r="B151">
        <v>7.85</v>
      </c>
      <c r="C151">
        <f>(B151-B150)/B150</f>
        <v>-3.6809815950920331E-2</v>
      </c>
      <c r="D151">
        <v>2.4073000000000002</v>
      </c>
      <c r="E151">
        <v>9.2844999999999995</v>
      </c>
      <c r="F151" s="15">
        <f>(((E151/100)+1)^(1/365)-1)</f>
        <v>2.4327448400129903E-4</v>
      </c>
      <c r="G151">
        <f>1+F151</f>
        <v>1.0002432744840013</v>
      </c>
      <c r="H151">
        <f>C151-F151</f>
        <v>-3.705309043492163E-2</v>
      </c>
      <c r="I151">
        <f>H151^2</f>
        <v>1.3729315107784809E-3</v>
      </c>
    </row>
    <row r="152" spans="1:9" ht="15.75" x14ac:dyDescent="0.25">
      <c r="A152" s="4">
        <v>42779</v>
      </c>
      <c r="B152">
        <v>7.6899999999999995</v>
      </c>
      <c r="C152">
        <f>(B152-B151)/B151</f>
        <v>-2.0382165605095561E-2</v>
      </c>
      <c r="D152">
        <v>2.4358</v>
      </c>
      <c r="E152">
        <v>9.2706999999999997</v>
      </c>
      <c r="F152" s="15">
        <f>(((E152/100)+1)^(1/365)-1)</f>
        <v>2.4292841664208531E-4</v>
      </c>
      <c r="G152">
        <f>1+F152</f>
        <v>1.0002429284166421</v>
      </c>
      <c r="H152">
        <f>C152-F152</f>
        <v>-2.0625094021737646E-2</v>
      </c>
      <c r="I152">
        <f>H152^2</f>
        <v>4.2539450340551801E-4</v>
      </c>
    </row>
    <row r="153" spans="1:9" ht="15.75" x14ac:dyDescent="0.25">
      <c r="A153" s="4">
        <v>42780</v>
      </c>
      <c r="B153">
        <v>7.45</v>
      </c>
      <c r="C153">
        <f>(B153-B152)/B152</f>
        <v>-3.1209362808842567E-2</v>
      </c>
      <c r="D153">
        <v>2.4698000000000002</v>
      </c>
      <c r="E153">
        <v>9.2555999999999994</v>
      </c>
      <c r="F153" s="15">
        <f>(((E153/100)+1)^(1/365)-1)</f>
        <v>2.4254969879300425E-4</v>
      </c>
      <c r="G153">
        <f>1+F153</f>
        <v>1.000242549698793</v>
      </c>
      <c r="H153">
        <f>C153-F153</f>
        <v>-3.1451912507635571E-2</v>
      </c>
      <c r="I153">
        <f>H153^2</f>
        <v>9.8922280038796283E-4</v>
      </c>
    </row>
    <row r="154" spans="1:9" ht="15.75" x14ac:dyDescent="0.25">
      <c r="A154" s="4">
        <v>42781</v>
      </c>
      <c r="B154">
        <v>7.64</v>
      </c>
      <c r="C154">
        <f>(B154-B153)/B153</f>
        <v>2.550335570469792E-2</v>
      </c>
      <c r="D154">
        <v>2.4931999999999999</v>
      </c>
      <c r="E154">
        <v>9.2173999999999996</v>
      </c>
      <c r="F154" s="15">
        <f>(((E154/100)+1)^(1/365)-1)</f>
        <v>2.4159138476953501E-4</v>
      </c>
      <c r="G154">
        <f>1+F154</f>
        <v>1.0002415913847695</v>
      </c>
      <c r="H154">
        <f>C154-F154</f>
        <v>2.5261764319928385E-2</v>
      </c>
      <c r="I154">
        <f>H154^2</f>
        <v>6.3815673655560684E-4</v>
      </c>
    </row>
    <row r="155" spans="1:9" ht="15.75" x14ac:dyDescent="0.25">
      <c r="A155" s="4">
        <v>42782</v>
      </c>
      <c r="B155">
        <v>7.29</v>
      </c>
      <c r="C155">
        <f>(B155-B154)/B154</f>
        <v>-4.5811518324607288E-2</v>
      </c>
      <c r="D155">
        <v>2.4466999999999999</v>
      </c>
      <c r="E155">
        <v>9.1775000000000002</v>
      </c>
      <c r="F155" s="15">
        <f>(((E155/100)+1)^(1/365)-1)</f>
        <v>2.4059006629029156E-4</v>
      </c>
      <c r="G155">
        <f>1+F155</f>
        <v>1.0002405900662903</v>
      </c>
      <c r="H155">
        <f>C155-F155</f>
        <v>-4.605210839089758E-2</v>
      </c>
      <c r="I155">
        <f>H155^2</f>
        <v>2.1207966872469793E-3</v>
      </c>
    </row>
    <row r="156" spans="1:9" ht="15.75" x14ac:dyDescent="0.25">
      <c r="A156" s="4">
        <v>42783</v>
      </c>
      <c r="B156">
        <v>7.15</v>
      </c>
      <c r="C156">
        <f>(B156-B155)/B155</f>
        <v>-1.9204389574759902E-2</v>
      </c>
      <c r="D156">
        <v>2.4146999999999998</v>
      </c>
      <c r="E156">
        <v>9.1610999999999994</v>
      </c>
      <c r="F156" s="15">
        <f>(((E156/100)+1)^(1/365)-1)</f>
        <v>2.4017839095891169E-4</v>
      </c>
      <c r="G156">
        <f>1+F156</f>
        <v>1.0002401783909589</v>
      </c>
      <c r="H156">
        <f>C156-F156</f>
        <v>-1.9444567965718813E-2</v>
      </c>
      <c r="I156">
        <f>H156^2</f>
        <v>3.7809122337345829E-4</v>
      </c>
    </row>
    <row r="157" spans="1:9" ht="15.75" x14ac:dyDescent="0.25">
      <c r="A157" s="4">
        <v>42787</v>
      </c>
      <c r="B157">
        <v>6.64</v>
      </c>
      <c r="C157">
        <f>(B157-B156)/B156</f>
        <v>-7.132867132867142E-2</v>
      </c>
      <c r="D157">
        <v>2.4289999999999998</v>
      </c>
      <c r="E157">
        <v>9.1373999999999995</v>
      </c>
      <c r="F157" s="15">
        <f>(((E157/100)+1)^(1/365)-1)</f>
        <v>2.3958336091589594E-4</v>
      </c>
      <c r="G157">
        <f>1+F157</f>
        <v>1.0002395833609159</v>
      </c>
      <c r="H157">
        <f>C157-F157</f>
        <v>-7.1568254689587316E-2</v>
      </c>
      <c r="I157">
        <f>H157^2</f>
        <v>5.122015079313637E-3</v>
      </c>
    </row>
    <row r="158" spans="1:9" ht="15.75" x14ac:dyDescent="0.25">
      <c r="A158" s="4">
        <v>42788</v>
      </c>
      <c r="B158">
        <v>6.4</v>
      </c>
      <c r="C158">
        <f>(B158-B157)/B157</f>
        <v>-3.6144578313252913E-2</v>
      </c>
      <c r="D158">
        <v>2.4129</v>
      </c>
      <c r="E158">
        <v>9.1402999999999999</v>
      </c>
      <c r="F158" s="15">
        <f>(((E158/100)+1)^(1/365)-1)</f>
        <v>2.3965617741805723E-4</v>
      </c>
      <c r="G158">
        <f>1+F158</f>
        <v>1.0002396561774181</v>
      </c>
      <c r="H158">
        <f>C158-F158</f>
        <v>-3.6384234490670971E-2</v>
      </c>
      <c r="I158">
        <f>H158^2</f>
        <v>1.3238125194721311E-3</v>
      </c>
    </row>
    <row r="159" spans="1:9" ht="15.75" x14ac:dyDescent="0.25">
      <c r="A159" s="4">
        <v>42789</v>
      </c>
      <c r="B159">
        <v>6.09</v>
      </c>
      <c r="C159">
        <f>(B159-B158)/B158</f>
        <v>-4.8437500000000078E-2</v>
      </c>
      <c r="D159">
        <v>2.3719999999999999</v>
      </c>
      <c r="E159">
        <v>9.1377000000000006</v>
      </c>
      <c r="F159" s="15">
        <f>(((E159/100)+1)^(1/365)-1)</f>
        <v>2.3959089374692155E-4</v>
      </c>
      <c r="G159">
        <f>1+F159</f>
        <v>1.0002395908937469</v>
      </c>
      <c r="H159">
        <f>C159-F159</f>
        <v>-4.8677090893746999E-2</v>
      </c>
      <c r="I159">
        <f>H159^2</f>
        <v>2.3694591778781072E-3</v>
      </c>
    </row>
    <row r="160" spans="1:9" ht="15.75" x14ac:dyDescent="0.25">
      <c r="A160" s="4">
        <v>42790</v>
      </c>
      <c r="B160">
        <v>5.98</v>
      </c>
      <c r="C160">
        <f>(B160-B159)/B159</f>
        <v>-1.8062397372742109E-2</v>
      </c>
      <c r="D160">
        <v>2.3117000000000001</v>
      </c>
      <c r="E160">
        <v>9.2836999999999996</v>
      </c>
      <c r="F160" s="15">
        <f>(((E160/100)+1)^(1/365)-1)</f>
        <v>2.4325442331551983E-4</v>
      </c>
      <c r="G160">
        <f>1+F160</f>
        <v>1.0002432544233155</v>
      </c>
      <c r="H160">
        <f>C160-F160</f>
        <v>-1.8305651796057629E-2</v>
      </c>
      <c r="I160">
        <f>H160^2</f>
        <v>3.3509688767850791E-4</v>
      </c>
    </row>
    <row r="161" spans="1:9" ht="15.75" x14ac:dyDescent="0.25">
      <c r="A161" s="4">
        <v>42793</v>
      </c>
      <c r="B161">
        <v>5.8100000000000005</v>
      </c>
      <c r="C161">
        <f>(B161-B160)/B160</f>
        <v>-2.8428093645484934E-2</v>
      </c>
      <c r="D161">
        <v>2.3650000000000002</v>
      </c>
      <c r="E161">
        <v>9.1948000000000008</v>
      </c>
      <c r="F161" s="15">
        <f>(((E161/100)+1)^(1/365)-1)</f>
        <v>2.410242667267859E-4</v>
      </c>
      <c r="G161">
        <f>1+F161</f>
        <v>1.0002410242667268</v>
      </c>
      <c r="H161">
        <f>C161-F161</f>
        <v>-2.866911791221172E-2</v>
      </c>
      <c r="I161">
        <f>H161^2</f>
        <v>8.2191832186429893E-4</v>
      </c>
    </row>
    <row r="162" spans="1:9" ht="15.75" x14ac:dyDescent="0.25">
      <c r="A162" s="4">
        <v>42794</v>
      </c>
      <c r="B162">
        <v>6.36</v>
      </c>
      <c r="C162">
        <f>(B162-B161)/B161</f>
        <v>9.466437177280547E-2</v>
      </c>
      <c r="D162">
        <v>2.3898999999999999</v>
      </c>
      <c r="E162">
        <v>9.1740999999999993</v>
      </c>
      <c r="F162" s="15">
        <f>(((E162/100)+1)^(1/365)-1)</f>
        <v>2.4050472403325251E-4</v>
      </c>
      <c r="G162">
        <f>1+F162</f>
        <v>1.0002405047240333</v>
      </c>
      <c r="H162">
        <f>C162-F162</f>
        <v>9.4423867048772217E-2</v>
      </c>
      <c r="I162">
        <f>H162^2</f>
        <v>8.9158666684442112E-3</v>
      </c>
    </row>
    <row r="163" spans="1:9" ht="15.75" x14ac:dyDescent="0.25">
      <c r="A163" s="4">
        <v>42795</v>
      </c>
      <c r="B163">
        <v>6.49</v>
      </c>
      <c r="C163">
        <f>(B163-B162)/B162</f>
        <v>2.0440251572327026E-2</v>
      </c>
      <c r="D163">
        <v>2.4525999999999999</v>
      </c>
      <c r="E163">
        <v>9.1053999999999995</v>
      </c>
      <c r="F163" s="15">
        <f>(((E163/100)+1)^(1/365)-1)</f>
        <v>2.3877974033514882E-4</v>
      </c>
      <c r="G163">
        <f>1+F163</f>
        <v>1.0002387797403351</v>
      </c>
      <c r="H163">
        <f>C163-F163</f>
        <v>2.0201471831991877E-2</v>
      </c>
      <c r="I163">
        <f>H163^2</f>
        <v>4.0809946417876122E-4</v>
      </c>
    </row>
    <row r="164" spans="1:9" ht="15.75" x14ac:dyDescent="0.25">
      <c r="A164" s="4">
        <v>42796</v>
      </c>
      <c r="B164">
        <v>6.47</v>
      </c>
      <c r="C164">
        <f>(B164-B163)/B163</f>
        <v>-3.0816640986133224E-3</v>
      </c>
      <c r="D164">
        <v>2.4779</v>
      </c>
      <c r="E164">
        <v>9.1148000000000007</v>
      </c>
      <c r="F164" s="15">
        <f>(((E164/100)+1)^(1/365)-1)</f>
        <v>2.3901582826013623E-4</v>
      </c>
      <c r="G164">
        <f>1+F164</f>
        <v>1.0002390158282601</v>
      </c>
      <c r="H164">
        <f>C164-F164</f>
        <v>-3.3206799268734586E-3</v>
      </c>
      <c r="I164">
        <f>H164^2</f>
        <v>1.1026915176740318E-5</v>
      </c>
    </row>
    <row r="165" spans="1:9" ht="15.75" x14ac:dyDescent="0.25">
      <c r="A165" s="4">
        <v>42797</v>
      </c>
      <c r="B165">
        <v>6.34</v>
      </c>
      <c r="C165">
        <f>(B165-B164)/B164</f>
        <v>-2.0092735703245733E-2</v>
      </c>
      <c r="D165">
        <v>2.4779999999999998</v>
      </c>
      <c r="E165">
        <v>9.1212999999999997</v>
      </c>
      <c r="F165" s="15">
        <f>(((E165/100)+1)^(1/365)-1)</f>
        <v>2.3917906868708982E-4</v>
      </c>
      <c r="G165">
        <f>1+F165</f>
        <v>1.0002391790686871</v>
      </c>
      <c r="H165">
        <f>C165-F165</f>
        <v>-2.0331914771932823E-2</v>
      </c>
      <c r="I165">
        <f>H165^2</f>
        <v>4.133867582931401E-4</v>
      </c>
    </row>
    <row r="166" spans="1:9" ht="15.75" x14ac:dyDescent="0.25">
      <c r="A166" s="4">
        <v>42800</v>
      </c>
      <c r="B166">
        <v>6.43</v>
      </c>
      <c r="C166">
        <f>(B166-B165)/B165</f>
        <v>1.4195583596214489E-2</v>
      </c>
      <c r="D166">
        <v>2.4996999999999998</v>
      </c>
      <c r="E166">
        <v>9.1439000000000004</v>
      </c>
      <c r="F166" s="15">
        <f>(((E166/100)+1)^(1/365)-1)</f>
        <v>2.3974656763292579E-4</v>
      </c>
      <c r="G166">
        <f>1+F166</f>
        <v>1.0002397465676329</v>
      </c>
      <c r="H166">
        <f>C166-F166</f>
        <v>1.3955837028581563E-2</v>
      </c>
      <c r="I166">
        <f>H166^2</f>
        <v>1.9476538716832828E-4</v>
      </c>
    </row>
    <row r="167" spans="1:9" ht="15.75" x14ac:dyDescent="0.25">
      <c r="A167" s="4">
        <v>42801</v>
      </c>
      <c r="B167">
        <v>6.4</v>
      </c>
      <c r="C167">
        <f>(B167-B166)/B166</f>
        <v>-4.6656298600310049E-3</v>
      </c>
      <c r="D167">
        <v>2.5179</v>
      </c>
      <c r="E167">
        <v>9.1614000000000004</v>
      </c>
      <c r="F167" s="15">
        <f>(((E167/100)+1)^(1/365)-1)</f>
        <v>2.4018592215901968E-4</v>
      </c>
      <c r="G167">
        <f>1+F167</f>
        <v>1.000240185922159</v>
      </c>
      <c r="H167">
        <f>C167-F167</f>
        <v>-4.9058157821900246E-3</v>
      </c>
      <c r="I167">
        <f>H167^2</f>
        <v>2.4067028488784721E-5</v>
      </c>
    </row>
    <row r="168" spans="1:9" ht="15.75" x14ac:dyDescent="0.25">
      <c r="A168" s="4">
        <v>42802</v>
      </c>
      <c r="B168">
        <v>6.28</v>
      </c>
      <c r="C168">
        <f>(B168-B167)/B167</f>
        <v>-1.8750000000000017E-2</v>
      </c>
      <c r="D168">
        <v>2.5596999999999999</v>
      </c>
      <c r="E168">
        <v>9.1750000000000007</v>
      </c>
      <c r="F168" s="15">
        <f>(((E168/100)+1)^(1/365)-1)</f>
        <v>2.4052731488866108E-4</v>
      </c>
      <c r="G168">
        <f>1+F168</f>
        <v>1.0002405273148887</v>
      </c>
      <c r="H168">
        <f>C168-F168</f>
        <v>-1.8990527314888678E-2</v>
      </c>
      <c r="I168">
        <f>H168^2</f>
        <v>3.6064012769753296E-4</v>
      </c>
    </row>
    <row r="169" spans="1:9" ht="15.75" x14ac:dyDescent="0.25">
      <c r="A169" s="4">
        <v>42803</v>
      </c>
      <c r="B169">
        <v>6.19</v>
      </c>
      <c r="C169">
        <f>(B169-B168)/B168</f>
        <v>-1.4331210191082779E-2</v>
      </c>
      <c r="D169">
        <v>2.6052999999999997</v>
      </c>
      <c r="E169">
        <v>9.1753</v>
      </c>
      <c r="F169" s="15">
        <f>(((E169/100)+1)^(1/365)-1)</f>
        <v>2.4053484513242296E-4</v>
      </c>
      <c r="G169">
        <f>1+F169</f>
        <v>1.0002405348451324</v>
      </c>
      <c r="H169">
        <f>C169-F169</f>
        <v>-1.4571745036215202E-2</v>
      </c>
      <c r="I169">
        <f>H169^2</f>
        <v>2.1233575340046237E-4</v>
      </c>
    </row>
    <row r="170" spans="1:9" ht="15.75" x14ac:dyDescent="0.25">
      <c r="A170" s="4">
        <v>42804</v>
      </c>
      <c r="B170">
        <v>6.05</v>
      </c>
      <c r="C170">
        <f>(B170-B169)/B169</f>
        <v>-2.2617124394184257E-2</v>
      </c>
      <c r="D170">
        <v>2.5745</v>
      </c>
      <c r="E170">
        <v>9.1478999999999999</v>
      </c>
      <c r="F170" s="15">
        <f>(((E170/100)+1)^(1/365)-1)</f>
        <v>2.3984699771806284E-4</v>
      </c>
      <c r="G170">
        <f>1+F170</f>
        <v>1.0002398469977181</v>
      </c>
      <c r="H170">
        <f>C170-F170</f>
        <v>-2.285697139190232E-2</v>
      </c>
      <c r="I170">
        <f>H170^2</f>
        <v>5.224411412102411E-4</v>
      </c>
    </row>
    <row r="171" spans="1:9" ht="15.75" x14ac:dyDescent="0.25">
      <c r="A171" s="4">
        <v>42807</v>
      </c>
      <c r="B171">
        <v>6.05</v>
      </c>
      <c r="C171">
        <f>(B171-B170)/B170</f>
        <v>0</v>
      </c>
      <c r="D171">
        <v>2.6257999999999999</v>
      </c>
      <c r="E171">
        <v>9.1324000000000005</v>
      </c>
      <c r="F171" s="15">
        <f>(((E171/100)+1)^(1/365)-1)</f>
        <v>2.394578106910128E-4</v>
      </c>
      <c r="G171">
        <f>1+F171</f>
        <v>1.000239457810691</v>
      </c>
      <c r="H171">
        <f>C171-F171</f>
        <v>-2.394578106910128E-4</v>
      </c>
      <c r="I171">
        <f>H171^2</f>
        <v>5.7340043100932922E-8</v>
      </c>
    </row>
    <row r="172" spans="1:9" ht="15.75" x14ac:dyDescent="0.25">
      <c r="A172" s="4">
        <v>42808</v>
      </c>
      <c r="B172">
        <v>6.21</v>
      </c>
      <c r="C172">
        <f>(B172-B171)/B171</f>
        <v>2.6446280991735561E-2</v>
      </c>
      <c r="D172">
        <v>2.6002000000000001</v>
      </c>
      <c r="E172">
        <v>9.1844000000000001</v>
      </c>
      <c r="F172" s="15">
        <f>(((E172/100)+1)^(1/365)-1)</f>
        <v>2.4076325272415211E-4</v>
      </c>
      <c r="G172">
        <f>1+F172</f>
        <v>1.0002407632527242</v>
      </c>
      <c r="H172">
        <f>C172-F172</f>
        <v>2.6205517739011409E-2</v>
      </c>
      <c r="I172">
        <f>H172^2</f>
        <v>6.8672915996964166E-4</v>
      </c>
    </row>
    <row r="173" spans="1:9" ht="15.75" x14ac:dyDescent="0.25">
      <c r="A173" s="4">
        <v>42809</v>
      </c>
      <c r="B173">
        <v>6.19</v>
      </c>
      <c r="C173">
        <f>(B173-B172)/B172</f>
        <v>-3.2206119162640216E-3</v>
      </c>
      <c r="D173">
        <v>2.4929999999999999</v>
      </c>
      <c r="E173">
        <v>9.2948000000000004</v>
      </c>
      <c r="F173" s="15">
        <f>(((E173/100)+1)^(1/365)-1)</f>
        <v>2.4353275225230675E-4</v>
      </c>
      <c r="G173">
        <f>1+F173</f>
        <v>1.0002435327522523</v>
      </c>
      <c r="H173">
        <f>C173-F173</f>
        <v>-3.4641446685163284E-3</v>
      </c>
      <c r="I173">
        <f>H173^2</f>
        <v>1.2000298284410103E-5</v>
      </c>
    </row>
    <row r="174" spans="1:9" ht="15.75" x14ac:dyDescent="0.25">
      <c r="A174" s="4">
        <v>42810</v>
      </c>
      <c r="B174">
        <v>6.16</v>
      </c>
      <c r="C174">
        <f>(B174-B173)/B173</f>
        <v>-4.8465266558966472E-3</v>
      </c>
      <c r="D174">
        <v>2.5402</v>
      </c>
      <c r="E174">
        <v>9.3254999999999999</v>
      </c>
      <c r="F174" s="15">
        <f>(((E174/100)+1)^(1/365)-1)</f>
        <v>2.4430239812156529E-4</v>
      </c>
      <c r="G174">
        <f>1+F174</f>
        <v>1.0002443023981216</v>
      </c>
      <c r="H174">
        <f>C174-F174</f>
        <v>-5.0908290540182125E-3</v>
      </c>
      <c r="I174">
        <f>H174^2</f>
        <v>2.5916540457235969E-5</v>
      </c>
    </row>
    <row r="175" spans="1:9" ht="15.75" x14ac:dyDescent="0.25">
      <c r="A175" s="4">
        <v>42811</v>
      </c>
      <c r="B175">
        <v>6.01</v>
      </c>
      <c r="C175">
        <f>(B175-B174)/B174</f>
        <v>-2.4350649350649407E-2</v>
      </c>
      <c r="D175">
        <v>2.5004999999999997</v>
      </c>
      <c r="E175">
        <v>9.3304000000000009</v>
      </c>
      <c r="F175" s="15">
        <f>(((E175/100)+1)^(1/365)-1)</f>
        <v>2.4442522067547046E-4</v>
      </c>
      <c r="G175">
        <f>1+F175</f>
        <v>1.0002444252206755</v>
      </c>
      <c r="H175">
        <f>C175-F175</f>
        <v>-2.4595074571324878E-2</v>
      </c>
      <c r="I175">
        <f>H175^2</f>
        <v>6.0491769316903157E-4</v>
      </c>
    </row>
    <row r="176" spans="1:9" ht="15.75" x14ac:dyDescent="0.25">
      <c r="A176" s="4">
        <v>42814</v>
      </c>
      <c r="B176">
        <v>5.9</v>
      </c>
      <c r="C176">
        <f>(B176-B175)/B175</f>
        <v>-1.8302828618968293E-2</v>
      </c>
      <c r="D176">
        <v>2.4607000000000001</v>
      </c>
      <c r="E176">
        <v>9.3255999999999997</v>
      </c>
      <c r="F176" s="15">
        <f>(((E176/100)+1)^(1/365)-1)</f>
        <v>2.4430490475912947E-4</v>
      </c>
      <c r="G176">
        <f>1+F176</f>
        <v>1.0002443049047591</v>
      </c>
      <c r="H176">
        <f>C176-F176</f>
        <v>-1.8547133523727423E-2</v>
      </c>
      <c r="I176">
        <f>H176^2</f>
        <v>3.4399616194697363E-4</v>
      </c>
    </row>
    <row r="177" spans="1:9" ht="15.75" x14ac:dyDescent="0.25">
      <c r="A177" s="4">
        <v>42815</v>
      </c>
      <c r="B177">
        <v>5.84</v>
      </c>
      <c r="C177">
        <f>(B177-B176)/B176</f>
        <v>-1.0169491525423813E-2</v>
      </c>
      <c r="D177">
        <v>2.4175</v>
      </c>
      <c r="E177">
        <v>9.3582000000000001</v>
      </c>
      <c r="F177" s="15">
        <f>(((E177/100)+1)^(1/365)-1)</f>
        <v>2.4512194676917787E-4</v>
      </c>
      <c r="G177">
        <f>1+F177</f>
        <v>1.0002451219467692</v>
      </c>
      <c r="H177">
        <f>C177-F177</f>
        <v>-1.0414613472192991E-2</v>
      </c>
      <c r="I177">
        <f>H177^2</f>
        <v>1.0846417377518375E-4</v>
      </c>
    </row>
    <row r="178" spans="1:9" ht="15.75" x14ac:dyDescent="0.25">
      <c r="A178" s="4">
        <v>42816</v>
      </c>
      <c r="B178">
        <v>5.84</v>
      </c>
      <c r="C178">
        <f>(B178-B177)/B177</f>
        <v>0</v>
      </c>
      <c r="D178">
        <v>2.4050000000000002</v>
      </c>
      <c r="E178">
        <v>9.3728999999999996</v>
      </c>
      <c r="F178" s="15">
        <f>(((E178/100)+1)^(1/365)-1)</f>
        <v>2.4549028809883744E-4</v>
      </c>
      <c r="G178">
        <f>1+F178</f>
        <v>1.0002454902880988</v>
      </c>
      <c r="H178">
        <f>C178-F178</f>
        <v>-2.4549028809883744E-4</v>
      </c>
      <c r="I178">
        <f>H178^2</f>
        <v>6.026548155085021E-8</v>
      </c>
    </row>
    <row r="179" spans="1:9" ht="15.75" x14ac:dyDescent="0.25">
      <c r="A179" s="4">
        <v>42817</v>
      </c>
      <c r="B179">
        <v>5.71</v>
      </c>
      <c r="C179">
        <f>(B179-B178)/B178</f>
        <v>-2.2260273972602721E-2</v>
      </c>
      <c r="D179">
        <v>2.4194</v>
      </c>
      <c r="E179">
        <v>9.3724000000000007</v>
      </c>
      <c r="F179" s="15">
        <f>(((E179/100)+1)^(1/365)-1)</f>
        <v>2.4547776029315571E-4</v>
      </c>
      <c r="G179">
        <f>1+F179</f>
        <v>1.0002454777602932</v>
      </c>
      <c r="H179">
        <f>C179-F179</f>
        <v>-2.2505751732895877E-2</v>
      </c>
      <c r="I179">
        <f>H179^2</f>
        <v>5.0650886106274576E-4</v>
      </c>
    </row>
    <row r="180" spans="1:9" ht="15.75" x14ac:dyDescent="0.25">
      <c r="A180" s="4">
        <v>42818</v>
      </c>
      <c r="B180">
        <v>5.8</v>
      </c>
      <c r="C180">
        <f>(B180-B179)/B179</f>
        <v>1.5761821366024494E-2</v>
      </c>
      <c r="D180">
        <v>2.4123000000000001</v>
      </c>
      <c r="E180">
        <v>9.3774999999999995</v>
      </c>
      <c r="F180" s="15">
        <f>(((E180/100)+1)^(1/365)-1)</f>
        <v>2.4560554123032041E-4</v>
      </c>
      <c r="G180">
        <f>1+F180</f>
        <v>1.0002456055412303</v>
      </c>
      <c r="H180">
        <f>C180-F180</f>
        <v>1.5516215824794174E-2</v>
      </c>
      <c r="I180">
        <f>H180^2</f>
        <v>2.4075295352159315E-4</v>
      </c>
    </row>
    <row r="181" spans="1:9" ht="15.75" x14ac:dyDescent="0.25">
      <c r="A181" s="4">
        <v>42821</v>
      </c>
      <c r="B181">
        <v>5.7</v>
      </c>
      <c r="C181">
        <f>(B181-B180)/B180</f>
        <v>-1.7241379310344768E-2</v>
      </c>
      <c r="D181">
        <v>2.3782000000000001</v>
      </c>
      <c r="E181">
        <v>9.3718000000000004</v>
      </c>
      <c r="F181" s="15">
        <f>(((E181/100)+1)^(1/365)-1)</f>
        <v>2.4546272685110893E-4</v>
      </c>
      <c r="G181">
        <f>1+F181</f>
        <v>1.0002454627268511</v>
      </c>
      <c r="H181">
        <f>C181-F181</f>
        <v>-1.7486842037195877E-2</v>
      </c>
      <c r="I181">
        <f>H181^2</f>
        <v>3.0578964443384087E-4</v>
      </c>
    </row>
    <row r="182" spans="1:9" ht="15.75" x14ac:dyDescent="0.25">
      <c r="A182" s="4">
        <v>42822</v>
      </c>
      <c r="B182">
        <v>5.65</v>
      </c>
      <c r="C182">
        <f>(B182-B181)/B181</f>
        <v>-8.7719298245613718E-3</v>
      </c>
      <c r="D182">
        <v>2.4178000000000002</v>
      </c>
      <c r="E182">
        <v>9.3414999999999999</v>
      </c>
      <c r="F182" s="15">
        <f>(((E182/100)+1)^(1/365)-1)</f>
        <v>2.4470343105686965E-4</v>
      </c>
      <c r="G182">
        <f>1+F182</f>
        <v>1.0002447034310569</v>
      </c>
      <c r="H182">
        <f>C182-F182</f>
        <v>-9.0166332556182414E-3</v>
      </c>
      <c r="I182">
        <f>H182^2</f>
        <v>8.1299675266320801E-5</v>
      </c>
    </row>
    <row r="183" spans="1:9" ht="15.75" x14ac:dyDescent="0.25">
      <c r="A183" s="4">
        <v>42823</v>
      </c>
      <c r="B183">
        <v>5.64</v>
      </c>
      <c r="C183">
        <f>(B183-B182)/B182</f>
        <v>-1.7699115044248982E-3</v>
      </c>
      <c r="D183">
        <v>2.3765000000000001</v>
      </c>
      <c r="E183">
        <v>9.3411000000000008</v>
      </c>
      <c r="F183" s="15">
        <f>(((E183/100)+1)^(1/365)-1)</f>
        <v>2.4469340594679423E-4</v>
      </c>
      <c r="G183">
        <f>1+F183</f>
        <v>1.0002446934059468</v>
      </c>
      <c r="H183">
        <f>C183-F183</f>
        <v>-2.0146049103716927E-3</v>
      </c>
      <c r="I183">
        <f>H183^2</f>
        <v>4.0586329448937354E-6</v>
      </c>
    </row>
    <row r="184" spans="1:9" ht="15.75" x14ac:dyDescent="0.25">
      <c r="A184" s="4">
        <v>42824</v>
      </c>
      <c r="B184">
        <v>5.79</v>
      </c>
      <c r="C184">
        <f>(B184-B183)/B183</f>
        <v>2.659574468085113E-2</v>
      </c>
      <c r="D184">
        <v>2.4197000000000002</v>
      </c>
      <c r="E184">
        <v>9.3323999999999998</v>
      </c>
      <c r="F184" s="15">
        <f>(((E184/100)+1)^(1/365)-1)</f>
        <v>2.4447535075244886E-4</v>
      </c>
      <c r="G184">
        <f>1+F184</f>
        <v>1.0002444753507524</v>
      </c>
      <c r="H184">
        <f>C184-F184</f>
        <v>2.6351269330098681E-2</v>
      </c>
      <c r="I184">
        <f>H184^2</f>
        <v>6.9438939530739935E-4</v>
      </c>
    </row>
    <row r="185" spans="1:9" ht="15.75" x14ac:dyDescent="0.25">
      <c r="A185" s="4">
        <v>42825</v>
      </c>
      <c r="B185">
        <v>5.76</v>
      </c>
      <c r="C185">
        <f>(B185-B184)/B184</f>
        <v>-5.1813471502591101E-3</v>
      </c>
      <c r="D185">
        <v>2.3874</v>
      </c>
      <c r="E185">
        <v>9.3407</v>
      </c>
      <c r="F185" s="15">
        <f>(((E185/100)+1)^(1/365)-1)</f>
        <v>2.4468338080008145E-4</v>
      </c>
      <c r="G185">
        <f>1+F185</f>
        <v>1.0002446833808001</v>
      </c>
      <c r="H185">
        <f>C185-F185</f>
        <v>-5.4260305310591915E-3</v>
      </c>
      <c r="I185">
        <f>H185^2</f>
        <v>2.9441807323986493E-5</v>
      </c>
    </row>
    <row r="186" spans="1:9" ht="15.75" x14ac:dyDescent="0.25">
      <c r="A186" s="4">
        <v>42828</v>
      </c>
      <c r="B186">
        <v>5.87</v>
      </c>
      <c r="C186">
        <f>(B186-B185)/B185</f>
        <v>1.9097222222222279E-2</v>
      </c>
      <c r="D186">
        <v>2.3193000000000001</v>
      </c>
      <c r="E186">
        <v>9.3566000000000003</v>
      </c>
      <c r="F186" s="15">
        <f>(((E186/100)+1)^(1/365)-1)</f>
        <v>2.4508185221616685E-4</v>
      </c>
      <c r="G186">
        <f>1+F186</f>
        <v>1.0002450818522162</v>
      </c>
      <c r="H186">
        <f>C186-F186</f>
        <v>1.8852140370006112E-2</v>
      </c>
      <c r="I186">
        <f>H186^2</f>
        <v>3.5540319653041419E-4</v>
      </c>
    </row>
    <row r="187" spans="1:9" ht="15.75" x14ac:dyDescent="0.25">
      <c r="A187" s="4">
        <v>42829</v>
      </c>
      <c r="B187">
        <v>5.92</v>
      </c>
      <c r="C187">
        <f>(B187-B186)/B186</f>
        <v>8.5178875638841269E-3</v>
      </c>
      <c r="D187">
        <v>2.3605</v>
      </c>
      <c r="E187">
        <v>9.3757999999999999</v>
      </c>
      <c r="F187" s="15">
        <f>(((E187/100)+1)^(1/365)-1)</f>
        <v>2.4556294824473746E-4</v>
      </c>
      <c r="G187">
        <f>1+F187</f>
        <v>1.0002455629482447</v>
      </c>
      <c r="H187">
        <f>C187-F187</f>
        <v>8.2723246156393895E-3</v>
      </c>
      <c r="I187">
        <f>H187^2</f>
        <v>6.8431354546513373E-5</v>
      </c>
    </row>
    <row r="188" spans="1:9" ht="15.75" x14ac:dyDescent="0.25">
      <c r="A188" s="4">
        <v>42830</v>
      </c>
      <c r="B188">
        <v>6.01</v>
      </c>
      <c r="C188">
        <f>(B188-B187)/B187</f>
        <v>1.5202702702702679E-2</v>
      </c>
      <c r="D188">
        <v>2.3353999999999999</v>
      </c>
      <c r="E188">
        <v>9.3960000000000008</v>
      </c>
      <c r="F188" s="15">
        <f>(((E188/100)+1)^(1/365)-1)</f>
        <v>2.4606901045176599E-4</v>
      </c>
      <c r="G188">
        <f>1+F188</f>
        <v>1.0002460690104518</v>
      </c>
      <c r="H188">
        <f>C188-F188</f>
        <v>1.4956633692250913E-2</v>
      </c>
      <c r="I188">
        <f>H188^2</f>
        <v>2.2370089140417518E-4</v>
      </c>
    </row>
    <row r="189" spans="1:9" ht="15.75" x14ac:dyDescent="0.25">
      <c r="A189" s="4">
        <v>42831</v>
      </c>
      <c r="B189">
        <v>5.99</v>
      </c>
      <c r="C189">
        <f>(B189-B188)/B188</f>
        <v>-3.327787021630545E-3</v>
      </c>
      <c r="D189">
        <v>2.3407999999999998</v>
      </c>
      <c r="E189">
        <v>9.3914000000000009</v>
      </c>
      <c r="F189" s="15">
        <f>(((E189/100)+1)^(1/365)-1)</f>
        <v>2.4595377675784569E-4</v>
      </c>
      <c r="G189">
        <f>1+F189</f>
        <v>1.0002459537767578</v>
      </c>
      <c r="H189">
        <f>C189-F189</f>
        <v>-3.5737407983883907E-3</v>
      </c>
      <c r="I189">
        <f>H189^2</f>
        <v>1.2771623294065691E-5</v>
      </c>
    </row>
    <row r="190" spans="1:9" ht="15.75" x14ac:dyDescent="0.25">
      <c r="A190" s="4">
        <v>42832</v>
      </c>
      <c r="B190">
        <v>5.7</v>
      </c>
      <c r="C190">
        <f>(B190-B189)/B189</f>
        <v>-4.8414023372287146E-2</v>
      </c>
      <c r="D190">
        <v>2.3822000000000001</v>
      </c>
      <c r="E190">
        <v>9.4095999999999993</v>
      </c>
      <c r="F190" s="15">
        <f>(((E190/100)+1)^(1/365)-1)</f>
        <v>2.4640967311273521E-4</v>
      </c>
      <c r="G190">
        <f>1+F190</f>
        <v>1.0002464096731127</v>
      </c>
      <c r="H190">
        <f>C190-F190</f>
        <v>-4.8660433045399881E-2</v>
      </c>
      <c r="I190">
        <f>H190^2</f>
        <v>2.3678377441658446E-3</v>
      </c>
    </row>
    <row r="191" spans="1:9" ht="15.75" x14ac:dyDescent="0.25">
      <c r="A191" s="4">
        <v>42835</v>
      </c>
      <c r="B191">
        <v>5.77</v>
      </c>
      <c r="C191">
        <f>(B191-B190)/B190</f>
        <v>1.2280701754385859E-2</v>
      </c>
      <c r="D191">
        <v>2.3660999999999999</v>
      </c>
      <c r="E191">
        <v>9.4106000000000005</v>
      </c>
      <c r="F191" s="15">
        <f>(((E191/100)+1)^(1/365)-1)</f>
        <v>2.4643472017116252E-4</v>
      </c>
      <c r="G191">
        <f>1+F191</f>
        <v>1.0002464347201712</v>
      </c>
      <c r="H191">
        <f>C191-F191</f>
        <v>1.2034267034214697E-2</v>
      </c>
      <c r="I191">
        <f>H191^2</f>
        <v>1.4482358305078658E-4</v>
      </c>
    </row>
    <row r="192" spans="1:9" ht="15.75" x14ac:dyDescent="0.25">
      <c r="A192" s="4">
        <v>42836</v>
      </c>
      <c r="B192">
        <v>5.84</v>
      </c>
      <c r="C192">
        <f>(B192-B191)/B191</f>
        <v>1.2131715771230553E-2</v>
      </c>
      <c r="D192">
        <v>2.2961999999999998</v>
      </c>
      <c r="E192">
        <v>9.4080999999999992</v>
      </c>
      <c r="F192" s="15">
        <f>(((E192/100)+1)^(1/365)-1)</f>
        <v>2.463721020973253E-4</v>
      </c>
      <c r="G192">
        <f>1+F192</f>
        <v>1.0002463721020973</v>
      </c>
      <c r="H192">
        <f>C192-F192</f>
        <v>1.1885343669133228E-2</v>
      </c>
      <c r="I192">
        <f>H192^2</f>
        <v>1.412613941334053E-4</v>
      </c>
    </row>
    <row r="193" spans="1:9" ht="15.75" x14ac:dyDescent="0.25">
      <c r="A193" s="4">
        <v>42837</v>
      </c>
      <c r="B193">
        <v>5.7</v>
      </c>
      <c r="C193">
        <f>(B193-B192)/B192</f>
        <v>-2.3972602739725974E-2</v>
      </c>
      <c r="D193">
        <v>2.2391999999999999</v>
      </c>
      <c r="E193">
        <v>9.4144000000000005</v>
      </c>
      <c r="F193" s="15">
        <f>(((E193/100)+1)^(1/365)-1)</f>
        <v>2.4652989691076321E-4</v>
      </c>
      <c r="G193">
        <f>1+F193</f>
        <v>1.0002465298969108</v>
      </c>
      <c r="H193">
        <f>C193-F193</f>
        <v>-2.4219132636636737E-2</v>
      </c>
      <c r="I193">
        <f>H193^2</f>
        <v>5.8656638567100279E-4</v>
      </c>
    </row>
    <row r="194" spans="1:9" ht="15.75" x14ac:dyDescent="0.25">
      <c r="A194" s="4">
        <v>42838</v>
      </c>
      <c r="B194">
        <v>5.66</v>
      </c>
      <c r="C194">
        <f>(B194-B193)/B193</f>
        <v>-7.017543859649129E-3</v>
      </c>
      <c r="D194">
        <v>2.2374000000000001</v>
      </c>
      <c r="E194">
        <v>9.4464000000000006</v>
      </c>
      <c r="F194" s="15">
        <f>(((E194/100)+1)^(1/365)-1)</f>
        <v>2.4733125450615567E-4</v>
      </c>
      <c r="G194">
        <f>1+F194</f>
        <v>1.0002473312545062</v>
      </c>
      <c r="H194">
        <f>C194-F194</f>
        <v>-7.2648751141552847E-3</v>
      </c>
      <c r="I194">
        <f>H194^2</f>
        <v>5.2778410424272762E-5</v>
      </c>
    </row>
    <row r="195" spans="1:9" ht="15.75" x14ac:dyDescent="0.25">
      <c r="A195" s="4">
        <v>42842</v>
      </c>
      <c r="B195">
        <v>5.6</v>
      </c>
      <c r="C195">
        <f>(B195-B194)/B194</f>
        <v>-1.0600706713781006E-2</v>
      </c>
      <c r="D195">
        <v>2.2498</v>
      </c>
      <c r="E195">
        <v>9.4319000000000006</v>
      </c>
      <c r="F195" s="15">
        <f>(((E195/100)+1)^(1/365)-1)</f>
        <v>2.469681683003877E-4</v>
      </c>
      <c r="G195">
        <f>1+F195</f>
        <v>1.0002469681683004</v>
      </c>
      <c r="H195">
        <f>C195-F195</f>
        <v>-1.0847674882081394E-2</v>
      </c>
      <c r="I195">
        <f>H195^2</f>
        <v>1.1767205034733959E-4</v>
      </c>
    </row>
    <row r="196" spans="1:9" ht="15.75" x14ac:dyDescent="0.25">
      <c r="A196" s="4">
        <v>42843</v>
      </c>
      <c r="B196">
        <v>5.47</v>
      </c>
      <c r="C196">
        <f>(B196-B195)/B195</f>
        <v>-2.3214285714285698E-2</v>
      </c>
      <c r="D196">
        <v>2.1682000000000001</v>
      </c>
      <c r="E196">
        <v>9.4463000000000008</v>
      </c>
      <c r="F196" s="15">
        <f>(((E196/100)+1)^(1/365)-1)</f>
        <v>2.4732875062771775E-4</v>
      </c>
      <c r="G196">
        <f>1+F196</f>
        <v>1.0002473287506277</v>
      </c>
      <c r="H196">
        <f>C196-F196</f>
        <v>-2.3461614464913415E-2</v>
      </c>
      <c r="I196">
        <f>H196^2</f>
        <v>5.5044735330023436E-4</v>
      </c>
    </row>
    <row r="197" spans="1:9" ht="15.75" x14ac:dyDescent="0.25">
      <c r="A197" s="4">
        <v>42844</v>
      </c>
      <c r="B197">
        <v>5.44</v>
      </c>
      <c r="C197">
        <f>(B197-B196)/B196</f>
        <v>-5.4844606946982382E-3</v>
      </c>
      <c r="D197">
        <v>2.2143000000000002</v>
      </c>
      <c r="E197">
        <v>9.5122999999999998</v>
      </c>
      <c r="F197" s="15">
        <f>(((E197/100)+1)^(1/365)-1)</f>
        <v>2.4898081448920806E-4</v>
      </c>
      <c r="G197">
        <f>1+F197</f>
        <v>1.0002489808144892</v>
      </c>
      <c r="H197">
        <f>C197-F197</f>
        <v>-5.7334415091874463E-3</v>
      </c>
      <c r="I197">
        <f>H197^2</f>
        <v>3.2872351539273622E-5</v>
      </c>
    </row>
    <row r="198" spans="1:9" ht="15.75" x14ac:dyDescent="0.25">
      <c r="A198" s="4">
        <v>42845</v>
      </c>
      <c r="B198">
        <v>5.26</v>
      </c>
      <c r="C198">
        <f>(B198-B197)/B197</f>
        <v>-3.3088235294117758E-2</v>
      </c>
      <c r="D198">
        <v>2.2320000000000002</v>
      </c>
      <c r="E198">
        <v>9.4929000000000006</v>
      </c>
      <c r="F198" s="15">
        <f>(((E198/100)+1)^(1/365)-1)</f>
        <v>2.4849531089676802E-4</v>
      </c>
      <c r="G198">
        <f>1+F198</f>
        <v>1.0002484953108968</v>
      </c>
      <c r="H198">
        <f>C198-F198</f>
        <v>-3.3336730605014527E-2</v>
      </c>
      <c r="I198">
        <f>H198^2</f>
        <v>1.1113376074313123E-3</v>
      </c>
    </row>
    <row r="199" spans="1:9" ht="15.75" x14ac:dyDescent="0.25">
      <c r="A199" s="4">
        <v>42846</v>
      </c>
      <c r="B199">
        <v>4.6899999999999995</v>
      </c>
      <c r="C199">
        <f>(B199-B198)/B198</f>
        <v>-0.1083650190114069</v>
      </c>
      <c r="D199">
        <v>2.2480000000000002</v>
      </c>
      <c r="E199">
        <v>9.4600000000000009</v>
      </c>
      <c r="F199" s="15">
        <f>(((E199/100)+1)^(1/365)-1)</f>
        <v>2.4767176073159369E-4</v>
      </c>
      <c r="G199">
        <f>1+F199</f>
        <v>1.0002476717607316</v>
      </c>
      <c r="H199">
        <f>C199-F199</f>
        <v>-0.10861269077213849</v>
      </c>
      <c r="I199">
        <f>H199^2</f>
        <v>1.1796716596764177E-2</v>
      </c>
    </row>
    <row r="200" spans="1:9" ht="15.75" x14ac:dyDescent="0.25">
      <c r="A200" s="4">
        <v>42849</v>
      </c>
      <c r="B200">
        <v>4.59</v>
      </c>
      <c r="C200">
        <f>(B200-B199)/B199</f>
        <v>-2.132196162046901E-2</v>
      </c>
      <c r="D200">
        <v>2.2730000000000001</v>
      </c>
      <c r="E200">
        <v>9.4016999999999999</v>
      </c>
      <c r="F200" s="15">
        <f>(((E200/100)+1)^(1/365)-1)</f>
        <v>2.4621179332573462E-4</v>
      </c>
      <c r="G200">
        <f>1+F200</f>
        <v>1.0002462117933257</v>
      </c>
      <c r="H200">
        <f>C200-F200</f>
        <v>-2.1568173413794745E-2</v>
      </c>
      <c r="I200">
        <f>H200^2</f>
        <v>4.6518610440752242E-4</v>
      </c>
    </row>
    <row r="201" spans="1:9" ht="15.75" x14ac:dyDescent="0.25">
      <c r="A201" s="4">
        <v>42850</v>
      </c>
      <c r="B201">
        <v>4.1500000000000004</v>
      </c>
      <c r="C201">
        <f>(B201-B200)/B200</f>
        <v>-9.5860566448801643E-2</v>
      </c>
      <c r="D201">
        <v>2.3321999999999998</v>
      </c>
      <c r="E201">
        <v>9.3574999999999999</v>
      </c>
      <c r="F201" s="15">
        <f>(((E201/100)+1)^(1/365)-1)</f>
        <v>2.4510440547409473E-4</v>
      </c>
      <c r="G201">
        <f>1+F201</f>
        <v>1.0002451044054741</v>
      </c>
      <c r="H201">
        <f>C201-F201</f>
        <v>-9.6105670854275738E-2</v>
      </c>
      <c r="I201">
        <f>H201^2</f>
        <v>9.236299970350385E-3</v>
      </c>
    </row>
    <row r="202" spans="1:9" ht="15.75" x14ac:dyDescent="0.25">
      <c r="A202" s="4">
        <v>42851</v>
      </c>
      <c r="B202">
        <v>4.34</v>
      </c>
      <c r="C202">
        <f>(B202-B201)/B201</f>
        <v>4.5783132530120361E-2</v>
      </c>
      <c r="D202">
        <v>2.3035000000000001</v>
      </c>
      <c r="E202">
        <v>9.3712999999999997</v>
      </c>
      <c r="F202" s="15">
        <f>(((E202/100)+1)^(1/365)-1)</f>
        <v>2.45450198919972E-4</v>
      </c>
      <c r="G202">
        <f>1+F202</f>
        <v>1.00024545019892</v>
      </c>
      <c r="H202">
        <f>C202-F202</f>
        <v>4.5537682331200389E-2</v>
      </c>
      <c r="I202">
        <f>H202^2</f>
        <v>2.0736805120973203E-3</v>
      </c>
    </row>
    <row r="203" spans="1:9" ht="15.75" x14ac:dyDescent="0.25">
      <c r="A203" s="4">
        <v>42852</v>
      </c>
      <c r="B203">
        <v>4.21</v>
      </c>
      <c r="C203">
        <f>(B203-B202)/B202</f>
        <v>-2.9953917050691222E-2</v>
      </c>
      <c r="D203">
        <v>2.2946</v>
      </c>
      <c r="E203">
        <v>9.3717000000000006</v>
      </c>
      <c r="F203" s="15">
        <f>(((E203/100)+1)^(1/365)-1)</f>
        <v>2.4546022126958889E-4</v>
      </c>
      <c r="G203">
        <f>1+F203</f>
        <v>1.0002454602212696</v>
      </c>
      <c r="H203">
        <f>C203-F203</f>
        <v>-3.0199377271960811E-2</v>
      </c>
      <c r="I203">
        <f>H203^2</f>
        <v>9.1200238761422324E-4</v>
      </c>
    </row>
    <row r="204" spans="1:9" ht="15.75" x14ac:dyDescent="0.25">
      <c r="A204" s="4">
        <v>42853</v>
      </c>
      <c r="B204">
        <v>4.2</v>
      </c>
      <c r="C204">
        <f>(B204-B203)/B203</f>
        <v>-2.3752969121139636E-3</v>
      </c>
      <c r="D204">
        <v>2.2801999999999998</v>
      </c>
      <c r="E204">
        <v>9.3661999999999992</v>
      </c>
      <c r="F204" s="15">
        <f>(((E204/100)+1)^(1/365)-1)</f>
        <v>2.4532241075903016E-4</v>
      </c>
      <c r="G204">
        <f>1+F204</f>
        <v>1.000245322410759</v>
      </c>
      <c r="H204">
        <f>C204-F204</f>
        <v>-2.6206193228729938E-3</v>
      </c>
      <c r="I204">
        <f>H204^2</f>
        <v>6.8676456354153085E-6</v>
      </c>
    </row>
    <row r="205" spans="1:9" ht="15.75" x14ac:dyDescent="0.25">
      <c r="A205" s="4">
        <v>42856</v>
      </c>
      <c r="B205">
        <v>4.24</v>
      </c>
      <c r="C205">
        <f>(B205-B204)/B204</f>
        <v>9.5238095238095316E-3</v>
      </c>
      <c r="D205">
        <v>2.3180000000000001</v>
      </c>
      <c r="E205">
        <v>9.4032999999999998</v>
      </c>
      <c r="F205" s="15">
        <f>(((E205/100)+1)^(1/365)-1)</f>
        <v>2.4625187139526439E-4</v>
      </c>
      <c r="G205">
        <f>1+F205</f>
        <v>1.0002462518713953</v>
      </c>
      <c r="H205">
        <f>C205-F205</f>
        <v>9.2775576524142672E-3</v>
      </c>
      <c r="I205">
        <f>H205^2</f>
        <v>8.6073075993870526E-5</v>
      </c>
    </row>
    <row r="206" spans="1:9" ht="15.75" x14ac:dyDescent="0.25">
      <c r="A206" s="4">
        <v>42857</v>
      </c>
      <c r="B206">
        <v>4.17</v>
      </c>
      <c r="C206">
        <f>(B206-B205)/B205</f>
        <v>-1.6509433962264217E-2</v>
      </c>
      <c r="D206">
        <v>2.2803</v>
      </c>
      <c r="E206">
        <v>9.3940000000000001</v>
      </c>
      <c r="F206" s="15">
        <f>(((E206/100)+1)^(1/365)-1)</f>
        <v>2.4601890943953819E-4</v>
      </c>
      <c r="G206">
        <f>1+F206</f>
        <v>1.0002460189094395</v>
      </c>
      <c r="H206">
        <f>C206-F206</f>
        <v>-1.6755452871703755E-2</v>
      </c>
      <c r="I206">
        <f>H206^2</f>
        <v>2.807452009358856E-4</v>
      </c>
    </row>
    <row r="207" spans="1:9" ht="15.75" x14ac:dyDescent="0.25">
      <c r="A207" s="4">
        <v>42858</v>
      </c>
      <c r="B207">
        <v>4.28</v>
      </c>
      <c r="C207">
        <f>(B207-B206)/B206</f>
        <v>2.6378896882494084E-2</v>
      </c>
      <c r="D207">
        <v>2.3180000000000001</v>
      </c>
      <c r="E207">
        <v>9.3948999999999998</v>
      </c>
      <c r="F207" s="15">
        <f>(((E207/100)+1)^(1/365)-1)</f>
        <v>2.460414550080614E-4</v>
      </c>
      <c r="G207">
        <f>1+F207</f>
        <v>1.0002460414550081</v>
      </c>
      <c r="H207">
        <f>C207-F207</f>
        <v>2.6132855427486022E-2</v>
      </c>
      <c r="I207">
        <f>H207^2</f>
        <v>6.8292613279388563E-4</v>
      </c>
    </row>
    <row r="208" spans="1:9" ht="15.75" x14ac:dyDescent="0.25">
      <c r="A208" s="4">
        <v>42859</v>
      </c>
      <c r="B208">
        <v>4.3</v>
      </c>
      <c r="C208">
        <f>(B208-B207)/B207</f>
        <v>4.6728971962615821E-3</v>
      </c>
      <c r="D208">
        <v>2.3540999999999999</v>
      </c>
      <c r="E208">
        <v>9.3983000000000008</v>
      </c>
      <c r="F208" s="15">
        <f>(((E208/100)+1)^(1/365)-1)</f>
        <v>2.4612662548673114E-4</v>
      </c>
      <c r="G208">
        <f>1+F208</f>
        <v>1.0002461266254867</v>
      </c>
      <c r="H208">
        <f>C208-F208</f>
        <v>4.426770570774851E-3</v>
      </c>
      <c r="I208">
        <f>H208^2</f>
        <v>1.95962976862783E-5</v>
      </c>
    </row>
    <row r="209" spans="1:9" ht="15.75" x14ac:dyDescent="0.25">
      <c r="A209" s="4">
        <v>42860</v>
      </c>
      <c r="B209">
        <v>4.1900000000000004</v>
      </c>
      <c r="C209">
        <f>(B209-B208)/B208</f>
        <v>-2.5581395348837077E-2</v>
      </c>
      <c r="D209">
        <v>2.3487</v>
      </c>
      <c r="E209">
        <v>9.3824000000000005</v>
      </c>
      <c r="F209" s="15">
        <f>(((E209/100)+1)^(1/365)-1)</f>
        <v>2.4572830555347203E-4</v>
      </c>
      <c r="G209">
        <f>1+F209</f>
        <v>1.0002457283055535</v>
      </c>
      <c r="H209">
        <f>C209-F209</f>
        <v>-2.5827123654390549E-2</v>
      </c>
      <c r="I209">
        <f>H209^2</f>
        <v>6.670403162591798E-4</v>
      </c>
    </row>
    <row r="210" spans="1:9" ht="15.75" x14ac:dyDescent="0.25">
      <c r="A210" s="4">
        <v>42863</v>
      </c>
      <c r="B210">
        <v>4.17</v>
      </c>
      <c r="C210">
        <f>(B210-B209)/B209</f>
        <v>-4.7732696897375797E-3</v>
      </c>
      <c r="D210">
        <v>2.3868</v>
      </c>
      <c r="E210">
        <v>9.4258000000000006</v>
      </c>
      <c r="F210" s="15">
        <f>(((E210/100)+1)^(1/365)-1)</f>
        <v>2.4681540735205232E-4</v>
      </c>
      <c r="G210">
        <f>1+F210</f>
        <v>1.0002468154073521</v>
      </c>
      <c r="H210">
        <f>C210-F210</f>
        <v>-5.020085097089632E-3</v>
      </c>
      <c r="I210">
        <f>H210^2</f>
        <v>2.520125438202142E-5</v>
      </c>
    </row>
    <row r="211" spans="1:9" ht="15.75" x14ac:dyDescent="0.25">
      <c r="A211" s="4">
        <v>42864</v>
      </c>
      <c r="B211">
        <v>4.2300000000000004</v>
      </c>
      <c r="C211">
        <f>(B211-B210)/B210</f>
        <v>1.4388489208633212E-2</v>
      </c>
      <c r="D211">
        <v>2.3976999999999999</v>
      </c>
      <c r="E211">
        <v>9.4359999999999999</v>
      </c>
      <c r="F211" s="15">
        <f>(((E211/100)+1)^(1/365)-1)</f>
        <v>2.4707083892017145E-4</v>
      </c>
      <c r="G211">
        <f>1+F211</f>
        <v>1.0002470708389202</v>
      </c>
      <c r="H211">
        <f>C211-F211</f>
        <v>1.4141418369713041E-2</v>
      </c>
      <c r="I211">
        <f>H211^2</f>
        <v>1.9997971350725743E-4</v>
      </c>
    </row>
    <row r="212" spans="1:9" ht="15.75" x14ac:dyDescent="0.25">
      <c r="A212" s="4">
        <v>42865</v>
      </c>
      <c r="B212">
        <v>4.42</v>
      </c>
      <c r="C212">
        <f>(B212-B211)/B211</f>
        <v>4.4917257683215008E-2</v>
      </c>
      <c r="D212">
        <v>2.4140999999999999</v>
      </c>
      <c r="E212">
        <v>9.4395000000000007</v>
      </c>
      <c r="F212" s="15">
        <f>(((E212/100)+1)^(1/365)-1)</f>
        <v>2.4715848153600284E-4</v>
      </c>
      <c r="G212">
        <f>1+F212</f>
        <v>1.000247158481536</v>
      </c>
      <c r="H212">
        <f>C212-F212</f>
        <v>4.4670099201679005E-2</v>
      </c>
      <c r="I212">
        <f>H212^2</f>
        <v>1.9954177626878432E-3</v>
      </c>
    </row>
    <row r="213" spans="1:9" ht="15.75" x14ac:dyDescent="0.25">
      <c r="A213" s="4">
        <v>42866</v>
      </c>
      <c r="B213">
        <v>4.5600000000000005</v>
      </c>
      <c r="C213">
        <f>(B213-B212)/B212</f>
        <v>3.167420814479651E-2</v>
      </c>
      <c r="D213">
        <v>2.3874</v>
      </c>
      <c r="E213">
        <v>9.4375999999999998</v>
      </c>
      <c r="F213" s="15">
        <f>(((E213/100)+1)^(1/365)-1)</f>
        <v>2.4711090446283279E-4</v>
      </c>
      <c r="G213">
        <f>1+F213</f>
        <v>1.0002471109044628</v>
      </c>
      <c r="H213">
        <f>C213-F213</f>
        <v>3.1427097240333678E-2</v>
      </c>
      <c r="I213">
        <f>H213^2</f>
        <v>9.8766244095338865E-4</v>
      </c>
    </row>
    <row r="214" spans="1:9" ht="15.75" x14ac:dyDescent="0.25">
      <c r="A214" s="4">
        <v>42867</v>
      </c>
      <c r="B214">
        <v>4.5600000000000005</v>
      </c>
      <c r="C214">
        <f>(B214-B213)/B213</f>
        <v>0</v>
      </c>
      <c r="D214">
        <v>2.3874</v>
      </c>
      <c r="E214">
        <v>9.4375999999999998</v>
      </c>
      <c r="F214" s="15">
        <f>(((E214/100)+1)^(1/365)-1)</f>
        <v>2.4711090446283279E-4</v>
      </c>
      <c r="G214">
        <f>1+F214</f>
        <v>1.0002471109044628</v>
      </c>
      <c r="H214">
        <f>C214-F214</f>
        <v>-2.4711090446283279E-4</v>
      </c>
      <c r="I214">
        <f>H214^2</f>
        <v>6.1063799104439277E-8</v>
      </c>
    </row>
    <row r="215" spans="1:9" ht="15.75" x14ac:dyDescent="0.25">
      <c r="A215" s="4"/>
      <c r="F215" s="15"/>
    </row>
    <row r="216" spans="1:9" ht="15.75" x14ac:dyDescent="0.25">
      <c r="A216" s="4"/>
      <c r="F216" s="15"/>
    </row>
    <row r="217" spans="1:9" ht="15.75" x14ac:dyDescent="0.25">
      <c r="A217" s="4"/>
      <c r="F217" s="15"/>
    </row>
    <row r="218" spans="1:9" ht="15.75" x14ac:dyDescent="0.25">
      <c r="A218" s="4"/>
      <c r="F218" s="15"/>
    </row>
    <row r="219" spans="1:9" ht="15.75" x14ac:dyDescent="0.25">
      <c r="A219" s="4"/>
      <c r="F219" s="15"/>
    </row>
    <row r="220" spans="1:9" ht="15.75" x14ac:dyDescent="0.25">
      <c r="A220" s="4"/>
      <c r="F220" s="15"/>
    </row>
    <row r="221" spans="1:9" ht="15.75" x14ac:dyDescent="0.25">
      <c r="A221" s="4"/>
      <c r="F221" s="15"/>
    </row>
    <row r="222" spans="1:9" ht="15.75" x14ac:dyDescent="0.25">
      <c r="A222" s="4"/>
      <c r="F222" s="15"/>
    </row>
    <row r="223" spans="1:9" ht="15.75" x14ac:dyDescent="0.25">
      <c r="A223" s="4"/>
      <c r="F223" s="15"/>
    </row>
    <row r="224" spans="1:9" ht="15.75" x14ac:dyDescent="0.25">
      <c r="A224" s="4"/>
      <c r="F224" s="15"/>
    </row>
    <row r="225" spans="1:6" ht="15.75" x14ac:dyDescent="0.25">
      <c r="A225" s="4"/>
      <c r="F225" s="15"/>
    </row>
    <row r="226" spans="1:6" ht="15.75" x14ac:dyDescent="0.25">
      <c r="A226" s="4"/>
      <c r="F226" s="15"/>
    </row>
    <row r="227" spans="1:6" ht="15.75" x14ac:dyDescent="0.25">
      <c r="A227" s="4"/>
      <c r="F227" s="15"/>
    </row>
    <row r="228" spans="1:6" ht="15.75" x14ac:dyDescent="0.25">
      <c r="A228" s="4"/>
      <c r="F228" s="15"/>
    </row>
    <row r="229" spans="1:6" ht="15.75" x14ac:dyDescent="0.25">
      <c r="A229" s="4"/>
      <c r="F229" s="15"/>
    </row>
    <row r="230" spans="1:6" ht="15.75" x14ac:dyDescent="0.25">
      <c r="A230" s="4"/>
      <c r="F230" s="15"/>
    </row>
    <row r="231" spans="1:6" ht="15.75" x14ac:dyDescent="0.25">
      <c r="A231" s="4"/>
      <c r="F231" s="15"/>
    </row>
    <row r="232" spans="1:6" ht="15.75" x14ac:dyDescent="0.25">
      <c r="A232" s="4"/>
      <c r="F232" s="15"/>
    </row>
    <row r="233" spans="1:6" ht="15.75" x14ac:dyDescent="0.25">
      <c r="A233" s="4"/>
      <c r="F233" s="15"/>
    </row>
    <row r="234" spans="1:6" ht="15.75" x14ac:dyDescent="0.25">
      <c r="A234" s="4"/>
      <c r="F234" s="15"/>
    </row>
    <row r="235" spans="1:6" ht="15.75" x14ac:dyDescent="0.25">
      <c r="A235" s="4"/>
      <c r="F235" s="15"/>
    </row>
    <row r="236" spans="1:6" ht="15.75" x14ac:dyDescent="0.25">
      <c r="A236" s="4"/>
      <c r="F236" s="15"/>
    </row>
    <row r="237" spans="1:6" ht="15.75" x14ac:dyDescent="0.25">
      <c r="A237" s="4"/>
      <c r="F237" s="15"/>
    </row>
    <row r="238" spans="1:6" ht="15.75" x14ac:dyDescent="0.25">
      <c r="A238" s="4"/>
      <c r="F238" s="15"/>
    </row>
    <row r="239" spans="1:6" ht="15.75" x14ac:dyDescent="0.25">
      <c r="A239" s="4"/>
      <c r="F239" s="15"/>
    </row>
    <row r="240" spans="1:6" ht="15.75" x14ac:dyDescent="0.25">
      <c r="A240" s="4"/>
      <c r="F240" s="15"/>
    </row>
    <row r="241" spans="1:6" ht="15.75" x14ac:dyDescent="0.25">
      <c r="A241" s="4"/>
      <c r="F241" s="15"/>
    </row>
    <row r="242" spans="1:6" ht="15.75" x14ac:dyDescent="0.25">
      <c r="A242" s="4"/>
      <c r="F242" s="15"/>
    </row>
    <row r="243" spans="1:6" ht="15.75" x14ac:dyDescent="0.25">
      <c r="A243" s="4"/>
      <c r="F243" s="15"/>
    </row>
  </sheetData>
  <pageMargins left="0.7" right="0.7" top="0.75" bottom="0.75" header="0.3" footer="0.3"/>
  <pageSetup paperSize="9" orientation="portrait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43"/>
  <sheetViews>
    <sheetView topLeftCell="J61" workbookViewId="0">
      <selection activeCell="C8" sqref="C8"/>
    </sheetView>
  </sheetViews>
  <sheetFormatPr defaultRowHeight="15" x14ac:dyDescent="0.25"/>
  <cols>
    <col min="1" max="1" width="13.42578125" customWidth="1"/>
    <col min="6" max="6" width="39.42578125" customWidth="1"/>
    <col min="9" max="9" width="10.7109375" style="35" customWidth="1"/>
    <col min="10" max="10" width="27.28515625" customWidth="1"/>
    <col min="14" max="16" width="22.140625" customWidth="1"/>
    <col min="17" max="17" width="29.7109375" customWidth="1"/>
    <col min="18" max="19" width="12" customWidth="1"/>
    <col min="20" max="23" width="10.7109375" customWidth="1"/>
    <col min="24" max="24" width="17.42578125" customWidth="1"/>
  </cols>
  <sheetData>
    <row r="1" spans="1:33" ht="15.75" thickBot="1" x14ac:dyDescent="0.3">
      <c r="A1" t="s">
        <v>77</v>
      </c>
      <c r="O1" s="35"/>
      <c r="T1" t="s">
        <v>54</v>
      </c>
      <c r="U1" t="s">
        <v>68</v>
      </c>
      <c r="V1" t="s">
        <v>69</v>
      </c>
      <c r="W1" t="s">
        <v>70</v>
      </c>
      <c r="X1" t="s">
        <v>54</v>
      </c>
      <c r="Y1" t="s">
        <v>68</v>
      </c>
      <c r="Z1" t="s">
        <v>69</v>
      </c>
    </row>
    <row r="2" spans="1:33" x14ac:dyDescent="0.25">
      <c r="A2" t="s">
        <v>9</v>
      </c>
      <c r="B2" t="s">
        <v>10</v>
      </c>
      <c r="C2" t="s">
        <v>21</v>
      </c>
      <c r="D2" t="s">
        <v>13</v>
      </c>
      <c r="E2" t="s">
        <v>14</v>
      </c>
      <c r="F2" t="s">
        <v>79</v>
      </c>
      <c r="G2" t="s">
        <v>78</v>
      </c>
      <c r="H2" t="s">
        <v>64</v>
      </c>
      <c r="I2" s="36" t="s">
        <v>63</v>
      </c>
      <c r="J2" s="5" t="s">
        <v>46</v>
      </c>
      <c r="K2" s="7">
        <f>SUM(I4:I123)/(COUNT(E4:E123)-2)</f>
        <v>1.7760024347977233E-2</v>
      </c>
      <c r="L2" s="7"/>
      <c r="M2" s="11" t="s">
        <v>55</v>
      </c>
      <c r="N2" s="11"/>
      <c r="O2" s="40" t="s">
        <v>56</v>
      </c>
      <c r="P2" s="11" t="s">
        <v>57</v>
      </c>
      <c r="Q2" s="11" t="s">
        <v>58</v>
      </c>
      <c r="R2" s="11" t="s">
        <v>59</v>
      </c>
      <c r="S2" s="11" t="s">
        <v>67</v>
      </c>
      <c r="T2" s="11" t="s">
        <v>60</v>
      </c>
      <c r="U2" s="11"/>
      <c r="V2" s="11"/>
      <c r="W2" s="11"/>
      <c r="X2" s="11" t="s">
        <v>61</v>
      </c>
      <c r="Y2" s="11"/>
    </row>
    <row r="3" spans="1:33" ht="15.75" x14ac:dyDescent="0.25">
      <c r="A3" s="39">
        <v>42563</v>
      </c>
      <c r="B3">
        <v>21.936299999999999</v>
      </c>
      <c r="C3">
        <v>0</v>
      </c>
      <c r="D3">
        <v>1.51</v>
      </c>
      <c r="E3">
        <v>9.2727000000000004</v>
      </c>
      <c r="F3" s="15">
        <f>(((E3/100)+1)^(1/365)-1)</f>
        <v>2.4297857403232648E-4</v>
      </c>
      <c r="G3">
        <f>1+F3</f>
        <v>1.0002429785740323</v>
      </c>
      <c r="I3" s="36"/>
      <c r="J3" s="18" t="s">
        <v>47</v>
      </c>
      <c r="K3" s="7">
        <f>SQRT(K2)</f>
        <v>0.13326674134223149</v>
      </c>
      <c r="L3" s="7"/>
      <c r="M3" s="7"/>
      <c r="N3" s="7"/>
      <c r="O3" s="7"/>
      <c r="P3" s="7"/>
      <c r="Q3" s="7"/>
      <c r="R3" s="7"/>
      <c r="S3" s="7"/>
      <c r="AF3" t="s">
        <v>30</v>
      </c>
      <c r="AG3">
        <f>1+F3</f>
        <v>1.0002429785740323</v>
      </c>
    </row>
    <row r="4" spans="1:33" ht="15.75" x14ac:dyDescent="0.25">
      <c r="A4" s="4">
        <v>42564</v>
      </c>
      <c r="B4">
        <v>29.3169</v>
      </c>
      <c r="C4">
        <f>(B4-B3)/B3</f>
        <v>0.33645601126899255</v>
      </c>
      <c r="D4">
        <v>1.4742999999999999</v>
      </c>
      <c r="E4">
        <v>9.2149000000000001</v>
      </c>
      <c r="F4" s="15">
        <f>(((E4/100)+1)^(1/365)-1)</f>
        <v>2.415286562298391E-4</v>
      </c>
      <c r="G4">
        <f>1+F4</f>
        <v>1.0002415286562298</v>
      </c>
      <c r="H4">
        <f>C4-F4</f>
        <v>0.33621448261276271</v>
      </c>
      <c r="I4" s="36">
        <f>H4^2</f>
        <v>0.11304017831856772</v>
      </c>
      <c r="J4" s="7"/>
      <c r="K4" s="7"/>
      <c r="L4" s="7"/>
      <c r="M4" s="7">
        <f>C4/$K$3</f>
        <v>2.524681011033107</v>
      </c>
      <c r="N4" s="7"/>
      <c r="O4" s="7">
        <f>M4</f>
        <v>2.524681011033107</v>
      </c>
      <c r="P4" s="7">
        <f>RANK(O4,$O$4:$O$124)</f>
        <v>3</v>
      </c>
      <c r="Q4" s="7">
        <f>M4</f>
        <v>2.524681011033107</v>
      </c>
      <c r="R4" s="7">
        <f>RANK(Q4,$Q$4:$Q$124)</f>
        <v>2</v>
      </c>
      <c r="S4" s="7">
        <v>1</v>
      </c>
      <c r="T4">
        <f>P4/(COUNT($M$4:$M$124)+1)-0.5</f>
        <v>-0.47540983606557374</v>
      </c>
      <c r="U4">
        <f>SUM($T$4:T4)/S4</f>
        <v>-0.47540983606557374</v>
      </c>
      <c r="V4">
        <f>(S4/11)*U4^2</f>
        <v>2.054677383889961E-2</v>
      </c>
      <c r="X4">
        <f>R4/(COUNT($O$4:$O$124)+1)-0.5</f>
        <v>-0.48360655737704916</v>
      </c>
      <c r="Y4">
        <f>SUM($X$4:X4)/S4</f>
        <v>-0.48360655737704916</v>
      </c>
      <c r="Z4">
        <f>(S4/11)*Y4^2</f>
        <v>2.1261391121643741E-2</v>
      </c>
    </row>
    <row r="5" spans="1:33" ht="15.75" x14ac:dyDescent="0.25">
      <c r="A5" s="4">
        <v>42565</v>
      </c>
      <c r="B5">
        <v>25.0031</v>
      </c>
      <c r="C5">
        <f>(B5-B4)/B4</f>
        <v>-0.14714379760479451</v>
      </c>
      <c r="D5">
        <v>1.5356000000000001</v>
      </c>
      <c r="E5">
        <v>9.1925000000000008</v>
      </c>
      <c r="F5" s="15">
        <f>(((E5/100)+1)^(1/365)-1)</f>
        <v>2.4096654461125411E-4</v>
      </c>
      <c r="G5">
        <f>1+F5</f>
        <v>1.0002409665446113</v>
      </c>
      <c r="H5">
        <f>C5-F5</f>
        <v>-0.14738476414940577</v>
      </c>
      <c r="I5" s="36">
        <f>H5^2</f>
        <v>2.1722268703375965E-2</v>
      </c>
      <c r="J5" s="7"/>
      <c r="K5" s="7"/>
      <c r="L5" s="7"/>
      <c r="M5" s="7">
        <f>C5/$K$3</f>
        <v>-1.1041299286138204</v>
      </c>
      <c r="N5" s="7"/>
      <c r="O5" s="7">
        <f>M5</f>
        <v>-1.1041299286138204</v>
      </c>
      <c r="P5" s="7">
        <f>RANK(O5,$O$4:$O$124)</f>
        <v>113</v>
      </c>
      <c r="Q5" s="7">
        <f>M5</f>
        <v>-1.1041299286138204</v>
      </c>
      <c r="R5" s="7">
        <f>RANK(Q5,$Q$4:$Q$124)</f>
        <v>113</v>
      </c>
      <c r="S5" s="7">
        <v>2</v>
      </c>
      <c r="T5">
        <f>P5/(COUNT($M$4:$M$124)+1)-0.5</f>
        <v>0.42622950819672134</v>
      </c>
      <c r="U5">
        <f>SUM($T$4:T5)/S5</f>
        <v>-2.4590163934426201E-2</v>
      </c>
      <c r="V5">
        <f>(S5/11)*U5^2</f>
        <v>1.0994112042217365E-4</v>
      </c>
      <c r="X5">
        <f>R5/(COUNT($O$4:$O$124)+1)-0.5</f>
        <v>0.42622950819672134</v>
      </c>
      <c r="Y5">
        <f>SUM($X$4:X5)/S5</f>
        <v>-2.8688524590163911E-2</v>
      </c>
      <c r="Z5">
        <f>(S5/11)*Y5^2</f>
        <v>1.4964208057462533E-4</v>
      </c>
    </row>
    <row r="6" spans="1:33" ht="15.75" x14ac:dyDescent="0.25">
      <c r="A6" s="4">
        <v>42566</v>
      </c>
      <c r="B6">
        <v>18.164999999999999</v>
      </c>
      <c r="C6">
        <f>(B6-B5)/B5</f>
        <v>-0.27349008722918361</v>
      </c>
      <c r="D6">
        <v>1.5508999999999999</v>
      </c>
      <c r="E6">
        <v>9.1815999999999995</v>
      </c>
      <c r="F6" s="15">
        <f>(((E6/100)+1)^(1/365)-1)</f>
        <v>2.4069297548723334E-4</v>
      </c>
      <c r="G6">
        <f>1+F6</f>
        <v>1.0002406929754872</v>
      </c>
      <c r="H6">
        <f>C6-F6</f>
        <v>-0.27373078020467084</v>
      </c>
      <c r="I6" s="36">
        <f>H6^2</f>
        <v>7.4928540031457824E-2</v>
      </c>
      <c r="J6" s="7"/>
      <c r="K6" s="7"/>
      <c r="L6" s="7"/>
      <c r="M6" s="7">
        <f>C6/$K$3</f>
        <v>-2.0522006051521582</v>
      </c>
      <c r="N6" s="7"/>
      <c r="O6" s="7">
        <f>M6</f>
        <v>-2.0522006051521582</v>
      </c>
      <c r="P6" s="7">
        <f>RANK(O6,$O$4:$O$124)</f>
        <v>121</v>
      </c>
      <c r="Q6" s="7">
        <f>M6</f>
        <v>-2.0522006051521582</v>
      </c>
      <c r="R6" s="7">
        <f>RANK(Q6,$Q$4:$Q$124)</f>
        <v>121</v>
      </c>
      <c r="S6" s="7">
        <v>3</v>
      </c>
      <c r="T6">
        <f>P6/(COUNT($M$4:$M$124)+1)-0.5</f>
        <v>0.49180327868852458</v>
      </c>
      <c r="U6">
        <f>SUM($T$4:T6)/S6</f>
        <v>0.1475409836065574</v>
      </c>
      <c r="V6">
        <f>(S6/11)*U6^2</f>
        <v>5.936820502797392E-3</v>
      </c>
      <c r="X6">
        <f>R6/(COUNT($O$4:$O$124)+1)-0.5</f>
        <v>0.49180327868852458</v>
      </c>
      <c r="Y6">
        <f>SUM($X$4:X6)/S6</f>
        <v>0.14480874316939893</v>
      </c>
      <c r="Z6">
        <f>(S6/11)*Y6^2</f>
        <v>5.7189742086275292E-3</v>
      </c>
    </row>
    <row r="7" spans="1:33" ht="15.75" x14ac:dyDescent="0.25">
      <c r="A7" s="4">
        <v>42569</v>
      </c>
      <c r="B7">
        <v>16.808800000000002</v>
      </c>
      <c r="C7">
        <f>(B7-B6)/B6</f>
        <v>-7.4660060556014179E-2</v>
      </c>
      <c r="D7">
        <v>1.5817999999999999</v>
      </c>
      <c r="E7">
        <v>9.1454000000000004</v>
      </c>
      <c r="F7" s="15">
        <f>(((E7/100)+1)^(1/365)-1)</f>
        <v>2.3978422934511912E-4</v>
      </c>
      <c r="G7">
        <f>1+F7</f>
        <v>1.0002397842293451</v>
      </c>
      <c r="H7">
        <f>C7-F7</f>
        <v>-7.4899844785359299E-2</v>
      </c>
      <c r="I7" s="36">
        <f>H7^2</f>
        <v>5.6099867488709149E-3</v>
      </c>
      <c r="J7" s="7"/>
      <c r="K7" s="7"/>
      <c r="L7" s="7"/>
      <c r="M7" s="7">
        <f>C7/$K$3</f>
        <v>-0.56023025553154138</v>
      </c>
      <c r="N7" s="7"/>
      <c r="O7" s="7">
        <f>M7</f>
        <v>-0.56023025553154138</v>
      </c>
      <c r="P7" s="7">
        <f>RANK(O7,$O$4:$O$124)</f>
        <v>91</v>
      </c>
      <c r="Q7" s="7">
        <f>M7</f>
        <v>-0.56023025553154138</v>
      </c>
      <c r="R7" s="7">
        <f>RANK(Q7,$Q$4:$Q$124)</f>
        <v>91</v>
      </c>
      <c r="S7" s="7">
        <v>4</v>
      </c>
      <c r="T7">
        <f>P7/(COUNT($M$4:$M$124)+1)-0.5</f>
        <v>0.24590163934426235</v>
      </c>
      <c r="U7">
        <f>SUM($T$4:T7)/S7</f>
        <v>0.17213114754098363</v>
      </c>
      <c r="V7">
        <f>(S7/11)*U7^2</f>
        <v>1.0774229801373046E-2</v>
      </c>
      <c r="X7">
        <f>R7/(COUNT($O$4:$O$124)+1)-0.5</f>
        <v>0.24590163934426235</v>
      </c>
      <c r="Y7">
        <f>SUM($X$4:X7)/S7</f>
        <v>0.17008196721311478</v>
      </c>
      <c r="Z7">
        <f>(S7/11)*Y7^2</f>
        <v>1.0519227480393837E-2</v>
      </c>
    </row>
    <row r="8" spans="1:33" ht="15.75" x14ac:dyDescent="0.25">
      <c r="A8" s="4">
        <v>42570</v>
      </c>
      <c r="B8">
        <v>16.100000000000001</v>
      </c>
      <c r="C8">
        <f>(B8-B7)/B7</f>
        <v>-4.2168387987244781E-2</v>
      </c>
      <c r="D8">
        <v>1.5526</v>
      </c>
      <c r="E8">
        <v>9.1315000000000008</v>
      </c>
      <c r="F8" s="15">
        <f>(((E8/100)+1)^(1/365)-1)</f>
        <v>2.3943521104130561E-4</v>
      </c>
      <c r="G8">
        <f>1+F8</f>
        <v>1.0002394352110413</v>
      </c>
      <c r="H8">
        <f>C8-F8</f>
        <v>-4.2407823198286086E-2</v>
      </c>
      <c r="I8" s="36">
        <f>H8^2</f>
        <v>1.7984234684170915E-3</v>
      </c>
      <c r="J8" s="7"/>
      <c r="K8" s="7"/>
      <c r="L8" s="7"/>
      <c r="M8" s="7">
        <f>C8/$K$3</f>
        <v>-0.31642094315907049</v>
      </c>
      <c r="N8" s="7"/>
      <c r="O8" s="7">
        <f>M8</f>
        <v>-0.31642094315907049</v>
      </c>
      <c r="P8" s="7">
        <f>RANK(O8,$O$4:$O$124)</f>
        <v>73</v>
      </c>
      <c r="Q8" s="7">
        <f>M8</f>
        <v>-0.31642094315907049</v>
      </c>
      <c r="R8" s="7">
        <f>RANK(Q8,$Q$4:$Q$124)</f>
        <v>73</v>
      </c>
      <c r="S8" s="7">
        <v>5</v>
      </c>
      <c r="T8">
        <f>P8/(COUNT($M$4:$M$124)+1)-0.5</f>
        <v>9.8360655737704916E-2</v>
      </c>
      <c r="U8">
        <f>SUM($T$4:T8)/S8</f>
        <v>0.15737704918032788</v>
      </c>
      <c r="V8">
        <f>(S8/11)*U8^2</f>
        <v>1.125797073123061E-2</v>
      </c>
      <c r="X8">
        <f>R8/(COUNT($O$4:$O$124)+1)-0.5</f>
        <v>9.8360655737704916E-2</v>
      </c>
      <c r="Y8">
        <f>SUM($X$4:X8)/S8</f>
        <v>0.15573770491803279</v>
      </c>
      <c r="Z8">
        <f>(S8/11)*Y8^2</f>
        <v>1.1024651242334663E-2</v>
      </c>
    </row>
    <row r="9" spans="1:33" ht="15.75" x14ac:dyDescent="0.25">
      <c r="A9" s="4">
        <v>42571</v>
      </c>
      <c r="B9">
        <v>16.8</v>
      </c>
      <c r="C9">
        <f>(B9-B8)/B8</f>
        <v>4.3478260869565168E-2</v>
      </c>
      <c r="D9">
        <v>1.5800999999999998</v>
      </c>
      <c r="E9">
        <v>9.1210000000000004</v>
      </c>
      <c r="F9" s="15">
        <f>(((E9/100)+1)^(1/365)-1)</f>
        <v>2.3917153472696739E-4</v>
      </c>
      <c r="G9">
        <f>1+F9</f>
        <v>1.000239171534727</v>
      </c>
      <c r="H9">
        <f>C9-F9</f>
        <v>4.32390893348382E-2</v>
      </c>
      <c r="I9" s="36">
        <f>H9^2</f>
        <v>1.8696188465061186E-3</v>
      </c>
      <c r="J9" s="7"/>
      <c r="K9" s="7"/>
      <c r="L9" s="7"/>
      <c r="M9" s="7">
        <f>C9/$K$3</f>
        <v>0.32624989874939747</v>
      </c>
      <c r="N9" s="7"/>
      <c r="O9" s="7">
        <f>M9</f>
        <v>0.32624989874939747</v>
      </c>
      <c r="P9" s="7">
        <f>RANK(O9,$O$4:$O$124)</f>
        <v>25</v>
      </c>
      <c r="Q9" s="7">
        <f>M9</f>
        <v>0.32624989874939747</v>
      </c>
      <c r="R9" s="7">
        <f>RANK(Q9,$Q$4:$Q$124)</f>
        <v>25</v>
      </c>
      <c r="S9" s="7">
        <v>6</v>
      </c>
      <c r="T9">
        <f>P9/(COUNT($M$4:$M$124)+1)-0.5</f>
        <v>-0.29508196721311475</v>
      </c>
      <c r="U9">
        <f>SUM($T$4:T9)/S9</f>
        <v>8.196721311475412E-2</v>
      </c>
      <c r="V9">
        <f>(S9/11)*U9^2</f>
        <v>3.6647040140724649E-3</v>
      </c>
      <c r="X9">
        <f>R9/(COUNT($O$4:$O$124)+1)-0.5</f>
        <v>-0.29508196721311475</v>
      </c>
      <c r="Y9">
        <f>SUM($X$4:X9)/S9</f>
        <v>8.0601092896174883E-2</v>
      </c>
      <c r="Z9">
        <f>(S9/11)*Y9^2</f>
        <v>3.5435651869406251E-3</v>
      </c>
    </row>
    <row r="10" spans="1:33" ht="15.75" x14ac:dyDescent="0.25">
      <c r="A10" s="4">
        <v>42572</v>
      </c>
      <c r="B10">
        <v>14.49</v>
      </c>
      <c r="C10">
        <f>(B10-B9)/B9</f>
        <v>-0.13750000000000001</v>
      </c>
      <c r="D10">
        <v>1.556</v>
      </c>
      <c r="E10">
        <v>9.1776999999999997</v>
      </c>
      <c r="F10" s="15">
        <f>(((E10/100)+1)^(1/365)-1)</f>
        <v>2.4059508634066695E-4</v>
      </c>
      <c r="G10">
        <f>1+F10</f>
        <v>1.0002405950863407</v>
      </c>
      <c r="H10">
        <f>C10-F10</f>
        <v>-0.13774059508634068</v>
      </c>
      <c r="I10" s="36">
        <f>H10^2</f>
        <v>1.8972471534739258E-2</v>
      </c>
      <c r="J10" s="7"/>
      <c r="K10" s="7"/>
      <c r="L10" s="7"/>
      <c r="M10" s="7">
        <f>C10/$K$3</f>
        <v>-1.0317653047949709</v>
      </c>
      <c r="N10" s="7"/>
      <c r="O10" s="7">
        <f>M10</f>
        <v>-1.0317653047949709</v>
      </c>
      <c r="P10" s="7">
        <f>RANK(O10,$O$4:$O$124)</f>
        <v>111</v>
      </c>
      <c r="Q10" s="7">
        <f>M10</f>
        <v>-1.0317653047949709</v>
      </c>
      <c r="R10" s="7">
        <f>RANK(Q10,$Q$4:$Q$124)</f>
        <v>111</v>
      </c>
      <c r="S10" s="7">
        <v>7</v>
      </c>
      <c r="T10">
        <f>P10/(COUNT($M$4:$M$124)+1)-0.5</f>
        <v>0.4098360655737705</v>
      </c>
      <c r="U10">
        <f>SUM($T$4:T10)/S10</f>
        <v>0.1288056206088993</v>
      </c>
      <c r="V10">
        <f>(S10/11)*U10^2</f>
        <v>1.0557837754827812E-2</v>
      </c>
      <c r="X10">
        <f>R10/(COUNT($O$4:$O$124)+1)-0.5</f>
        <v>0.4098360655737705</v>
      </c>
      <c r="Y10">
        <f>SUM($X$4:X10)/S10</f>
        <v>0.12763466042154567</v>
      </c>
      <c r="Z10">
        <f>(S10/11)*Y10^2</f>
        <v>1.0366749616951176E-2</v>
      </c>
    </row>
    <row r="11" spans="1:33" ht="15.75" x14ac:dyDescent="0.25">
      <c r="A11" s="4">
        <v>42573</v>
      </c>
      <c r="B11">
        <v>15.4</v>
      </c>
      <c r="C11">
        <f>(B11-B10)/B10</f>
        <v>6.2801932367149774E-2</v>
      </c>
      <c r="D11">
        <v>1.5663</v>
      </c>
      <c r="E11">
        <v>9.1327999999999996</v>
      </c>
      <c r="F11" s="15">
        <f>(((E11/100)+1)^(1/365)-1)</f>
        <v>2.3946785492001688E-4</v>
      </c>
      <c r="G11">
        <f>1+F11</f>
        <v>1.00023946785492</v>
      </c>
      <c r="H11">
        <f>C11-F11</f>
        <v>6.2562464512229757E-2</v>
      </c>
      <c r="I11" s="36">
        <f>H11^2</f>
        <v>3.914061965844008E-3</v>
      </c>
      <c r="J11" s="7"/>
      <c r="K11" s="7"/>
      <c r="L11" s="7"/>
      <c r="M11" s="7">
        <f>C11/$K$3</f>
        <v>0.47124985374913037</v>
      </c>
      <c r="N11" s="7"/>
      <c r="O11" s="7">
        <f>M11</f>
        <v>0.47124985374913037</v>
      </c>
      <c r="P11" s="7">
        <f>RANK(O11,$O$4:$O$124)</f>
        <v>17</v>
      </c>
      <c r="Q11" s="7">
        <f>M11</f>
        <v>0.47124985374913037</v>
      </c>
      <c r="R11" s="7">
        <f>RANK(Q11,$Q$4:$Q$124)</f>
        <v>17</v>
      </c>
      <c r="S11" s="7">
        <v>8</v>
      </c>
      <c r="T11">
        <f>P11/(COUNT($M$4:$M$124)+1)-0.5</f>
        <v>-0.36065573770491804</v>
      </c>
      <c r="U11">
        <f>SUM($T$4:T11)/S11</f>
        <v>6.7622950819672151E-2</v>
      </c>
      <c r="V11">
        <f>(S11/11)*U11^2</f>
        <v>3.3257188927707623E-3</v>
      </c>
      <c r="X11">
        <f>R11/(COUNT($O$4:$O$124)+1)-0.5</f>
        <v>-0.36065573770491804</v>
      </c>
      <c r="Y11">
        <f>SUM($X$4:X11)/S11</f>
        <v>6.6598360655737709E-2</v>
      </c>
      <c r="Z11">
        <f>(S11/11)*Y11^2</f>
        <v>3.2257030123867001E-3</v>
      </c>
    </row>
    <row r="12" spans="1:33" ht="15.75" x14ac:dyDescent="0.25">
      <c r="A12" s="4">
        <v>42576</v>
      </c>
      <c r="B12">
        <v>14.008800000000001</v>
      </c>
      <c r="C12">
        <f>(B12-B11)/B11</f>
        <v>-9.03376623376623E-2</v>
      </c>
      <c r="D12">
        <v>1.5731000000000002</v>
      </c>
      <c r="E12">
        <v>9.1539000000000001</v>
      </c>
      <c r="F12" s="15">
        <f>(((E12/100)+1)^(1/365)-1)</f>
        <v>2.3999763596371793E-4</v>
      </c>
      <c r="G12">
        <f>1+F12</f>
        <v>1.0002399976359637</v>
      </c>
      <c r="H12">
        <f>C12-F12</f>
        <v>-9.0577659973626018E-2</v>
      </c>
      <c r="I12" s="36">
        <f>H12^2</f>
        <v>8.2043124862978128E-3</v>
      </c>
      <c r="J12" s="7"/>
      <c r="K12" s="7"/>
      <c r="L12" s="7"/>
      <c r="M12" s="7">
        <f>C12/$K$3</f>
        <v>-0.67787102339115124</v>
      </c>
      <c r="N12" s="7"/>
      <c r="O12" s="7">
        <f>M12</f>
        <v>-0.67787102339115124</v>
      </c>
      <c r="P12" s="7">
        <f>RANK(O12,$O$4:$O$124)</f>
        <v>101</v>
      </c>
      <c r="Q12" s="7">
        <f>M12</f>
        <v>-0.67787102339115124</v>
      </c>
      <c r="R12" s="7">
        <f>RANK(Q12,$Q$4:$Q$124)</f>
        <v>101</v>
      </c>
      <c r="S12" s="7">
        <v>9</v>
      </c>
      <c r="T12">
        <f>P12/(COUNT($M$4:$M$124)+1)-0.5</f>
        <v>0.32786885245901642</v>
      </c>
      <c r="U12">
        <f>SUM($T$4:T12)/S12</f>
        <v>9.6539162112932619E-2</v>
      </c>
      <c r="V12">
        <f>(S12/11)*U12^2</f>
        <v>7.6252989448367071E-3</v>
      </c>
      <c r="X12">
        <f>R12/(COUNT($O$4:$O$124)+1)-0.5</f>
        <v>0.32786885245901642</v>
      </c>
      <c r="Y12">
        <f>SUM($X$4:X12)/S12</f>
        <v>9.5628415300546457E-2</v>
      </c>
      <c r="Z12">
        <f>(S12/11)*Y12^2</f>
        <v>7.4821040287312811E-3</v>
      </c>
    </row>
    <row r="13" spans="1:33" ht="15.75" x14ac:dyDescent="0.25">
      <c r="A13" s="4">
        <v>42577</v>
      </c>
      <c r="B13">
        <v>15.5138</v>
      </c>
      <c r="C13">
        <f>(B13-B12)/B12</f>
        <v>0.10743247101821704</v>
      </c>
      <c r="D13">
        <v>1.5611000000000002</v>
      </c>
      <c r="E13">
        <v>9.1428999999999991</v>
      </c>
      <c r="F13" s="15">
        <f>(((E13/100)+1)^(1/365)-1)</f>
        <v>2.3972145953821133E-4</v>
      </c>
      <c r="G13">
        <f>1+F13</f>
        <v>1.0002397214595382</v>
      </c>
      <c r="H13">
        <f>C13-F13</f>
        <v>0.10719274955867883</v>
      </c>
      <c r="I13" s="36">
        <f>H13^2</f>
        <v>1.1490285557949641E-2</v>
      </c>
      <c r="J13" s="7"/>
      <c r="K13" s="7"/>
      <c r="L13" s="7"/>
      <c r="M13" s="7">
        <f>C13/$K$3</f>
        <v>0.80614615421809144</v>
      </c>
      <c r="N13" s="7"/>
      <c r="O13" s="7">
        <f>M13</f>
        <v>0.80614615421809144</v>
      </c>
      <c r="P13" s="7">
        <f>RANK(O13,$O$4:$O$124)</f>
        <v>10</v>
      </c>
      <c r="Q13" s="7">
        <f>M13</f>
        <v>0.80614615421809144</v>
      </c>
      <c r="R13" s="7">
        <f>RANK(Q13,$Q$4:$Q$124)</f>
        <v>10</v>
      </c>
      <c r="S13" s="7">
        <v>10</v>
      </c>
      <c r="T13">
        <f>P13/(COUNT($M$4:$M$124)+1)-0.5</f>
        <v>-0.41803278688524592</v>
      </c>
      <c r="U13">
        <f>SUM($T$4:T13)/S13</f>
        <v>4.5081967213114769E-2</v>
      </c>
      <c r="V13">
        <f>(S13/11)*U13^2</f>
        <v>1.8476216070948679E-3</v>
      </c>
      <c r="X13">
        <f>R13/(COUNT($O$4:$O$124)+1)-0.5</f>
        <v>-0.41803278688524592</v>
      </c>
      <c r="Y13">
        <f>SUM($X$4:X13)/S13</f>
        <v>4.4262295081967218E-2</v>
      </c>
      <c r="Z13">
        <f>(S13/11)*Y13^2</f>
        <v>1.7810461508392175E-3</v>
      </c>
    </row>
    <row r="14" spans="1:33" ht="15.75" x14ac:dyDescent="0.25">
      <c r="A14" s="4">
        <v>42578</v>
      </c>
      <c r="B14">
        <v>16.366900000000001</v>
      </c>
      <c r="C14">
        <f>(B14-B13)/B13</f>
        <v>5.4989751060346356E-2</v>
      </c>
      <c r="D14">
        <v>1.4976</v>
      </c>
      <c r="E14">
        <v>9.1475000000000009</v>
      </c>
      <c r="F14" s="15">
        <f>(((E14/100)+1)^(1/365)-1)</f>
        <v>2.3983695487461709E-4</v>
      </c>
      <c r="G14">
        <f>1+F14</f>
        <v>1.0002398369548746</v>
      </c>
      <c r="H14">
        <f>C14-F14</f>
        <v>5.4749914105471739E-2</v>
      </c>
      <c r="I14" s="36">
        <f>H14^2</f>
        <v>2.9975530945565332E-3</v>
      </c>
      <c r="J14" s="7"/>
      <c r="K14" s="7"/>
      <c r="L14" s="7"/>
      <c r="M14" s="7">
        <f>C14/$K$3</f>
        <v>0.41262921646092965</v>
      </c>
      <c r="N14" s="7"/>
      <c r="O14" s="7">
        <f>M14</f>
        <v>0.41262921646092965</v>
      </c>
      <c r="P14" s="7">
        <f>RANK(O14,$O$4:$O$124)</f>
        <v>19</v>
      </c>
      <c r="Q14" s="7">
        <f>M14</f>
        <v>0.41262921646092965</v>
      </c>
      <c r="R14" s="7">
        <f>RANK(Q14,$Q$4:$Q$124)</f>
        <v>19</v>
      </c>
      <c r="S14" s="7">
        <v>11</v>
      </c>
      <c r="T14">
        <f>P14/(COUNT($M$4:$M$124)+1)-0.5</f>
        <v>-0.34426229508196721</v>
      </c>
      <c r="U14">
        <f>SUM($T$4:T14)/S14</f>
        <v>9.6870342771982268E-3</v>
      </c>
      <c r="V14">
        <f>(S14/11)*U14^2</f>
        <v>9.3838633087613371E-5</v>
      </c>
      <c r="X14">
        <f>R14/(COUNT($O$4:$O$124)+1)-0.5</f>
        <v>-0.34426229508196721</v>
      </c>
      <c r="Y14">
        <f>SUM($X$4:X14)/S14</f>
        <v>8.9418777943368159E-3</v>
      </c>
      <c r="Z14">
        <f>(S14/11)*Y14^2</f>
        <v>7.9957178488853845E-5</v>
      </c>
    </row>
    <row r="15" spans="1:33" ht="15.75" x14ac:dyDescent="0.25">
      <c r="A15" s="4">
        <v>42579</v>
      </c>
      <c r="B15">
        <v>16.03</v>
      </c>
      <c r="C15">
        <f>(B15-B14)/B14</f>
        <v>-2.0584227923430825E-2</v>
      </c>
      <c r="D15">
        <v>1.5044</v>
      </c>
      <c r="E15">
        <v>9.1533999999999995</v>
      </c>
      <c r="F15" s="15">
        <f>(((E15/100)+1)^(1/365)-1)</f>
        <v>2.3998508309208688E-4</v>
      </c>
      <c r="G15">
        <f>1+F15</f>
        <v>1.0002399850830921</v>
      </c>
      <c r="H15">
        <f>C15-F15</f>
        <v>-2.0824213006522912E-2</v>
      </c>
      <c r="I15" s="36">
        <f>H15^2</f>
        <v>4.33647847341038E-4</v>
      </c>
      <c r="J15" s="7"/>
      <c r="K15" s="7"/>
      <c r="L15" s="7"/>
      <c r="M15" s="7">
        <f>C15/$K$3</f>
        <v>-0.15445885234463821</v>
      </c>
      <c r="N15" s="7"/>
      <c r="O15" s="7">
        <f>M15</f>
        <v>-0.15445885234463821</v>
      </c>
      <c r="P15" s="7">
        <f>RANK(O15,$O$4:$O$124)</f>
        <v>58</v>
      </c>
      <c r="Q15" s="7">
        <f>M15</f>
        <v>-0.15445885234463821</v>
      </c>
      <c r="R15" s="7">
        <f>RANK(Q15,$Q$4:$Q$124)</f>
        <v>58</v>
      </c>
      <c r="S15" s="7">
        <v>12</v>
      </c>
      <c r="T15">
        <f>P15/(COUNT($M$4:$M$124)+1)-0.5</f>
        <v>-2.4590163934426257E-2</v>
      </c>
      <c r="U15">
        <f>SUM($T$4:T15)/S15</f>
        <v>6.8306010928961868E-3</v>
      </c>
      <c r="V15">
        <f>(S15/11)*U15^2</f>
        <v>5.0898666862117718E-5</v>
      </c>
      <c r="X15">
        <f>R15/(COUNT($O$4:$O$124)+1)-0.5</f>
        <v>-2.4590163934426257E-2</v>
      </c>
      <c r="Y15">
        <f>SUM($X$4:X15)/S15</f>
        <v>6.1475409836065599E-3</v>
      </c>
      <c r="Z15">
        <f>(S15/11)*Y15^2</f>
        <v>4.1227920158315242E-5</v>
      </c>
    </row>
    <row r="16" spans="1:33" ht="15.75" x14ac:dyDescent="0.25">
      <c r="A16" s="4">
        <v>42580</v>
      </c>
      <c r="B16">
        <v>14.7788</v>
      </c>
      <c r="C16">
        <f>(B16-B15)/B15</f>
        <v>-7.8053649407361245E-2</v>
      </c>
      <c r="D16">
        <v>1.4531000000000001</v>
      </c>
      <c r="E16">
        <v>9.1183999999999994</v>
      </c>
      <c r="F16" s="15">
        <f>(((E16/100)+1)^(1/365)-1)</f>
        <v>2.3910623954082055E-4</v>
      </c>
      <c r="G16">
        <f>1+F16</f>
        <v>1.0002391062395408</v>
      </c>
      <c r="H16">
        <f>C16-F16</f>
        <v>-7.8292755646902065E-2</v>
      </c>
      <c r="I16" s="36">
        <f>H16^2</f>
        <v>6.1297555867855149E-3</v>
      </c>
      <c r="J16" s="7"/>
      <c r="K16" s="7"/>
      <c r="L16" s="7"/>
      <c r="M16" s="7">
        <f>C16/$K$3</f>
        <v>-0.58569488997196995</v>
      </c>
      <c r="N16" s="7"/>
      <c r="O16" s="7">
        <f>M16</f>
        <v>-0.58569488997196995</v>
      </c>
      <c r="P16" s="7">
        <f>RANK(O16,$O$4:$O$124)</f>
        <v>94</v>
      </c>
      <c r="Q16" s="7">
        <f>M16</f>
        <v>-0.58569488997196995</v>
      </c>
      <c r="R16" s="7">
        <f>RANK(Q16,$Q$4:$Q$124)</f>
        <v>94</v>
      </c>
      <c r="S16" s="7">
        <v>13</v>
      </c>
      <c r="T16">
        <f>P16/(COUNT($M$4:$M$124)+1)-0.5</f>
        <v>0.27049180327868849</v>
      </c>
      <c r="U16">
        <f>SUM($T$4:T16)/S16</f>
        <v>2.7112232030264825E-2</v>
      </c>
      <c r="V16">
        <f>(S16/11)*U16^2</f>
        <v>8.6872278487435761E-4</v>
      </c>
      <c r="X16">
        <f>R16/(COUNT($O$4:$O$124)+1)-0.5</f>
        <v>0.27049180327868849</v>
      </c>
      <c r="Y16">
        <f>SUM($X$4:X16)/S16</f>
        <v>2.6481715006305171E-2</v>
      </c>
      <c r="Z16">
        <f>(S16/11)*Y16^2</f>
        <v>8.2878690779792643E-4</v>
      </c>
    </row>
    <row r="17" spans="1:26" ht="15.75" x14ac:dyDescent="0.25">
      <c r="A17" s="4">
        <v>42583</v>
      </c>
      <c r="B17">
        <v>14.21</v>
      </c>
      <c r="C17">
        <f>(B17-B16)/B16</f>
        <v>-3.8487563266300345E-2</v>
      </c>
      <c r="D17">
        <v>1.5213999999999999</v>
      </c>
      <c r="E17">
        <v>9.0931999999999995</v>
      </c>
      <c r="F17" s="15">
        <f>(((E17/100)+1)^(1/365)-1)</f>
        <v>2.384732980977855E-4</v>
      </c>
      <c r="G17">
        <f>1+F17</f>
        <v>1.0002384732980978</v>
      </c>
      <c r="H17">
        <f>C17-F17</f>
        <v>-3.8726036564398131E-2</v>
      </c>
      <c r="I17" s="36">
        <f>H17^2</f>
        <v>1.4997059079871009E-3</v>
      </c>
      <c r="J17" s="7"/>
      <c r="K17" s="7"/>
      <c r="L17" s="7"/>
      <c r="M17" s="7">
        <f>C17/$K$3</f>
        <v>-0.28880096323105525</v>
      </c>
      <c r="N17" s="7"/>
      <c r="O17" s="7">
        <f>M17</f>
        <v>-0.28880096323105525</v>
      </c>
      <c r="P17" s="7">
        <f>RANK(O17,$O$4:$O$124)</f>
        <v>71</v>
      </c>
      <c r="Q17" s="7">
        <f>M17</f>
        <v>-0.28880096323105525</v>
      </c>
      <c r="R17" s="7">
        <f>RANK(Q17,$Q$4:$Q$124)</f>
        <v>71</v>
      </c>
      <c r="S17" s="7">
        <v>14</v>
      </c>
      <c r="T17">
        <f>P17/(COUNT($M$4:$M$124)+1)-0.5</f>
        <v>8.1967213114754078E-2</v>
      </c>
      <c r="U17">
        <f>SUM($T$4:T17)/S17</f>
        <v>3.1030444964871201E-2</v>
      </c>
      <c r="V17">
        <f>(S17/11)*U17^2</f>
        <v>1.2254944732773279E-3</v>
      </c>
      <c r="X17">
        <f>R17/(COUNT($O$4:$O$124)+1)-0.5</f>
        <v>8.1967213114754078E-2</v>
      </c>
      <c r="Y17">
        <f>SUM($X$4:X17)/S17</f>
        <v>3.0444964871194378E-2</v>
      </c>
      <c r="Z17">
        <f>(S17/11)*Y17^2</f>
        <v>1.1796856731014216E-3</v>
      </c>
    </row>
    <row r="18" spans="1:26" ht="15.75" x14ac:dyDescent="0.25">
      <c r="A18" s="4">
        <v>42584</v>
      </c>
      <c r="B18">
        <v>13.09</v>
      </c>
      <c r="C18">
        <f>(B18-B17)/B17</f>
        <v>-7.8817733990147854E-2</v>
      </c>
      <c r="D18">
        <v>1.5558000000000001</v>
      </c>
      <c r="E18">
        <v>9.1205999999999996</v>
      </c>
      <c r="F18" s="15">
        <f>(((E18/100)+1)^(1/365)-1)</f>
        <v>2.3916148941482973E-4</v>
      </c>
      <c r="G18">
        <f>1+F18</f>
        <v>1.0002391614894148</v>
      </c>
      <c r="H18">
        <f>C18-F18</f>
        <v>-7.9056895479562683E-2</v>
      </c>
      <c r="I18" s="36">
        <f>H18^2</f>
        <v>6.2499927228664987E-3</v>
      </c>
      <c r="J18" s="7"/>
      <c r="K18" s="7"/>
      <c r="L18" s="7"/>
      <c r="M18" s="7">
        <f>C18/$K$3</f>
        <v>-0.59142838788068242</v>
      </c>
      <c r="N18" s="7"/>
      <c r="O18" s="7">
        <f>M18</f>
        <v>-0.59142838788068242</v>
      </c>
      <c r="P18" s="7">
        <f>RANK(O18,$O$4:$O$124)</f>
        <v>95</v>
      </c>
      <c r="Q18" s="7">
        <f>M18</f>
        <v>-0.59142838788068242</v>
      </c>
      <c r="R18" s="7">
        <f>RANK(Q18,$Q$4:$Q$124)</f>
        <v>95</v>
      </c>
      <c r="S18" s="7">
        <v>15</v>
      </c>
      <c r="T18">
        <f>P18/(COUNT($M$4:$M$124)+1)-0.5</f>
        <v>0.27868852459016391</v>
      </c>
      <c r="U18">
        <f>SUM($T$4:T18)/S18</f>
        <v>4.7540983606557376E-2</v>
      </c>
      <c r="V18">
        <f>(S18/11)*U18^2</f>
        <v>3.0820160758349415E-3</v>
      </c>
      <c r="X18">
        <f>R18/(COUNT($O$4:$O$124)+1)-0.5</f>
        <v>0.27868852459016391</v>
      </c>
      <c r="Y18">
        <f>SUM($X$4:X18)/S18</f>
        <v>4.6994535519125677E-2</v>
      </c>
      <c r="Z18">
        <f>(S18/11)*Y18^2</f>
        <v>3.0115723208977698E-3</v>
      </c>
    </row>
    <row r="19" spans="1:26" ht="15.75" x14ac:dyDescent="0.25">
      <c r="A19" s="4">
        <v>42585</v>
      </c>
      <c r="B19">
        <v>13.3</v>
      </c>
      <c r="C19">
        <f>(B19-B18)/B18</f>
        <v>1.6042780748663166E-2</v>
      </c>
      <c r="D19">
        <v>1.542</v>
      </c>
      <c r="E19">
        <v>9.1319999999999997</v>
      </c>
      <c r="F19" s="15">
        <f>(((E19/100)+1)^(1/365)-1)</f>
        <v>2.3944776642514931E-4</v>
      </c>
      <c r="G19">
        <f>1+F19</f>
        <v>1.0002394477664251</v>
      </c>
      <c r="H19">
        <f>C19-F19</f>
        <v>1.5803332982238016E-2</v>
      </c>
      <c r="I19" s="36">
        <f>H19^2</f>
        <v>2.4974533334749192E-4</v>
      </c>
      <c r="J19" s="7"/>
      <c r="K19" s="7"/>
      <c r="L19" s="7"/>
      <c r="M19" s="7">
        <f>C19/$K$3</f>
        <v>0.12038097868293339</v>
      </c>
      <c r="N19" s="7"/>
      <c r="O19" s="7">
        <f>M19</f>
        <v>0.12038097868293339</v>
      </c>
      <c r="P19" s="7">
        <f>RANK(O19,$O$4:$O$124)</f>
        <v>38</v>
      </c>
      <c r="Q19" s="7">
        <f>M19</f>
        <v>0.12038097868293339</v>
      </c>
      <c r="R19" s="7">
        <f>RANK(Q19,$Q$4:$Q$124)</f>
        <v>38</v>
      </c>
      <c r="S19" s="7">
        <v>16</v>
      </c>
      <c r="T19">
        <f>P19/(COUNT($M$4:$M$124)+1)-0.5</f>
        <v>-0.18852459016393441</v>
      </c>
      <c r="U19">
        <f>SUM($T$4:T19)/S19</f>
        <v>3.2786885245901641E-2</v>
      </c>
      <c r="V19">
        <f>(S19/11)*U19^2</f>
        <v>1.5636070460042513E-3</v>
      </c>
      <c r="X19">
        <f>R19/(COUNT($O$4:$O$124)+1)-0.5</f>
        <v>-0.18852459016393441</v>
      </c>
      <c r="Y19">
        <f>SUM($X$4:X19)/S19</f>
        <v>3.227459016393442E-2</v>
      </c>
      <c r="Z19">
        <f>(S19/11)*Y19^2</f>
        <v>1.5151260658180835E-3</v>
      </c>
    </row>
    <row r="20" spans="1:26" ht="15.75" x14ac:dyDescent="0.25">
      <c r="A20" s="4">
        <v>42586</v>
      </c>
      <c r="B20">
        <v>13.418100000000001</v>
      </c>
      <c r="C20">
        <f>(B20-B19)/B19</f>
        <v>8.8796992481203069E-3</v>
      </c>
      <c r="D20">
        <v>1.5007999999999999</v>
      </c>
      <c r="E20">
        <v>9.1257999999999999</v>
      </c>
      <c r="F20" s="15">
        <f>(((E20/100)+1)^(1/365)-1)</f>
        <v>2.3929207561002031E-4</v>
      </c>
      <c r="G20">
        <f>1+F20</f>
        <v>1.00023929207561</v>
      </c>
      <c r="H20">
        <f>C20-F20</f>
        <v>8.6404071725102866E-3</v>
      </c>
      <c r="I20" s="36">
        <f>H20^2</f>
        <v>7.4656636106767207E-5</v>
      </c>
      <c r="J20" s="7"/>
      <c r="K20" s="7"/>
      <c r="L20" s="7"/>
      <c r="M20" s="7">
        <f>C20/$K$3</f>
        <v>6.6631022554360153E-2</v>
      </c>
      <c r="N20" s="7"/>
      <c r="O20" s="7">
        <f>M20</f>
        <v>6.6631022554360153E-2</v>
      </c>
      <c r="P20" s="7">
        <f>RANK(O20,$O$4:$O$124)</f>
        <v>44</v>
      </c>
      <c r="Q20" s="7">
        <f>M20</f>
        <v>6.6631022554360153E-2</v>
      </c>
      <c r="R20" s="7">
        <f>RANK(Q20,$Q$4:$Q$124)</f>
        <v>44</v>
      </c>
      <c r="S20" s="7">
        <v>17</v>
      </c>
      <c r="T20">
        <f>P20/(COUNT($M$4:$M$124)+1)-0.5</f>
        <v>-0.13934426229508196</v>
      </c>
      <c r="U20">
        <f>SUM($T$4:T20)/S20</f>
        <v>2.2661523625843782E-2</v>
      </c>
      <c r="V20">
        <f>(S20/11)*U20^2</f>
        <v>7.9365991834177193E-4</v>
      </c>
      <c r="X20">
        <f>R20/(COUNT($O$4:$O$124)+1)-0.5</f>
        <v>-0.13934426229508196</v>
      </c>
      <c r="Y20">
        <f>SUM($X$4:X20)/S20</f>
        <v>2.2179363548698164E-2</v>
      </c>
      <c r="Z20">
        <f>(S20/11)*Y20^2</f>
        <v>7.6024644056640488E-4</v>
      </c>
    </row>
    <row r="21" spans="1:26" ht="15.75" x14ac:dyDescent="0.25">
      <c r="A21" s="4">
        <v>42587</v>
      </c>
      <c r="B21">
        <v>13.0069</v>
      </c>
      <c r="C21">
        <f>(B21-B20)/B20</f>
        <v>-3.0645173310677433E-2</v>
      </c>
      <c r="D21">
        <v>1.5885</v>
      </c>
      <c r="E21">
        <v>9.0888000000000009</v>
      </c>
      <c r="F21" s="15">
        <f>(((E21/100)+1)^(1/365)-1)</f>
        <v>2.3836276956101798E-4</v>
      </c>
      <c r="G21">
        <f>1+F21</f>
        <v>1.000238362769561</v>
      </c>
      <c r="H21">
        <f>C21-F21</f>
        <v>-3.0883536080238451E-2</v>
      </c>
      <c r="I21" s="36">
        <f>H21^2</f>
        <v>9.5379280081939015E-4</v>
      </c>
      <c r="J21" s="7"/>
      <c r="K21" s="7"/>
      <c r="L21" s="7"/>
      <c r="M21" s="7">
        <f>C21/$K$3</f>
        <v>-0.22995364786462402</v>
      </c>
      <c r="N21" s="7"/>
      <c r="O21" s="7">
        <f>M21</f>
        <v>-0.22995364786462402</v>
      </c>
      <c r="P21" s="7">
        <f>RANK(O21,$O$4:$O$124)</f>
        <v>64</v>
      </c>
      <c r="Q21" s="7">
        <f>M21</f>
        <v>-0.22995364786462402</v>
      </c>
      <c r="R21" s="7">
        <f>RANK(Q21,$Q$4:$Q$124)</f>
        <v>64</v>
      </c>
      <c r="S21" s="7">
        <v>18</v>
      </c>
      <c r="T21">
        <f>P21/(COUNT($M$4:$M$124)+1)-0.5</f>
        <v>2.4590163934426257E-2</v>
      </c>
      <c r="U21">
        <f>SUM($T$4:T21)/S21</f>
        <v>2.2768670309653918E-2</v>
      </c>
      <c r="V21">
        <f>(S21/11)*U21^2</f>
        <v>8.4831111436862593E-4</v>
      </c>
      <c r="X21">
        <f>R21/(COUNT($O$4:$O$124)+1)-0.5</f>
        <v>2.4590163934426257E-2</v>
      </c>
      <c r="Y21">
        <f>SUM($X$4:X21)/S21</f>
        <v>2.2313296903460834E-2</v>
      </c>
      <c r="Z21">
        <f>(S21/11)*Y21^2</f>
        <v>8.1471799423962798E-4</v>
      </c>
    </row>
    <row r="22" spans="1:26" ht="15.75" x14ac:dyDescent="0.25">
      <c r="A22" s="4">
        <v>42590</v>
      </c>
      <c r="B22">
        <v>13.23</v>
      </c>
      <c r="C22">
        <f>(B22-B21)/B21</f>
        <v>1.7152434477085279E-2</v>
      </c>
      <c r="D22">
        <v>1.5920000000000001</v>
      </c>
      <c r="E22">
        <v>9.0937000000000001</v>
      </c>
      <c r="F22" s="15">
        <f>(((E22/100)+1)^(1/365)-1)</f>
        <v>2.3848585787744625E-4</v>
      </c>
      <c r="G22">
        <f>1+F22</f>
        <v>1.0002384858578774</v>
      </c>
      <c r="H22">
        <f>C22-F22</f>
        <v>1.6913948619207832E-2</v>
      </c>
      <c r="I22" s="36">
        <f>H22^2</f>
        <v>2.8608165789320252E-4</v>
      </c>
      <c r="J22" s="7"/>
      <c r="K22" s="7"/>
      <c r="L22" s="7"/>
      <c r="M22" s="7">
        <f>C22/$K$3</f>
        <v>0.12870754026345932</v>
      </c>
      <c r="N22" s="7"/>
      <c r="O22" s="7">
        <f>M22</f>
        <v>0.12870754026345932</v>
      </c>
      <c r="P22" s="7">
        <f>RANK(O22,$O$4:$O$124)</f>
        <v>37</v>
      </c>
      <c r="Q22" s="7">
        <f>M22</f>
        <v>0.12870754026345932</v>
      </c>
      <c r="R22" s="7">
        <f>RANK(Q22,$Q$4:$Q$124)</f>
        <v>37</v>
      </c>
      <c r="S22" s="7">
        <v>19</v>
      </c>
      <c r="T22">
        <f>P22/(COUNT($M$4:$M$124)+1)-0.5</f>
        <v>-0.19672131147540983</v>
      </c>
      <c r="U22">
        <f>SUM($T$4:T22)/S22</f>
        <v>1.121656600517688E-2</v>
      </c>
      <c r="V22">
        <f>(S22/11)*U22^2</f>
        <v>2.1731051872920937E-4</v>
      </c>
      <c r="X22">
        <f>R22/(COUNT($O$4:$O$124)+1)-0.5</f>
        <v>-0.19672131147540983</v>
      </c>
      <c r="Y22">
        <f>SUM($X$4:X22)/S22</f>
        <v>1.0785159620362379E-2</v>
      </c>
      <c r="Z22">
        <f>(S22/11)*Y22^2</f>
        <v>2.0091579024520076E-4</v>
      </c>
    </row>
    <row r="23" spans="1:26" ht="15.75" x14ac:dyDescent="0.25">
      <c r="A23" s="4">
        <v>42591</v>
      </c>
      <c r="B23">
        <v>13.02</v>
      </c>
      <c r="C23">
        <f>(B23-B22)/B22</f>
        <v>-1.5873015873015938E-2</v>
      </c>
      <c r="D23">
        <v>1.5470000000000002</v>
      </c>
      <c r="E23">
        <v>9.0922999999999998</v>
      </c>
      <c r="F23" s="15">
        <f>(((E23/100)+1)^(1/365)-1)</f>
        <v>2.3845069034966748E-4</v>
      </c>
      <c r="G23">
        <f>1+F23</f>
        <v>1.0002384506903497</v>
      </c>
      <c r="H23">
        <f>C23-F23</f>
        <v>-1.6111466563365606E-2</v>
      </c>
      <c r="I23" s="36">
        <f>H23^2</f>
        <v>2.5957935482244792E-4</v>
      </c>
      <c r="J23" s="7"/>
      <c r="K23" s="7"/>
      <c r="L23" s="7"/>
      <c r="M23" s="7">
        <f>C23/$K$3</f>
        <v>-0.1191071058926378</v>
      </c>
      <c r="N23" s="7"/>
      <c r="O23" s="7">
        <f>M23</f>
        <v>-0.1191071058926378</v>
      </c>
      <c r="P23" s="7">
        <f>RANK(O23,$O$4:$O$124)</f>
        <v>54</v>
      </c>
      <c r="Q23" s="7">
        <f>M23</f>
        <v>-0.1191071058926378</v>
      </c>
      <c r="R23" s="7">
        <f>RANK(Q23,$Q$4:$Q$124)</f>
        <v>54</v>
      </c>
      <c r="S23" s="7">
        <v>20</v>
      </c>
      <c r="T23">
        <f>P23/(COUNT($M$4:$M$124)+1)-0.5</f>
        <v>-5.7377049180327877E-2</v>
      </c>
      <c r="U23">
        <f>SUM($T$4:T23)/S23</f>
        <v>7.7868852459016423E-3</v>
      </c>
      <c r="V23">
        <f>(S23/11)*U23^2</f>
        <v>1.1024651242334669E-4</v>
      </c>
      <c r="X23">
        <f>R23/(COUNT($O$4:$O$124)+1)-0.5</f>
        <v>-5.7377049180327877E-2</v>
      </c>
      <c r="Y23">
        <f>SUM($X$4:X23)/S23</f>
        <v>7.3770491803278656E-3</v>
      </c>
      <c r="Z23">
        <f>(S23/11)*Y23^2</f>
        <v>9.8947008379956424E-5</v>
      </c>
    </row>
    <row r="24" spans="1:26" ht="15.75" x14ac:dyDescent="0.25">
      <c r="A24" s="4">
        <v>42592</v>
      </c>
      <c r="B24">
        <v>11.7819</v>
      </c>
      <c r="C24">
        <f>(B24-B23)/B23</f>
        <v>-9.5092165898617464E-2</v>
      </c>
      <c r="D24">
        <v>1.5074000000000001</v>
      </c>
      <c r="E24">
        <v>9.0939999999999994</v>
      </c>
      <c r="F24" s="15">
        <f>(((E24/100)+1)^(1/365)-1)</f>
        <v>2.3849339371784239E-4</v>
      </c>
      <c r="G24">
        <f>1+F24</f>
        <v>1.0002384933937178</v>
      </c>
      <c r="H24">
        <f>C24-F24</f>
        <v>-9.5330659292335307E-2</v>
      </c>
      <c r="I24" s="36">
        <f>H24^2</f>
        <v>9.0879346011113159E-3</v>
      </c>
      <c r="J24" s="7"/>
      <c r="K24" s="7"/>
      <c r="L24" s="7"/>
      <c r="M24" s="7">
        <f>C24/$K$3</f>
        <v>-0.7135476184145525</v>
      </c>
      <c r="N24" s="7"/>
      <c r="O24" s="7">
        <f>M24</f>
        <v>-0.7135476184145525</v>
      </c>
      <c r="P24" s="7">
        <f>RANK(O24,$O$4:$O$124)</f>
        <v>102</v>
      </c>
      <c r="Q24" s="7">
        <f>M24</f>
        <v>-0.7135476184145525</v>
      </c>
      <c r="R24" s="7">
        <f>RANK(Q24,$Q$4:$Q$124)</f>
        <v>102</v>
      </c>
      <c r="S24" s="7">
        <v>21</v>
      </c>
      <c r="T24">
        <f>P24/(COUNT($M$4:$M$124)+1)-0.5</f>
        <v>0.33606557377049184</v>
      </c>
      <c r="U24">
        <f>SUM($T$4:T24)/S24</f>
        <v>2.3419203747072605E-2</v>
      </c>
      <c r="V24">
        <f>(S24/11)*U24^2</f>
        <v>1.0470582897349899E-3</v>
      </c>
      <c r="X24">
        <f>R24/(COUNT($O$4:$O$124)+1)-0.5</f>
        <v>0.33606557377049184</v>
      </c>
      <c r="Y24">
        <f>SUM($X$4:X24)/S24</f>
        <v>2.3028883684621387E-2</v>
      </c>
      <c r="Z24">
        <f>(S24/11)*Y24^2</f>
        <v>1.0124471962687494E-3</v>
      </c>
    </row>
    <row r="25" spans="1:26" ht="15.75" x14ac:dyDescent="0.25">
      <c r="A25" s="4">
        <v>42593</v>
      </c>
      <c r="B25">
        <v>12.0313</v>
      </c>
      <c r="C25">
        <f>(B25-B24)/B24</f>
        <v>2.1168062876106539E-2</v>
      </c>
      <c r="D25">
        <v>1.5592999999999999</v>
      </c>
      <c r="E25">
        <v>9.0793999999999997</v>
      </c>
      <c r="F25" s="15">
        <f>(((E25/100)+1)^(1/365)-1)</f>
        <v>2.3812662551914165E-4</v>
      </c>
      <c r="G25">
        <f>1+F25</f>
        <v>1.0002381266255191</v>
      </c>
      <c r="H25">
        <f>C25-F25</f>
        <v>2.0929936250587398E-2</v>
      </c>
      <c r="I25" s="36">
        <f>H25^2</f>
        <v>4.3806223145365244E-4</v>
      </c>
      <c r="J25" s="7"/>
      <c r="K25" s="7"/>
      <c r="L25" s="7"/>
      <c r="M25" s="7">
        <f>C25/$K$3</f>
        <v>0.15883980251116486</v>
      </c>
      <c r="N25" s="7"/>
      <c r="O25" s="7">
        <f>M25</f>
        <v>0.15883980251116486</v>
      </c>
      <c r="P25" s="7">
        <f>RANK(O25,$O$4:$O$124)</f>
        <v>36</v>
      </c>
      <c r="Q25" s="7">
        <f>M25</f>
        <v>0.15883980251116486</v>
      </c>
      <c r="R25" s="7">
        <f>RANK(Q25,$Q$4:$Q$124)</f>
        <v>36</v>
      </c>
      <c r="S25" s="7">
        <v>22</v>
      </c>
      <c r="T25">
        <f>P25/(COUNT($M$4:$M$124)+1)-0.5</f>
        <v>-0.20491803278688525</v>
      </c>
      <c r="U25">
        <f>SUM($T$4:T25)/S25</f>
        <v>1.304023845007452E-2</v>
      </c>
      <c r="V25">
        <f>(S25/11)*U25^2</f>
        <v>3.4009563766960386E-4</v>
      </c>
      <c r="X25">
        <f>R25/(COUNT($O$4:$O$124)+1)-0.5</f>
        <v>-0.20491803278688525</v>
      </c>
      <c r="Y25">
        <f>SUM($X$4:X25)/S25</f>
        <v>1.2667660208643815E-2</v>
      </c>
      <c r="Z25">
        <f>(S25/11)*Y25^2</f>
        <v>3.2093923032331572E-4</v>
      </c>
    </row>
    <row r="26" spans="1:26" ht="15.75" x14ac:dyDescent="0.25">
      <c r="A26" s="4">
        <v>42594</v>
      </c>
      <c r="B26">
        <v>11.83</v>
      </c>
      <c r="C26">
        <f>(B26-B25)/B25</f>
        <v>-1.6731359038507875E-2</v>
      </c>
      <c r="D26">
        <v>1.5135000000000001</v>
      </c>
      <c r="E26">
        <v>9.1094000000000008</v>
      </c>
      <c r="F26" s="15">
        <f>(((E26/100)+1)^(1/365)-1)</f>
        <v>2.3888020576112723E-4</v>
      </c>
      <c r="G26">
        <f>1+F26</f>
        <v>1.0002388802057611</v>
      </c>
      <c r="H26">
        <f>C26-F26</f>
        <v>-1.6970239244269002E-2</v>
      </c>
      <c r="I26" s="36">
        <f>H26^2</f>
        <v>2.8798902000772778E-4</v>
      </c>
      <c r="J26" s="7"/>
      <c r="K26" s="7"/>
      <c r="L26" s="7"/>
      <c r="M26" s="7">
        <f>C26/$K$3</f>
        <v>-0.1255478964218194</v>
      </c>
      <c r="N26" s="7"/>
      <c r="O26" s="7">
        <f>M26</f>
        <v>-0.1255478964218194</v>
      </c>
      <c r="P26" s="7">
        <f>RANK(O26,$O$4:$O$124)</f>
        <v>56</v>
      </c>
      <c r="Q26" s="7">
        <f>M26</f>
        <v>-0.1255478964218194</v>
      </c>
      <c r="R26" s="7">
        <f>RANK(Q26,$Q$4:$Q$124)</f>
        <v>56</v>
      </c>
      <c r="S26" s="7">
        <v>23</v>
      </c>
      <c r="T26">
        <f>P26/(COUNT($M$4:$M$124)+1)-0.5</f>
        <v>-4.0983606557377039E-2</v>
      </c>
      <c r="U26">
        <f>SUM($T$4:T26)/S26</f>
        <v>1.0691375623663582E-2</v>
      </c>
      <c r="V26">
        <f>(S26/11)*U26^2</f>
        <v>2.3900243570037824E-4</v>
      </c>
      <c r="X26">
        <f>R26/(COUNT($O$4:$O$124)+1)-0.5</f>
        <v>-4.0983606557377039E-2</v>
      </c>
      <c r="Y26">
        <f>SUM($X$4:X26)/S26</f>
        <v>1.0334996436208124E-2</v>
      </c>
      <c r="Z26">
        <f>(S26/11)*Y26^2</f>
        <v>2.2333449824890877E-4</v>
      </c>
    </row>
    <row r="27" spans="1:26" ht="15.75" x14ac:dyDescent="0.25">
      <c r="A27" s="4">
        <v>42597</v>
      </c>
      <c r="B27">
        <v>11.9963</v>
      </c>
      <c r="C27">
        <f>(B27-B26)/B26</f>
        <v>1.4057480980557875E-2</v>
      </c>
      <c r="D27">
        <v>1.5575999999999999</v>
      </c>
      <c r="E27">
        <v>9.1056000000000008</v>
      </c>
      <c r="F27" s="15">
        <f>(((E27/100)+1)^(1/365)-1)</f>
        <v>2.3878476369354473E-4</v>
      </c>
      <c r="G27">
        <f>1+F27</f>
        <v>1.0002387847636935</v>
      </c>
      <c r="H27">
        <f>C27-F27</f>
        <v>1.381869621686433E-2</v>
      </c>
      <c r="I27" s="36">
        <f>H27^2</f>
        <v>1.9095636513398055E-4</v>
      </c>
      <c r="J27" s="7"/>
      <c r="K27" s="7"/>
      <c r="L27" s="7"/>
      <c r="M27" s="7">
        <f>C27/$K$3</f>
        <v>0.10548379017130764</v>
      </c>
      <c r="N27" s="7"/>
      <c r="O27" s="7">
        <f>M27</f>
        <v>0.10548379017130764</v>
      </c>
      <c r="P27" s="7">
        <f>RANK(O27,$O$4:$O$124)</f>
        <v>39</v>
      </c>
      <c r="Q27" s="7">
        <f>M27</f>
        <v>0.10548379017130764</v>
      </c>
      <c r="R27" s="7">
        <f>RANK(Q27,$Q$4:$Q$124)</f>
        <v>39</v>
      </c>
      <c r="S27" s="7">
        <v>24</v>
      </c>
      <c r="T27">
        <f>P27/(COUNT($M$4:$M$124)+1)-0.5</f>
        <v>-0.18032786885245899</v>
      </c>
      <c r="U27">
        <f>SUM($T$4:T27)/S27</f>
        <v>2.7322404371584751E-3</v>
      </c>
      <c r="V27">
        <f>(S27/11)*U27^2</f>
        <v>1.6287573395877676E-5</v>
      </c>
      <c r="X27">
        <f>R27/(COUNT($O$4:$O$124)+1)-0.5</f>
        <v>-0.18032786885245899</v>
      </c>
      <c r="Y27">
        <f>SUM($X$4:X27)/S27</f>
        <v>2.3907103825136617E-3</v>
      </c>
      <c r="Z27">
        <f>(S27/11)*Y27^2</f>
        <v>1.2470173381218803E-5</v>
      </c>
    </row>
    <row r="28" spans="1:26" ht="15.75" x14ac:dyDescent="0.25">
      <c r="A28" s="4">
        <v>42598</v>
      </c>
      <c r="B28">
        <v>11.6069</v>
      </c>
      <c r="C28">
        <f>(B28-B27)/B27</f>
        <v>-3.2460008502621658E-2</v>
      </c>
      <c r="D28">
        <v>1.5746</v>
      </c>
      <c r="E28">
        <v>9.1153999999999993</v>
      </c>
      <c r="F28" s="15">
        <f>(((E28/100)+1)^(1/365)-1)</f>
        <v>2.3903089701349245E-4</v>
      </c>
      <c r="G28">
        <f>1+F28</f>
        <v>1.0002390308970135</v>
      </c>
      <c r="H28">
        <f>C28-F28</f>
        <v>-3.2699039399635151E-2</v>
      </c>
      <c r="I28" s="36">
        <f>H28^2</f>
        <v>1.069227177658892E-3</v>
      </c>
      <c r="J28" s="7"/>
      <c r="K28" s="7"/>
      <c r="L28" s="7"/>
      <c r="M28" s="7">
        <f>C28/$K$3</f>
        <v>-0.24357171320985294</v>
      </c>
      <c r="N28" s="7"/>
      <c r="O28" s="7">
        <f>M28</f>
        <v>-0.24357171320985294</v>
      </c>
      <c r="P28" s="7">
        <f>RANK(O28,$O$4:$O$124)</f>
        <v>66</v>
      </c>
      <c r="Q28" s="7">
        <f>M28</f>
        <v>-0.24357171320985294</v>
      </c>
      <c r="R28" s="7">
        <f>RANK(Q28,$Q$4:$Q$124)</f>
        <v>66</v>
      </c>
      <c r="S28" s="7">
        <v>25</v>
      </c>
      <c r="T28">
        <f>P28/(COUNT($M$4:$M$124)+1)-0.5</f>
        <v>4.0983606557377095E-2</v>
      </c>
      <c r="U28">
        <f>SUM($T$4:T28)/S28</f>
        <v>4.2622950819672205E-3</v>
      </c>
      <c r="V28">
        <f>(S28/11)*U28^2</f>
        <v>4.1288998558549902E-5</v>
      </c>
      <c r="X28">
        <f>R28/(COUNT($O$4:$O$124)+1)-0.5</f>
        <v>4.0983606557377095E-2</v>
      </c>
      <c r="Y28">
        <f>SUM($X$4:X28)/S28</f>
        <v>3.9344262295081985E-3</v>
      </c>
      <c r="Z28">
        <f>(S28/11)*Y28^2</f>
        <v>3.5181158535095683E-5</v>
      </c>
    </row>
    <row r="29" spans="1:26" ht="15.75" x14ac:dyDescent="0.25">
      <c r="A29" s="4">
        <v>42599</v>
      </c>
      <c r="B29">
        <v>12.123100000000001</v>
      </c>
      <c r="C29">
        <f>(B29-B28)/B28</f>
        <v>4.4473545908037579E-2</v>
      </c>
      <c r="D29">
        <v>1.5491000000000001</v>
      </c>
      <c r="E29">
        <v>9.0801999999999996</v>
      </c>
      <c r="F29" s="15">
        <f>(((E29/100)+1)^(1/365)-1)</f>
        <v>2.381467236742818E-4</v>
      </c>
      <c r="G29">
        <f>1+F29</f>
        <v>1.0002381467236743</v>
      </c>
      <c r="H29">
        <f>C29-F29</f>
        <v>4.4235399184363297E-2</v>
      </c>
      <c r="I29" s="36">
        <f>H29^2</f>
        <v>1.9567705409999693E-3</v>
      </c>
      <c r="J29" s="7"/>
      <c r="K29" s="7"/>
      <c r="L29" s="7"/>
      <c r="M29" s="7">
        <f>C29/$K$3</f>
        <v>0.33371826653905101</v>
      </c>
      <c r="N29" s="7"/>
      <c r="O29" s="7">
        <f>M29</f>
        <v>0.33371826653905101</v>
      </c>
      <c r="P29" s="7">
        <f>RANK(O29,$O$4:$O$124)</f>
        <v>24</v>
      </c>
      <c r="Q29" s="7">
        <f>M29</f>
        <v>0.33371826653905101</v>
      </c>
      <c r="R29" s="7">
        <f>RANK(Q29,$Q$4:$Q$124)</f>
        <v>24</v>
      </c>
      <c r="S29" s="7">
        <v>26</v>
      </c>
      <c r="T29">
        <f>P29/(COUNT($M$4:$M$124)+1)-0.5</f>
        <v>-0.30327868852459017</v>
      </c>
      <c r="U29">
        <f>SUM($T$4:T29)/S29</f>
        <v>-7.566204287515756E-3</v>
      </c>
      <c r="V29">
        <f>(S29/11)*U29^2</f>
        <v>1.3531214821190611E-4</v>
      </c>
      <c r="X29">
        <f>R29/(COUNT($O$4:$O$124)+1)-0.5</f>
        <v>-0.30327868852459017</v>
      </c>
      <c r="Y29">
        <f>SUM($X$4:X29)/S29</f>
        <v>-7.8814627994955849E-3</v>
      </c>
      <c r="Z29">
        <f>(S29/11)*Y29^2</f>
        <v>1.4682307748687748E-4</v>
      </c>
    </row>
    <row r="30" spans="1:26" ht="15.75" x14ac:dyDescent="0.25">
      <c r="A30" s="4">
        <v>42600</v>
      </c>
      <c r="B30">
        <v>12.9719</v>
      </c>
      <c r="C30">
        <f>(B30-B29)/B29</f>
        <v>7.0015095148930451E-2</v>
      </c>
      <c r="D30">
        <v>1.5356000000000001</v>
      </c>
      <c r="E30">
        <v>9.0690000000000008</v>
      </c>
      <c r="F30" s="15">
        <f>(((E30/100)+1)^(1/365)-1)</f>
        <v>2.3786533612191185E-4</v>
      </c>
      <c r="G30">
        <f>1+F30</f>
        <v>1.0002378653361219</v>
      </c>
      <c r="H30">
        <f>C30-F30</f>
        <v>6.9777229812808539E-2</v>
      </c>
      <c r="I30" s="36">
        <f>H30^2</f>
        <v>4.8688618003494971E-3</v>
      </c>
      <c r="J30" s="7"/>
      <c r="K30" s="7"/>
      <c r="L30" s="7"/>
      <c r="M30" s="7">
        <f>C30/$K$3</f>
        <v>0.52537560717516441</v>
      </c>
      <c r="N30" s="7"/>
      <c r="O30" s="7">
        <f>M30</f>
        <v>0.52537560717516441</v>
      </c>
      <c r="P30" s="7">
        <f>RANK(O30,$O$4:$O$124)</f>
        <v>15</v>
      </c>
      <c r="Q30" s="7">
        <f>M30</f>
        <v>0.52537560717516441</v>
      </c>
      <c r="R30" s="7">
        <f>RANK(Q30,$Q$4:$Q$124)</f>
        <v>15</v>
      </c>
      <c r="S30" s="7">
        <v>27</v>
      </c>
      <c r="T30">
        <f>P30/(COUNT($M$4:$M$124)+1)-0.5</f>
        <v>-0.37704918032786883</v>
      </c>
      <c r="U30">
        <f>SUM($T$4:T30)/S30</f>
        <v>-2.125075895567698E-2</v>
      </c>
      <c r="V30">
        <f>(S30/11)*U30^2</f>
        <v>1.1084598561083368E-3</v>
      </c>
      <c r="X30">
        <f>R30/(COUNT($O$4:$O$124)+1)-0.5</f>
        <v>-0.37704918032786883</v>
      </c>
      <c r="Y30">
        <f>SUM($X$4:X30)/S30</f>
        <v>-2.155434122647237E-2</v>
      </c>
      <c r="Z30">
        <f>(S30/11)*Y30^2</f>
        <v>1.1403563540085975E-3</v>
      </c>
    </row>
    <row r="31" spans="1:26" ht="15.75" x14ac:dyDescent="0.25">
      <c r="A31" s="4">
        <v>42601</v>
      </c>
      <c r="B31">
        <v>14.595000000000001</v>
      </c>
      <c r="C31">
        <f>(B31-B30)/B30</f>
        <v>0.12512430715623779</v>
      </c>
      <c r="D31">
        <v>1.5781000000000001</v>
      </c>
      <c r="E31">
        <v>9.0805000000000007</v>
      </c>
      <c r="F31" s="15">
        <f>(((E31/100)+1)^(1/365)-1)</f>
        <v>2.381542604448228E-4</v>
      </c>
      <c r="G31">
        <f>1+F31</f>
        <v>1.0002381542604448</v>
      </c>
      <c r="H31">
        <f>C31-F31</f>
        <v>0.12488615289579297</v>
      </c>
      <c r="I31" s="36">
        <f>H31^2</f>
        <v>1.5596551185111378E-2</v>
      </c>
      <c r="J31" s="7"/>
      <c r="K31" s="7"/>
      <c r="L31" s="7"/>
      <c r="M31" s="7">
        <f>C31/$K$3</f>
        <v>0.9389012284386562</v>
      </c>
      <c r="N31" s="7"/>
      <c r="O31" s="7">
        <f>M31</f>
        <v>0.9389012284386562</v>
      </c>
      <c r="P31" s="7">
        <f>RANK(O31,$O$4:$O$124)</f>
        <v>8</v>
      </c>
      <c r="Q31" s="7">
        <f>M31</f>
        <v>0.9389012284386562</v>
      </c>
      <c r="R31" s="7">
        <f>RANK(Q31,$Q$4:$Q$124)</f>
        <v>8</v>
      </c>
      <c r="S31" s="7">
        <v>28</v>
      </c>
      <c r="T31">
        <f>P31/(COUNT($M$4:$M$124)+1)-0.5</f>
        <v>-0.4344262295081967</v>
      </c>
      <c r="U31">
        <f>SUM($T$4:T31)/S31</f>
        <v>-3.6007025761124113E-2</v>
      </c>
      <c r="V31">
        <f>(S31/11)*U31^2</f>
        <v>3.3001968469584687E-3</v>
      </c>
      <c r="X31">
        <f>R31/(COUNT($O$4:$O$124)+1)-0.5</f>
        <v>-0.4344262295081967</v>
      </c>
      <c r="Y31">
        <f>SUM($X$4:X31)/S31</f>
        <v>-3.6299765807962521E-2</v>
      </c>
      <c r="Z31">
        <f>(S31/11)*Y31^2</f>
        <v>3.3540767214510813E-3</v>
      </c>
    </row>
    <row r="32" spans="1:26" ht="15.75" x14ac:dyDescent="0.25">
      <c r="A32" s="4">
        <v>42604</v>
      </c>
      <c r="B32">
        <v>12.6088</v>
      </c>
      <c r="C32">
        <f>(B32-B31)/B31</f>
        <v>-0.1360877012675574</v>
      </c>
      <c r="D32">
        <v>1.5424</v>
      </c>
      <c r="E32">
        <v>9.1072000000000006</v>
      </c>
      <c r="F32" s="15">
        <f>(((E32/100)+1)^(1/365)-1)</f>
        <v>2.3882495023141992E-4</v>
      </c>
      <c r="G32">
        <f>1+F32</f>
        <v>1.0002388249502314</v>
      </c>
      <c r="H32">
        <f>C32-F32</f>
        <v>-0.13632652621778882</v>
      </c>
      <c r="I32" s="36">
        <f>H32^2</f>
        <v>1.8584921750609461E-2</v>
      </c>
      <c r="J32" s="7"/>
      <c r="K32" s="7"/>
      <c r="L32" s="7"/>
      <c r="M32" s="7">
        <f>C32/$K$3</f>
        <v>-1.0211677714703149</v>
      </c>
      <c r="N32" s="7"/>
      <c r="O32" s="7">
        <f>M32</f>
        <v>-1.0211677714703149</v>
      </c>
      <c r="P32" s="7">
        <f>RANK(O32,$O$4:$O$124)</f>
        <v>110</v>
      </c>
      <c r="Q32" s="7">
        <f>M32</f>
        <v>-1.0211677714703149</v>
      </c>
      <c r="R32" s="7">
        <f>RANK(Q32,$Q$4:$Q$124)</f>
        <v>110</v>
      </c>
      <c r="S32" s="7">
        <v>29</v>
      </c>
      <c r="T32">
        <f>P32/(COUNT($M$4:$M$124)+1)-0.5</f>
        <v>0.40163934426229508</v>
      </c>
      <c r="U32">
        <f>SUM($T$4:T32)/S32</f>
        <v>-2.0915771622385518E-2</v>
      </c>
      <c r="V32">
        <f>(S32/11)*U32^2</f>
        <v>1.153328688566712E-3</v>
      </c>
      <c r="X32">
        <f>R32/(COUNT($O$4:$O$124)+1)-0.5</f>
        <v>0.40163934426229508</v>
      </c>
      <c r="Y32">
        <f>SUM($X$4:X32)/S32</f>
        <v>-2.1198417184850191E-2</v>
      </c>
      <c r="Z32">
        <f>(S32/11)*Y32^2</f>
        <v>1.1847103493768732E-3</v>
      </c>
    </row>
    <row r="33" spans="1:26" ht="15.75" x14ac:dyDescent="0.25">
      <c r="A33" s="4">
        <v>42605</v>
      </c>
      <c r="B33">
        <v>13.0769</v>
      </c>
      <c r="C33">
        <f>(B33-B32)/B32</f>
        <v>3.712486517352958E-2</v>
      </c>
      <c r="D33">
        <v>1.5457999999999998</v>
      </c>
      <c r="E33">
        <v>9.1029</v>
      </c>
      <c r="F33" s="15">
        <f>(((E33/100)+1)^(1/365)-1)</f>
        <v>2.3871694757859885E-4</v>
      </c>
      <c r="G33">
        <f>1+F33</f>
        <v>1.0002387169475786</v>
      </c>
      <c r="H33">
        <f>C33-F33</f>
        <v>3.6886148225950981E-2</v>
      </c>
      <c r="I33" s="36">
        <f>H33^2</f>
        <v>1.3605879309468267E-3</v>
      </c>
      <c r="J33" s="7"/>
      <c r="K33" s="7"/>
      <c r="L33" s="7"/>
      <c r="M33" s="7">
        <f>C33/$K$3</f>
        <v>0.27857562059082869</v>
      </c>
      <c r="N33" s="7"/>
      <c r="O33" s="7">
        <f>M33</f>
        <v>0.27857562059082869</v>
      </c>
      <c r="P33" s="7">
        <f>RANK(O33,$O$4:$O$124)</f>
        <v>28</v>
      </c>
      <c r="Q33" s="7">
        <f>M33</f>
        <v>0.27857562059082869</v>
      </c>
      <c r="R33" s="7">
        <f>RANK(Q33,$Q$4:$Q$124)</f>
        <v>28</v>
      </c>
      <c r="S33" s="7">
        <v>30</v>
      </c>
      <c r="T33">
        <f>P33/(COUNT($M$4:$M$124)+1)-0.5</f>
        <v>-0.27049180327868849</v>
      </c>
      <c r="U33">
        <f>SUM($T$4:T33)/S33</f>
        <v>-2.9234972677595616E-2</v>
      </c>
      <c r="V33">
        <f>(S33/11)*U33^2</f>
        <v>2.3309553476175329E-3</v>
      </c>
      <c r="X33">
        <f>R33/(COUNT($O$4:$O$124)+1)-0.5</f>
        <v>-0.27049180327868849</v>
      </c>
      <c r="Y33">
        <f>SUM($X$4:X33)/S33</f>
        <v>-2.9508196721311466E-2</v>
      </c>
      <c r="Z33">
        <f>(S33/11)*Y33^2</f>
        <v>2.3747282011189544E-3</v>
      </c>
    </row>
    <row r="34" spans="1:26" ht="15.75" x14ac:dyDescent="0.25">
      <c r="A34" s="4">
        <v>42606</v>
      </c>
      <c r="B34">
        <v>13.216900000000001</v>
      </c>
      <c r="C34">
        <f>(B34-B33)/B33</f>
        <v>1.0705901245708124E-2</v>
      </c>
      <c r="D34">
        <v>1.5611000000000002</v>
      </c>
      <c r="E34">
        <v>9.1212999999999997</v>
      </c>
      <c r="F34" s="15">
        <f>(((E34/100)+1)^(1/365)-1)</f>
        <v>2.3917906868708982E-4</v>
      </c>
      <c r="G34">
        <f>1+F34</f>
        <v>1.0002391790686871</v>
      </c>
      <c r="H34">
        <f>C34-F34</f>
        <v>1.0466722177021034E-2</v>
      </c>
      <c r="I34" s="36">
        <f>H34^2</f>
        <v>1.0955227313094394E-4</v>
      </c>
      <c r="J34" s="7"/>
      <c r="K34" s="7"/>
      <c r="L34" s="7"/>
      <c r="M34" s="7">
        <f>C34/$K$3</f>
        <v>8.0334381540966546E-2</v>
      </c>
      <c r="N34" s="7"/>
      <c r="O34" s="7">
        <f>M34</f>
        <v>8.0334381540966546E-2</v>
      </c>
      <c r="P34" s="7">
        <f>RANK(O34,$O$4:$O$124)</f>
        <v>40</v>
      </c>
      <c r="Q34" s="7">
        <f>M34</f>
        <v>8.0334381540966546E-2</v>
      </c>
      <c r="R34" s="7">
        <f>RANK(Q34,$Q$4:$Q$124)</f>
        <v>40</v>
      </c>
      <c r="S34" s="7">
        <v>31</v>
      </c>
      <c r="T34">
        <f>P34/(COUNT($M$4:$M$124)+1)-0.5</f>
        <v>-0.17213114754098363</v>
      </c>
      <c r="U34">
        <f>SUM($T$4:T34)/S34</f>
        <v>-3.384452670544684E-2</v>
      </c>
      <c r="V34">
        <f>(S34/11)*U34^2</f>
        <v>3.2280919659442579E-3</v>
      </c>
      <c r="X34">
        <f>R34/(COUNT($O$4:$O$124)+1)-0.5</f>
        <v>-0.17213114754098363</v>
      </c>
      <c r="Y34">
        <f>SUM($X$4:X34)/S34</f>
        <v>-3.4108937070333148E-2</v>
      </c>
      <c r="Z34">
        <f>(S34/11)*Y34^2</f>
        <v>3.2787279300096682E-3</v>
      </c>
    </row>
    <row r="35" spans="1:26" ht="15.75" x14ac:dyDescent="0.25">
      <c r="A35" s="4">
        <v>42607</v>
      </c>
      <c r="B35">
        <v>13.23</v>
      </c>
      <c r="C35">
        <f>(B35-B34)/B34</f>
        <v>9.9115526333706599E-4</v>
      </c>
      <c r="D35">
        <v>1.5731000000000002</v>
      </c>
      <c r="E35">
        <v>9.1311</v>
      </c>
      <c r="F35" s="15">
        <f>(((E35/100)+1)^(1/365)-1)</f>
        <v>2.3942516669284153E-4</v>
      </c>
      <c r="G35">
        <f>1+F35</f>
        <v>1.0002394251666928</v>
      </c>
      <c r="H35">
        <f>C35-F35</f>
        <v>7.5173009664422446E-4</v>
      </c>
      <c r="I35" s="36">
        <f>H35^2</f>
        <v>5.6509813820073508E-7</v>
      </c>
      <c r="J35" s="7"/>
      <c r="K35" s="7"/>
      <c r="L35" s="7"/>
      <c r="M35" s="7">
        <f>C35/$K$3</f>
        <v>7.437378999098963E-3</v>
      </c>
      <c r="N35" s="7"/>
      <c r="O35" s="7">
        <f>M35</f>
        <v>7.437378999098963E-3</v>
      </c>
      <c r="P35" s="7">
        <f>RANK(O35,$O$4:$O$124)</f>
        <v>46</v>
      </c>
      <c r="Q35" s="7">
        <f>M35</f>
        <v>7.437378999098963E-3</v>
      </c>
      <c r="R35" s="7">
        <f>RANK(Q35,$Q$4:$Q$124)</f>
        <v>46</v>
      </c>
      <c r="S35" s="7">
        <v>32</v>
      </c>
      <c r="T35">
        <f>P35/(COUNT($M$4:$M$124)+1)-0.5</f>
        <v>-0.12295081967213117</v>
      </c>
      <c r="U35">
        <f>SUM($T$4:T35)/S35</f>
        <v>-3.6629098360655726E-2</v>
      </c>
      <c r="V35">
        <f>(S35/11)*U35^2</f>
        <v>3.9031006449879043E-3</v>
      </c>
      <c r="X35">
        <f>R35/(COUNT($O$4:$O$124)+1)-0.5</f>
        <v>-0.12295081967213117</v>
      </c>
      <c r="Y35">
        <f>SUM($X$4:X35)/S35</f>
        <v>-3.6885245901639337E-2</v>
      </c>
      <c r="Z35">
        <f>(S35/11)*Y35^2</f>
        <v>3.9578803351982585E-3</v>
      </c>
    </row>
    <row r="36" spans="1:26" ht="15.75" x14ac:dyDescent="0.25">
      <c r="A36" s="4">
        <v>42608</v>
      </c>
      <c r="B36">
        <v>13.58</v>
      </c>
      <c r="C36">
        <f>(B36-B35)/B35</f>
        <v>2.6455026455026426E-2</v>
      </c>
      <c r="D36">
        <v>1.6295999999999999</v>
      </c>
      <c r="E36">
        <v>9.1582000000000008</v>
      </c>
      <c r="F36" s="15">
        <f>(((E36/100)+1)^(1/365)-1)</f>
        <v>2.40105588293682E-4</v>
      </c>
      <c r="G36">
        <f>1+F36</f>
        <v>1.0002401055882937</v>
      </c>
      <c r="H36">
        <f>C36-F36</f>
        <v>2.6214920866732744E-2</v>
      </c>
      <c r="I36" s="36">
        <f>H36^2</f>
        <v>6.8722207604905987E-4</v>
      </c>
      <c r="J36" s="7"/>
      <c r="K36" s="7"/>
      <c r="L36" s="7"/>
      <c r="M36" s="7">
        <f>C36/$K$3</f>
        <v>0.1985118431543953</v>
      </c>
      <c r="N36" s="7"/>
      <c r="O36" s="7">
        <f>M36</f>
        <v>0.1985118431543953</v>
      </c>
      <c r="P36" s="7">
        <f>RANK(O36,$O$4:$O$124)</f>
        <v>31</v>
      </c>
      <c r="Q36" s="7">
        <f>M36</f>
        <v>0.1985118431543953</v>
      </c>
      <c r="R36" s="7">
        <f>RANK(Q36,$Q$4:$Q$124)</f>
        <v>31</v>
      </c>
      <c r="S36" s="7">
        <v>33</v>
      </c>
      <c r="T36">
        <f>P36/(COUNT($M$4:$M$124)+1)-0.5</f>
        <v>-0.24590163934426229</v>
      </c>
      <c r="U36">
        <f>SUM($T$4:T36)/S36</f>
        <v>-4.2970690511674112E-2</v>
      </c>
      <c r="V36">
        <f>(S36/11)*U36^2</f>
        <v>5.539440729150239E-3</v>
      </c>
      <c r="X36">
        <f>R36/(COUNT($O$4:$O$124)+1)-0.5</f>
        <v>-0.24590163934426229</v>
      </c>
      <c r="Y36">
        <f>SUM($X$4:X36)/S36</f>
        <v>-4.3219076005961247E-2</v>
      </c>
      <c r="Z36">
        <f>(S36/11)*Y36^2</f>
        <v>5.6036655924271653E-3</v>
      </c>
    </row>
    <row r="37" spans="1:26" ht="15.75" x14ac:dyDescent="0.25">
      <c r="A37" s="4">
        <v>42611</v>
      </c>
      <c r="B37">
        <v>12.8888</v>
      </c>
      <c r="C37">
        <f>(B37-B36)/B36</f>
        <v>-5.0898379970544937E-2</v>
      </c>
      <c r="D37">
        <v>1.5594999999999999</v>
      </c>
      <c r="E37">
        <v>9.1216000000000008</v>
      </c>
      <c r="F37" s="15">
        <f>(((E37/100)+1)^(1/365)-1)</f>
        <v>2.3918660262656211E-4</v>
      </c>
      <c r="G37">
        <f>1+F37</f>
        <v>1.0002391866026266</v>
      </c>
      <c r="H37">
        <f>C37-F37</f>
        <v>-5.1137566573171499E-2</v>
      </c>
      <c r="I37" s="36">
        <f>H37^2</f>
        <v>2.6150507150255469E-3</v>
      </c>
      <c r="J37" s="7"/>
      <c r="K37" s="7"/>
      <c r="L37" s="7"/>
      <c r="M37" s="7">
        <f>C37/$K$3</f>
        <v>-0.38192860017366931</v>
      </c>
      <c r="N37" s="7"/>
      <c r="O37" s="7">
        <f>M37</f>
        <v>-0.38192860017366931</v>
      </c>
      <c r="P37" s="7">
        <f>RANK(O37,$O$4:$O$124)</f>
        <v>79</v>
      </c>
      <c r="Q37" s="7">
        <f>M37</f>
        <v>-0.38192860017366931</v>
      </c>
      <c r="R37" s="7">
        <f>RANK(Q37,$Q$4:$Q$124)</f>
        <v>79</v>
      </c>
      <c r="S37" s="7">
        <v>34</v>
      </c>
      <c r="T37">
        <f>P37/(COUNT($M$4:$M$124)+1)-0.5</f>
        <v>0.14754098360655743</v>
      </c>
      <c r="U37">
        <f>SUM($T$4:T37)/S37</f>
        <v>-3.7367405978784948E-2</v>
      </c>
      <c r="V37">
        <f>(S37/11)*U37^2</f>
        <v>4.3159075459848475E-3</v>
      </c>
      <c r="X37">
        <f>R37/(COUNT($O$4:$O$124)+1)-0.5</f>
        <v>0.14754098360655743</v>
      </c>
      <c r="Y37">
        <f>SUM($X$4:X37)/S37</f>
        <v>-3.7608486017357751E-2</v>
      </c>
      <c r="Z37">
        <f>(S37/11)*Y37^2</f>
        <v>4.3717763179640882E-3</v>
      </c>
    </row>
    <row r="38" spans="1:26" ht="15.75" x14ac:dyDescent="0.25">
      <c r="A38" s="4">
        <v>42612</v>
      </c>
      <c r="B38">
        <v>12.7181</v>
      </c>
      <c r="C38">
        <f>(B38-B37)/B37</f>
        <v>-1.3244056855564528E-2</v>
      </c>
      <c r="D38">
        <v>1.5663</v>
      </c>
      <c r="E38">
        <v>9.1389999999999993</v>
      </c>
      <c r="F38" s="15">
        <f>(((E38/100)+1)^(1/365)-1)</f>
        <v>2.3962353577644535E-4</v>
      </c>
      <c r="G38">
        <f>1+F38</f>
        <v>1.0002396235357764</v>
      </c>
      <c r="H38">
        <f>C38-F38</f>
        <v>-1.3483680391340973E-2</v>
      </c>
      <c r="I38" s="36">
        <f>H38^2</f>
        <v>1.8180963689583306E-4</v>
      </c>
      <c r="J38" s="7"/>
      <c r="K38" s="7"/>
      <c r="L38" s="7"/>
      <c r="M38" s="7">
        <f>C38/$K$3</f>
        <v>-9.9380060787661512E-2</v>
      </c>
      <c r="N38" s="7"/>
      <c r="O38" s="7">
        <f>M38</f>
        <v>-9.9380060787661512E-2</v>
      </c>
      <c r="P38" s="7">
        <f>RANK(O38,$O$4:$O$124)</f>
        <v>52</v>
      </c>
      <c r="Q38" s="7">
        <f>M38</f>
        <v>-9.9380060787661512E-2</v>
      </c>
      <c r="R38" s="7">
        <f>RANK(Q38,$Q$4:$Q$124)</f>
        <v>52</v>
      </c>
      <c r="S38" s="7">
        <v>35</v>
      </c>
      <c r="T38">
        <f>P38/(COUNT($M$4:$M$124)+1)-0.5</f>
        <v>-7.3770491803278715E-2</v>
      </c>
      <c r="U38">
        <f>SUM($T$4:T38)/S38</f>
        <v>-3.8407494145199055E-2</v>
      </c>
      <c r="V38">
        <f>(S38/11)*U38^2</f>
        <v>4.693613293452044E-3</v>
      </c>
      <c r="X38">
        <f>R38/(COUNT($O$4:$O$124)+1)-0.5</f>
        <v>-7.3770491803278715E-2</v>
      </c>
      <c r="Y38">
        <f>SUM($X$4:X38)/S38</f>
        <v>-3.8641686182669777E-2</v>
      </c>
      <c r="Z38">
        <f>(S38/11)*Y38^2</f>
        <v>4.7510269896725117E-3</v>
      </c>
    </row>
    <row r="39" spans="1:26" ht="15.75" x14ac:dyDescent="0.25">
      <c r="A39" s="4">
        <v>42613</v>
      </c>
      <c r="B39">
        <v>11.585000000000001</v>
      </c>
      <c r="C39">
        <f>(B39-B38)/B38</f>
        <v>-8.9093496670100011E-2</v>
      </c>
      <c r="D39">
        <v>1.58</v>
      </c>
      <c r="E39">
        <v>9.1471999999999998</v>
      </c>
      <c r="F39" s="15">
        <f>(((E39/100)+1)^(1/365)-1)</f>
        <v>2.3982942271816299E-4</v>
      </c>
      <c r="G39">
        <f>1+F39</f>
        <v>1.0002398294227182</v>
      </c>
      <c r="H39">
        <f>C39-F39</f>
        <v>-8.9333326092818174E-2</v>
      </c>
      <c r="I39" s="36">
        <f>H39^2</f>
        <v>7.9804431508057883E-3</v>
      </c>
      <c r="J39" s="7"/>
      <c r="K39" s="7"/>
      <c r="L39" s="7"/>
      <c r="M39" s="7">
        <f>C39/$K$3</f>
        <v>-0.66853511816054878</v>
      </c>
      <c r="N39" s="7"/>
      <c r="O39" s="7">
        <f>M39</f>
        <v>-0.66853511816054878</v>
      </c>
      <c r="P39" s="7">
        <f>RANK(O39,$O$4:$O$124)</f>
        <v>99</v>
      </c>
      <c r="Q39" s="7">
        <f>M39</f>
        <v>-0.66853511816054878</v>
      </c>
      <c r="R39" s="7">
        <f>RANK(Q39,$Q$4:$Q$124)</f>
        <v>99</v>
      </c>
      <c r="S39" s="7">
        <v>36</v>
      </c>
      <c r="T39">
        <f>P39/(COUNT($M$4:$M$124)+1)-0.5</f>
        <v>0.31147540983606559</v>
      </c>
      <c r="U39">
        <f>SUM($T$4:T39)/S39</f>
        <v>-2.8688524590163925E-2</v>
      </c>
      <c r="V39">
        <f>(S39/11)*U39^2</f>
        <v>2.6935574503432588E-3</v>
      </c>
      <c r="X39">
        <f>R39/(COUNT($O$4:$O$124)+1)-0.5</f>
        <v>0.31147540983606559</v>
      </c>
      <c r="Y39">
        <f>SUM($X$4:X39)/S39</f>
        <v>-2.8916211293260458E-2</v>
      </c>
      <c r="Z39">
        <f>(S39/11)*Y39^2</f>
        <v>2.7364819927303101E-3</v>
      </c>
    </row>
    <row r="40" spans="1:26" ht="15.75" x14ac:dyDescent="0.25">
      <c r="A40" s="4">
        <v>42614</v>
      </c>
      <c r="B40">
        <v>11.34</v>
      </c>
      <c r="C40">
        <f>(B40-B39)/B39</f>
        <v>-2.1148036253776519E-2</v>
      </c>
      <c r="D40">
        <v>1.5681</v>
      </c>
      <c r="E40">
        <v>9.1439000000000004</v>
      </c>
      <c r="F40" s="15">
        <f>(((E40/100)+1)^(1/365)-1)</f>
        <v>2.3974656763292579E-4</v>
      </c>
      <c r="G40">
        <f>1+F40</f>
        <v>1.0002397465676329</v>
      </c>
      <c r="H40">
        <f>C40-F40</f>
        <v>-2.1387782821409445E-2</v>
      </c>
      <c r="I40" s="36">
        <f>H40^2</f>
        <v>4.5743725401577694E-4</v>
      </c>
      <c r="J40" s="7"/>
      <c r="K40" s="7"/>
      <c r="L40" s="7"/>
      <c r="M40" s="7">
        <f>C40/$K$3</f>
        <v>-0.15868952779049325</v>
      </c>
      <c r="N40" s="7"/>
      <c r="O40" s="7">
        <f>M40</f>
        <v>-0.15868952779049325</v>
      </c>
      <c r="P40" s="7">
        <f>RANK(O40,$O$4:$O$124)</f>
        <v>59</v>
      </c>
      <c r="Q40" s="7">
        <f>M40</f>
        <v>-0.15868952779049325</v>
      </c>
      <c r="R40" s="7">
        <f>RANK(Q40,$Q$4:$Q$124)</f>
        <v>59</v>
      </c>
      <c r="S40" s="7">
        <v>37</v>
      </c>
      <c r="T40">
        <f>P40/(COUNT($M$4:$M$124)+1)-0.5</f>
        <v>-1.6393442622950838E-2</v>
      </c>
      <c r="U40">
        <f>SUM($T$4:T40)/S40</f>
        <v>-2.8356225077536542E-2</v>
      </c>
      <c r="V40">
        <f>(S40/11)*U40^2</f>
        <v>2.7046175930884324E-3</v>
      </c>
      <c r="X40">
        <f>R40/(COUNT($O$4:$O$124)+1)-0.5</f>
        <v>-1.6393442622950838E-2</v>
      </c>
      <c r="Y40">
        <f>SUM($X$4:X40)/S40</f>
        <v>-2.8577758085954794E-2</v>
      </c>
      <c r="Z40">
        <f>(S40/11)*Y40^2</f>
        <v>2.7470423197378294E-3</v>
      </c>
    </row>
    <row r="41" spans="1:26" ht="15.75" x14ac:dyDescent="0.25">
      <c r="A41" s="4">
        <v>42615</v>
      </c>
      <c r="B41">
        <v>10.7669</v>
      </c>
      <c r="C41">
        <f>(B41-B40)/B40</f>
        <v>-5.0537918871252217E-2</v>
      </c>
      <c r="D41">
        <v>1.6024</v>
      </c>
      <c r="E41">
        <v>9.1219000000000001</v>
      </c>
      <c r="F41" s="15">
        <f>(((E41/100)+1)^(1/365)-1)</f>
        <v>2.3919413654538424E-4</v>
      </c>
      <c r="G41">
        <f>1+F41</f>
        <v>1.0002391941365454</v>
      </c>
      <c r="H41">
        <f>C41-F41</f>
        <v>-5.0777113007797602E-2</v>
      </c>
      <c r="I41" s="36">
        <f>H41^2</f>
        <v>2.5783152054066486E-3</v>
      </c>
      <c r="J41" s="7"/>
      <c r="K41" s="7"/>
      <c r="L41" s="7"/>
      <c r="M41" s="7">
        <f>C41/$K$3</f>
        <v>-0.37922379103928033</v>
      </c>
      <c r="N41" s="7"/>
      <c r="O41" s="7">
        <f>M41</f>
        <v>-0.37922379103928033</v>
      </c>
      <c r="P41" s="7">
        <f>RANK(O41,$O$4:$O$124)</f>
        <v>78</v>
      </c>
      <c r="Q41" s="7">
        <f>M41</f>
        <v>-0.37922379103928033</v>
      </c>
      <c r="R41" s="7">
        <f>RANK(Q41,$Q$4:$Q$124)</f>
        <v>78</v>
      </c>
      <c r="S41" s="7">
        <v>38</v>
      </c>
      <c r="T41">
        <f>P41/(COUNT($M$4:$M$124)+1)-0.5</f>
        <v>0.13934426229508201</v>
      </c>
      <c r="U41">
        <f>SUM($T$4:T41)/S41</f>
        <v>-2.3943054357204476E-2</v>
      </c>
      <c r="V41">
        <f>(S41/11)*U41^2</f>
        <v>1.9803867612888941E-3</v>
      </c>
      <c r="X41">
        <f>R41/(COUNT($O$4:$O$124)+1)-0.5</f>
        <v>0.13934426229508201</v>
      </c>
      <c r="Y41">
        <f>SUM($X$4:X41)/S41</f>
        <v>-2.415875754961172E-2</v>
      </c>
      <c r="Z41">
        <f>(S41/11)*Y41^2</f>
        <v>2.0162301382686369E-3</v>
      </c>
    </row>
    <row r="42" spans="1:26" ht="15.75" x14ac:dyDescent="0.25">
      <c r="A42" s="4">
        <v>42619</v>
      </c>
      <c r="B42">
        <v>9.5549999999999997</v>
      </c>
      <c r="C42">
        <f>(B42-B41)/B41</f>
        <v>-0.11255793218103632</v>
      </c>
      <c r="D42">
        <v>1.534</v>
      </c>
      <c r="E42">
        <v>9.1115999999999993</v>
      </c>
      <c r="F42" s="15">
        <f>(((E42/100)+1)^(1/365)-1)</f>
        <v>2.3893546017972334E-4</v>
      </c>
      <c r="G42">
        <f>1+F42</f>
        <v>1.0002389354601797</v>
      </c>
      <c r="H42">
        <f>C42-F42</f>
        <v>-0.11279686764121605</v>
      </c>
      <c r="I42" s="36">
        <f>H42^2</f>
        <v>1.2723133349670013E-2</v>
      </c>
      <c r="J42" s="7"/>
      <c r="K42" s="7"/>
      <c r="L42" s="7"/>
      <c r="M42" s="7">
        <f>C42/$K$3</f>
        <v>-0.84460632148260795</v>
      </c>
      <c r="N42" s="7"/>
      <c r="O42" s="7">
        <f>M42</f>
        <v>-0.84460632148260795</v>
      </c>
      <c r="P42" s="7">
        <f>RANK(O42,$O$4:$O$124)</f>
        <v>106</v>
      </c>
      <c r="Q42" s="7">
        <f>M42</f>
        <v>-0.84460632148260795</v>
      </c>
      <c r="R42" s="7">
        <f>RANK(Q42,$Q$4:$Q$124)</f>
        <v>106</v>
      </c>
      <c r="S42" s="7">
        <v>39</v>
      </c>
      <c r="T42">
        <f>P42/(COUNT($M$4:$M$124)+1)-0.5</f>
        <v>0.36885245901639341</v>
      </c>
      <c r="U42">
        <f>SUM($T$4:T42)/S42</f>
        <v>-1.3871374527112222E-2</v>
      </c>
      <c r="V42">
        <f>(S42/11)*U42^2</f>
        <v>6.8219874723502686E-4</v>
      </c>
      <c r="X42">
        <f>R42/(COUNT($O$4:$O$124)+1)-0.5</f>
        <v>0.36885245901639341</v>
      </c>
      <c r="Y42">
        <f>SUM($X$4:X42)/S42</f>
        <v>-1.4081546868432101E-2</v>
      </c>
      <c r="Z42">
        <f>(S42/11)*Y42^2</f>
        <v>7.030280478278314E-4</v>
      </c>
    </row>
    <row r="43" spans="1:26" ht="15.75" x14ac:dyDescent="0.25">
      <c r="A43" s="4">
        <v>42620</v>
      </c>
      <c r="B43">
        <v>9.9610000000000003</v>
      </c>
      <c r="C43">
        <f>(B43-B42)/B42</f>
        <v>4.2490842490842555E-2</v>
      </c>
      <c r="D43">
        <v>1.5390999999999999</v>
      </c>
      <c r="E43">
        <v>9.1144999999999996</v>
      </c>
      <c r="F43" s="15">
        <f>(((E43/100)+1)^(1/365)-1)</f>
        <v>2.3900829385237188E-4</v>
      </c>
      <c r="G43">
        <f>1+F43</f>
        <v>1.0002390082938524</v>
      </c>
      <c r="H43">
        <f>C43-F43</f>
        <v>4.2251834196990183E-2</v>
      </c>
      <c r="I43" s="36">
        <f>H43^2</f>
        <v>1.785217493009949E-3</v>
      </c>
      <c r="J43" s="7"/>
      <c r="K43" s="7"/>
      <c r="L43" s="7"/>
      <c r="M43" s="7">
        <f>C43/$K$3</f>
        <v>0.31884056038952191</v>
      </c>
      <c r="N43" s="7"/>
      <c r="O43" s="7">
        <f>M43</f>
        <v>0.31884056038952191</v>
      </c>
      <c r="P43" s="7">
        <f>RANK(O43,$O$4:$O$124)</f>
        <v>26</v>
      </c>
      <c r="Q43" s="7">
        <f>M43</f>
        <v>0.31884056038952191</v>
      </c>
      <c r="R43" s="7">
        <f>RANK(Q43,$Q$4:$Q$124)</f>
        <v>26</v>
      </c>
      <c r="S43" s="7">
        <v>40</v>
      </c>
      <c r="T43">
        <f>P43/(COUNT($M$4:$M$124)+1)-0.5</f>
        <v>-0.28688524590163933</v>
      </c>
      <c r="U43">
        <f>SUM($T$4:T43)/S43</f>
        <v>-2.0696721311475399E-2</v>
      </c>
      <c r="V43">
        <f>(S43/11)*U43^2</f>
        <v>1.5576519019813815E-3</v>
      </c>
      <c r="X43">
        <f>R43/(COUNT($O$4:$O$124)+1)-0.5</f>
        <v>-0.28688524590163933</v>
      </c>
      <c r="Y43">
        <f>SUM($X$4:X43)/S43</f>
        <v>-2.0901639344262282E-2</v>
      </c>
      <c r="Z43">
        <f>(S43/11)*Y43^2</f>
        <v>1.5886491901004108E-3</v>
      </c>
    </row>
    <row r="44" spans="1:26" ht="15.75" x14ac:dyDescent="0.25">
      <c r="A44" s="4">
        <v>42621</v>
      </c>
      <c r="B44">
        <v>10.584</v>
      </c>
      <c r="C44">
        <f>(B44-B43)/B43</f>
        <v>6.2543921293042801E-2</v>
      </c>
      <c r="D44">
        <v>1.599</v>
      </c>
      <c r="E44">
        <v>9.1603999999999992</v>
      </c>
      <c r="F44" s="15">
        <f>(((E44/100)+1)^(1/365)-1)</f>
        <v>2.401608180784276E-4</v>
      </c>
      <c r="G44">
        <f>1+F44</f>
        <v>1.0002401608180784</v>
      </c>
      <c r="H44">
        <f>C44-F44</f>
        <v>6.2303760474964373E-2</v>
      </c>
      <c r="I44" s="36">
        <f>H44^2</f>
        <v>3.8817585693217329E-3</v>
      </c>
      <c r="J44" s="7"/>
      <c r="K44" s="7"/>
      <c r="L44" s="7"/>
      <c r="M44" s="7">
        <f>C44/$K$3</f>
        <v>0.46931380375264703</v>
      </c>
      <c r="N44" s="7"/>
      <c r="O44" s="7">
        <f>M44</f>
        <v>0.46931380375264703</v>
      </c>
      <c r="P44" s="7">
        <f>RANK(O44,$O$4:$O$124)</f>
        <v>18</v>
      </c>
      <c r="Q44" s="7">
        <f>M44</f>
        <v>0.46931380375264703</v>
      </c>
      <c r="R44" s="7">
        <f>RANK(Q44,$Q$4:$Q$124)</f>
        <v>18</v>
      </c>
      <c r="S44" s="7">
        <v>41</v>
      </c>
      <c r="T44">
        <f>P44/(COUNT($M$4:$M$124)+1)-0.5</f>
        <v>-0.35245901639344263</v>
      </c>
      <c r="U44">
        <f>SUM($T$4:T44)/S44</f>
        <v>-2.8788484606157527E-2</v>
      </c>
      <c r="V44">
        <f>(S44/11)*U44^2</f>
        <v>3.0890773347888841E-3</v>
      </c>
      <c r="X44">
        <f>R44/(COUNT($O$4:$O$124)+1)-0.5</f>
        <v>-0.35245901639344263</v>
      </c>
      <c r="Y44">
        <f>SUM($X$4:X44)/S44</f>
        <v>-2.8988404638144727E-2</v>
      </c>
      <c r="Z44">
        <f>(S44/11)*Y44^2</f>
        <v>3.1321301583688401E-3</v>
      </c>
    </row>
    <row r="45" spans="1:26" ht="15.75" x14ac:dyDescent="0.25">
      <c r="A45" s="4">
        <v>42622</v>
      </c>
      <c r="B45">
        <v>9.4499999999999993</v>
      </c>
      <c r="C45">
        <f>(B45-B44)/B44</f>
        <v>-0.10714285714285718</v>
      </c>
      <c r="D45">
        <v>1.6749000000000001</v>
      </c>
      <c r="E45">
        <v>9.2754999999999992</v>
      </c>
      <c r="F45" s="15">
        <f>(((E45/100)+1)^(1/365)-1)</f>
        <v>2.43048792840872E-4</v>
      </c>
      <c r="G45">
        <f>1+F45</f>
        <v>1.0002430487928409</v>
      </c>
      <c r="H45">
        <f>C45-F45</f>
        <v>-0.10738590593569805</v>
      </c>
      <c r="I45" s="36">
        <f>H45^2</f>
        <v>1.1531732793630589E-2</v>
      </c>
      <c r="J45" s="7"/>
      <c r="K45" s="7"/>
      <c r="L45" s="7"/>
      <c r="M45" s="7">
        <f>C45/$K$3</f>
        <v>-0.80397296477530211</v>
      </c>
      <c r="N45" s="7"/>
      <c r="O45" s="7">
        <f>M45</f>
        <v>-0.80397296477530211</v>
      </c>
      <c r="P45" s="7">
        <f>RANK(O45,$O$4:$O$124)</f>
        <v>104</v>
      </c>
      <c r="Q45" s="7">
        <f>M45</f>
        <v>-0.80397296477530211</v>
      </c>
      <c r="R45" s="7">
        <f>RANK(Q45,$Q$4:$Q$124)</f>
        <v>104</v>
      </c>
      <c r="S45" s="7">
        <v>42</v>
      </c>
      <c r="T45">
        <f>P45/(COUNT($M$4:$M$124)+1)-0.5</f>
        <v>0.35245901639344257</v>
      </c>
      <c r="U45">
        <f>SUM($T$4:T45)/S45</f>
        <v>-1.9711163153786095E-2</v>
      </c>
      <c r="V45">
        <f>(S45/11)*U45^2</f>
        <v>1.4834780018870306E-3</v>
      </c>
      <c r="X45">
        <f>R45/(COUNT($O$4:$O$124)+1)-0.5</f>
        <v>0.35245901639344257</v>
      </c>
      <c r="Y45">
        <f>SUM($X$4:X45)/S45</f>
        <v>-1.9906323185011697E-2</v>
      </c>
      <c r="Z45">
        <f>(S45/11)*Y45^2</f>
        <v>1.5129992286670581E-3</v>
      </c>
    </row>
    <row r="46" spans="1:26" ht="15.75" x14ac:dyDescent="0.25">
      <c r="A46" s="4">
        <v>42625</v>
      </c>
      <c r="B46">
        <v>9.1630000000000003</v>
      </c>
      <c r="C46">
        <f>(B46-B45)/B45</f>
        <v>-3.037037037037027E-2</v>
      </c>
      <c r="D46">
        <v>1.6629</v>
      </c>
      <c r="E46">
        <v>9.2433999999999994</v>
      </c>
      <c r="F46" s="15">
        <f>(((E46/100)+1)^(1/365)-1)</f>
        <v>2.422436767095526E-4</v>
      </c>
      <c r="G46">
        <f>1+F46</f>
        <v>1.0002422436767096</v>
      </c>
      <c r="H46">
        <f>C46-F46</f>
        <v>-3.0612614047079822E-2</v>
      </c>
      <c r="I46" s="36">
        <f>H46^2</f>
        <v>9.3713213879546885E-4</v>
      </c>
      <c r="J46" s="7"/>
      <c r="K46" s="7"/>
      <c r="L46" s="7"/>
      <c r="M46" s="7">
        <f>C46/$K$3</f>
        <v>-0.22789159594124531</v>
      </c>
      <c r="N46" s="7"/>
      <c r="O46" s="7">
        <f>M46</f>
        <v>-0.22789159594124531</v>
      </c>
      <c r="P46" s="7">
        <f>RANK(O46,$O$4:$O$124)</f>
        <v>63</v>
      </c>
      <c r="Q46" s="7">
        <f>M46</f>
        <v>-0.22789159594124531</v>
      </c>
      <c r="R46" s="7">
        <f>RANK(Q46,$Q$4:$Q$124)</f>
        <v>63</v>
      </c>
      <c r="S46" s="7">
        <v>43</v>
      </c>
      <c r="T46">
        <f>P46/(COUNT($M$4:$M$124)+1)-0.5</f>
        <v>1.6393442622950838E-2</v>
      </c>
      <c r="U46">
        <f>SUM($T$4:T46)/S46</f>
        <v>-1.887152115897826E-2</v>
      </c>
      <c r="V46">
        <f>(S46/11)*U46^2</f>
        <v>1.3921613969738052E-3</v>
      </c>
      <c r="X46">
        <f>R46/(COUNT($O$4:$O$124)+1)-0.5</f>
        <v>1.6393442622950838E-2</v>
      </c>
      <c r="Y46">
        <f>SUM($X$4:X46)/S46</f>
        <v>-1.9062142584826521E-2</v>
      </c>
      <c r="Z46">
        <f>(S46/11)*Y46^2</f>
        <v>1.4204279124311854E-3</v>
      </c>
    </row>
    <row r="47" spans="1:26" ht="15.75" x14ac:dyDescent="0.25">
      <c r="A47" s="4">
        <v>42626</v>
      </c>
      <c r="B47">
        <v>9.4570000000000007</v>
      </c>
      <c r="C47">
        <f>(B47-B46)/B46</f>
        <v>3.2085561497326255E-2</v>
      </c>
      <c r="D47">
        <v>1.7271000000000001</v>
      </c>
      <c r="E47">
        <v>9.3091000000000008</v>
      </c>
      <c r="F47" s="15">
        <f>(((E47/100)+1)^(1/365)-1)</f>
        <v>2.4389127861357274E-4</v>
      </c>
      <c r="G47">
        <f>1+F47</f>
        <v>1.0002438912786136</v>
      </c>
      <c r="H47">
        <f>C47-F47</f>
        <v>3.1841670218712682E-2</v>
      </c>
      <c r="I47" s="36">
        <f>H47^2</f>
        <v>1.0138919623172541E-3</v>
      </c>
      <c r="J47" s="7"/>
      <c r="K47" s="7"/>
      <c r="L47" s="7"/>
      <c r="M47" s="7">
        <f>C47/$K$3</f>
        <v>0.2407619573658662</v>
      </c>
      <c r="N47" s="7"/>
      <c r="O47" s="7">
        <f>M47</f>
        <v>0.2407619573658662</v>
      </c>
      <c r="P47" s="7">
        <f>RANK(O47,$O$4:$O$124)</f>
        <v>30</v>
      </c>
      <c r="Q47" s="7">
        <f>M47</f>
        <v>0.2407619573658662</v>
      </c>
      <c r="R47" s="7">
        <f>RANK(Q47,$Q$4:$Q$124)</f>
        <v>30</v>
      </c>
      <c r="S47" s="7">
        <v>44</v>
      </c>
      <c r="T47">
        <f>P47/(COUNT($M$4:$M$124)+1)-0.5</f>
        <v>-0.25409836065573771</v>
      </c>
      <c r="U47">
        <f>SUM($T$4:T47)/S47</f>
        <v>-2.4217585692995522E-2</v>
      </c>
      <c r="V47">
        <f>(S47/11)*U47^2</f>
        <v>2.3459658271903256E-3</v>
      </c>
      <c r="X47">
        <f>R47/(COUNT($O$4:$O$124)+1)-0.5</f>
        <v>-0.25409836065573771</v>
      </c>
      <c r="Y47">
        <f>SUM($X$4:X47)/S47</f>
        <v>-2.4403874813710869E-2</v>
      </c>
      <c r="Z47">
        <f>(S47/11)*Y47^2</f>
        <v>2.3821964236930867E-3</v>
      </c>
    </row>
    <row r="48" spans="1:26" ht="15.75" x14ac:dyDescent="0.25">
      <c r="A48" s="4">
        <v>42627</v>
      </c>
      <c r="B48">
        <v>9.1</v>
      </c>
      <c r="C48">
        <f>(B48-B47)/B47</f>
        <v>-3.7749814951887603E-2</v>
      </c>
      <c r="D48">
        <v>1.6976</v>
      </c>
      <c r="E48">
        <v>9.3155000000000001</v>
      </c>
      <c r="F48" s="15">
        <f>(((E48/100)+1)^(1/365)-1)</f>
        <v>2.4405172281283249E-4</v>
      </c>
      <c r="G48">
        <f>1+F48</f>
        <v>1.0002440517228128</v>
      </c>
      <c r="H48">
        <f>C48-F48</f>
        <v>-3.7993866674700436E-2</v>
      </c>
      <c r="I48" s="36">
        <f>H48^2</f>
        <v>1.4435339048949124E-3</v>
      </c>
      <c r="J48" s="7"/>
      <c r="K48" s="7"/>
      <c r="L48" s="7"/>
      <c r="M48" s="7">
        <f>C48/$K$3</f>
        <v>-0.28326508603482226</v>
      </c>
      <c r="N48" s="7"/>
      <c r="O48" s="7">
        <f>M48</f>
        <v>-0.28326508603482226</v>
      </c>
      <c r="P48" s="7">
        <f>RANK(O48,$O$4:$O$124)</f>
        <v>70</v>
      </c>
      <c r="Q48" s="7">
        <f>M48</f>
        <v>-0.28326508603482226</v>
      </c>
      <c r="R48" s="7">
        <f>RANK(Q48,$Q$4:$Q$124)</f>
        <v>70</v>
      </c>
      <c r="S48" s="7">
        <v>45</v>
      </c>
      <c r="T48">
        <f>P48/(COUNT($M$4:$M$124)+1)-0.5</f>
        <v>7.3770491803278659E-2</v>
      </c>
      <c r="U48">
        <f>SUM($T$4:T48)/S48</f>
        <v>-2.2040072859744984E-2</v>
      </c>
      <c r="V48">
        <f>(S48/11)*U48^2</f>
        <v>1.9872196840753668E-3</v>
      </c>
      <c r="X48">
        <f>R48/(COUNT($O$4:$O$124)+1)-0.5</f>
        <v>7.3770491803278659E-2</v>
      </c>
      <c r="Y48">
        <f>SUM($X$4:X48)/S48</f>
        <v>-2.2222222222222213E-2</v>
      </c>
      <c r="Z48">
        <f>(S48/11)*Y48^2</f>
        <v>2.0202020202020185E-3</v>
      </c>
    </row>
    <row r="49" spans="1:26" ht="15.75" x14ac:dyDescent="0.25">
      <c r="A49" s="4">
        <v>42628</v>
      </c>
      <c r="B49">
        <v>8.4420000000000002</v>
      </c>
      <c r="C49">
        <f>(B49-B48)/B48</f>
        <v>-7.2307692307692253E-2</v>
      </c>
      <c r="D49">
        <v>1.6907000000000001</v>
      </c>
      <c r="E49">
        <v>9.2761999999999993</v>
      </c>
      <c r="F49" s="15">
        <f>(((E49/100)+1)^(1/365)-1)</f>
        <v>2.4306634726256604E-4</v>
      </c>
      <c r="G49">
        <f>1+F49</f>
        <v>1.0002430663472626</v>
      </c>
      <c r="H49">
        <f>C49-F49</f>
        <v>-7.2550758654954819E-2</v>
      </c>
      <c r="I49" s="36">
        <f>H49^2</f>
        <v>5.2636125814095013E-3</v>
      </c>
      <c r="J49" s="7"/>
      <c r="K49" s="7"/>
      <c r="L49" s="7"/>
      <c r="M49" s="7">
        <f>C49/$K$3</f>
        <v>-0.54257867776630586</v>
      </c>
      <c r="N49" s="7"/>
      <c r="O49" s="7">
        <f>M49</f>
        <v>-0.54257867776630586</v>
      </c>
      <c r="P49" s="7">
        <f>RANK(O49,$O$4:$O$124)</f>
        <v>89</v>
      </c>
      <c r="Q49" s="7">
        <f>M49</f>
        <v>-0.54257867776630586</v>
      </c>
      <c r="R49" s="7">
        <f>RANK(Q49,$Q$4:$Q$124)</f>
        <v>89</v>
      </c>
      <c r="S49" s="7">
        <v>46</v>
      </c>
      <c r="T49">
        <f>P49/(COUNT($M$4:$M$124)+1)-0.5</f>
        <v>0.22950819672131151</v>
      </c>
      <c r="U49">
        <f>SUM($T$4:T49)/S49</f>
        <v>-1.6571632216678539E-2</v>
      </c>
      <c r="V49">
        <f>(S49/11)*U49^2</f>
        <v>1.1484067035403157E-3</v>
      </c>
      <c r="X49">
        <f>R49/(COUNT($O$4:$O$124)+1)-0.5</f>
        <v>0.22950819672131151</v>
      </c>
      <c r="Y49">
        <f>SUM($X$4:X49)/S49</f>
        <v>-1.6749821810406261E-2</v>
      </c>
      <c r="Z49">
        <f>(S49/11)*Y49^2</f>
        <v>1.1732364010269651E-3</v>
      </c>
    </row>
    <row r="50" spans="1:26" ht="15.75" x14ac:dyDescent="0.25">
      <c r="A50" s="4">
        <v>42629</v>
      </c>
      <c r="B50">
        <v>8.0500000000000007</v>
      </c>
      <c r="C50">
        <f>(B50-B49)/B49</f>
        <v>-4.643449419568816E-2</v>
      </c>
      <c r="D50">
        <v>1.6926000000000001</v>
      </c>
      <c r="E50">
        <v>9.2860999999999994</v>
      </c>
      <c r="F50" s="15">
        <f>(((E50/100)+1)^(1/365)-1)</f>
        <v>2.4331460493387524E-4</v>
      </c>
      <c r="G50">
        <f>1+F50</f>
        <v>1.0002433146049339</v>
      </c>
      <c r="H50">
        <f>C50-F50</f>
        <v>-4.6677808800622035E-2</v>
      </c>
      <c r="I50" s="36">
        <f>H50^2</f>
        <v>2.1788178344274278E-3</v>
      </c>
      <c r="J50" s="7"/>
      <c r="K50" s="7"/>
      <c r="L50" s="7"/>
      <c r="M50" s="7">
        <f>C50/$K$3</f>
        <v>-0.34843272768592359</v>
      </c>
      <c r="N50" s="7"/>
      <c r="O50" s="7">
        <f>M50</f>
        <v>-0.34843272768592359</v>
      </c>
      <c r="P50" s="7">
        <f>RANK(O50,$O$4:$O$124)</f>
        <v>75</v>
      </c>
      <c r="Q50" s="7">
        <f>M50</f>
        <v>-0.34843272768592359</v>
      </c>
      <c r="R50" s="7">
        <f>RANK(Q50,$Q$4:$Q$124)</f>
        <v>75</v>
      </c>
      <c r="S50" s="7">
        <v>47</v>
      </c>
      <c r="T50">
        <f>P50/(COUNT($M$4:$M$124)+1)-0.5</f>
        <v>0.11475409836065575</v>
      </c>
      <c r="U50">
        <f>SUM($T$4:T50)/S50</f>
        <v>-1.3777467736309723E-2</v>
      </c>
      <c r="V50">
        <f>(S50/11)*U50^2</f>
        <v>8.1104318268887293E-4</v>
      </c>
      <c r="X50">
        <f>R50/(COUNT($O$4:$O$124)+1)-0.5</f>
        <v>0.11475409836065575</v>
      </c>
      <c r="Y50">
        <f>SUM($X$4:X50)/S50</f>
        <v>-1.3951866062085793E-2</v>
      </c>
      <c r="Z50">
        <f>(S50/11)*Y50^2</f>
        <v>8.3170587553417475E-4</v>
      </c>
    </row>
    <row r="51" spans="1:26" ht="15.75" x14ac:dyDescent="0.25">
      <c r="A51" s="4">
        <v>42632</v>
      </c>
      <c r="B51">
        <v>9.8559999999999999</v>
      </c>
      <c r="C51">
        <f>(B51-B50)/B50</f>
        <v>0.22434782608695639</v>
      </c>
      <c r="D51">
        <v>1.7118</v>
      </c>
      <c r="E51">
        <v>9.2836999999999996</v>
      </c>
      <c r="F51" s="15">
        <f>(((E51/100)+1)^(1/365)-1)</f>
        <v>2.4325442331551983E-4</v>
      </c>
      <c r="G51">
        <f>1+F51</f>
        <v>1.0002432544233155</v>
      </c>
      <c r="H51">
        <f>C51-F51</f>
        <v>0.22410457166364087</v>
      </c>
      <c r="I51" s="36">
        <f>H51^2</f>
        <v>5.0222859040543945E-2</v>
      </c>
      <c r="J51" s="7"/>
      <c r="K51" s="7"/>
      <c r="L51" s="7"/>
      <c r="M51" s="7">
        <f>C51/$K$3</f>
        <v>1.683449477546892</v>
      </c>
      <c r="N51" s="7"/>
      <c r="O51" s="7">
        <f>M51</f>
        <v>1.683449477546892</v>
      </c>
      <c r="P51" s="7">
        <f>RANK(O51,$O$4:$O$124)</f>
        <v>6</v>
      </c>
      <c r="Q51" s="7">
        <f>M51</f>
        <v>1.683449477546892</v>
      </c>
      <c r="R51" s="7">
        <f>RANK(Q51,$Q$4:$Q$124)</f>
        <v>6</v>
      </c>
      <c r="S51" s="7">
        <v>48</v>
      </c>
      <c r="T51">
        <f>P51/(COUNT($M$4:$M$124)+1)-0.5</f>
        <v>-0.45081967213114754</v>
      </c>
      <c r="U51">
        <f>SUM($T$4:T51)/S51</f>
        <v>-2.288251366120218E-2</v>
      </c>
      <c r="V51">
        <f>(S51/11)*U51^2</f>
        <v>2.2848411554404553E-3</v>
      </c>
      <c r="X51">
        <f>R51/(COUNT($O$4:$O$124)+1)-0.5</f>
        <v>-0.45081967213114754</v>
      </c>
      <c r="Y51">
        <f>SUM($X$4:X51)/S51</f>
        <v>-2.3053278688524581E-2</v>
      </c>
      <c r="Z51">
        <f>(S51/11)*Y51^2</f>
        <v>2.3190705089052291E-3</v>
      </c>
    </row>
    <row r="52" spans="1:26" ht="15.75" x14ac:dyDescent="0.25">
      <c r="A52" s="4">
        <v>42633</v>
      </c>
      <c r="B52">
        <v>9.6739999999999995</v>
      </c>
      <c r="C52">
        <f>(B52-B51)/B51</f>
        <v>-1.846590909090913E-2</v>
      </c>
      <c r="D52">
        <v>1.6892</v>
      </c>
      <c r="E52">
        <v>9.2781000000000002</v>
      </c>
      <c r="F52" s="15">
        <f>(((E52/100)+1)^(1/365)-1)</f>
        <v>2.4311399441345749E-4</v>
      </c>
      <c r="G52">
        <f>1+F52</f>
        <v>1.0002431139944135</v>
      </c>
      <c r="H52">
        <f>C52-F52</f>
        <v>-1.8709023085322588E-2</v>
      </c>
      <c r="I52" s="36">
        <f>H52^2</f>
        <v>3.5002754480713353E-4</v>
      </c>
      <c r="J52" s="7"/>
      <c r="K52" s="7"/>
      <c r="L52" s="7"/>
      <c r="M52" s="7">
        <f>C52/$K$3</f>
        <v>-0.13856352233816785</v>
      </c>
      <c r="N52" s="7"/>
      <c r="O52" s="7">
        <f>M52</f>
        <v>-0.13856352233816785</v>
      </c>
      <c r="P52" s="7">
        <f>RANK(O52,$O$4:$O$124)</f>
        <v>57</v>
      </c>
      <c r="Q52" s="7">
        <f>M52</f>
        <v>-0.13856352233816785</v>
      </c>
      <c r="R52" s="7">
        <f>RANK(Q52,$Q$4:$Q$124)</f>
        <v>57</v>
      </c>
      <c r="S52" s="7">
        <v>49</v>
      </c>
      <c r="T52">
        <f>P52/(COUNT($M$4:$M$124)+1)-0.5</f>
        <v>-3.278688524590162E-2</v>
      </c>
      <c r="U52">
        <f>SUM($T$4:T52)/S52</f>
        <v>-2.3084643693542985E-2</v>
      </c>
      <c r="V52">
        <f>(S52/11)*U52^2</f>
        <v>2.3738307225848964E-3</v>
      </c>
      <c r="X52">
        <f>R52/(COUNT($O$4:$O$124)+1)-0.5</f>
        <v>-3.278688524590162E-2</v>
      </c>
      <c r="Y52">
        <f>SUM($X$4:X52)/S52</f>
        <v>-2.3251923720307786E-2</v>
      </c>
      <c r="Z52">
        <f>(S52/11)*Y52^2</f>
        <v>2.4083587161868709E-3</v>
      </c>
    </row>
    <row r="53" spans="1:26" ht="15.75" x14ac:dyDescent="0.25">
      <c r="A53" s="4">
        <v>42634</v>
      </c>
      <c r="B53">
        <v>9.4009999999999998</v>
      </c>
      <c r="C53">
        <f>(B53-B52)/B52</f>
        <v>-2.8219971056439912E-2</v>
      </c>
      <c r="D53">
        <v>1.6511</v>
      </c>
      <c r="E53">
        <v>9.2311999999999994</v>
      </c>
      <c r="F53" s="15">
        <f>(((E53/100)+1)^(1/365)-1)</f>
        <v>2.4193762054225409E-4</v>
      </c>
      <c r="G53">
        <f>1+F53</f>
        <v>1.0002419376205423</v>
      </c>
      <c r="H53">
        <f>C53-F53</f>
        <v>-2.8461908676982166E-2</v>
      </c>
      <c r="I53" s="36">
        <f>H53^2</f>
        <v>8.1008024553687265E-4</v>
      </c>
      <c r="J53" s="7"/>
      <c r="K53" s="7"/>
      <c r="L53" s="7"/>
      <c r="M53" s="7">
        <f>C53/$K$3</f>
        <v>-0.21175554209711256</v>
      </c>
      <c r="N53" s="7"/>
      <c r="O53" s="7">
        <f>M53</f>
        <v>-0.21175554209711256</v>
      </c>
      <c r="P53" s="7">
        <f>RANK(O53,$O$4:$O$124)</f>
        <v>62</v>
      </c>
      <c r="Q53" s="7">
        <f>M53</f>
        <v>-0.21175554209711256</v>
      </c>
      <c r="R53" s="7">
        <f>RANK(Q53,$Q$4:$Q$124)</f>
        <v>62</v>
      </c>
      <c r="S53" s="7">
        <v>50</v>
      </c>
      <c r="T53">
        <f>P53/(COUNT($M$4:$M$124)+1)-0.5</f>
        <v>8.1967213114754189E-3</v>
      </c>
      <c r="U53">
        <f>SUM($T$4:T53)/S53</f>
        <v>-2.2459016393442621E-2</v>
      </c>
      <c r="V53">
        <f>(S53/11)*U53^2</f>
        <v>2.2927609880042019E-3</v>
      </c>
      <c r="X53">
        <f>R53/(COUNT($O$4:$O$124)+1)-0.5</f>
        <v>8.1967213114754189E-3</v>
      </c>
      <c r="Y53">
        <f>SUM($X$4:X53)/S53</f>
        <v>-2.2622950819672125E-2</v>
      </c>
      <c r="Z53">
        <f>(S53/11)*Y53^2</f>
        <v>2.3263541081331987E-3</v>
      </c>
    </row>
    <row r="54" spans="1:26" ht="15.75" x14ac:dyDescent="0.25">
      <c r="A54" s="4">
        <v>42635</v>
      </c>
      <c r="B54">
        <v>9.625</v>
      </c>
      <c r="C54">
        <f>(B54-B53)/B53</f>
        <v>2.3827252419955345E-2</v>
      </c>
      <c r="D54">
        <v>1.6183000000000001</v>
      </c>
      <c r="E54">
        <v>9.1780000000000008</v>
      </c>
      <c r="F54" s="15">
        <f>(((E54/100)+1)^(1/365)-1)</f>
        <v>2.4060261639879954E-4</v>
      </c>
      <c r="G54">
        <f>1+F54</f>
        <v>1.0002406026163988</v>
      </c>
      <c r="H54">
        <f>C54-F54</f>
        <v>2.3586649803556545E-2</v>
      </c>
      <c r="I54" s="36">
        <f>H54^2</f>
        <v>5.5633004895561404E-4</v>
      </c>
      <c r="J54" s="7"/>
      <c r="K54" s="7"/>
      <c r="L54" s="7"/>
      <c r="M54" s="7">
        <f>C54/$K$3</f>
        <v>0.17879368985819585</v>
      </c>
      <c r="N54" s="7"/>
      <c r="O54" s="7">
        <f>M54</f>
        <v>0.17879368985819585</v>
      </c>
      <c r="P54" s="7">
        <f>RANK(O54,$O$4:$O$124)</f>
        <v>33</v>
      </c>
      <c r="Q54" s="7">
        <f>M54</f>
        <v>0.17879368985819585</v>
      </c>
      <c r="R54" s="7">
        <f>RANK(Q54,$Q$4:$Q$124)</f>
        <v>33</v>
      </c>
      <c r="S54" s="7">
        <v>51</v>
      </c>
      <c r="T54">
        <f>P54/(COUNT($M$4:$M$124)+1)-0.5</f>
        <v>-0.22950819672131145</v>
      </c>
      <c r="U54">
        <f>SUM($T$4:T54)/S54</f>
        <v>-2.6518804243008676E-2</v>
      </c>
      <c r="V54">
        <f>(S54/11)*U54^2</f>
        <v>3.2605087184027059E-3</v>
      </c>
      <c r="X54">
        <f>R54/(COUNT($O$4:$O$124)+1)-0.5</f>
        <v>-0.22950819672131145</v>
      </c>
      <c r="Y54">
        <f>SUM($X$4:X54)/S54</f>
        <v>-2.6679524268723876E-2</v>
      </c>
      <c r="Z54">
        <f>(S54/11)*Y54^2</f>
        <v>3.3001497977706126E-3</v>
      </c>
    </row>
    <row r="55" spans="1:26" ht="15.75" x14ac:dyDescent="0.25">
      <c r="A55" s="4">
        <v>42636</v>
      </c>
      <c r="B55">
        <v>9.4079999999999995</v>
      </c>
      <c r="C55">
        <f>(B55-B54)/B54</f>
        <v>-2.2545454545454601E-2</v>
      </c>
      <c r="D55">
        <v>1.6183999999999998</v>
      </c>
      <c r="E55">
        <v>9.1807999999999996</v>
      </c>
      <c r="F55" s="15">
        <f>(((E55/100)+1)^(1/365)-1)</f>
        <v>2.4067289594653651E-4</v>
      </c>
      <c r="G55">
        <f>1+F55</f>
        <v>1.0002406728959465</v>
      </c>
      <c r="H55">
        <f>C55-F55</f>
        <v>-2.2786127441401138E-2</v>
      </c>
      <c r="I55" s="36">
        <f>H55^2</f>
        <v>5.19207603775774E-4</v>
      </c>
      <c r="J55" s="7"/>
      <c r="K55" s="7"/>
      <c r="L55" s="7"/>
      <c r="M55" s="7">
        <f>C55/$K$3</f>
        <v>-0.16917540204241546</v>
      </c>
      <c r="N55" s="7"/>
      <c r="O55" s="7">
        <f>M55</f>
        <v>-0.16917540204241546</v>
      </c>
      <c r="P55" s="7">
        <f>RANK(O55,$O$4:$O$124)</f>
        <v>60</v>
      </c>
      <c r="Q55" s="7">
        <f>M55</f>
        <v>-0.16917540204241546</v>
      </c>
      <c r="R55" s="7">
        <f>RANK(Q55,$Q$4:$Q$124)</f>
        <v>60</v>
      </c>
      <c r="S55" s="7">
        <v>52</v>
      </c>
      <c r="T55">
        <f>P55/(COUNT($M$4:$M$124)+1)-0.5</f>
        <v>-8.1967213114754189E-3</v>
      </c>
      <c r="U55">
        <f>SUM($T$4:T55)/S55</f>
        <v>-2.6166456494325346E-2</v>
      </c>
      <c r="V55">
        <f>(S55/11)*U55^2</f>
        <v>3.2366853785827181E-3</v>
      </c>
      <c r="X55">
        <f>R55/(COUNT($O$4:$O$124)+1)-0.5</f>
        <v>-8.1967213114754189E-3</v>
      </c>
      <c r="Y55">
        <f>SUM($X$4:X55)/S55</f>
        <v>-2.6324085750315255E-2</v>
      </c>
      <c r="Z55">
        <f>(S55/11)*Y55^2</f>
        <v>3.2757990464252211E-3</v>
      </c>
    </row>
    <row r="56" spans="1:26" ht="15.75" x14ac:dyDescent="0.25">
      <c r="A56" s="4">
        <v>42639</v>
      </c>
      <c r="B56">
        <v>10.458</v>
      </c>
      <c r="C56">
        <f>(B56-B55)/B55</f>
        <v>0.11160714285714293</v>
      </c>
      <c r="D56">
        <v>1.5838999999999999</v>
      </c>
      <c r="E56">
        <v>9.2106999999999992</v>
      </c>
      <c r="F56" s="15">
        <f>(((E56/100)+1)^(1/365)-1)</f>
        <v>2.4142326905973732E-4</v>
      </c>
      <c r="G56">
        <f>1+F56</f>
        <v>1.0002414232690597</v>
      </c>
      <c r="H56">
        <f>C56-F56</f>
        <v>0.1113657195880832</v>
      </c>
      <c r="I56" s="36">
        <f>H56^2</f>
        <v>1.2402323499371577E-2</v>
      </c>
      <c r="J56" s="7"/>
      <c r="K56" s="7"/>
      <c r="L56" s="7"/>
      <c r="M56" s="7">
        <f>C56/$K$3</f>
        <v>0.83747183830760674</v>
      </c>
      <c r="N56" s="7"/>
      <c r="O56" s="7">
        <f>M56</f>
        <v>0.83747183830760674</v>
      </c>
      <c r="P56" s="7">
        <f>RANK(O56,$O$4:$O$124)</f>
        <v>9</v>
      </c>
      <c r="Q56" s="7">
        <f>M56</f>
        <v>0.83747183830760674</v>
      </c>
      <c r="R56" s="7">
        <f>RANK(Q56,$Q$4:$Q$124)</f>
        <v>9</v>
      </c>
      <c r="S56" s="7">
        <v>53</v>
      </c>
      <c r="T56">
        <f>P56/(COUNT($M$4:$M$124)+1)-0.5</f>
        <v>-0.42622950819672134</v>
      </c>
      <c r="U56">
        <f>SUM($T$4:T56)/S56</f>
        <v>-3.371481596040829E-2</v>
      </c>
      <c r="V56">
        <f>(S56/11)*U56^2</f>
        <v>5.4767733825402442E-3</v>
      </c>
      <c r="X56">
        <f>R56/(COUNT($O$4:$O$124)+1)-0.5</f>
        <v>-0.42622950819672134</v>
      </c>
      <c r="Y56">
        <f>SUM($X$4:X56)/S56</f>
        <v>-3.386947107949273E-2</v>
      </c>
      <c r="Z56">
        <f>(S56/11)*Y56^2</f>
        <v>5.5271342521675919E-3</v>
      </c>
    </row>
    <row r="57" spans="1:26" ht="15.75" x14ac:dyDescent="0.25">
      <c r="A57" s="4">
        <v>42640</v>
      </c>
      <c r="B57">
        <v>11.375</v>
      </c>
      <c r="C57">
        <f>(B57-B56)/B56</f>
        <v>8.7684069611780435E-2</v>
      </c>
      <c r="D57">
        <v>1.5564</v>
      </c>
      <c r="E57">
        <v>9.1860999999999997</v>
      </c>
      <c r="F57" s="15">
        <f>(((E57/100)+1)^(1/365)-1)</f>
        <v>2.4080592016972879E-4</v>
      </c>
      <c r="G57">
        <f>1+F57</f>
        <v>1.0002408059201697</v>
      </c>
      <c r="H57">
        <f>C57-F57</f>
        <v>8.7443263691610706E-2</v>
      </c>
      <c r="I57" s="36">
        <f>H57^2</f>
        <v>7.6463243650405632E-3</v>
      </c>
      <c r="J57" s="7"/>
      <c r="K57" s="7"/>
      <c r="L57" s="7"/>
      <c r="M57" s="7">
        <f>C57/$K$3</f>
        <v>0.65795913315390597</v>
      </c>
      <c r="N57" s="7"/>
      <c r="O57" s="7">
        <f>M57</f>
        <v>0.65795913315390597</v>
      </c>
      <c r="P57" s="7">
        <f>RANK(O57,$O$4:$O$124)</f>
        <v>12</v>
      </c>
      <c r="Q57" s="7">
        <f>M57</f>
        <v>0.65795913315390597</v>
      </c>
      <c r="R57" s="7">
        <f>RANK(Q57,$Q$4:$Q$124)</f>
        <v>12</v>
      </c>
      <c r="S57" s="7">
        <v>54</v>
      </c>
      <c r="T57">
        <f>P57/(COUNT($M$4:$M$124)+1)-0.5</f>
        <v>-0.40163934426229508</v>
      </c>
      <c r="U57">
        <f>SUM($T$4:T57)/S57</f>
        <v>-4.0528233151183972E-2</v>
      </c>
      <c r="V57">
        <f>(S57/11)*U57^2</f>
        <v>8.0633668042966629E-3</v>
      </c>
      <c r="X57">
        <f>R57/(COUNT($O$4:$O$124)+1)-0.5</f>
        <v>-0.40163934426229508</v>
      </c>
      <c r="Y57">
        <f>SUM($X$4:X57)/S57</f>
        <v>-4.0680024286581656E-2</v>
      </c>
      <c r="Z57">
        <f>(S57/11)*Y57^2</f>
        <v>8.123879663788287E-3</v>
      </c>
    </row>
    <row r="58" spans="1:26" ht="15.75" x14ac:dyDescent="0.25">
      <c r="A58" s="4">
        <v>42641</v>
      </c>
      <c r="B58">
        <v>9.59</v>
      </c>
      <c r="C58">
        <f>(B58-B57)/B57</f>
        <v>-0.15692307692307694</v>
      </c>
      <c r="D58">
        <v>1.5718999999999999</v>
      </c>
      <c r="E58">
        <v>9.1681000000000008</v>
      </c>
      <c r="F58" s="15">
        <f>(((E58/100)+1)^(1/365)-1)</f>
        <v>2.4035411358380721E-4</v>
      </c>
      <c r="G58">
        <f>1+F58</f>
        <v>1.0002403541135838</v>
      </c>
      <c r="H58">
        <f>C58-F58</f>
        <v>-0.15716343103666075</v>
      </c>
      <c r="I58" s="36">
        <f>H58^2</f>
        <v>2.470034405521522E-2</v>
      </c>
      <c r="J58" s="7"/>
      <c r="K58" s="7"/>
      <c r="L58" s="7"/>
      <c r="M58" s="7">
        <f>C58/$K$3</f>
        <v>-1.1775111730247501</v>
      </c>
      <c r="N58" s="7"/>
      <c r="O58" s="7">
        <f>M58</f>
        <v>-1.1775111730247501</v>
      </c>
      <c r="P58" s="7">
        <f>RANK(O58,$O$4:$O$124)</f>
        <v>117</v>
      </c>
      <c r="Q58" s="7">
        <f>M58</f>
        <v>-1.1775111730247501</v>
      </c>
      <c r="R58" s="7">
        <f>RANK(Q58,$Q$4:$Q$124)</f>
        <v>117</v>
      </c>
      <c r="S58" s="7">
        <v>55</v>
      </c>
      <c r="T58">
        <f>P58/(COUNT($M$4:$M$124)+1)-0.5</f>
        <v>0.45901639344262291</v>
      </c>
      <c r="U58">
        <f>SUM($T$4:T58)/S58</f>
        <v>-3.1445603576751115E-2</v>
      </c>
      <c r="V58">
        <f>(S58/11)*U58^2</f>
        <v>4.9441299215309126E-3</v>
      </c>
      <c r="X58">
        <f>R58/(COUNT($O$4:$O$124)+1)-0.5</f>
        <v>0.45901639344262291</v>
      </c>
      <c r="Y58">
        <f>SUM($X$4:X58)/S58</f>
        <v>-3.1594634873323389E-2</v>
      </c>
      <c r="Z58">
        <f>(S58/11)*Y58^2</f>
        <v>4.9911047638931125E-3</v>
      </c>
    </row>
    <row r="59" spans="1:26" ht="15.75" x14ac:dyDescent="0.25">
      <c r="A59" s="4">
        <v>42642</v>
      </c>
      <c r="B59">
        <v>10.045</v>
      </c>
      <c r="C59">
        <f>(B59-B58)/B58</f>
        <v>4.7445255474452566E-2</v>
      </c>
      <c r="D59">
        <v>1.5598999999999998</v>
      </c>
      <c r="E59">
        <v>9.2097999999999995</v>
      </c>
      <c r="F59" s="15">
        <f>(((E59/100)+1)^(1/365)-1)</f>
        <v>2.4140068556888217E-4</v>
      </c>
      <c r="G59">
        <f>1+F59</f>
        <v>1.0002414006855689</v>
      </c>
      <c r="H59">
        <f>C59-F59</f>
        <v>4.7203854788883684E-2</v>
      </c>
      <c r="I59" s="36">
        <f>H59^2</f>
        <v>2.228203906930017E-3</v>
      </c>
      <c r="J59" s="7"/>
      <c r="K59" s="7"/>
      <c r="L59" s="7"/>
      <c r="M59" s="7">
        <f>C59/$K$3</f>
        <v>0.35601722527762769</v>
      </c>
      <c r="N59" s="7"/>
      <c r="O59" s="7">
        <f>M59</f>
        <v>0.35601722527762769</v>
      </c>
      <c r="P59" s="7">
        <f>RANK(O59,$O$4:$O$124)</f>
        <v>23</v>
      </c>
      <c r="Q59" s="7">
        <f>M59</f>
        <v>0.35601722527762769</v>
      </c>
      <c r="R59" s="7">
        <f>RANK(Q59,$Q$4:$Q$124)</f>
        <v>23</v>
      </c>
      <c r="S59" s="7">
        <v>56</v>
      </c>
      <c r="T59">
        <f>P59/(COUNT($M$4:$M$124)+1)-0.5</f>
        <v>-0.31147540983606559</v>
      </c>
      <c r="U59">
        <f>SUM($T$4:T59)/S59</f>
        <v>-3.6446135831381732E-2</v>
      </c>
      <c r="V59">
        <f>(S59/11)*U59^2</f>
        <v>6.7623605231103209E-3</v>
      </c>
      <c r="X59">
        <f>R59/(COUNT($O$4:$O$124)+1)-0.5</f>
        <v>-0.31147540983606559</v>
      </c>
      <c r="Y59">
        <f>SUM($X$4:X59)/S59</f>
        <v>-3.6592505854800936E-2</v>
      </c>
      <c r="Z59">
        <f>(S59/11)*Y59^2</f>
        <v>6.8167857404621713E-3</v>
      </c>
    </row>
    <row r="60" spans="1:26" ht="15.75" x14ac:dyDescent="0.25">
      <c r="A60" s="4">
        <v>42643</v>
      </c>
      <c r="B60">
        <v>9.4499999999999993</v>
      </c>
      <c r="C60">
        <f>(B60-B59)/B59</f>
        <v>-5.9233449477351978E-2</v>
      </c>
      <c r="D60">
        <v>1.5944</v>
      </c>
      <c r="E60">
        <v>9.1929999999999996</v>
      </c>
      <c r="F60" s="15">
        <f>(((E60/100)+1)^(1/365)-1)</f>
        <v>2.4097909300047071E-4</v>
      </c>
      <c r="G60">
        <f>1+F60</f>
        <v>1.0002409790930005</v>
      </c>
      <c r="H60">
        <f>C60-F60</f>
        <v>-5.9474428570352449E-2</v>
      </c>
      <c r="I60" s="36">
        <f>H60^2</f>
        <v>3.5372076537699558E-3</v>
      </c>
      <c r="J60" s="7"/>
      <c r="K60" s="7"/>
      <c r="L60" s="7"/>
      <c r="M60" s="7">
        <f>C60/$K$3</f>
        <v>-0.4444728585749641</v>
      </c>
      <c r="N60" s="7"/>
      <c r="O60" s="7">
        <f>M60</f>
        <v>-0.4444728585749641</v>
      </c>
      <c r="P60" s="7">
        <f>RANK(O60,$O$4:$O$124)</f>
        <v>82</v>
      </c>
      <c r="Q60" s="7">
        <f>M60</f>
        <v>-0.4444728585749641</v>
      </c>
      <c r="R60" s="7">
        <f>RANK(Q60,$Q$4:$Q$124)</f>
        <v>82</v>
      </c>
      <c r="S60" s="7">
        <v>57</v>
      </c>
      <c r="T60">
        <f>P60/(COUNT($M$4:$M$124)+1)-0.5</f>
        <v>0.17213114754098358</v>
      </c>
      <c r="U60">
        <f>SUM($T$4:T60)/S60</f>
        <v>-3.2786885245901634E-2</v>
      </c>
      <c r="V60">
        <f>(S60/11)*U60^2</f>
        <v>5.5703501013901428E-3</v>
      </c>
      <c r="X60">
        <f>R60/(COUNT($O$4:$O$124)+1)-0.5</f>
        <v>0.17213114754098358</v>
      </c>
      <c r="Y60">
        <f>SUM($X$4:X60)/S60</f>
        <v>-3.293068737417313E-2</v>
      </c>
      <c r="Z60">
        <f>(S60/11)*Y60^2</f>
        <v>5.6193199766659055E-3</v>
      </c>
    </row>
    <row r="61" spans="1:26" ht="15.75" x14ac:dyDescent="0.25">
      <c r="A61" s="4">
        <v>42646</v>
      </c>
      <c r="B61">
        <v>9.5410000000000004</v>
      </c>
      <c r="C61">
        <f>(B61-B60)/B60</f>
        <v>9.6296296296297448E-3</v>
      </c>
      <c r="D61">
        <v>1.6221000000000001</v>
      </c>
      <c r="E61">
        <v>9.4032999999999998</v>
      </c>
      <c r="F61" s="15">
        <f>(((E61/100)+1)^(1/365)-1)</f>
        <v>2.4625187139526439E-4</v>
      </c>
      <c r="G61">
        <f>1+F61</f>
        <v>1.0002462518713953</v>
      </c>
      <c r="H61">
        <f>C61-F61</f>
        <v>9.3833777582344804E-3</v>
      </c>
      <c r="I61" s="36">
        <f>H61^2</f>
        <v>8.8047778153729542E-5</v>
      </c>
      <c r="J61" s="7"/>
      <c r="K61" s="7"/>
      <c r="L61" s="7"/>
      <c r="M61" s="7">
        <f>C61/$K$3</f>
        <v>7.225831090820084E-2</v>
      </c>
      <c r="N61" s="7"/>
      <c r="O61" s="7">
        <f>M61</f>
        <v>7.225831090820084E-2</v>
      </c>
      <c r="P61" s="7">
        <f>RANK(O61,$O$4:$O$124)</f>
        <v>42</v>
      </c>
      <c r="Q61" s="7">
        <f>M61</f>
        <v>7.225831090820084E-2</v>
      </c>
      <c r="R61" s="7">
        <f>RANK(Q61,$Q$4:$Q$124)</f>
        <v>42</v>
      </c>
      <c r="S61" s="7">
        <v>58</v>
      </c>
      <c r="T61">
        <f>P61/(COUNT($M$4:$M$124)+1)-0.5</f>
        <v>-0.15573770491803279</v>
      </c>
      <c r="U61">
        <f>SUM($T$4:T61)/S61</f>
        <v>-3.4906726964386653E-2</v>
      </c>
      <c r="V61">
        <f>(S61/11)*U61^2</f>
        <v>6.4247105515674377E-3</v>
      </c>
      <c r="X61">
        <f>R61/(COUNT($O$4:$O$124)+1)-0.5</f>
        <v>-0.15573770491803279</v>
      </c>
      <c r="Y61">
        <f>SUM($X$4:X61)/S61</f>
        <v>-3.5048049745618988E-2</v>
      </c>
      <c r="Z61">
        <f>(S61/11)*Y61^2</f>
        <v>6.4768378069400201E-3</v>
      </c>
    </row>
    <row r="62" spans="1:26" ht="15.75" x14ac:dyDescent="0.25">
      <c r="A62" s="4">
        <v>42647</v>
      </c>
      <c r="B62">
        <v>8.7430000000000003</v>
      </c>
      <c r="C62">
        <f>(B62-B61)/B61</f>
        <v>-8.3639031548055756E-2</v>
      </c>
      <c r="D62">
        <v>1.6863999999999999</v>
      </c>
      <c r="E62">
        <v>9.4573999999999998</v>
      </c>
      <c r="F62" s="15">
        <f>(((E62/100)+1)^(1/365)-1)</f>
        <v>2.4760666721523883E-4</v>
      </c>
      <c r="G62">
        <f>1+F62</f>
        <v>1.0002476066672152</v>
      </c>
      <c r="H62">
        <f>C62-F62</f>
        <v>-8.3886638215270995E-2</v>
      </c>
      <c r="I62" s="36">
        <f>H62^2</f>
        <v>7.0369680710597642E-3</v>
      </c>
      <c r="J62" s="7"/>
      <c r="K62" s="7"/>
      <c r="L62" s="7"/>
      <c r="M62" s="7">
        <f>C62/$K$3</f>
        <v>-0.62760618820317038</v>
      </c>
      <c r="N62" s="7"/>
      <c r="O62" s="7">
        <f>M62</f>
        <v>-0.62760618820317038</v>
      </c>
      <c r="P62" s="7">
        <f>RANK(O62,$O$4:$O$124)</f>
        <v>96</v>
      </c>
      <c r="Q62" s="7">
        <f>M62</f>
        <v>-0.62760618820317038</v>
      </c>
      <c r="R62" s="7">
        <f>RANK(Q62,$Q$4:$Q$124)</f>
        <v>96</v>
      </c>
      <c r="S62" s="7">
        <v>59</v>
      </c>
      <c r="T62">
        <f>P62/(COUNT($M$4:$M$124)+1)-0.5</f>
        <v>0.28688524590163933</v>
      </c>
      <c r="U62">
        <f>SUM($T$4:T62)/S62</f>
        <v>-2.9452625729369266E-2</v>
      </c>
      <c r="V62">
        <f>(S62/11)*U62^2</f>
        <v>4.65272477990036E-3</v>
      </c>
      <c r="X62">
        <f>R62/(COUNT($O$4:$O$124)+1)-0.5</f>
        <v>0.28688524590163933</v>
      </c>
      <c r="Y62">
        <f>SUM($X$4:X62)/S62</f>
        <v>-2.9591553209224779E-2</v>
      </c>
      <c r="Z62">
        <f>(S62/11)*Y62^2</f>
        <v>4.6967219326116815E-3</v>
      </c>
    </row>
    <row r="63" spans="1:26" ht="15.75" x14ac:dyDescent="0.25">
      <c r="A63" s="4">
        <v>42648</v>
      </c>
      <c r="B63">
        <v>9.2050000000000001</v>
      </c>
      <c r="C63">
        <f>(B63-B62)/B62</f>
        <v>5.2842273819055215E-2</v>
      </c>
      <c r="D63">
        <v>1.7020999999999999</v>
      </c>
      <c r="E63">
        <v>9.4588999999999999</v>
      </c>
      <c r="F63" s="15">
        <f>(((E63/100)+1)^(1/365)-1)</f>
        <v>2.4764422135525876E-4</v>
      </c>
      <c r="G63">
        <f>1+F63</f>
        <v>1.0002476442213553</v>
      </c>
      <c r="H63">
        <f>C63-F63</f>
        <v>5.2594629597699956E-2</v>
      </c>
      <c r="I63" s="36">
        <f>H63^2</f>
        <v>2.7661950625192562E-3</v>
      </c>
      <c r="J63" s="7"/>
      <c r="K63" s="7"/>
      <c r="L63" s="7"/>
      <c r="M63" s="7">
        <f>C63/$K$3</f>
        <v>0.39651508911255862</v>
      </c>
      <c r="N63" s="7"/>
      <c r="O63" s="7">
        <f>M63</f>
        <v>0.39651508911255862</v>
      </c>
      <c r="P63" s="7">
        <f>RANK(O63,$O$4:$O$124)</f>
        <v>20</v>
      </c>
      <c r="Q63" s="7">
        <f>M63</f>
        <v>0.39651508911255862</v>
      </c>
      <c r="R63" s="7">
        <f>RANK(Q63,$Q$4:$Q$124)</f>
        <v>20</v>
      </c>
      <c r="S63" s="7">
        <v>60</v>
      </c>
      <c r="T63">
        <f>P63/(COUNT($M$4:$M$124)+1)-0.5</f>
        <v>-0.33606557377049184</v>
      </c>
      <c r="U63">
        <f>SUM($T$4:T63)/S63</f>
        <v>-3.4562841530054643E-2</v>
      </c>
      <c r="V63">
        <f>(S63/11)*U63^2</f>
        <v>6.5159455343545628E-3</v>
      </c>
      <c r="X63">
        <f>R63/(COUNT($O$4:$O$124)+1)-0.5</f>
        <v>-0.33606557377049184</v>
      </c>
      <c r="Y63">
        <f>SUM($X$4:X63)/S63</f>
        <v>-3.4699453551912569E-2</v>
      </c>
      <c r="Z63">
        <f>(S63/11)*Y63^2</f>
        <v>6.5675567825527513E-3</v>
      </c>
    </row>
    <row r="64" spans="1:26" ht="15.75" x14ac:dyDescent="0.25">
      <c r="A64" s="4">
        <v>42649</v>
      </c>
      <c r="B64">
        <v>9.1069999999999993</v>
      </c>
      <c r="C64">
        <f>(B64-B63)/B63</f>
        <v>-1.0646387832699701E-2</v>
      </c>
      <c r="D64">
        <v>1.7372000000000001</v>
      </c>
      <c r="E64">
        <v>9.4596</v>
      </c>
      <c r="F64" s="15">
        <f>(((E64/100)+1)^(1/365)-1)</f>
        <v>2.476617464448605E-4</v>
      </c>
      <c r="G64">
        <f>1+F64</f>
        <v>1.0002476617464449</v>
      </c>
      <c r="H64">
        <f>C64-F64</f>
        <v>-1.0894049579144562E-2</v>
      </c>
      <c r="I64" s="36">
        <f>H64^2</f>
        <v>1.186803162328598E-4</v>
      </c>
      <c r="J64" s="7"/>
      <c r="K64" s="7"/>
      <c r="L64" s="7"/>
      <c r="M64" s="7">
        <f>C64/$K$3</f>
        <v>-7.9887807906697278E-2</v>
      </c>
      <c r="N64" s="7"/>
      <c r="O64" s="7">
        <f>M64</f>
        <v>-7.9887807906697278E-2</v>
      </c>
      <c r="P64" s="7">
        <f>RANK(O64,$O$4:$O$124)</f>
        <v>51</v>
      </c>
      <c r="Q64" s="7">
        <f>M64</f>
        <v>-7.9887807906697278E-2</v>
      </c>
      <c r="R64" s="7">
        <f>RANK(Q64,$Q$4:$Q$124)</f>
        <v>51</v>
      </c>
      <c r="S64" s="7">
        <v>61</v>
      </c>
      <c r="T64">
        <f>P64/(COUNT($M$4:$M$124)+1)-0.5</f>
        <v>-8.1967213114754078E-2</v>
      </c>
      <c r="U64">
        <f>SUM($T$4:T64)/S64</f>
        <v>-3.5339962375705455E-2</v>
      </c>
      <c r="V64">
        <f>(S64/11)*U64^2</f>
        <v>6.9257899439720836E-3</v>
      </c>
      <c r="X64">
        <f>R64/(COUNT($O$4:$O$124)+1)-0.5</f>
        <v>-8.1967213114754078E-2</v>
      </c>
      <c r="Y64">
        <f>SUM($X$4:X64)/S64</f>
        <v>-3.5474334856221444E-2</v>
      </c>
      <c r="Z64">
        <f>(S64/11)*Y64^2</f>
        <v>6.9785576766337272E-3</v>
      </c>
    </row>
    <row r="65" spans="1:26" ht="15.75" x14ac:dyDescent="0.25">
      <c r="A65" s="4">
        <v>42650</v>
      </c>
      <c r="B65">
        <v>8.5050000000000008</v>
      </c>
      <c r="C65">
        <f>(B65-B64)/B64</f>
        <v>-6.6102997694081317E-2</v>
      </c>
      <c r="D65">
        <v>1.7181</v>
      </c>
      <c r="E65">
        <v>9.4840999999999998</v>
      </c>
      <c r="F65" s="15">
        <f>(((E65/100)+1)^(1/365)-1)</f>
        <v>2.4827505418012485E-4</v>
      </c>
      <c r="G65">
        <f>1+F65</f>
        <v>1.0002482750541801</v>
      </c>
      <c r="H65">
        <f>C65-F65</f>
        <v>-6.6351272748261442E-2</v>
      </c>
      <c r="I65" s="36">
        <f>H65^2</f>
        <v>4.4024913953141813E-3</v>
      </c>
      <c r="J65" s="7"/>
      <c r="K65" s="7"/>
      <c r="L65" s="7"/>
      <c r="M65" s="7">
        <f>C65/$K$3</f>
        <v>-0.49602021500869131</v>
      </c>
      <c r="N65" s="7"/>
      <c r="O65" s="7">
        <f>M65</f>
        <v>-0.49602021500869131</v>
      </c>
      <c r="P65" s="7">
        <f>RANK(O65,$O$4:$O$124)</f>
        <v>87</v>
      </c>
      <c r="Q65" s="7">
        <f>M65</f>
        <v>-0.49602021500869131</v>
      </c>
      <c r="R65" s="7">
        <f>RANK(Q65,$Q$4:$Q$124)</f>
        <v>87</v>
      </c>
      <c r="S65" s="7">
        <v>62</v>
      </c>
      <c r="T65">
        <f>P65/(COUNT($M$4:$M$124)+1)-0.5</f>
        <v>0.21311475409836067</v>
      </c>
      <c r="U65">
        <f>SUM($T$4:T65)/S65</f>
        <v>-3.1332628239026966E-2</v>
      </c>
      <c r="V65">
        <f>(S65/11)*U65^2</f>
        <v>5.533407520603122E-3</v>
      </c>
      <c r="X65">
        <f>R65/(COUNT($O$4:$O$124)+1)-0.5</f>
        <v>0.21311475409836067</v>
      </c>
      <c r="Y65">
        <f>SUM($X$4:X65)/S65</f>
        <v>-3.146483342147012E-2</v>
      </c>
      <c r="Z65">
        <f>(S65/11)*Y65^2</f>
        <v>5.5802014562666841E-3</v>
      </c>
    </row>
    <row r="66" spans="1:26" ht="15.75" x14ac:dyDescent="0.25">
      <c r="A66" s="4">
        <v>42653</v>
      </c>
      <c r="B66">
        <v>8.0500000000000007</v>
      </c>
      <c r="C66">
        <f>(B66-B65)/B65</f>
        <v>-5.3497942386831282E-2</v>
      </c>
      <c r="D66">
        <v>1.7181</v>
      </c>
      <c r="E66">
        <v>9.3021999999999991</v>
      </c>
      <c r="F66" s="15">
        <f>(((E66/100)+1)^(1/365)-1)</f>
        <v>2.4371828921654348E-4</v>
      </c>
      <c r="G66">
        <f>1+F66</f>
        <v>1.0002437182892165</v>
      </c>
      <c r="H66">
        <f>C66-F66</f>
        <v>-5.3741660676047825E-2</v>
      </c>
      <c r="I66" s="36">
        <f>H66^2</f>
        <v>2.8881660922194653E-3</v>
      </c>
      <c r="J66" s="7"/>
      <c r="K66" s="7"/>
      <c r="L66" s="7"/>
      <c r="M66" s="7">
        <f>C66/$K$3</f>
        <v>-0.401435060601111</v>
      </c>
      <c r="N66" s="7"/>
      <c r="O66" s="7">
        <f>M66</f>
        <v>-0.401435060601111</v>
      </c>
      <c r="P66" s="7">
        <f>RANK(O66,$O$4:$O$124)</f>
        <v>81</v>
      </c>
      <c r="Q66" s="7">
        <f>M66</f>
        <v>-0.401435060601111</v>
      </c>
      <c r="R66" s="7">
        <f>RANK(Q66,$Q$4:$Q$124)</f>
        <v>81</v>
      </c>
      <c r="S66" s="7">
        <v>63</v>
      </c>
      <c r="T66">
        <f>P66/(COUNT($M$4:$M$124)+1)-0.5</f>
        <v>0.16393442622950816</v>
      </c>
      <c r="U66">
        <f>SUM($T$4:T66)/S66</f>
        <v>-2.8233151183970854E-2</v>
      </c>
      <c r="V66">
        <f>(S66/11)*U66^2</f>
        <v>4.565271093086196E-3</v>
      </c>
      <c r="X66">
        <f>R66/(COUNT($O$4:$O$124)+1)-0.5</f>
        <v>0.16393442622950816</v>
      </c>
      <c r="Y66">
        <f>SUM($X$4:X66)/S66</f>
        <v>-2.8363257871454588E-2</v>
      </c>
      <c r="Z66">
        <f>(S66/11)*Y66^2</f>
        <v>4.6074442742005213E-3</v>
      </c>
    </row>
    <row r="67" spans="1:26" ht="15.75" x14ac:dyDescent="0.25">
      <c r="A67" s="4">
        <v>42654</v>
      </c>
      <c r="B67">
        <v>7.7210000000000001</v>
      </c>
      <c r="C67">
        <f>(B67-B66)/B66</f>
        <v>-4.0869565217391379E-2</v>
      </c>
      <c r="D67">
        <v>1.7638</v>
      </c>
      <c r="E67">
        <v>9.2842000000000002</v>
      </c>
      <c r="F67" s="15">
        <f>(((E67/100)+1)^(1/365)-1)</f>
        <v>2.4326696126131253E-4</v>
      </c>
      <c r="G67">
        <f>1+F67</f>
        <v>1.0002432669612613</v>
      </c>
      <c r="H67">
        <f>C67-F67</f>
        <v>-4.1112832178652692E-2</v>
      </c>
      <c r="I67" s="36">
        <f>H67^2</f>
        <v>1.6902649697500603E-3</v>
      </c>
      <c r="J67" s="7"/>
      <c r="K67" s="7"/>
      <c r="L67" s="7"/>
      <c r="M67" s="7">
        <f>C67/$K$3</f>
        <v>-0.30667490482443455</v>
      </c>
      <c r="N67" s="7"/>
      <c r="O67" s="7">
        <f>M67</f>
        <v>-0.30667490482443455</v>
      </c>
      <c r="P67" s="7">
        <f>RANK(O67,$O$4:$O$124)</f>
        <v>72</v>
      </c>
      <c r="Q67" s="7">
        <f>M67</f>
        <v>-0.30667490482443455</v>
      </c>
      <c r="R67" s="7">
        <f>RANK(Q67,$Q$4:$Q$124)</f>
        <v>72</v>
      </c>
      <c r="S67" s="7">
        <v>64</v>
      </c>
      <c r="T67">
        <f>P67/(COUNT($M$4:$M$124)+1)-0.5</f>
        <v>9.0163934426229497E-2</v>
      </c>
      <c r="U67">
        <f>SUM($T$4:T67)/S67</f>
        <v>-2.6383196721311473E-2</v>
      </c>
      <c r="V67">
        <f>(S67/11)*U67^2</f>
        <v>4.0498796755515376E-3</v>
      </c>
      <c r="X67">
        <f>R67/(COUNT($O$4:$O$124)+1)-0.5</f>
        <v>9.0163934426229497E-2</v>
      </c>
      <c r="Y67">
        <f>SUM($X$4:X67)/S67</f>
        <v>-2.6511270491803275E-2</v>
      </c>
      <c r="Z67">
        <f>(S67/11)*Y67^2</f>
        <v>4.0892943307028889E-3</v>
      </c>
    </row>
    <row r="68" spans="1:26" ht="15.75" x14ac:dyDescent="0.25">
      <c r="A68" s="4">
        <v>42655</v>
      </c>
      <c r="B68">
        <v>7.343</v>
      </c>
      <c r="C68">
        <f>(B68-B67)/B67</f>
        <v>-4.8957388939256587E-2</v>
      </c>
      <c r="D68">
        <v>1.7692000000000001</v>
      </c>
      <c r="E68">
        <v>9.2780000000000005</v>
      </c>
      <c r="F68" s="15">
        <f>(((E68/100)+1)^(1/365)-1)</f>
        <v>2.4311148668920701E-4</v>
      </c>
      <c r="G68">
        <f>1+F68</f>
        <v>1.0002431114866892</v>
      </c>
      <c r="H68">
        <f>C68-F68</f>
        <v>-4.9200500425945794E-2</v>
      </c>
      <c r="I68" s="36">
        <f>H68^2</f>
        <v>2.4206892421634921E-3</v>
      </c>
      <c r="J68" s="7"/>
      <c r="K68" s="7"/>
      <c r="L68" s="7"/>
      <c r="M68" s="7">
        <f>C68/$K$3</f>
        <v>-0.3673638932427491</v>
      </c>
      <c r="N68" s="7"/>
      <c r="O68" s="7">
        <f>M68</f>
        <v>-0.3673638932427491</v>
      </c>
      <c r="P68" s="7">
        <f>RANK(O68,$O$4:$O$124)</f>
        <v>77</v>
      </c>
      <c r="Q68" s="7">
        <f>M68</f>
        <v>-0.3673638932427491</v>
      </c>
      <c r="R68" s="7">
        <f>RANK(Q68,$Q$4:$Q$124)</f>
        <v>77</v>
      </c>
      <c r="S68" s="7">
        <v>65</v>
      </c>
      <c r="T68">
        <f>P68/(COUNT($M$4:$M$124)+1)-0.5</f>
        <v>0.13114754098360659</v>
      </c>
      <c r="U68">
        <f>SUM($T$4:T68)/S68</f>
        <v>-2.3959646910466578E-2</v>
      </c>
      <c r="V68">
        <f>(S68/11)*U68^2</f>
        <v>3.3922003822568175E-3</v>
      </c>
      <c r="X68">
        <f>R68/(COUNT($O$4:$O$124)+1)-0.5</f>
        <v>0.13114754098360659</v>
      </c>
      <c r="Y68">
        <f>SUM($X$4:X68)/S68</f>
        <v>-2.4085750315258506E-2</v>
      </c>
      <c r="Z68">
        <f>(S68/11)*Y68^2</f>
        <v>3.4280017214712174E-3</v>
      </c>
    </row>
    <row r="69" spans="1:26" ht="15.75" x14ac:dyDescent="0.25">
      <c r="A69" s="4">
        <v>42656</v>
      </c>
      <c r="B69">
        <v>7.7069999999999999</v>
      </c>
      <c r="C69">
        <f>(B69-B68)/B68</f>
        <v>4.9571020019065763E-2</v>
      </c>
      <c r="D69">
        <v>1.7410999999999999</v>
      </c>
      <c r="E69">
        <v>9.3010999999999999</v>
      </c>
      <c r="F69" s="15">
        <f>(((E69/100)+1)^(1/365)-1)</f>
        <v>2.4369071019014754E-4</v>
      </c>
      <c r="G69">
        <f>1+F69</f>
        <v>1.0002436907101901</v>
      </c>
      <c r="H69">
        <f>C69-F69</f>
        <v>4.9327329308875616E-2</v>
      </c>
      <c r="I69" s="36">
        <f>H69^2</f>
        <v>2.4331854167462595E-3</v>
      </c>
      <c r="J69" s="7"/>
      <c r="K69" s="7"/>
      <c r="L69" s="7"/>
      <c r="M69" s="7">
        <f>C69/$K$3</f>
        <v>0.37196842602886532</v>
      </c>
      <c r="N69" s="7"/>
      <c r="O69" s="7">
        <f>M69</f>
        <v>0.37196842602886532</v>
      </c>
      <c r="P69" s="7">
        <f>RANK(O69,$O$4:$O$124)</f>
        <v>21</v>
      </c>
      <c r="Q69" s="7">
        <f>M69</f>
        <v>0.37196842602886532</v>
      </c>
      <c r="R69" s="7">
        <f>RANK(Q69,$Q$4:$Q$124)</f>
        <v>21</v>
      </c>
      <c r="S69" s="7">
        <v>66</v>
      </c>
      <c r="T69">
        <f>P69/(COUNT($M$4:$M$124)+1)-0.5</f>
        <v>-0.32786885245901642</v>
      </c>
      <c r="U69">
        <f>SUM($T$4:T69)/S69</f>
        <v>-2.8564331843020364E-2</v>
      </c>
      <c r="V69">
        <f>(S69/11)*U69^2</f>
        <v>4.8955263218291231E-3</v>
      </c>
      <c r="X69">
        <f>R69/(COUNT($O$4:$O$124)+1)-0.5</f>
        <v>-0.32786885245901642</v>
      </c>
      <c r="Y69">
        <f>SUM($X$4:X69)/S69</f>
        <v>-2.8688524590163928E-2</v>
      </c>
      <c r="Z69">
        <f>(S69/11)*Y69^2</f>
        <v>4.9381886589626427E-3</v>
      </c>
    </row>
    <row r="70" spans="1:26" ht="15.75" x14ac:dyDescent="0.25">
      <c r="A70" s="4">
        <v>42657</v>
      </c>
      <c r="B70">
        <v>7.1890000000000001</v>
      </c>
      <c r="C70">
        <f>(B70-B69)/B69</f>
        <v>-6.7211625794732041E-2</v>
      </c>
      <c r="D70">
        <v>1.7976999999999999</v>
      </c>
      <c r="E70">
        <v>9.2959999999999994</v>
      </c>
      <c r="F70" s="15">
        <f>(((E70/100)+1)^(1/365)-1)</f>
        <v>2.4356284017867935E-4</v>
      </c>
      <c r="G70">
        <f>1+F70</f>
        <v>1.0002435628401787</v>
      </c>
      <c r="H70">
        <f>C70-F70</f>
        <v>-6.745518863491072E-2</v>
      </c>
      <c r="I70" s="36">
        <f>H70^2</f>
        <v>4.5502024737713882E-3</v>
      </c>
      <c r="J70" s="7"/>
      <c r="K70" s="7"/>
      <c r="L70" s="7"/>
      <c r="M70" s="7">
        <f>C70/$K$3</f>
        <v>-0.50433908053721621</v>
      </c>
      <c r="N70" s="7"/>
      <c r="O70" s="7">
        <f>M70</f>
        <v>-0.50433908053721621</v>
      </c>
      <c r="P70" s="7">
        <f>RANK(O70,$O$4:$O$124)</f>
        <v>88</v>
      </c>
      <c r="Q70" s="7">
        <f>M70</f>
        <v>-0.50433908053721621</v>
      </c>
      <c r="R70" s="7">
        <f>RANK(Q70,$Q$4:$Q$124)</f>
        <v>88</v>
      </c>
      <c r="S70" s="7">
        <v>67</v>
      </c>
      <c r="T70">
        <f>P70/(COUNT($M$4:$M$124)+1)-0.5</f>
        <v>0.22131147540983609</v>
      </c>
      <c r="U70">
        <f>SUM($T$4:T70)/S70</f>
        <v>-2.483484218252997E-2</v>
      </c>
      <c r="V70">
        <f>(S70/11)*U70^2</f>
        <v>3.7566862615898535E-3</v>
      </c>
      <c r="X70">
        <f>R70/(COUNT($O$4:$O$124)+1)-0.5</f>
        <v>0.22131147540983609</v>
      </c>
      <c r="Y70">
        <f>SUM($X$4:X70)/S70</f>
        <v>-2.4957181306581838E-2</v>
      </c>
      <c r="Z70">
        <f>(S70/11)*Y70^2</f>
        <v>3.7937891106875512E-3</v>
      </c>
    </row>
    <row r="71" spans="1:26" ht="15.75" x14ac:dyDescent="0.25">
      <c r="A71" s="4">
        <v>42660</v>
      </c>
      <c r="B71">
        <v>6.72</v>
      </c>
      <c r="C71">
        <f>(B71-B70)/B70</f>
        <v>-6.5238558909445021E-2</v>
      </c>
      <c r="D71">
        <v>1.766</v>
      </c>
      <c r="E71">
        <v>9.3011999999999997</v>
      </c>
      <c r="F71" s="15">
        <f>(((E71/100)+1)^(1/365)-1)</f>
        <v>2.4369321738570981E-4</v>
      </c>
      <c r="G71">
        <f>1+F71</f>
        <v>1.0002436932173857</v>
      </c>
      <c r="H71">
        <f>C71-F71</f>
        <v>-6.5482252126830731E-2</v>
      </c>
      <c r="I71" s="36">
        <f>H71^2</f>
        <v>4.2879253436018281E-3</v>
      </c>
      <c r="J71" s="7"/>
      <c r="K71" s="7"/>
      <c r="L71" s="7"/>
      <c r="M71" s="7">
        <f>C71/$K$3</f>
        <v>-0.48953368449155055</v>
      </c>
      <c r="N71" s="7"/>
      <c r="O71" s="7">
        <f>M71</f>
        <v>-0.48953368449155055</v>
      </c>
      <c r="P71" s="7">
        <f>RANK(O71,$O$4:$O$124)</f>
        <v>86</v>
      </c>
      <c r="Q71" s="7">
        <f>M71</f>
        <v>-0.48953368449155055</v>
      </c>
      <c r="R71" s="7">
        <f>RANK(Q71,$Q$4:$Q$124)</f>
        <v>86</v>
      </c>
      <c r="S71" s="7">
        <v>68</v>
      </c>
      <c r="T71">
        <f>P71/(COUNT($M$4:$M$124)+1)-0.5</f>
        <v>0.20491803278688525</v>
      </c>
      <c r="U71">
        <f>SUM($T$4:T71)/S71</f>
        <v>-2.1456123432979743E-2</v>
      </c>
      <c r="V71">
        <f>(S71/11)*U71^2</f>
        <v>2.8458941662223495E-3</v>
      </c>
      <c r="X71">
        <f>R71/(COUNT($O$4:$O$124)+1)-0.5</f>
        <v>0.20491803278688525</v>
      </c>
      <c r="Y71">
        <f>SUM($X$4:X71)/S71</f>
        <v>-2.1576663452266144E-2</v>
      </c>
      <c r="Z71">
        <f>(S71/11)*Y71^2</f>
        <v>2.8779603263454829E-3</v>
      </c>
    </row>
    <row r="72" spans="1:26" ht="15.75" x14ac:dyDescent="0.25">
      <c r="A72" s="4">
        <v>42661</v>
      </c>
      <c r="B72">
        <v>6.79</v>
      </c>
      <c r="C72">
        <f>(B72-B71)/B71</f>
        <v>1.0416666666666709E-2</v>
      </c>
      <c r="D72">
        <v>1.7379</v>
      </c>
      <c r="E72">
        <v>9.2760999999999996</v>
      </c>
      <c r="F72" s="15">
        <f>(((E72/100)+1)^(1/365)-1)</f>
        <v>2.4306383949501686E-4</v>
      </c>
      <c r="G72">
        <f>1+F72</f>
        <v>1.000243063839495</v>
      </c>
      <c r="H72">
        <f>C72-F72</f>
        <v>1.0173602827171693E-2</v>
      </c>
      <c r="I72" s="36">
        <f>H72^2</f>
        <v>1.0350219448503585E-4</v>
      </c>
      <c r="J72" s="7"/>
      <c r="K72" s="7"/>
      <c r="L72" s="7"/>
      <c r="M72" s="7">
        <f>C72/$K$3</f>
        <v>7.8164038242043557E-2</v>
      </c>
      <c r="N72" s="7"/>
      <c r="O72" s="7">
        <f>M72</f>
        <v>7.8164038242043557E-2</v>
      </c>
      <c r="P72" s="7">
        <f>RANK(O72,$O$4:$O$124)</f>
        <v>41</v>
      </c>
      <c r="Q72" s="7">
        <f>M72</f>
        <v>7.8164038242043557E-2</v>
      </c>
      <c r="R72" s="7">
        <f>RANK(Q72,$Q$4:$Q$124)</f>
        <v>41</v>
      </c>
      <c r="S72" s="7">
        <v>69</v>
      </c>
      <c r="T72">
        <f>P72/(COUNT($M$4:$M$124)+1)-0.5</f>
        <v>-0.16393442622950821</v>
      </c>
      <c r="U72">
        <f>SUM($T$4:T72)/S72</f>
        <v>-2.3521026372059866E-2</v>
      </c>
      <c r="V72">
        <f>(S72/11)*U72^2</f>
        <v>3.4703153663694876E-3</v>
      </c>
      <c r="X72">
        <f>R72/(COUNT($O$4:$O$124)+1)-0.5</f>
        <v>-0.16393442622950821</v>
      </c>
      <c r="Y72">
        <f>SUM($X$4:X72)/S72</f>
        <v>-2.3639819434545014E-2</v>
      </c>
      <c r="Z72">
        <f>(S72/11)*Y72^2</f>
        <v>3.5054575763595048E-3</v>
      </c>
    </row>
    <row r="73" spans="1:26" ht="15.75" x14ac:dyDescent="0.25">
      <c r="A73" s="4">
        <v>42662</v>
      </c>
      <c r="B73">
        <v>7.2729999999999997</v>
      </c>
      <c r="C73">
        <f>(B73-B72)/B72</f>
        <v>7.1134020618556643E-2</v>
      </c>
      <c r="D73">
        <v>1.7431999999999999</v>
      </c>
      <c r="E73">
        <v>9.2901000000000007</v>
      </c>
      <c r="F73" s="15">
        <f>(((E73/100)+1)^(1/365)-1)</f>
        <v>2.4341490470236593E-4</v>
      </c>
      <c r="G73">
        <f>1+F73</f>
        <v>1.0002434149047024</v>
      </c>
      <c r="H73">
        <f>C73-F73</f>
        <v>7.0890605713854277E-2</v>
      </c>
      <c r="I73" s="36">
        <f>H73^2</f>
        <v>5.0254779784771487E-3</v>
      </c>
      <c r="J73" s="7"/>
      <c r="K73" s="7"/>
      <c r="L73" s="7"/>
      <c r="M73" s="7">
        <f>C73/$K$3</f>
        <v>0.53377174156215879</v>
      </c>
      <c r="N73" s="7"/>
      <c r="O73" s="7">
        <f>M73</f>
        <v>0.53377174156215879</v>
      </c>
      <c r="P73" s="7">
        <f>RANK(O73,$O$4:$O$124)</f>
        <v>14</v>
      </c>
      <c r="Q73" s="7">
        <f>M73</f>
        <v>0.53377174156215879</v>
      </c>
      <c r="R73" s="7">
        <f>RANK(Q73,$Q$4:$Q$124)</f>
        <v>14</v>
      </c>
      <c r="S73" s="7">
        <v>70</v>
      </c>
      <c r="T73">
        <f>P73/(COUNT($M$4:$M$124)+1)-0.5</f>
        <v>-0.38524590163934425</v>
      </c>
      <c r="U73">
        <f>SUM($T$4:T73)/S73</f>
        <v>-2.8688524590163928E-2</v>
      </c>
      <c r="V73">
        <f>(S73/11)*U73^2</f>
        <v>5.2374728201118933E-3</v>
      </c>
      <c r="X73">
        <f>R73/(COUNT($O$4:$O$124)+1)-0.5</f>
        <v>-0.38524590163934425</v>
      </c>
      <c r="Y73">
        <f>SUM($X$4:X73)/S73</f>
        <v>-2.8805620608899289E-2</v>
      </c>
      <c r="Z73">
        <f>(S73/11)*Y73^2</f>
        <v>5.280314955133549E-3</v>
      </c>
    </row>
    <row r="74" spans="1:26" ht="15.75" x14ac:dyDescent="0.25">
      <c r="A74" s="4">
        <v>42663</v>
      </c>
      <c r="B74">
        <v>7.0279999999999996</v>
      </c>
      <c r="C74">
        <f>(B74-B73)/B73</f>
        <v>-3.3686236766121286E-2</v>
      </c>
      <c r="D74">
        <v>1.7556</v>
      </c>
      <c r="E74">
        <v>9.3000000000000007</v>
      </c>
      <c r="F74" s="15">
        <f>(((E74/100)+1)^(1/365)-1)</f>
        <v>2.4366313088708402E-4</v>
      </c>
      <c r="G74">
        <f>1+F74</f>
        <v>1.0002436631308871</v>
      </c>
      <c r="H74">
        <f>C74-F74</f>
        <v>-3.392989989700837E-2</v>
      </c>
      <c r="I74" s="36">
        <f>H74^2</f>
        <v>1.1512381070210085E-3</v>
      </c>
      <c r="J74" s="7"/>
      <c r="K74" s="7"/>
      <c r="L74" s="7"/>
      <c r="M74" s="7">
        <f>C74/$K$3</f>
        <v>-0.25277302068649221</v>
      </c>
      <c r="N74" s="7"/>
      <c r="O74" s="7">
        <f>M74</f>
        <v>-0.25277302068649221</v>
      </c>
      <c r="P74" s="7">
        <f>RANK(O74,$O$4:$O$124)</f>
        <v>68</v>
      </c>
      <c r="Q74" s="7">
        <f>M74</f>
        <v>-0.25277302068649221</v>
      </c>
      <c r="R74" s="7">
        <f>RANK(Q74,$Q$4:$Q$124)</f>
        <v>68</v>
      </c>
      <c r="S74" s="7">
        <v>71</v>
      </c>
      <c r="T74">
        <f>P74/(COUNT($M$4:$M$124)+1)-0.5</f>
        <v>5.7377049180327822E-2</v>
      </c>
      <c r="U74">
        <f>SUM($T$4:T74)/S74</f>
        <v>-2.7476333410297846E-2</v>
      </c>
      <c r="V74">
        <f>(S74/11)*U74^2</f>
        <v>4.8728519758948477E-3</v>
      </c>
      <c r="X74">
        <f>R74/(COUNT($O$4:$O$124)+1)-0.5</f>
        <v>5.7377049180327822E-2</v>
      </c>
      <c r="Y74">
        <f>SUM($X$4:X74)/S74</f>
        <v>-2.7591780189332709E-2</v>
      </c>
      <c r="Z74">
        <f>(S74/11)*Y74^2</f>
        <v>4.9138863377425597E-3</v>
      </c>
    </row>
    <row r="75" spans="1:26" ht="15.75" x14ac:dyDescent="0.25">
      <c r="A75" s="4">
        <v>42664</v>
      </c>
      <c r="B75">
        <v>7.3639999999999999</v>
      </c>
      <c r="C75">
        <f>(B75-B74)/B74</f>
        <v>4.7808764940239092E-2</v>
      </c>
      <c r="D75">
        <v>1.7347000000000001</v>
      </c>
      <c r="E75">
        <v>9.3156999999999996</v>
      </c>
      <c r="F75" s="15">
        <f>(((E75/100)+1)^(1/365)-1)</f>
        <v>2.440567365431523E-4</v>
      </c>
      <c r="G75">
        <f>1+F75</f>
        <v>1.0002440567365432</v>
      </c>
      <c r="H75">
        <f>C75-F75</f>
        <v>4.7564708203695939E-2</v>
      </c>
      <c r="I75" s="36">
        <f>H75^2</f>
        <v>2.2624014665027399E-3</v>
      </c>
      <c r="J75" s="7"/>
      <c r="K75" s="7"/>
      <c r="L75" s="7"/>
      <c r="M75" s="7">
        <f>C75/$K$3</f>
        <v>0.35874490858499564</v>
      </c>
      <c r="N75" s="7"/>
      <c r="O75" s="7">
        <f>M75</f>
        <v>0.35874490858499564</v>
      </c>
      <c r="P75" s="7">
        <f>RANK(O75,$O$4:$O$124)</f>
        <v>22</v>
      </c>
      <c r="Q75" s="7">
        <f>M75</f>
        <v>0.35874490858499564</v>
      </c>
      <c r="R75" s="7">
        <f>RANK(Q75,$Q$4:$Q$124)</f>
        <v>22</v>
      </c>
      <c r="S75" s="7">
        <v>72</v>
      </c>
      <c r="T75">
        <f>P75/(COUNT($M$4:$M$124)+1)-0.5</f>
        <v>-0.31967213114754101</v>
      </c>
      <c r="U75">
        <f>SUM($T$4:T75)/S75</f>
        <v>-3.1534608378870663E-2</v>
      </c>
      <c r="V75">
        <f>(S75/11)*U75^2</f>
        <v>6.5090063494390241E-3</v>
      </c>
      <c r="X75">
        <f>R75/(COUNT($O$4:$O$124)+1)-0.5</f>
        <v>-0.31967213114754101</v>
      </c>
      <c r="Y75">
        <f>SUM($X$4:X75)/S75</f>
        <v>-3.1648451730418935E-2</v>
      </c>
      <c r="Z75">
        <f>(S75/11)*Y75^2</f>
        <v>6.5560876162864849E-3</v>
      </c>
    </row>
    <row r="76" spans="1:26" ht="15.75" x14ac:dyDescent="0.25">
      <c r="A76" s="4">
        <v>42667</v>
      </c>
      <c r="B76">
        <v>7.35</v>
      </c>
      <c r="C76">
        <f>(B76-B75)/B75</f>
        <v>-1.9011406844106783E-3</v>
      </c>
      <c r="D76">
        <v>1.7646999999999999</v>
      </c>
      <c r="E76">
        <v>9.3017000000000003</v>
      </c>
      <c r="F76" s="15">
        <f>(((E76/100)+1)^(1/365)-1)</f>
        <v>2.437057533297704E-4</v>
      </c>
      <c r="G76">
        <f>1+F76</f>
        <v>1.0002437057533298</v>
      </c>
      <c r="H76">
        <f>C76-F76</f>
        <v>-2.1448464377404487E-3</v>
      </c>
      <c r="I76" s="36">
        <f>H76^2</f>
        <v>4.6003662414878925E-6</v>
      </c>
      <c r="J76" s="7"/>
      <c r="K76" s="7"/>
      <c r="L76" s="7"/>
      <c r="M76" s="7">
        <f>C76/$K$3</f>
        <v>-1.4265679983338929E-2</v>
      </c>
      <c r="N76" s="7"/>
      <c r="O76" s="7">
        <f>M76</f>
        <v>-1.4265679983338929E-2</v>
      </c>
      <c r="P76" s="7">
        <f>RANK(O76,$O$4:$O$124)</f>
        <v>47</v>
      </c>
      <c r="Q76" s="7">
        <f>M76</f>
        <v>-1.4265679983338929E-2</v>
      </c>
      <c r="R76" s="7">
        <f>RANK(Q76,$Q$4:$Q$124)</f>
        <v>47</v>
      </c>
      <c r="S76" s="7">
        <v>73</v>
      </c>
      <c r="T76">
        <f>P76/(COUNT($M$4:$M$124)+1)-0.5</f>
        <v>-0.11475409836065575</v>
      </c>
      <c r="U76">
        <f>SUM($T$4:T76)/S76</f>
        <v>-3.2674601392319771E-2</v>
      </c>
      <c r="V76">
        <f>(S76/11)*U76^2</f>
        <v>7.0851780962481754E-3</v>
      </c>
      <c r="X76">
        <f>R76/(COUNT($O$4:$O$124)+1)-0.5</f>
        <v>-0.11475409836065575</v>
      </c>
      <c r="Y76">
        <f>SUM($X$4:X76)/S76</f>
        <v>-3.2786885245901627E-2</v>
      </c>
      <c r="Z76">
        <f>(S76/11)*Y76^2</f>
        <v>7.1339571473943908E-3</v>
      </c>
    </row>
    <row r="77" spans="1:26" ht="15.75" x14ac:dyDescent="0.25">
      <c r="A77" s="4">
        <v>42668</v>
      </c>
      <c r="B77">
        <v>7</v>
      </c>
      <c r="C77">
        <f>(B77-B76)/B76</f>
        <v>-4.7619047619047575E-2</v>
      </c>
      <c r="D77">
        <v>1.756</v>
      </c>
      <c r="E77">
        <v>9.3369</v>
      </c>
      <c r="F77" s="15">
        <f>(((E77/100)+1)^(1/365)-1)</f>
        <v>2.4458814008232466E-4</v>
      </c>
      <c r="G77">
        <f>1+F77</f>
        <v>1.0002445881400823</v>
      </c>
      <c r="H77">
        <f>C77-F77</f>
        <v>-4.7863635759129899E-2</v>
      </c>
      <c r="I77" s="36">
        <f>H77^2</f>
        <v>2.2909276280826583E-3</v>
      </c>
      <c r="J77" s="7"/>
      <c r="K77" s="7"/>
      <c r="L77" s="7"/>
      <c r="M77" s="7">
        <f>C77/$K$3</f>
        <v>-0.35732131767791164</v>
      </c>
      <c r="N77" s="7"/>
      <c r="O77" s="7">
        <f>M77</f>
        <v>-0.35732131767791164</v>
      </c>
      <c r="P77" s="7">
        <f>RANK(O77,$O$4:$O$124)</f>
        <v>76</v>
      </c>
      <c r="Q77" s="7">
        <f>M77</f>
        <v>-0.35732131767791164</v>
      </c>
      <c r="R77" s="7">
        <f>RANK(Q77,$Q$4:$Q$124)</f>
        <v>76</v>
      </c>
      <c r="S77" s="7">
        <v>74</v>
      </c>
      <c r="T77">
        <f>P77/(COUNT($M$4:$M$124)+1)-0.5</f>
        <v>0.12295081967213117</v>
      </c>
      <c r="U77">
        <f>SUM($T$4:T77)/S77</f>
        <v>-3.057155516171909E-2</v>
      </c>
      <c r="V77">
        <f>(S77/11)*U77^2</f>
        <v>6.2874435354951319E-3</v>
      </c>
      <c r="X77">
        <f>R77/(COUNT($O$4:$O$124)+1)-0.5</f>
        <v>0.12295081967213117</v>
      </c>
      <c r="Y77">
        <f>SUM($X$4:X77)/S77</f>
        <v>-3.0682321665928214E-2</v>
      </c>
      <c r="Z77">
        <f>(S77/11)*Y77^2</f>
        <v>6.333087258913646E-3</v>
      </c>
    </row>
    <row r="78" spans="1:26" ht="15.75" x14ac:dyDescent="0.25">
      <c r="A78" s="4">
        <v>42669</v>
      </c>
      <c r="B78">
        <v>7.1539999999999999</v>
      </c>
      <c r="C78">
        <f>(B78-B77)/B77</f>
        <v>2.1999999999999988E-2</v>
      </c>
      <c r="D78">
        <v>1.7930999999999999</v>
      </c>
      <c r="E78">
        <v>9.3278999999999996</v>
      </c>
      <c r="F78" s="15">
        <f>(((E78/100)+1)^(1/365)-1)</f>
        <v>2.4436255679294305E-4</v>
      </c>
      <c r="G78">
        <f>1+F78</f>
        <v>1.0002443625567929</v>
      </c>
      <c r="H78">
        <f>C78-F78</f>
        <v>2.1755637443207045E-2</v>
      </c>
      <c r="I78" s="36">
        <f>H78^2</f>
        <v>4.7330776056027238E-4</v>
      </c>
      <c r="J78" s="7"/>
      <c r="K78" s="7"/>
      <c r="L78" s="7"/>
      <c r="M78" s="7">
        <f>C78/$K$3</f>
        <v>0.16508244876719524</v>
      </c>
      <c r="N78" s="7"/>
      <c r="O78" s="7">
        <f>M78</f>
        <v>0.16508244876719524</v>
      </c>
      <c r="P78" s="7">
        <f>RANK(O78,$O$4:$O$124)</f>
        <v>34</v>
      </c>
      <c r="Q78" s="7">
        <f>M78</f>
        <v>0.16508244876719524</v>
      </c>
      <c r="R78" s="7">
        <f>RANK(Q78,$Q$4:$Q$124)</f>
        <v>34</v>
      </c>
      <c r="S78" s="7">
        <v>75</v>
      </c>
      <c r="T78">
        <f>P78/(COUNT($M$4:$M$124)+1)-0.5</f>
        <v>-0.22131147540983609</v>
      </c>
      <c r="U78">
        <f>SUM($T$4:T78)/S78</f>
        <v>-3.3114754098360649E-2</v>
      </c>
      <c r="V78">
        <f>(S78/11)*U78^2</f>
        <v>7.4767291295106371E-3</v>
      </c>
      <c r="X78">
        <f>R78/(COUNT($O$4:$O$124)+1)-0.5</f>
        <v>-0.22131147540983609</v>
      </c>
      <c r="Y78">
        <f>SUM($X$4:X78)/S78</f>
        <v>-3.3224043715846981E-2</v>
      </c>
      <c r="Z78">
        <f>(S78/11)*Y78^2</f>
        <v>7.5261619147671231E-3</v>
      </c>
    </row>
    <row r="79" spans="1:26" ht="15.75" x14ac:dyDescent="0.25">
      <c r="A79" s="4">
        <v>42670</v>
      </c>
      <c r="B79">
        <v>6.93</v>
      </c>
      <c r="C79">
        <f>(B79-B78)/B78</f>
        <v>-3.1311154598825858E-2</v>
      </c>
      <c r="D79">
        <v>1.8536000000000001</v>
      </c>
      <c r="E79">
        <v>9.3344000000000005</v>
      </c>
      <c r="F79" s="15">
        <f>(((E79/100)+1)^(1/365)-1)</f>
        <v>2.4452547991504758E-4</v>
      </c>
      <c r="G79">
        <f>1+F79</f>
        <v>1.000244525479915</v>
      </c>
      <c r="H79">
        <f>C79-F79</f>
        <v>-3.1555680078740905E-2</v>
      </c>
      <c r="I79" s="36">
        <f>H79^2</f>
        <v>9.9576094523184553E-4</v>
      </c>
      <c r="J79" s="7"/>
      <c r="K79" s="7"/>
      <c r="L79" s="7"/>
      <c r="M79" s="7">
        <f>C79/$K$3</f>
        <v>-0.23495100340465463</v>
      </c>
      <c r="N79" s="7"/>
      <c r="O79" s="7">
        <f>M79</f>
        <v>-0.23495100340465463</v>
      </c>
      <c r="P79" s="7">
        <f>RANK(O79,$O$4:$O$124)</f>
        <v>65</v>
      </c>
      <c r="Q79" s="7">
        <f>M79</f>
        <v>-0.23495100340465463</v>
      </c>
      <c r="R79" s="7">
        <f>RANK(Q79,$Q$4:$Q$124)</f>
        <v>65</v>
      </c>
      <c r="S79" s="7">
        <v>76</v>
      </c>
      <c r="T79">
        <f>P79/(COUNT($M$4:$M$124)+1)-0.5</f>
        <v>3.2786885245901676E-2</v>
      </c>
      <c r="U79">
        <f>SUM($T$4:T79)/S79</f>
        <v>-3.2247627264883512E-2</v>
      </c>
      <c r="V79">
        <f>(S79/11)*U79^2</f>
        <v>7.1848290254844767E-3</v>
      </c>
      <c r="X79">
        <f>R79/(COUNT($O$4:$O$124)+1)-0.5</f>
        <v>3.2786885245901676E-2</v>
      </c>
      <c r="Y79">
        <f>SUM($X$4:X79)/S79</f>
        <v>-3.2355478861087132E-2</v>
      </c>
      <c r="Z79">
        <f>(S79/11)*Y79^2</f>
        <v>7.2329684488272256E-3</v>
      </c>
    </row>
    <row r="80" spans="1:26" ht="15.75" x14ac:dyDescent="0.25">
      <c r="A80" s="4">
        <v>42671</v>
      </c>
      <c r="B80">
        <v>6.8319999999999999</v>
      </c>
      <c r="C80">
        <f>(B80-B79)/B79</f>
        <v>-1.4141414141414123E-2</v>
      </c>
      <c r="D80">
        <v>1.8468</v>
      </c>
      <c r="E80">
        <v>9.3003999999999998</v>
      </c>
      <c r="F80" s="15">
        <f>(((E80/100)+1)^(1/365)-1)</f>
        <v>2.4367315975659665E-4</v>
      </c>
      <c r="G80">
        <f>1+F80</f>
        <v>1.0002436731597566</v>
      </c>
      <c r="H80">
        <f>C80-F80</f>
        <v>-1.438508730117072E-2</v>
      </c>
      <c r="I80" s="36">
        <f>H80^2</f>
        <v>2.069307366623031E-4</v>
      </c>
      <c r="J80" s="7"/>
      <c r="K80" s="7"/>
      <c r="L80" s="7"/>
      <c r="M80" s="7">
        <f>C80/$K$3</f>
        <v>-0.1061136034316222</v>
      </c>
      <c r="N80" s="7"/>
      <c r="O80" s="7">
        <f>M80</f>
        <v>-0.1061136034316222</v>
      </c>
      <c r="P80" s="7">
        <f>RANK(O80,$O$4:$O$124)</f>
        <v>53</v>
      </c>
      <c r="Q80" s="7">
        <f>M80</f>
        <v>-0.1061136034316222</v>
      </c>
      <c r="R80" s="7">
        <f>RANK(Q80,$Q$4:$Q$124)</f>
        <v>53</v>
      </c>
      <c r="S80" s="7">
        <v>77</v>
      </c>
      <c r="T80">
        <f>P80/(COUNT($M$4:$M$124)+1)-0.5</f>
        <v>-6.5573770491803296E-2</v>
      </c>
      <c r="U80">
        <f>SUM($T$4:T80)/S80</f>
        <v>-3.2680434319778573E-2</v>
      </c>
      <c r="V80">
        <f>(S80/11)*U80^2</f>
        <v>7.4760755113055279E-3</v>
      </c>
      <c r="X80">
        <f>R80/(COUNT($O$4:$O$124)+1)-0.5</f>
        <v>-6.5573770491803296E-2</v>
      </c>
      <c r="Y80">
        <f>SUM($X$4:X80)/S80</f>
        <v>-3.2786885245901627E-2</v>
      </c>
      <c r="Z80">
        <f>(S80/11)*Y80^2</f>
        <v>7.5248589088954525E-3</v>
      </c>
    </row>
    <row r="81" spans="1:26" ht="15.75" x14ac:dyDescent="0.25">
      <c r="A81" s="4">
        <v>42674</v>
      </c>
      <c r="B81">
        <v>5.8170000000000002</v>
      </c>
      <c r="C81">
        <f>(B81-B80)/B80</f>
        <v>-0.14856557377049176</v>
      </c>
      <c r="D81">
        <v>1.8254999999999999</v>
      </c>
      <c r="E81">
        <v>9.2899999999999991</v>
      </c>
      <c r="F81" s="15">
        <f>(((E81/100)+1)^(1/365)-1)</f>
        <v>2.4341239725278463E-4</v>
      </c>
      <c r="G81">
        <f>1+F81</f>
        <v>1.0002434123972528</v>
      </c>
      <c r="H81">
        <f>C81-F81</f>
        <v>-0.14880898616774454</v>
      </c>
      <c r="I81" s="36">
        <f>H81^2</f>
        <v>2.2144114364271987E-2</v>
      </c>
      <c r="J81" s="7"/>
      <c r="K81" s="7"/>
      <c r="L81" s="7"/>
      <c r="M81" s="7">
        <f>C81/$K$3</f>
        <v>-1.1147985782061902</v>
      </c>
      <c r="N81" s="7"/>
      <c r="O81" s="7">
        <f>M81</f>
        <v>-1.1147985782061902</v>
      </c>
      <c r="P81" s="7">
        <f>RANK(O81,$O$4:$O$124)</f>
        <v>114</v>
      </c>
      <c r="Q81" s="7">
        <f>M81</f>
        <v>-1.1147985782061902</v>
      </c>
      <c r="R81" s="7">
        <f>RANK(Q81,$Q$4:$Q$124)</f>
        <v>114</v>
      </c>
      <c r="S81" s="7">
        <v>78</v>
      </c>
      <c r="T81">
        <f>P81/(COUNT($M$4:$M$124)+1)-0.5</f>
        <v>0.43442622950819676</v>
      </c>
      <c r="U81">
        <f>SUM($T$4:T81)/S81</f>
        <v>-2.6691887347625044E-2</v>
      </c>
      <c r="V81">
        <f>(S81/11)*U81^2</f>
        <v>5.0519667558098051E-3</v>
      </c>
      <c r="X81">
        <f>R81/(COUNT($O$4:$O$124)+1)-0.5</f>
        <v>0.43442622950819676</v>
      </c>
      <c r="Y81">
        <f>SUM($X$4:X81)/S81</f>
        <v>-2.6796973518284986E-2</v>
      </c>
      <c r="Z81">
        <f>(S81/11)*Y81^2</f>
        <v>5.09182432724491E-3</v>
      </c>
    </row>
    <row r="82" spans="1:26" ht="15.75" x14ac:dyDescent="0.25">
      <c r="A82" s="4">
        <v>42675</v>
      </c>
      <c r="B82">
        <v>5.194</v>
      </c>
      <c r="C82">
        <f>(B82-B81)/B81</f>
        <v>-0.10709987966305659</v>
      </c>
      <c r="D82">
        <v>1.8273999999999999</v>
      </c>
      <c r="E82">
        <v>9.3241999999999994</v>
      </c>
      <c r="F82" s="15">
        <f>(((E82/100)+1)^(1/365)-1)</f>
        <v>2.44269811624509E-4</v>
      </c>
      <c r="G82">
        <f>1+F82</f>
        <v>1.0002442698116245</v>
      </c>
      <c r="H82">
        <f>C82-F82</f>
        <v>-0.1073441494746811</v>
      </c>
      <c r="I82" s="36">
        <f>H82^2</f>
        <v>1.1522766426442678E-2</v>
      </c>
      <c r="J82" s="7"/>
      <c r="K82" s="7"/>
      <c r="L82" s="7"/>
      <c r="M82" s="7">
        <f>C82/$K$3</f>
        <v>-0.80365047261133293</v>
      </c>
      <c r="N82" s="7"/>
      <c r="O82" s="7">
        <f>M82</f>
        <v>-0.80365047261133293</v>
      </c>
      <c r="P82" s="7">
        <f>RANK(O82,$O$4:$O$124)</f>
        <v>103</v>
      </c>
      <c r="Q82" s="7">
        <f>M82</f>
        <v>-0.80365047261133293</v>
      </c>
      <c r="R82" s="7">
        <f>RANK(Q82,$Q$4:$Q$124)</f>
        <v>103</v>
      </c>
      <c r="S82" s="7">
        <v>79</v>
      </c>
      <c r="T82">
        <f>P82/(COUNT($M$4:$M$124)+1)-0.5</f>
        <v>0.34426229508196726</v>
      </c>
      <c r="U82">
        <f>SUM($T$4:T82)/S82</f>
        <v>-2.199626478522514E-2</v>
      </c>
      <c r="V82">
        <f>(S82/11)*U82^2</f>
        <v>3.4748197723306461E-3</v>
      </c>
      <c r="X82">
        <f>R82/(COUNT($O$4:$O$124)+1)-0.5</f>
        <v>0.34426229508196726</v>
      </c>
      <c r="Y82">
        <f>SUM($X$4:X82)/S82</f>
        <v>-2.2100020751193182E-2</v>
      </c>
      <c r="Z82">
        <f>(S82/11)*Y82^2</f>
        <v>3.5076784053682157E-3</v>
      </c>
    </row>
    <row r="83" spans="1:26" ht="15.75" x14ac:dyDescent="0.25">
      <c r="A83" s="4">
        <v>42676</v>
      </c>
      <c r="B83">
        <v>5.95</v>
      </c>
      <c r="C83">
        <f>(B83-B82)/B82</f>
        <v>0.14555256064690031</v>
      </c>
      <c r="D83">
        <v>1.8025</v>
      </c>
      <c r="E83">
        <v>9.3536999999999999</v>
      </c>
      <c r="F83" s="15">
        <f>(((E83/100)+1)^(1/365)-1)</f>
        <v>2.4500917934777711E-4</v>
      </c>
      <c r="G83">
        <f>1+F83</f>
        <v>1.0002450091793478</v>
      </c>
      <c r="H83">
        <f>C83-F83</f>
        <v>0.14530755146755253</v>
      </c>
      <c r="I83" s="36">
        <f>H83^2</f>
        <v>2.1114284513495427E-2</v>
      </c>
      <c r="J83" s="7"/>
      <c r="K83" s="7"/>
      <c r="L83" s="7"/>
      <c r="M83" s="7">
        <f>C83/$K$3</f>
        <v>1.0921896879966368</v>
      </c>
      <c r="N83" s="7"/>
      <c r="O83" s="7">
        <f>M83</f>
        <v>1.0921896879966368</v>
      </c>
      <c r="P83" s="7">
        <f>RANK(O83,$O$4:$O$124)</f>
        <v>7</v>
      </c>
      <c r="Q83" s="7">
        <f>M83</f>
        <v>1.0921896879966368</v>
      </c>
      <c r="R83" s="7">
        <f>RANK(Q83,$Q$4:$Q$124)</f>
        <v>7</v>
      </c>
      <c r="S83" s="7">
        <v>80</v>
      </c>
      <c r="T83">
        <f>P83/(COUNT($M$4:$M$124)+1)-0.5</f>
        <v>-0.44262295081967212</v>
      </c>
      <c r="U83">
        <f>SUM($T$4:T83)/S83</f>
        <v>-2.7254098360655725E-2</v>
      </c>
      <c r="V83">
        <f>(S83/11)*U83^2</f>
        <v>5.4020791087439788E-3</v>
      </c>
      <c r="X83">
        <f>R83/(COUNT($O$4:$O$124)+1)-0.5</f>
        <v>-0.44262295081967212</v>
      </c>
      <c r="Y83">
        <f>SUM($X$4:X83)/S83</f>
        <v>-2.7356557377049166E-2</v>
      </c>
      <c r="Z83">
        <f>(S83/11)*Y83^2</f>
        <v>5.4427725929002404E-3</v>
      </c>
    </row>
    <row r="84" spans="1:26" ht="15.75" x14ac:dyDescent="0.25">
      <c r="A84" s="4">
        <v>42677</v>
      </c>
      <c r="B84">
        <v>5.5720000000000001</v>
      </c>
      <c r="C84">
        <f>(B84-B83)/B83</f>
        <v>-6.3529411764705904E-2</v>
      </c>
      <c r="D84">
        <v>1.8115000000000001</v>
      </c>
      <c r="E84">
        <v>9.3658999999999999</v>
      </c>
      <c r="F84" s="15">
        <f>(((E84/100)+1)^(1/365)-1)</f>
        <v>2.4531489362322745E-4</v>
      </c>
      <c r="G84">
        <f>1+F84</f>
        <v>1.0002453148936232</v>
      </c>
      <c r="H84">
        <f>C84-F84</f>
        <v>-6.3774726658329131E-2</v>
      </c>
      <c r="I84" s="36">
        <f>H84^2</f>
        <v>4.0672157603445962E-3</v>
      </c>
      <c r="J84" s="7"/>
      <c r="K84" s="7"/>
      <c r="L84" s="7"/>
      <c r="M84" s="7">
        <f>C84/$K$3</f>
        <v>-0.47670867558441443</v>
      </c>
      <c r="N84" s="7"/>
      <c r="O84" s="7">
        <f>M84</f>
        <v>-0.47670867558441443</v>
      </c>
      <c r="P84" s="7">
        <f>RANK(O84,$O$4:$O$124)</f>
        <v>85</v>
      </c>
      <c r="Q84" s="7">
        <f>M84</f>
        <v>-0.47670867558441443</v>
      </c>
      <c r="R84" s="7">
        <f>RANK(Q84,$Q$4:$Q$124)</f>
        <v>85</v>
      </c>
      <c r="S84" s="7">
        <v>81</v>
      </c>
      <c r="T84">
        <f>P84/(COUNT($M$4:$M$124)+1)-0.5</f>
        <v>0.19672131147540983</v>
      </c>
      <c r="U84">
        <f>SUM($T$4:T84)/S84</f>
        <v>-2.4488969844161091E-2</v>
      </c>
      <c r="V84">
        <f>(S84/11)*U84^2</f>
        <v>4.4160437423897032E-3</v>
      </c>
      <c r="X84">
        <f>R84/(COUNT($O$4:$O$124)+1)-0.5</f>
        <v>0.19672131147540983</v>
      </c>
      <c r="Y84">
        <f>SUM($X$4:X84)/S84</f>
        <v>-2.4590163934426219E-2</v>
      </c>
      <c r="Z84">
        <f>(S84/11)*Y84^2</f>
        <v>4.4526153770980395E-3</v>
      </c>
    </row>
    <row r="85" spans="1:26" ht="15.75" x14ac:dyDescent="0.25">
      <c r="A85" s="4">
        <v>42678</v>
      </c>
      <c r="B85">
        <v>5.0890000000000004</v>
      </c>
      <c r="C85">
        <f>(B85-B84)/B84</f>
        <v>-8.6683417085427067E-2</v>
      </c>
      <c r="D85">
        <v>1.7762</v>
      </c>
      <c r="E85">
        <v>9.4275000000000002</v>
      </c>
      <c r="F85" s="15">
        <f>(((E85/100)+1)^(1/365)-1)</f>
        <v>2.468579809289384E-4</v>
      </c>
      <c r="G85">
        <f>1+F85</f>
        <v>1.0002468579809289</v>
      </c>
      <c r="H85">
        <f>C85-F85</f>
        <v>-8.6930275066356005E-2</v>
      </c>
      <c r="I85" s="36">
        <f>H85^2</f>
        <v>7.5568727231123166E-3</v>
      </c>
      <c r="J85" s="7"/>
      <c r="K85" s="7"/>
      <c r="L85" s="7"/>
      <c r="M85" s="7">
        <f>C85/$K$3</f>
        <v>-0.65045048908956538</v>
      </c>
      <c r="N85" s="7"/>
      <c r="O85" s="7">
        <f>M85</f>
        <v>-0.65045048908956538</v>
      </c>
      <c r="P85" s="7">
        <f>RANK(O85,$O$4:$O$124)</f>
        <v>97</v>
      </c>
      <c r="Q85" s="7">
        <f>M85</f>
        <v>-0.65045048908956538</v>
      </c>
      <c r="R85" s="7">
        <f>RANK(Q85,$Q$4:$Q$124)</f>
        <v>97</v>
      </c>
      <c r="S85" s="7">
        <v>82</v>
      </c>
      <c r="T85">
        <f>P85/(COUNT($M$4:$M$124)+1)-0.5</f>
        <v>0.29508196721311475</v>
      </c>
      <c r="U85">
        <f>SUM($T$4:T85)/S85</f>
        <v>-2.0591763294682115E-2</v>
      </c>
      <c r="V85">
        <f>(S85/11)*U85^2</f>
        <v>3.1608816979914402E-3</v>
      </c>
      <c r="X85">
        <f>R85/(COUNT($O$4:$O$124)+1)-0.5</f>
        <v>0.29508196721311475</v>
      </c>
      <c r="Y85">
        <f>SUM($X$4:X85)/S85</f>
        <v>-2.0691723310675716E-2</v>
      </c>
      <c r="Z85">
        <f>(S85/11)*Y85^2</f>
        <v>3.1916443556705442E-3</v>
      </c>
    </row>
    <row r="86" spans="1:26" ht="15.75" x14ac:dyDescent="0.25">
      <c r="A86" s="4">
        <v>42681</v>
      </c>
      <c r="B86">
        <v>5.04</v>
      </c>
      <c r="C86">
        <f>(B86-B85)/B85</f>
        <v>-9.6286107290234572E-3</v>
      </c>
      <c r="D86">
        <v>1.8260999999999998</v>
      </c>
      <c r="E86">
        <v>9.3416999999999994</v>
      </c>
      <c r="F86" s="15">
        <f>(((E86/100)+1)^(1/365)-1)</f>
        <v>2.4470844359836263E-4</v>
      </c>
      <c r="G86">
        <f>1+F86</f>
        <v>1.0002447084435984</v>
      </c>
      <c r="H86">
        <f>C86-F86</f>
        <v>-9.8733191726218198E-3</v>
      </c>
      <c r="I86" s="36">
        <f>H86^2</f>
        <v>9.7482431484461617E-5</v>
      </c>
      <c r="J86" s="7"/>
      <c r="K86" s="7"/>
      <c r="L86" s="7"/>
      <c r="M86" s="7">
        <f>C86/$K$3</f>
        <v>-7.2250665335149178E-2</v>
      </c>
      <c r="N86" s="7"/>
      <c r="O86" s="7">
        <f>M86</f>
        <v>-7.2250665335149178E-2</v>
      </c>
      <c r="P86" s="7">
        <f>RANK(O86,$O$4:$O$124)</f>
        <v>50</v>
      </c>
      <c r="Q86" s="7">
        <f>M86</f>
        <v>-7.2250665335149178E-2</v>
      </c>
      <c r="R86" s="7">
        <f>RANK(Q86,$Q$4:$Q$124)</f>
        <v>50</v>
      </c>
      <c r="S86" s="7">
        <v>83</v>
      </c>
      <c r="T86">
        <f>P86/(COUNT($M$4:$M$124)+1)-0.5</f>
        <v>-9.0163934426229497E-2</v>
      </c>
      <c r="U86">
        <f>SUM($T$4:T86)/S86</f>
        <v>-2.1429982223977868E-2</v>
      </c>
      <c r="V86">
        <f>(S86/11)*U86^2</f>
        <v>3.465205769450965E-3</v>
      </c>
      <c r="X86">
        <f>R86/(COUNT($O$4:$O$124)+1)-0.5</f>
        <v>-9.0163934426229497E-2</v>
      </c>
      <c r="Y86">
        <f>SUM($X$4:X86)/S86</f>
        <v>-2.1528737902429377E-2</v>
      </c>
      <c r="Z86">
        <f>(S86/11)*Y86^2</f>
        <v>3.4972167382485856E-3</v>
      </c>
    </row>
    <row r="87" spans="1:26" ht="15.75" x14ac:dyDescent="0.25">
      <c r="A87" s="4">
        <v>42682</v>
      </c>
      <c r="B87">
        <v>4.2629999999999999</v>
      </c>
      <c r="C87">
        <f>(B87-B86)/B86</f>
        <v>-0.1541666666666667</v>
      </c>
      <c r="D87">
        <v>1.8547</v>
      </c>
      <c r="E87">
        <v>9.3134999999999994</v>
      </c>
      <c r="F87" s="15">
        <f>(((E87/100)+1)^(1/365)-1)</f>
        <v>2.4400158500692548E-4</v>
      </c>
      <c r="G87">
        <f>1+F87</f>
        <v>1.0002440015850069</v>
      </c>
      <c r="H87">
        <f>C87-F87</f>
        <v>-0.15441066825167363</v>
      </c>
      <c r="I87" s="36">
        <f>H87^2</f>
        <v>2.384265446992841E-2</v>
      </c>
      <c r="J87" s="7"/>
      <c r="K87" s="7"/>
      <c r="L87" s="7"/>
      <c r="M87" s="7">
        <f>C87/$K$3</f>
        <v>-1.1568277659822401</v>
      </c>
      <c r="N87" s="7"/>
      <c r="O87" s="7">
        <f>M87</f>
        <v>-1.1568277659822401</v>
      </c>
      <c r="P87" s="7">
        <f>RANK(O87,$O$4:$O$124)</f>
        <v>115</v>
      </c>
      <c r="Q87" s="7">
        <f>M87</f>
        <v>-1.1568277659822401</v>
      </c>
      <c r="R87" s="7">
        <f>RANK(Q87,$Q$4:$Q$124)</f>
        <v>115</v>
      </c>
      <c r="S87" s="7">
        <v>84</v>
      </c>
      <c r="T87">
        <f>P87/(COUNT($M$4:$M$124)+1)-0.5</f>
        <v>0.44262295081967218</v>
      </c>
      <c r="U87">
        <f>SUM($T$4:T87)/S87</f>
        <v>-1.5905542544886794E-2</v>
      </c>
      <c r="V87">
        <f>(S87/11)*U87^2</f>
        <v>1.931895256942284E-3</v>
      </c>
      <c r="X87">
        <f>R87/(COUNT($O$4:$O$124)+1)-0.5</f>
        <v>0.44262295081967218</v>
      </c>
      <c r="Y87">
        <f>SUM($X$4:X87)/S87</f>
        <v>-1.6003122560499596E-2</v>
      </c>
      <c r="Z87">
        <f>(S87/11)*Y87^2</f>
        <v>1.955672205605016E-3</v>
      </c>
    </row>
    <row r="88" spans="1:26" ht="15.75" x14ac:dyDescent="0.25">
      <c r="A88" s="4">
        <v>42683</v>
      </c>
      <c r="B88">
        <v>3.605</v>
      </c>
      <c r="C88">
        <f>(B88-B87)/B87</f>
        <v>-0.15435139573070605</v>
      </c>
      <c r="D88">
        <v>2.0571000000000002</v>
      </c>
      <c r="E88">
        <v>9.2675000000000001</v>
      </c>
      <c r="F88" s="15">
        <f>(((E88/100)+1)^(1/365)-1)</f>
        <v>2.4284816291331168E-4</v>
      </c>
      <c r="G88">
        <f>1+F88</f>
        <v>1.0002428481629133</v>
      </c>
      <c r="H88">
        <f>C88-F88</f>
        <v>-0.15459424389361937</v>
      </c>
      <c r="I88" s="36">
        <f>H88^2</f>
        <v>2.3899380245039868E-2</v>
      </c>
      <c r="J88" s="7"/>
      <c r="K88" s="7"/>
      <c r="L88" s="7"/>
      <c r="M88" s="7">
        <f>C88/$K$3</f>
        <v>-1.1582139262663351</v>
      </c>
      <c r="N88" s="7"/>
      <c r="O88" s="7">
        <f>M88</f>
        <v>-1.1582139262663351</v>
      </c>
      <c r="P88" s="7">
        <f>RANK(O88,$O$4:$O$124)</f>
        <v>116</v>
      </c>
      <c r="Q88" s="7">
        <f>M88</f>
        <v>-1.1582139262663351</v>
      </c>
      <c r="R88" s="7">
        <f>RANK(Q88,$Q$4:$Q$124)</f>
        <v>116</v>
      </c>
      <c r="S88" s="7">
        <v>85</v>
      </c>
      <c r="T88">
        <f>P88/(COUNT($M$4:$M$124)+1)-0.5</f>
        <v>0.45081967213114749</v>
      </c>
      <c r="U88">
        <f>SUM($T$4:T88)/S88</f>
        <v>-1.0414657666345214E-2</v>
      </c>
      <c r="V88">
        <f>(S88/11)*U88^2</f>
        <v>8.3813936510080615E-4</v>
      </c>
      <c r="X88">
        <f>R88/(COUNT($O$4:$O$124)+1)-0.5</f>
        <v>0.45081967213114749</v>
      </c>
      <c r="Y88">
        <f>SUM($X$4:X88)/S88</f>
        <v>-1.0511089681774336E-2</v>
      </c>
      <c r="Z88">
        <f>(S88/11)*Y88^2</f>
        <v>8.5373232139597706E-4</v>
      </c>
    </row>
    <row r="89" spans="1:26" ht="15.75" x14ac:dyDescent="0.25">
      <c r="A89" s="4">
        <v>42684</v>
      </c>
      <c r="B89">
        <v>4.7249999999999996</v>
      </c>
      <c r="C89">
        <f>(B89-B88)/B88</f>
        <v>0.31067961165048535</v>
      </c>
      <c r="D89">
        <v>2.1501000000000001</v>
      </c>
      <c r="E89">
        <v>9.2568000000000001</v>
      </c>
      <c r="F89" s="15">
        <f>(((E89/100)+1)^(1/365)-1)</f>
        <v>2.4257979748498748E-4</v>
      </c>
      <c r="G89">
        <f>1+F89</f>
        <v>1.000242579797485</v>
      </c>
      <c r="H89">
        <f>C89-F89</f>
        <v>0.31043703185300037</v>
      </c>
      <c r="I89" s="36">
        <f>H89^2</f>
        <v>9.6371150745700768E-2</v>
      </c>
      <c r="J89" s="7"/>
      <c r="K89" s="7"/>
      <c r="L89" s="7"/>
      <c r="M89" s="7">
        <f>C89/$K$3</f>
        <v>2.3312614124228812</v>
      </c>
      <c r="N89" s="7"/>
      <c r="O89" s="7">
        <f>M89</f>
        <v>2.3312614124228812</v>
      </c>
      <c r="P89" s="7">
        <f>RANK(O89,$O$4:$O$124)</f>
        <v>4</v>
      </c>
      <c r="Q89" s="7">
        <f>M89</f>
        <v>2.3312614124228812</v>
      </c>
      <c r="R89" s="7">
        <f>RANK(Q89,$Q$4:$Q$124)</f>
        <v>3</v>
      </c>
      <c r="S89" s="7">
        <v>86</v>
      </c>
      <c r="T89">
        <f>P89/(COUNT($M$4:$M$124)+1)-0.5</f>
        <v>-0.46721311475409838</v>
      </c>
      <c r="U89">
        <f>SUM($T$4:T89)/S89</f>
        <v>-1.5726267632481878E-2</v>
      </c>
      <c r="V89">
        <f>(S89/11)*U89^2</f>
        <v>1.9335574957969506E-3</v>
      </c>
      <c r="X89">
        <f>R89/(COUNT($O$4:$O$124)+1)-0.5</f>
        <v>-0.47540983606557374</v>
      </c>
      <c r="Y89">
        <f>SUM($X$4:X89)/S89</f>
        <v>-1.5916889058330143E-2</v>
      </c>
      <c r="Z89">
        <f>(S89/11)*Y89^2</f>
        <v>1.9807157024896659E-3</v>
      </c>
    </row>
    <row r="90" spans="1:26" ht="15.75" x14ac:dyDescent="0.25">
      <c r="A90" s="4">
        <v>42685</v>
      </c>
      <c r="B90">
        <v>4.13</v>
      </c>
      <c r="C90">
        <f>(B90-B89)/B89</f>
        <v>-0.12592592592592589</v>
      </c>
      <c r="D90">
        <v>2.1501000000000001</v>
      </c>
      <c r="E90">
        <v>9.2623999999999995</v>
      </c>
      <c r="F90" s="15">
        <f>(((E90/100)+1)^(1/365)-1)</f>
        <v>2.4272025368832217E-4</v>
      </c>
      <c r="G90">
        <f>1+F90</f>
        <v>1.0002427202536883</v>
      </c>
      <c r="H90">
        <f>C90-F90</f>
        <v>-0.12616864617961421</v>
      </c>
      <c r="I90" s="36">
        <f>H90^2</f>
        <v>1.5918527278796678E-2</v>
      </c>
      <c r="J90" s="7"/>
      <c r="K90" s="7"/>
      <c r="L90" s="7"/>
      <c r="M90" s="7">
        <f>C90/$K$3</f>
        <v>-0.94491637341492241</v>
      </c>
      <c r="N90" s="7"/>
      <c r="O90" s="7">
        <f>M90</f>
        <v>-0.94491637341492241</v>
      </c>
      <c r="P90" s="7">
        <f>RANK(O90,$O$4:$O$124)</f>
        <v>107</v>
      </c>
      <c r="Q90" s="7">
        <f>M90</f>
        <v>-0.94491637341492241</v>
      </c>
      <c r="R90" s="7">
        <f>RANK(Q90,$Q$4:$Q$124)</f>
        <v>107</v>
      </c>
      <c r="S90" s="7">
        <v>87</v>
      </c>
      <c r="T90">
        <f>P90/(COUNT($M$4:$M$124)+1)-0.5</f>
        <v>0.37704918032786883</v>
      </c>
      <c r="U90">
        <f>SUM($T$4:T90)/S90</f>
        <v>-1.1211607311098538E-2</v>
      </c>
      <c r="V90">
        <f>(S90/11)*U90^2</f>
        <v>9.9417382266820016E-4</v>
      </c>
      <c r="X90">
        <f>R90/(COUNT($O$4:$O$124)+1)-0.5</f>
        <v>0.37704918032786883</v>
      </c>
      <c r="Y90">
        <f>SUM($X$4:X90)/S90</f>
        <v>-1.1400037686074983E-2</v>
      </c>
      <c r="Z90">
        <f>(S90/11)*Y90^2</f>
        <v>1.0278722503838089E-3</v>
      </c>
    </row>
    <row r="91" spans="1:26" ht="15.75" x14ac:dyDescent="0.25">
      <c r="A91" s="4">
        <v>42688</v>
      </c>
      <c r="B91">
        <v>4.2770000000000001</v>
      </c>
      <c r="C91">
        <f>(B91-B90)/B90</f>
        <v>3.5593220338983107E-2</v>
      </c>
      <c r="D91">
        <v>2.2614000000000001</v>
      </c>
      <c r="E91">
        <v>9.2406000000000006</v>
      </c>
      <c r="F91" s="15">
        <f>(((E91/100)+1)^(1/365)-1)</f>
        <v>2.4217343732435559E-4</v>
      </c>
      <c r="G91">
        <f>1+F91</f>
        <v>1.0002421734373244</v>
      </c>
      <c r="H91">
        <f>C91-F91</f>
        <v>3.5351046901658752E-2</v>
      </c>
      <c r="I91" s="36">
        <f>H91^2</f>
        <v>1.2496965170432769E-3</v>
      </c>
      <c r="J91" s="7"/>
      <c r="K91" s="7"/>
      <c r="L91" s="7"/>
      <c r="M91" s="7">
        <f>C91/$K$3</f>
        <v>0.2670825442304397</v>
      </c>
      <c r="N91" s="7"/>
      <c r="O91" s="7">
        <f>M91</f>
        <v>0.2670825442304397</v>
      </c>
      <c r="P91" s="7">
        <f>RANK(O91,$O$4:$O$124)</f>
        <v>29</v>
      </c>
      <c r="Q91" s="7">
        <f>M91</f>
        <v>0.2670825442304397</v>
      </c>
      <c r="R91" s="7">
        <f>RANK(Q91,$Q$4:$Q$124)</f>
        <v>29</v>
      </c>
      <c r="S91" s="7">
        <v>88</v>
      </c>
      <c r="T91">
        <f>P91/(COUNT($M$4:$M$124)+1)-0.5</f>
        <v>-0.26229508196721313</v>
      </c>
      <c r="U91">
        <f>SUM($T$4:T91)/S91</f>
        <v>-1.406482861400893E-2</v>
      </c>
      <c r="V91">
        <f>(S91/11)*U91^2</f>
        <v>1.582555231531555E-3</v>
      </c>
      <c r="X91">
        <f>R91/(COUNT($O$4:$O$124)+1)-0.5</f>
        <v>-0.26229508196721313</v>
      </c>
      <c r="Y91">
        <f>SUM($X$4:X91)/S91</f>
        <v>-1.4251117734724282E-2</v>
      </c>
      <c r="Z91">
        <f>(S91/11)*Y91^2</f>
        <v>1.6247548535117836E-3</v>
      </c>
    </row>
    <row r="92" spans="1:26" ht="15.75" x14ac:dyDescent="0.25">
      <c r="A92" s="4">
        <v>42689</v>
      </c>
      <c r="B92">
        <v>3.71</v>
      </c>
      <c r="C92">
        <f>(B92-B91)/B91</f>
        <v>-0.13256955810147303</v>
      </c>
      <c r="D92">
        <v>2.2189000000000001</v>
      </c>
      <c r="E92">
        <v>9.2112999999999996</v>
      </c>
      <c r="F92" s="15">
        <f>(((E92/100)+1)^(1/365)-1)</f>
        <v>2.4143832461720471E-4</v>
      </c>
      <c r="G92">
        <f>1+F92</f>
        <v>1.0002414383246172</v>
      </c>
      <c r="H92">
        <f>C92-F92</f>
        <v>-0.13281099642609023</v>
      </c>
      <c r="I92" s="36">
        <f>H92^2</f>
        <v>1.7638760771690954E-2</v>
      </c>
      <c r="J92" s="7"/>
      <c r="K92" s="7"/>
      <c r="L92" s="7"/>
      <c r="M92" s="7">
        <f>C92/$K$3</f>
        <v>-0.99476851288073387</v>
      </c>
      <c r="N92" s="7"/>
      <c r="O92" s="7">
        <f>M92</f>
        <v>-0.99476851288073387</v>
      </c>
      <c r="P92" s="7">
        <f>RANK(O92,$O$4:$O$124)</f>
        <v>109</v>
      </c>
      <c r="Q92" s="7">
        <f>M92</f>
        <v>-0.99476851288073387</v>
      </c>
      <c r="R92" s="7">
        <f>RANK(Q92,$Q$4:$Q$124)</f>
        <v>109</v>
      </c>
      <c r="S92" s="7">
        <v>89</v>
      </c>
      <c r="T92">
        <f>P92/(COUNT($M$4:$M$124)+1)-0.5</f>
        <v>0.39344262295081966</v>
      </c>
      <c r="U92">
        <f>SUM($T$4:T92)/S92</f>
        <v>-9.4860932031681604E-3</v>
      </c>
      <c r="V92">
        <f>(S92/11)*U92^2</f>
        <v>7.2806825627892658E-4</v>
      </c>
      <c r="X92">
        <f>R92/(COUNT($O$4:$O$124)+1)-0.5</f>
        <v>0.39344262295081966</v>
      </c>
      <c r="Y92">
        <f>SUM($X$4:X92)/S92</f>
        <v>-9.6702891876956978E-3</v>
      </c>
      <c r="Z92">
        <f>(S92/11)*Y92^2</f>
        <v>7.5661726133237502E-4</v>
      </c>
    </row>
    <row r="93" spans="1:26" ht="15.75" x14ac:dyDescent="0.25">
      <c r="A93" s="4">
        <v>42690</v>
      </c>
      <c r="B93">
        <v>3.7450000000000001</v>
      </c>
      <c r="C93">
        <f>(B93-B92)/B92</f>
        <v>9.4339622641509812E-3</v>
      </c>
      <c r="D93">
        <v>2.2225000000000001</v>
      </c>
      <c r="E93">
        <v>9.2172999999999998</v>
      </c>
      <c r="F93" s="15">
        <f>(((E93/100)+1)^(1/365)-1)</f>
        <v>2.4158887565550735E-4</v>
      </c>
      <c r="G93">
        <f>1+F93</f>
        <v>1.0002415888756555</v>
      </c>
      <c r="H93">
        <f>C93-F93</f>
        <v>9.1923733884954738E-3</v>
      </c>
      <c r="I93" s="36">
        <f>H93^2</f>
        <v>8.4499728513519765E-5</v>
      </c>
      <c r="J93" s="7"/>
      <c r="K93" s="7"/>
      <c r="L93" s="7"/>
      <c r="M93" s="7">
        <f>C93/$K$3</f>
        <v>7.0790072370152654E-2</v>
      </c>
      <c r="N93" s="7"/>
      <c r="O93" s="7">
        <f>M93</f>
        <v>7.0790072370152654E-2</v>
      </c>
      <c r="P93" s="7">
        <f>RANK(O93,$O$4:$O$124)</f>
        <v>43</v>
      </c>
      <c r="Q93" s="7">
        <f>M93</f>
        <v>7.0790072370152654E-2</v>
      </c>
      <c r="R93" s="7">
        <f>RANK(Q93,$Q$4:$Q$124)</f>
        <v>43</v>
      </c>
      <c r="S93" s="7">
        <v>90</v>
      </c>
      <c r="T93">
        <f>P93/(COUNT($M$4:$M$124)+1)-0.5</f>
        <v>-0.14754098360655737</v>
      </c>
      <c r="U93">
        <f>SUM($T$4:T93)/S93</f>
        <v>-1.1020036429872484E-2</v>
      </c>
      <c r="V93">
        <f>(S93/11)*U93^2</f>
        <v>9.9360984203768188E-4</v>
      </c>
      <c r="X93">
        <f>R93/(COUNT($O$4:$O$124)+1)-0.5</f>
        <v>-0.14754098360655737</v>
      </c>
      <c r="Y93">
        <f>SUM($X$4:X93)/S93</f>
        <v>-1.1202185792349715E-2</v>
      </c>
      <c r="Z93">
        <f>(S93/11)*Y93^2</f>
        <v>1.026727907942633E-3</v>
      </c>
    </row>
    <row r="94" spans="1:26" ht="15.75" x14ac:dyDescent="0.25">
      <c r="A94" s="4">
        <v>42691</v>
      </c>
      <c r="B94">
        <v>3.5489999999999999</v>
      </c>
      <c r="C94">
        <f>(B94-B93)/B93</f>
        <v>-5.2336448598130886E-2</v>
      </c>
      <c r="D94">
        <v>2.3026</v>
      </c>
      <c r="E94">
        <v>9.2058999999999997</v>
      </c>
      <c r="F94" s="15">
        <f>(((E94/100)+1)^(1/365)-1)</f>
        <v>2.413028216301516E-4</v>
      </c>
      <c r="G94">
        <f>1+F94</f>
        <v>1.0002413028216302</v>
      </c>
      <c r="H94">
        <f>C94-F94</f>
        <v>-5.2577751419761037E-2</v>
      </c>
      <c r="I94" s="36">
        <f>H94^2</f>
        <v>2.7644199443581838E-3</v>
      </c>
      <c r="J94" s="7"/>
      <c r="K94" s="7"/>
      <c r="L94" s="7"/>
      <c r="M94" s="7">
        <f>C94/$K$3</f>
        <v>-0.39271950428899516</v>
      </c>
      <c r="N94" s="7"/>
      <c r="O94" s="7">
        <f>M94</f>
        <v>-0.39271950428899516</v>
      </c>
      <c r="P94" s="7">
        <f>RANK(O94,$O$4:$O$124)</f>
        <v>80</v>
      </c>
      <c r="Q94" s="7">
        <f>M94</f>
        <v>-0.39271950428899516</v>
      </c>
      <c r="R94" s="7">
        <f>RANK(Q94,$Q$4:$Q$124)</f>
        <v>80</v>
      </c>
      <c r="S94" s="7">
        <v>91</v>
      </c>
      <c r="T94">
        <f>P94/(COUNT($M$4:$M$124)+1)-0.5</f>
        <v>0.15573770491803274</v>
      </c>
      <c r="U94">
        <f>SUM($T$4:T94)/S94</f>
        <v>-9.1875337776977008E-3</v>
      </c>
      <c r="V94">
        <f>(S94/11)*U94^2</f>
        <v>6.9830733630787207E-4</v>
      </c>
      <c r="X94">
        <f>R94/(COUNT($O$4:$O$124)+1)-0.5</f>
        <v>0.15573770491803274</v>
      </c>
      <c r="Y94">
        <f>SUM($X$4:X94)/S94</f>
        <v>-9.3676814988290294E-3</v>
      </c>
      <c r="Z94">
        <f>(S94/11)*Y94^2</f>
        <v>7.2596041421625786E-4</v>
      </c>
    </row>
    <row r="95" spans="1:26" ht="15.75" x14ac:dyDescent="0.25">
      <c r="A95" s="4">
        <v>42692</v>
      </c>
      <c r="B95">
        <v>3.6259999999999999</v>
      </c>
      <c r="C95">
        <f>(B95-B94)/B94</f>
        <v>2.1696252465483224E-2</v>
      </c>
      <c r="D95">
        <v>2.3548</v>
      </c>
      <c r="E95">
        <v>9.2126999999999999</v>
      </c>
      <c r="F95" s="15">
        <f>(((E95/100)+1)^(1/365)-1)</f>
        <v>2.4147345393066288E-4</v>
      </c>
      <c r="G95">
        <f>1+F95</f>
        <v>1.0002414734539307</v>
      </c>
      <c r="H95">
        <f>C95-F95</f>
        <v>2.1454779011552561E-2</v>
      </c>
      <c r="I95" s="36">
        <f>H95^2</f>
        <v>4.6030754243455628E-4</v>
      </c>
      <c r="J95" s="7"/>
      <c r="K95" s="7"/>
      <c r="L95" s="7"/>
      <c r="M95" s="7">
        <f>C95/$K$3</f>
        <v>0.16280320391242134</v>
      </c>
      <c r="N95" s="7"/>
      <c r="O95" s="7">
        <f>M95</f>
        <v>0.16280320391242134</v>
      </c>
      <c r="P95" s="7">
        <f>RANK(O95,$O$4:$O$124)</f>
        <v>35</v>
      </c>
      <c r="Q95" s="7">
        <f>M95</f>
        <v>0.16280320391242134</v>
      </c>
      <c r="R95" s="7">
        <f>RANK(Q95,$Q$4:$Q$124)</f>
        <v>35</v>
      </c>
      <c r="S95" s="7">
        <v>92</v>
      </c>
      <c r="T95">
        <f>P95/(COUNT($M$4:$M$124)+1)-0.5</f>
        <v>-0.21311475409836067</v>
      </c>
      <c r="U95">
        <f>SUM($T$4:T95)/S95</f>
        <v>-1.1404133998574472E-2</v>
      </c>
      <c r="V95">
        <f>(S95/11)*U95^2</f>
        <v>1.0877266406986072E-3</v>
      </c>
      <c r="X95">
        <f>R95/(COUNT($O$4:$O$124)+1)-0.5</f>
        <v>-0.21311475409836067</v>
      </c>
      <c r="Y95">
        <f>SUM($X$4:X95)/S95</f>
        <v>-1.1582323592302201E-2</v>
      </c>
      <c r="Z95">
        <f>(S95/11)*Y95^2</f>
        <v>1.1219836564823286E-3</v>
      </c>
    </row>
    <row r="96" spans="1:26" ht="15.75" x14ac:dyDescent="0.25">
      <c r="A96" s="4">
        <v>42695</v>
      </c>
      <c r="B96">
        <v>3.157</v>
      </c>
      <c r="C96">
        <f>(B96-B95)/B95</f>
        <v>-0.12934362934362931</v>
      </c>
      <c r="D96">
        <v>2.3153999999999999</v>
      </c>
      <c r="E96">
        <v>9.2050999999999998</v>
      </c>
      <c r="F96" s="15">
        <f>(((E96/100)+1)^(1/365)-1)</f>
        <v>2.4128274654522386E-4</v>
      </c>
      <c r="G96">
        <f>1+F96</f>
        <v>1.0002412827465452</v>
      </c>
      <c r="H96">
        <f>C96-F96</f>
        <v>-0.12958491209017453</v>
      </c>
      <c r="I96" s="36">
        <f>H96^2</f>
        <v>1.6792249441418262E-2</v>
      </c>
      <c r="J96" s="7"/>
      <c r="K96" s="7"/>
      <c r="L96" s="7"/>
      <c r="M96" s="7">
        <f>C96/$K$3</f>
        <v>-0.97056195747649032</v>
      </c>
      <c r="N96" s="7"/>
      <c r="O96" s="7">
        <f>M96</f>
        <v>-0.97056195747649032</v>
      </c>
      <c r="P96" s="7">
        <f>RANK(O96,$O$4:$O$124)</f>
        <v>108</v>
      </c>
      <c r="Q96" s="7">
        <f>M96</f>
        <v>-0.97056195747649032</v>
      </c>
      <c r="R96" s="7">
        <f>RANK(Q96,$Q$4:$Q$124)</f>
        <v>108</v>
      </c>
      <c r="S96" s="7">
        <v>93</v>
      </c>
      <c r="T96">
        <f>P96/(COUNT($M$4:$M$124)+1)-0.5</f>
        <v>0.38524590163934425</v>
      </c>
      <c r="U96">
        <f>SUM($T$4:T96)/S96</f>
        <v>-7.1390798519301848E-3</v>
      </c>
      <c r="V96">
        <f>(S96/11)*U96^2</f>
        <v>4.3089826229980935E-4</v>
      </c>
      <c r="X96">
        <f>R96/(COUNT($O$4:$O$124)+1)-0.5</f>
        <v>0.38524590163934425</v>
      </c>
      <c r="Y96">
        <f>SUM($X$4:X96)/S96</f>
        <v>-7.3153534285210564E-3</v>
      </c>
      <c r="Z96">
        <f>(S96/11)*Y96^2</f>
        <v>4.5243989162984131E-4</v>
      </c>
    </row>
    <row r="97" spans="1:26" ht="15.75" x14ac:dyDescent="0.25">
      <c r="A97" s="4">
        <v>42696</v>
      </c>
      <c r="B97">
        <v>6.2789999999999999</v>
      </c>
      <c r="C97">
        <f>(B97-B96)/B96</f>
        <v>0.98891352549889133</v>
      </c>
      <c r="D97">
        <v>2.3119000000000001</v>
      </c>
      <c r="E97">
        <v>9.1785999999999994</v>
      </c>
      <c r="F97" s="15">
        <f>(((E97/100)+1)^(1/365)-1)</f>
        <v>2.4061767645333632E-4</v>
      </c>
      <c r="G97">
        <f>1+F97</f>
        <v>1.0002406176764533</v>
      </c>
      <c r="H97">
        <f>C97-F97</f>
        <v>0.988672907822438</v>
      </c>
      <c r="I97" s="36">
        <f>H97^2</f>
        <v>0.97747411866207501</v>
      </c>
      <c r="J97" s="7"/>
      <c r="K97" s="7"/>
      <c r="L97" s="7"/>
      <c r="M97" s="7">
        <f>C97/$K$3</f>
        <v>7.4205575640162378</v>
      </c>
      <c r="N97" s="7"/>
      <c r="O97" s="7">
        <f>M97</f>
        <v>7.4205575640162378</v>
      </c>
      <c r="P97" s="7">
        <f>RANK(O97,$O$4:$O$124)</f>
        <v>1</v>
      </c>
      <c r="Q97" s="7">
        <f>M97</f>
        <v>7.4205575640162378</v>
      </c>
      <c r="R97" s="7">
        <f>RANK(Q97,$Q$4:$Q$124)</f>
        <v>1</v>
      </c>
      <c r="S97" s="7">
        <v>94</v>
      </c>
      <c r="T97">
        <f>P97/(COUNT($M$4:$M$124)+1)-0.5</f>
        <v>-0.49180327868852458</v>
      </c>
      <c r="U97">
        <f>SUM($T$4:T97)/S97</f>
        <v>-1.2295081967213104E-2</v>
      </c>
      <c r="V97">
        <f>(S97/11)*U97^2</f>
        <v>1.2918081649605411E-3</v>
      </c>
      <c r="X97">
        <f>R97/(COUNT($O$4:$O$124)+1)-0.5</f>
        <v>-0.49180327868852458</v>
      </c>
      <c r="Y97">
        <f>SUM($X$4:X97)/S97</f>
        <v>-1.2469480292989178E-2</v>
      </c>
      <c r="Z97">
        <f>(S97/11)*Y97^2</f>
        <v>1.3287151131873703E-3</v>
      </c>
    </row>
    <row r="98" spans="1:26" ht="15.75" x14ac:dyDescent="0.25">
      <c r="A98" s="4">
        <v>42697</v>
      </c>
      <c r="B98">
        <v>4.9000000000000004</v>
      </c>
      <c r="C98">
        <f>(B98-B97)/B97</f>
        <v>-0.21962095875139348</v>
      </c>
      <c r="D98">
        <v>2.3498000000000001</v>
      </c>
      <c r="E98">
        <v>9.1694999999999993</v>
      </c>
      <c r="F98" s="15">
        <f>(((E98/100)+1)^(1/365)-1)</f>
        <v>2.4038925676039824E-4</v>
      </c>
      <c r="G98">
        <f>1+F98</f>
        <v>1.0002403892567604</v>
      </c>
      <c r="H98">
        <f>C98-F98</f>
        <v>-0.21986134800815388</v>
      </c>
      <c r="I98" s="36">
        <f>H98^2</f>
        <v>4.8339012347962548E-2</v>
      </c>
      <c r="J98" s="7"/>
      <c r="K98" s="7"/>
      <c r="L98" s="7"/>
      <c r="M98" s="7">
        <f>C98/$K$3</f>
        <v>-1.6479802577854197</v>
      </c>
      <c r="N98" s="7"/>
      <c r="O98" s="7">
        <f>M98</f>
        <v>-1.6479802577854197</v>
      </c>
      <c r="P98" s="7">
        <f>RANK(O98,$O$4:$O$124)</f>
        <v>119</v>
      </c>
      <c r="Q98" s="7">
        <f>M98</f>
        <v>-1.6479802577854197</v>
      </c>
      <c r="R98" s="7">
        <f>RANK(Q98,$Q$4:$Q$124)</f>
        <v>119</v>
      </c>
      <c r="S98" s="7">
        <v>95</v>
      </c>
      <c r="T98">
        <f>P98/(COUNT($M$4:$M$124)+1)-0.5</f>
        <v>0.47540983606557374</v>
      </c>
      <c r="U98">
        <f>SUM($T$4:T98)/S98</f>
        <v>-7.1613459879206103E-3</v>
      </c>
      <c r="V98">
        <f>(S98/11)*U98^2</f>
        <v>4.4291484127973905E-4</v>
      </c>
      <c r="X98">
        <f>R98/(COUNT($O$4:$O$124)+1)-0.5</f>
        <v>0.47540983606557374</v>
      </c>
      <c r="Y98">
        <f>SUM($X$4:X98)/S98</f>
        <v>-7.3339085418464107E-3</v>
      </c>
      <c r="Z98">
        <f>(S98/11)*Y98^2</f>
        <v>4.6451730704690327E-4</v>
      </c>
    </row>
    <row r="99" spans="1:26" ht="15.75" x14ac:dyDescent="0.25">
      <c r="A99" s="4">
        <v>42699</v>
      </c>
      <c r="B99">
        <v>5.383</v>
      </c>
      <c r="C99">
        <f>(B99-B98)/B98</f>
        <v>9.857142857142849E-2</v>
      </c>
      <c r="D99">
        <v>2.3572000000000002</v>
      </c>
      <c r="E99">
        <v>9.1509999999999998</v>
      </c>
      <c r="F99" s="15">
        <f>(((E99/100)+1)^(1/365)-1)</f>
        <v>2.399248285094302E-4</v>
      </c>
      <c r="G99">
        <f>1+F99</f>
        <v>1.0002399248285094</v>
      </c>
      <c r="H99">
        <f>C99-F99</f>
        <v>9.833150374291906E-2</v>
      </c>
      <c r="I99" s="36">
        <f>H99^2</f>
        <v>9.6690846283437049E-3</v>
      </c>
      <c r="J99" s="7"/>
      <c r="K99" s="7"/>
      <c r="L99" s="7"/>
      <c r="M99" s="7">
        <f>C99/$K$3</f>
        <v>0.73965512759327712</v>
      </c>
      <c r="N99" s="7"/>
      <c r="O99" s="7">
        <f>M99</f>
        <v>0.73965512759327712</v>
      </c>
      <c r="P99" s="7">
        <f>RANK(O99,$O$4:$O$124)</f>
        <v>11</v>
      </c>
      <c r="Q99" s="7">
        <f>M99</f>
        <v>0.73965512759327712</v>
      </c>
      <c r="R99" s="7">
        <f>RANK(Q99,$Q$4:$Q$124)</f>
        <v>11</v>
      </c>
      <c r="S99" s="7">
        <v>96</v>
      </c>
      <c r="T99">
        <f>P99/(COUNT($M$4:$M$124)+1)-0.5</f>
        <v>-0.4098360655737705</v>
      </c>
      <c r="U99">
        <f>SUM($T$4:T99)/S99</f>
        <v>-1.1355874316939879E-2</v>
      </c>
      <c r="V99">
        <f>(S99/11)*U99^2</f>
        <v>1.1254331476549943E-3</v>
      </c>
      <c r="X99">
        <f>R99/(COUNT($O$4:$O$124)+1)-0.5</f>
        <v>-0.4098360655737705</v>
      </c>
      <c r="Y99">
        <f>SUM($X$4:X99)/S99</f>
        <v>-1.1526639344262285E-2</v>
      </c>
      <c r="Z99">
        <f>(S99/11)*Y99^2</f>
        <v>1.1595352544526132E-3</v>
      </c>
    </row>
    <row r="100" spans="1:26" ht="15.75" x14ac:dyDescent="0.25">
      <c r="A100" s="4">
        <v>42702</v>
      </c>
      <c r="B100">
        <v>4.9909999999999997</v>
      </c>
      <c r="C100">
        <f>(B100-B99)/B99</f>
        <v>-7.2821846553966257E-2</v>
      </c>
      <c r="D100">
        <v>2.3124000000000002</v>
      </c>
      <c r="E100">
        <v>9.1379000000000001</v>
      </c>
      <c r="F100" s="15">
        <f>(((E100/100)+1)^(1/365)-1)</f>
        <v>2.3959591562294769E-4</v>
      </c>
      <c r="G100">
        <f>1+F100</f>
        <v>1.0002395959156229</v>
      </c>
      <c r="H100">
        <f>C100-F100</f>
        <v>-7.3061442469589205E-2</v>
      </c>
      <c r="I100" s="36">
        <f>H100^2</f>
        <v>5.337974375737093E-3</v>
      </c>
      <c r="J100" s="7"/>
      <c r="K100" s="7"/>
      <c r="L100" s="7"/>
      <c r="M100" s="7">
        <f>C100/$K$3</f>
        <v>-0.54643676149444065</v>
      </c>
      <c r="N100" s="7"/>
      <c r="O100" s="7">
        <f>M100</f>
        <v>-0.54643676149444065</v>
      </c>
      <c r="P100" s="7">
        <f>RANK(O100,$O$4:$O$124)</f>
        <v>90</v>
      </c>
      <c r="Q100" s="7">
        <f>M100</f>
        <v>-0.54643676149444065</v>
      </c>
      <c r="R100" s="7">
        <f>RANK(Q100,$Q$4:$Q$124)</f>
        <v>90</v>
      </c>
      <c r="S100" s="7">
        <v>97</v>
      </c>
      <c r="T100">
        <f>P100/(COUNT($M$4:$M$124)+1)-0.5</f>
        <v>0.23770491803278693</v>
      </c>
      <c r="U100">
        <f>SUM($T$4:T100)/S100</f>
        <v>-8.7882372824066128E-3</v>
      </c>
      <c r="V100">
        <f>(S100/11)*U100^2</f>
        <v>6.8105564632659193E-4</v>
      </c>
      <c r="X100">
        <f>R100/(COUNT($O$4:$O$124)+1)-0.5</f>
        <v>0.23770491803278693</v>
      </c>
      <c r="Y100">
        <f>SUM($X$4:X100)/S100</f>
        <v>-8.9572418455298192E-3</v>
      </c>
      <c r="Z100">
        <f>(S100/11)*Y100^2</f>
        <v>7.0750196395391943E-4</v>
      </c>
    </row>
    <row r="101" spans="1:26" ht="15.75" x14ac:dyDescent="0.25">
      <c r="A101" s="4">
        <v>42703</v>
      </c>
      <c r="B101">
        <v>4.76</v>
      </c>
      <c r="C101">
        <f>(B101-B100)/B100</f>
        <v>-4.6283309957924242E-2</v>
      </c>
      <c r="D101">
        <v>2.2909999999999999</v>
      </c>
      <c r="E101">
        <v>9.1347000000000005</v>
      </c>
      <c r="F101" s="15">
        <f>(((E101/100)+1)^(1/365)-1)</f>
        <v>2.3951556450696465E-4</v>
      </c>
      <c r="G101">
        <f>1+F101</f>
        <v>1.000239515564507</v>
      </c>
      <c r="H101">
        <f>C101-F101</f>
        <v>-4.6522825522431206E-2</v>
      </c>
      <c r="I101" s="36">
        <f>H101^2</f>
        <v>2.1643732945905766E-3</v>
      </c>
      <c r="J101" s="7"/>
      <c r="K101" s="7"/>
      <c r="L101" s="7"/>
      <c r="M101" s="7">
        <f>C101/$K$3</f>
        <v>-0.34729827931387497</v>
      </c>
      <c r="N101" s="7"/>
      <c r="O101" s="7">
        <f>M101</f>
        <v>-0.34729827931387497</v>
      </c>
      <c r="P101" s="7">
        <f>RANK(O101,$O$4:$O$124)</f>
        <v>74</v>
      </c>
      <c r="Q101" s="7">
        <f>M101</f>
        <v>-0.34729827931387497</v>
      </c>
      <c r="R101" s="7">
        <f>RANK(Q101,$Q$4:$Q$124)</f>
        <v>74</v>
      </c>
      <c r="S101" s="7">
        <v>98</v>
      </c>
      <c r="T101">
        <f>P101/(COUNT($M$4:$M$124)+1)-0.5</f>
        <v>0.10655737704918034</v>
      </c>
      <c r="U101">
        <f>SUM($T$4:T101)/S101</f>
        <v>-7.6112412177985825E-3</v>
      </c>
      <c r="V101">
        <f>(S101/11)*U101^2</f>
        <v>5.1611248198187021E-4</v>
      </c>
      <c r="X101">
        <f>R101/(COUNT($O$4:$O$124)+1)-0.5</f>
        <v>0.10655737704918034</v>
      </c>
      <c r="Y101">
        <f>SUM($X$4:X101)/S101</f>
        <v>-7.7785212445633896E-3</v>
      </c>
      <c r="Z101">
        <f>(S101/11)*Y101^2</f>
        <v>5.3904804451892271E-4</v>
      </c>
    </row>
    <row r="102" spans="1:26" ht="15.75" x14ac:dyDescent="0.25">
      <c r="A102" s="4">
        <v>42704</v>
      </c>
      <c r="B102">
        <v>3.71</v>
      </c>
      <c r="C102">
        <f>(B102-B101)/B101</f>
        <v>-0.22058823529411761</v>
      </c>
      <c r="D102">
        <v>2.3809</v>
      </c>
      <c r="E102">
        <v>9.1704000000000008</v>
      </c>
      <c r="F102" s="15">
        <f>(((E102/100)+1)^(1/365)-1)</f>
        <v>2.4041184856504749E-4</v>
      </c>
      <c r="G102">
        <f>1+F102</f>
        <v>1.000240411848565</v>
      </c>
      <c r="H102">
        <f>C102-F102</f>
        <v>-0.22082864714268266</v>
      </c>
      <c r="I102" s="36">
        <f>H102^2</f>
        <v>4.8765291398867448E-2</v>
      </c>
      <c r="J102" s="7"/>
      <c r="K102" s="7"/>
      <c r="L102" s="7"/>
      <c r="M102" s="7">
        <f>C102/$K$3</f>
        <v>-1.6552384568903271</v>
      </c>
      <c r="N102" s="7"/>
      <c r="O102" s="7">
        <f>M102</f>
        <v>-1.6552384568903271</v>
      </c>
      <c r="P102" s="7">
        <f>RANK(O102,$O$4:$O$124)</f>
        <v>120</v>
      </c>
      <c r="Q102" s="7">
        <f>M102</f>
        <v>-1.6552384568903271</v>
      </c>
      <c r="R102" s="7">
        <f>RANK(Q102,$Q$4:$Q$124)</f>
        <v>120</v>
      </c>
      <c r="S102" s="7">
        <v>99</v>
      </c>
      <c r="T102">
        <f>P102/(COUNT($M$4:$M$124)+1)-0.5</f>
        <v>0.48360655737704916</v>
      </c>
      <c r="U102">
        <f>SUM($T$4:T102)/S102</f>
        <v>-2.6494452723960804E-3</v>
      </c>
      <c r="V102">
        <f>(S102/11)*U102^2</f>
        <v>6.3176042262797462E-5</v>
      </c>
      <c r="X102">
        <f>R102/(COUNT($O$4:$O$124)+1)-0.5</f>
        <v>0.48360655737704916</v>
      </c>
      <c r="Y102">
        <f>SUM($X$4:X102)/S102</f>
        <v>-2.8150356019208387E-3</v>
      </c>
      <c r="Z102">
        <f>(S102/11)*Y102^2</f>
        <v>7.1319828960736371E-5</v>
      </c>
    </row>
    <row r="103" spans="1:26" ht="15.75" x14ac:dyDescent="0.25">
      <c r="A103" s="4">
        <v>42705</v>
      </c>
      <c r="B103">
        <v>3.3810000000000002</v>
      </c>
      <c r="C103">
        <f>(B103-B102)/B102</f>
        <v>-8.8679245283018793E-2</v>
      </c>
      <c r="D103">
        <v>2.4481000000000002</v>
      </c>
      <c r="E103">
        <v>9.2042000000000002</v>
      </c>
      <c r="F103" s="15">
        <f>(((E103/100)+1)^(1/365)-1)</f>
        <v>2.4126016189951471E-4</v>
      </c>
      <c r="G103">
        <f>1+F103</f>
        <v>1.0002412601618995</v>
      </c>
      <c r="H103">
        <f>C103-F103</f>
        <v>-8.8920505444918307E-2</v>
      </c>
      <c r="I103" s="36">
        <f>H103^2</f>
        <v>7.9068562885797472E-3</v>
      </c>
      <c r="J103" s="7"/>
      <c r="K103" s="7"/>
      <c r="L103" s="7"/>
      <c r="M103" s="7">
        <f>C103/$K$3</f>
        <v>-0.66542668027943164</v>
      </c>
      <c r="N103" s="7"/>
      <c r="O103" s="7">
        <f>M103</f>
        <v>-0.66542668027943164</v>
      </c>
      <c r="P103" s="7">
        <f>RANK(O103,$O$4:$O$124)</f>
        <v>98</v>
      </c>
      <c r="Q103" s="7">
        <f>M103</f>
        <v>-0.66542668027943164</v>
      </c>
      <c r="R103" s="7">
        <f>RANK(Q103,$Q$4:$Q$124)</f>
        <v>98</v>
      </c>
      <c r="S103" s="7">
        <v>100</v>
      </c>
      <c r="T103">
        <f>P103/(COUNT($M$4:$M$124)+1)-0.5</f>
        <v>0.30327868852459017</v>
      </c>
      <c r="U103">
        <f>SUM($T$4:T103)/S103</f>
        <v>4.0983606557378204E-4</v>
      </c>
      <c r="V103">
        <f>(S103/11)*U103^2</f>
        <v>1.5269600058636126E-6</v>
      </c>
      <c r="X103">
        <f>R103/(COUNT($O$4:$O$124)+1)-0.5</f>
        <v>0.30327868852459017</v>
      </c>
      <c r="Y103">
        <f>SUM($X$4:X103)/S103</f>
        <v>2.4590163934427146E-4</v>
      </c>
      <c r="Z103">
        <f>(S103/11)*Y103^2</f>
        <v>5.4970560211091049E-7</v>
      </c>
    </row>
    <row r="104" spans="1:26" ht="15.75" x14ac:dyDescent="0.25">
      <c r="A104" s="4">
        <v>42706</v>
      </c>
      <c r="B104">
        <v>3.395</v>
      </c>
      <c r="C104">
        <f>(B104-B103)/B103</f>
        <v>4.1407867494823395E-3</v>
      </c>
      <c r="D104">
        <v>2.3830999999999998</v>
      </c>
      <c r="E104">
        <v>9.1959</v>
      </c>
      <c r="F104" s="15">
        <f>(((E104/100)+1)^(1/365)-1)</f>
        <v>2.410518725273203E-4</v>
      </c>
      <c r="G104">
        <f>1+F104</f>
        <v>1.0002410518725273</v>
      </c>
      <c r="H104">
        <f>C104-F104</f>
        <v>3.8997348769550192E-3</v>
      </c>
      <c r="I104" s="36">
        <f>H104^2</f>
        <v>1.5207932110539378E-5</v>
      </c>
      <c r="J104" s="7"/>
      <c r="K104" s="7"/>
      <c r="L104" s="7"/>
      <c r="M104" s="7">
        <f>C104/$K$3</f>
        <v>3.1071418928513617E-2</v>
      </c>
      <c r="N104" s="7"/>
      <c r="O104" s="7">
        <f>M104</f>
        <v>3.1071418928513617E-2</v>
      </c>
      <c r="P104" s="7">
        <f>RANK(O104,$O$4:$O$124)</f>
        <v>45</v>
      </c>
      <c r="Q104" s="7">
        <f>M104</f>
        <v>3.1071418928513617E-2</v>
      </c>
      <c r="R104" s="7">
        <f>RANK(Q104,$Q$4:$Q$124)</f>
        <v>45</v>
      </c>
      <c r="S104" s="7">
        <v>101</v>
      </c>
      <c r="T104">
        <f>P104/(COUNT($M$4:$M$124)+1)-0.5</f>
        <v>-0.13114754098360654</v>
      </c>
      <c r="U104">
        <f>SUM($T$4:T104)/S104</f>
        <v>-8.9271222204186465E-4</v>
      </c>
      <c r="V104">
        <f>(S104/11)*U104^2</f>
        <v>7.317313295425024E-6</v>
      </c>
      <c r="X104">
        <f>R104/(COUNT($O$4:$O$124)+1)-0.5</f>
        <v>-0.13114754098360654</v>
      </c>
      <c r="Y104">
        <f>SUM($X$4:X104)/S104</f>
        <v>-1.0550235351403901E-3</v>
      </c>
      <c r="Z104">
        <f>(S104/11)*Y104^2</f>
        <v>1.0220049148155701E-5</v>
      </c>
    </row>
    <row r="105" spans="1:26" ht="15.75" x14ac:dyDescent="0.25">
      <c r="A105" s="4">
        <v>42709</v>
      </c>
      <c r="B105">
        <v>3.6470000000000002</v>
      </c>
      <c r="C105">
        <f>(B105-B104)/B104</f>
        <v>7.422680412371141E-2</v>
      </c>
      <c r="D105">
        <v>2.3940999999999999</v>
      </c>
      <c r="E105">
        <v>9.1906999999999996</v>
      </c>
      <c r="F105" s="15">
        <f>(((E105/100)+1)^(1/365)-1)</f>
        <v>2.4092136993614233E-4</v>
      </c>
      <c r="G105">
        <f>1+F105</f>
        <v>1.0002409213699361</v>
      </c>
      <c r="H105">
        <f>C105-F105</f>
        <v>7.3985882753775267E-2</v>
      </c>
      <c r="I105" s="36">
        <f>H105^2</f>
        <v>5.4739108468553803E-3</v>
      </c>
      <c r="J105" s="7"/>
      <c r="K105" s="7"/>
      <c r="L105" s="7"/>
      <c r="M105" s="7">
        <f>C105/$K$3</f>
        <v>0.55697920858660144</v>
      </c>
      <c r="N105" s="7"/>
      <c r="O105" s="7">
        <f>M105</f>
        <v>0.55697920858660144</v>
      </c>
      <c r="P105" s="7">
        <f>RANK(O105,$O$4:$O$124)</f>
        <v>13</v>
      </c>
      <c r="Q105" s="7">
        <f>M105</f>
        <v>0.55697920858660144</v>
      </c>
      <c r="R105" s="7">
        <f>RANK(Q105,$Q$4:$Q$124)</f>
        <v>13</v>
      </c>
      <c r="S105" s="7">
        <v>102</v>
      </c>
      <c r="T105">
        <f>P105/(COUNT($M$4:$M$124)+1)-0.5</f>
        <v>-0.39344262295081966</v>
      </c>
      <c r="U105">
        <f>SUM($T$4:T105)/S105</f>
        <v>-4.7412407585985094E-3</v>
      </c>
      <c r="V105">
        <f>(S105/11)*U105^2</f>
        <v>2.0844501099650622E-4</v>
      </c>
      <c r="X105">
        <f>R105/(COUNT($O$4:$O$124)+1)-0.5</f>
        <v>-0.39344262295081966</v>
      </c>
      <c r="Y105">
        <f>SUM($X$4:X105)/S105</f>
        <v>-4.9019607843137159E-3</v>
      </c>
      <c r="Z105">
        <f>(S105/11)*Y105^2</f>
        <v>2.2281639928698667E-4</v>
      </c>
    </row>
    <row r="106" spans="1:26" ht="15.75" x14ac:dyDescent="0.25">
      <c r="A106" s="4">
        <v>42710</v>
      </c>
      <c r="B106">
        <v>3.5489999999999999</v>
      </c>
      <c r="C106">
        <f>(B106-B105)/B105</f>
        <v>-2.6871401151631561E-2</v>
      </c>
      <c r="D106">
        <v>2.3887</v>
      </c>
      <c r="E106">
        <v>9.1682000000000006</v>
      </c>
      <c r="F106" s="15">
        <f>(((E106/100)+1)^(1/365)-1)</f>
        <v>2.4035662382559941E-4</v>
      </c>
      <c r="G106">
        <f>1+F106</f>
        <v>1.0002403566238256</v>
      </c>
      <c r="H106">
        <f>C106-F106</f>
        <v>-2.7111757775457161E-2</v>
      </c>
      <c r="I106" s="36">
        <f>H106^2</f>
        <v>7.3504740967506184E-4</v>
      </c>
      <c r="J106" s="7"/>
      <c r="K106" s="7"/>
      <c r="L106" s="7"/>
      <c r="M106" s="7">
        <f>C106/$K$3</f>
        <v>-0.20163621381440774</v>
      </c>
      <c r="N106" s="7"/>
      <c r="O106" s="7">
        <f>M106</f>
        <v>-0.20163621381440774</v>
      </c>
      <c r="P106" s="7">
        <f>RANK(O106,$O$4:$O$124)</f>
        <v>61</v>
      </c>
      <c r="Q106" s="7">
        <f>M106</f>
        <v>-0.20163621381440774</v>
      </c>
      <c r="R106" s="7">
        <f>RANK(Q106,$Q$4:$Q$124)</f>
        <v>61</v>
      </c>
      <c r="S106" s="7">
        <v>103</v>
      </c>
      <c r="T106">
        <f>P106/(COUNT($M$4:$M$124)+1)-0.5</f>
        <v>0</v>
      </c>
      <c r="U106">
        <f>SUM($T$4:T106)/S106</f>
        <v>-4.6952092949227959E-3</v>
      </c>
      <c r="V106">
        <f>(S106/11)*U106^2</f>
        <v>2.0642127302566635E-4</v>
      </c>
      <c r="X106">
        <f>R106/(COUNT($O$4:$O$124)+1)-0.5</f>
        <v>0</v>
      </c>
      <c r="Y106">
        <f>SUM($X$4:X106)/S106</f>
        <v>-4.8543689320388259E-3</v>
      </c>
      <c r="Z106">
        <f>(S106/11)*Y106^2</f>
        <v>2.2065313327449167E-4</v>
      </c>
    </row>
    <row r="107" spans="1:26" ht="15.75" x14ac:dyDescent="0.25">
      <c r="A107" s="4">
        <v>42711</v>
      </c>
      <c r="B107">
        <v>3.7800000000000002</v>
      </c>
      <c r="C107">
        <f>(B107-B106)/B106</f>
        <v>6.5088757396449801E-2</v>
      </c>
      <c r="D107">
        <v>2.3401000000000001</v>
      </c>
      <c r="E107">
        <v>9.1153999999999993</v>
      </c>
      <c r="F107" s="15">
        <f>(((E107/100)+1)^(1/365)-1)</f>
        <v>2.3903089701349245E-4</v>
      </c>
      <c r="G107">
        <f>1+F107</f>
        <v>1.0002390308970135</v>
      </c>
      <c r="H107">
        <f>C107-F107</f>
        <v>6.4849726499436308E-2</v>
      </c>
      <c r="I107" s="36">
        <f>H107^2</f>
        <v>4.2054870270516916E-3</v>
      </c>
      <c r="J107" s="7"/>
      <c r="K107" s="7"/>
      <c r="L107" s="7"/>
      <c r="M107" s="7">
        <f>C107/$K$3</f>
        <v>0.48840961173726499</v>
      </c>
      <c r="N107" s="7"/>
      <c r="O107" s="7">
        <f>M107</f>
        <v>0.48840961173726499</v>
      </c>
      <c r="P107" s="7">
        <f>RANK(O107,$O$4:$O$124)</f>
        <v>16</v>
      </c>
      <c r="Q107" s="7">
        <f>M107</f>
        <v>0.48840961173726499</v>
      </c>
      <c r="R107" s="7">
        <f>RANK(Q107,$Q$4:$Q$124)</f>
        <v>16</v>
      </c>
      <c r="S107" s="7">
        <v>104</v>
      </c>
      <c r="T107">
        <f>P107/(COUNT($M$4:$M$124)+1)-0.5</f>
        <v>-0.36885245901639341</v>
      </c>
      <c r="U107">
        <f>SUM($T$4:T107)/S107</f>
        <v>-8.1967213114753981E-3</v>
      </c>
      <c r="V107">
        <f>(S107/11)*U107^2</f>
        <v>6.3521536243922518E-4</v>
      </c>
      <c r="X107">
        <f>R107/(COUNT($O$4:$O$124)+1)-0.5</f>
        <v>-0.36885245901639341</v>
      </c>
      <c r="Y107">
        <f>SUM($X$4:X107)/S107</f>
        <v>-8.3543505674653108E-3</v>
      </c>
      <c r="Z107">
        <f>(S107/11)*Y107^2</f>
        <v>6.5988163945702072E-4</v>
      </c>
    </row>
    <row r="108" spans="1:26" ht="15.75" x14ac:dyDescent="0.25">
      <c r="A108" s="4">
        <v>42712</v>
      </c>
      <c r="B108">
        <v>4.8789999999999996</v>
      </c>
      <c r="C108">
        <f>(B108-B107)/B107</f>
        <v>0.29074074074074052</v>
      </c>
      <c r="D108">
        <v>2.4070999999999998</v>
      </c>
      <c r="E108">
        <v>9.0868000000000002</v>
      </c>
      <c r="F108" s="15">
        <f>(((E108/100)+1)^(1/365)-1)</f>
        <v>2.3831252784733969E-4</v>
      </c>
      <c r="G108">
        <f>1+F108</f>
        <v>1.0002383125278473</v>
      </c>
      <c r="H108">
        <f>C108-F108</f>
        <v>0.29050242821289318</v>
      </c>
      <c r="I108" s="36">
        <f>H108^2</f>
        <v>8.4391660797587156E-2</v>
      </c>
      <c r="J108" s="7"/>
      <c r="K108" s="7"/>
      <c r="L108" s="7"/>
      <c r="M108" s="7">
        <f>C108/$K$3</f>
        <v>2.1816451562668053</v>
      </c>
      <c r="N108" s="7"/>
      <c r="O108" s="7">
        <f>M108</f>
        <v>2.1816451562668053</v>
      </c>
      <c r="P108" s="7">
        <f>RANK(O108,$O$4:$O$124)</f>
        <v>5</v>
      </c>
      <c r="Q108" s="7">
        <f>M108</f>
        <v>2.1816451562668053</v>
      </c>
      <c r="R108" s="7">
        <f>RANK(Q108,$Q$4:$Q$124)</f>
        <v>4</v>
      </c>
      <c r="S108" s="7">
        <v>105</v>
      </c>
      <c r="T108">
        <f>P108/(COUNT($M$4:$M$124)+1)-0.5</f>
        <v>-0.45901639344262296</v>
      </c>
      <c r="U108">
        <f>SUM($T$4:T108)/S108</f>
        <v>-1.2490241998438708E-2</v>
      </c>
      <c r="V108">
        <f>(S108/11)*U108^2</f>
        <v>1.4891495676230932E-3</v>
      </c>
      <c r="X108">
        <f>R108/(COUNT($O$4:$O$124)+1)-0.5</f>
        <v>-0.46721311475409838</v>
      </c>
      <c r="Y108">
        <f>SUM($X$4:X108)/S108</f>
        <v>-1.2724434035909435E-2</v>
      </c>
      <c r="Z108">
        <f>(S108/11)*Y108^2</f>
        <v>1.5455162055538272E-3</v>
      </c>
    </row>
    <row r="109" spans="1:26" ht="15.75" x14ac:dyDescent="0.25">
      <c r="A109" s="4">
        <v>42713</v>
      </c>
      <c r="B109">
        <v>4.7039999999999997</v>
      </c>
      <c r="C109">
        <f>(B109-B108)/B108</f>
        <v>-3.5868005738880888E-2</v>
      </c>
      <c r="D109">
        <v>2.4675000000000002</v>
      </c>
      <c r="E109">
        <v>9.0536999999999992</v>
      </c>
      <c r="F109" s="15">
        <f>(((E109/100)+1)^(1/365)-1)</f>
        <v>2.3748089405306594E-4</v>
      </c>
      <c r="G109">
        <f>1+F109</f>
        <v>1.0002374808940531</v>
      </c>
      <c r="H109">
        <f>C109-F109</f>
        <v>-3.6105486632933954E-2</v>
      </c>
      <c r="I109" s="36">
        <f>H109^2</f>
        <v>1.3036061650009724E-3</v>
      </c>
      <c r="J109" s="7"/>
      <c r="K109" s="7"/>
      <c r="L109" s="7"/>
      <c r="M109" s="7">
        <f>C109/$K$3</f>
        <v>-0.26914446453501234</v>
      </c>
      <c r="N109" s="7"/>
      <c r="O109" s="7">
        <f>M109</f>
        <v>-0.26914446453501234</v>
      </c>
      <c r="P109" s="7">
        <f>RANK(O109,$O$4:$O$124)</f>
        <v>69</v>
      </c>
      <c r="Q109" s="7">
        <f>M109</f>
        <v>-0.26914446453501234</v>
      </c>
      <c r="R109" s="7">
        <f>RANK(Q109,$Q$4:$Q$124)</f>
        <v>69</v>
      </c>
      <c r="S109" s="7">
        <v>106</v>
      </c>
      <c r="T109">
        <f>P109/(COUNT($M$4:$M$124)+1)-0.5</f>
        <v>6.557377049180324E-2</v>
      </c>
      <c r="U109">
        <f>SUM($T$4:T109)/S109</f>
        <v>-1.1753789050417556E-2</v>
      </c>
      <c r="V109">
        <f>(S109/11)*U109^2</f>
        <v>1.3312786405838054E-3</v>
      </c>
      <c r="X109">
        <f>R109/(COUNT($O$4:$O$124)+1)-0.5</f>
        <v>6.557377049180324E-2</v>
      </c>
      <c r="Y109">
        <f>SUM($X$4:X109)/S109</f>
        <v>-1.198577172904422E-2</v>
      </c>
      <c r="Z109">
        <f>(S109/11)*Y109^2</f>
        <v>1.3843477034291001E-3</v>
      </c>
    </row>
    <row r="110" spans="1:26" ht="15.75" x14ac:dyDescent="0.25">
      <c r="A110" s="4">
        <v>42716</v>
      </c>
      <c r="B110">
        <v>4.55</v>
      </c>
      <c r="C110">
        <f>(B110-B109)/B109</f>
        <v>-3.2738095238095219E-2</v>
      </c>
      <c r="D110">
        <v>2.4712000000000001</v>
      </c>
      <c r="E110">
        <v>9.0463000000000005</v>
      </c>
      <c r="F110" s="15">
        <f>(((E110/100)+1)^(1/365)-1)</f>
        <v>2.3729493545232572E-4</v>
      </c>
      <c r="G110">
        <f>1+F110</f>
        <v>1.0002372949354523</v>
      </c>
      <c r="H110">
        <f>C110-F110</f>
        <v>-3.2975390173547545E-2</v>
      </c>
      <c r="I110" s="36">
        <f>H110^2</f>
        <v>1.087376357097696E-3</v>
      </c>
      <c r="J110" s="7"/>
      <c r="K110" s="7"/>
      <c r="L110" s="7"/>
      <c r="M110" s="7">
        <f>C110/$K$3</f>
        <v>-0.24565840590356433</v>
      </c>
      <c r="N110" s="7"/>
      <c r="O110" s="7">
        <f>M110</f>
        <v>-0.24565840590356433</v>
      </c>
      <c r="P110" s="7">
        <f>RANK(O110,$O$4:$O$124)</f>
        <v>67</v>
      </c>
      <c r="Q110" s="7">
        <f>M110</f>
        <v>-0.24565840590356433</v>
      </c>
      <c r="R110" s="7">
        <f>RANK(Q110,$Q$4:$Q$124)</f>
        <v>67</v>
      </c>
      <c r="S110" s="7">
        <v>107</v>
      </c>
      <c r="T110">
        <f>P110/(COUNT($M$4:$M$124)+1)-0.5</f>
        <v>4.9180327868852514E-2</v>
      </c>
      <c r="U110">
        <f>SUM($T$4:T110)/S110</f>
        <v>-1.118431132220008E-2</v>
      </c>
      <c r="V110">
        <f>(S110/11)*U110^2</f>
        <v>1.2167730648593217E-3</v>
      </c>
      <c r="X110">
        <f>R110/(COUNT($O$4:$O$124)+1)-0.5</f>
        <v>4.9180327868852514E-2</v>
      </c>
      <c r="Y110">
        <f>SUM($X$4:X110)/S110</f>
        <v>-1.1414125938409672E-2</v>
      </c>
      <c r="Z110">
        <f>(S110/11)*Y110^2</f>
        <v>1.267291180941162E-3</v>
      </c>
    </row>
    <row r="111" spans="1:26" ht="15.75" x14ac:dyDescent="0.25">
      <c r="A111" s="4">
        <v>42717</v>
      </c>
      <c r="B111">
        <v>4.0460000000000003</v>
      </c>
      <c r="C111">
        <f>(B111-B110)/B110</f>
        <v>-0.11076923076923068</v>
      </c>
      <c r="D111">
        <v>2.4712999999999998</v>
      </c>
      <c r="E111">
        <v>9.0015999999999998</v>
      </c>
      <c r="F111" s="15">
        <f>(((E111/100)+1)^(1/365)-1)</f>
        <v>2.3617137730891358E-4</v>
      </c>
      <c r="G111">
        <f>1+F111</f>
        <v>1.0002361713773089</v>
      </c>
      <c r="H111">
        <f>C111-F111</f>
        <v>-0.11100540214653959</v>
      </c>
      <c r="I111" s="36">
        <f>H111^2</f>
        <v>1.2322199305714977E-2</v>
      </c>
      <c r="J111" s="7"/>
      <c r="K111" s="7"/>
      <c r="L111" s="7"/>
      <c r="M111" s="7">
        <f>C111/$K$3</f>
        <v>-0.83118435742923447</v>
      </c>
      <c r="N111" s="7"/>
      <c r="O111" s="7">
        <f>M111</f>
        <v>-0.83118435742923447</v>
      </c>
      <c r="P111" s="7">
        <f>RANK(O111,$O$4:$O$124)</f>
        <v>105</v>
      </c>
      <c r="Q111" s="7">
        <f>M111</f>
        <v>-0.83118435742923447</v>
      </c>
      <c r="R111" s="7">
        <f>RANK(Q111,$Q$4:$Q$124)</f>
        <v>105</v>
      </c>
      <c r="S111" s="7">
        <v>108</v>
      </c>
      <c r="T111">
        <f>P111/(COUNT($M$4:$M$124)+1)-0.5</f>
        <v>0.36065573770491799</v>
      </c>
      <c r="U111">
        <f>SUM($T$4:T111)/S111</f>
        <v>-7.7413479052823196E-3</v>
      </c>
      <c r="V111">
        <f>(S111/11)*U111^2</f>
        <v>5.8838858892607709E-4</v>
      </c>
      <c r="X111">
        <f>R111/(COUNT($O$4:$O$124)+1)-0.5</f>
        <v>0.36065573770491799</v>
      </c>
      <c r="Y111">
        <f>SUM($X$4:X111)/S111</f>
        <v>-7.9690346083788593E-3</v>
      </c>
      <c r="Z111">
        <f>(S111/11)*Y111^2</f>
        <v>6.2350866906093821E-4</v>
      </c>
    </row>
    <row r="112" spans="1:26" ht="15.75" x14ac:dyDescent="0.25">
      <c r="A112" s="4">
        <v>42718</v>
      </c>
      <c r="B112">
        <v>4.2</v>
      </c>
      <c r="C112">
        <f>(B112-B111)/B111</f>
        <v>3.8062283737024201E-2</v>
      </c>
      <c r="D112">
        <v>2.5707</v>
      </c>
      <c r="E112">
        <v>9.0373999999999999</v>
      </c>
      <c r="F112" s="15">
        <f>(((E112/100)+1)^(1/365)-1)</f>
        <v>2.3707126587013683E-4</v>
      </c>
      <c r="G112">
        <f>1+F112</f>
        <v>1.0002370712658701</v>
      </c>
      <c r="H112">
        <f>C112-F112</f>
        <v>3.7825212471154064E-2</v>
      </c>
      <c r="I112" s="36">
        <f>H112^2</f>
        <v>1.430746698487949E-3</v>
      </c>
      <c r="J112" s="7"/>
      <c r="K112" s="7"/>
      <c r="L112" s="7"/>
      <c r="M112" s="7">
        <f>C112/$K$3</f>
        <v>0.28560977295362494</v>
      </c>
      <c r="N112" s="7"/>
      <c r="O112" s="7">
        <f>M112</f>
        <v>0.28560977295362494</v>
      </c>
      <c r="P112" s="7">
        <f>RANK(O112,$O$4:$O$124)</f>
        <v>27</v>
      </c>
      <c r="Q112" s="7">
        <f>M112</f>
        <v>0.28560977295362494</v>
      </c>
      <c r="R112" s="7">
        <f>RANK(Q112,$Q$4:$Q$124)</f>
        <v>27</v>
      </c>
      <c r="S112" s="7">
        <v>109</v>
      </c>
      <c r="T112">
        <f>P112/(COUNT($M$4:$M$124)+1)-0.5</f>
        <v>-0.27868852459016391</v>
      </c>
      <c r="U112">
        <f>SUM($T$4:T112)/S112</f>
        <v>-1.0227101819822516E-2</v>
      </c>
      <c r="V112">
        <f>(S112/11)*U112^2</f>
        <v>1.0364276061817139E-3</v>
      </c>
      <c r="X112">
        <f>R112/(COUNT($O$4:$O$124)+1)-0.5</f>
        <v>-0.27868852459016391</v>
      </c>
      <c r="Y112">
        <f>SUM($X$4:X112)/S112</f>
        <v>-1.0452699654083309E-2</v>
      </c>
      <c r="Z112">
        <f>(S112/11)*Y112^2</f>
        <v>1.0826566705794175E-3</v>
      </c>
    </row>
    <row r="113" spans="1:27" ht="15.75" x14ac:dyDescent="0.25">
      <c r="A113" s="4">
        <v>42719</v>
      </c>
      <c r="B113">
        <v>4.3049999999999997</v>
      </c>
      <c r="C113">
        <f>(B113-B112)/B112</f>
        <v>2.499999999999989E-2</v>
      </c>
      <c r="D113">
        <v>2.5967000000000002</v>
      </c>
      <c r="E113">
        <v>9.0421999999999993</v>
      </c>
      <c r="F113" s="15">
        <f>(((E113/100)+1)^(1/365)-1)</f>
        <v>2.3719189891768799E-4</v>
      </c>
      <c r="G113">
        <f>1+F113</f>
        <v>1.0002371918989177</v>
      </c>
      <c r="H113">
        <f>C113-F113</f>
        <v>2.4762808101082202E-2</v>
      </c>
      <c r="I113" s="36">
        <f>H113^2</f>
        <v>6.1319666505102238E-4</v>
      </c>
      <c r="J113" s="7"/>
      <c r="K113" s="7"/>
      <c r="L113" s="7"/>
      <c r="M113" s="7">
        <f>C113/$K$3</f>
        <v>0.18759369178090296</v>
      </c>
      <c r="N113" s="7"/>
      <c r="O113" s="7">
        <f>M113</f>
        <v>0.18759369178090296</v>
      </c>
      <c r="P113" s="7">
        <f>RANK(O113,$O$4:$O$124)</f>
        <v>32</v>
      </c>
      <c r="Q113" s="7">
        <f>M113</f>
        <v>0.18759369178090296</v>
      </c>
      <c r="R113" s="7">
        <f>RANK(Q113,$Q$4:$Q$124)</f>
        <v>32</v>
      </c>
      <c r="S113" s="7">
        <v>110</v>
      </c>
      <c r="T113">
        <f>P113/(COUNT($M$4:$M$124)+1)-0.5</f>
        <v>-0.23770491803278687</v>
      </c>
      <c r="U113">
        <f>SUM($T$4:T113)/S113</f>
        <v>-1.2295081967213101E-2</v>
      </c>
      <c r="V113">
        <f>(S113/11)*U113^2</f>
        <v>1.5116904058048877E-3</v>
      </c>
      <c r="X113">
        <f>R113/(COUNT($O$4:$O$124)+1)-0.5</f>
        <v>-0.23770491803278687</v>
      </c>
      <c r="Y113">
        <f>SUM($X$4:X113)/S113</f>
        <v>-1.2518628912071523E-2</v>
      </c>
      <c r="Z113">
        <f>(S113/11)*Y113^2</f>
        <v>1.5671606983815305E-3</v>
      </c>
    </row>
    <row r="114" spans="1:27" ht="15.75" x14ac:dyDescent="0.25">
      <c r="A114" s="4">
        <v>42720</v>
      </c>
      <c r="B114">
        <v>3.9830000000000001</v>
      </c>
      <c r="C114">
        <f>(B114-B113)/B113</f>
        <v>-7.4796747967479593E-2</v>
      </c>
      <c r="D114">
        <v>2.5916000000000001</v>
      </c>
      <c r="E114">
        <v>9.0321999999999996</v>
      </c>
      <c r="F114" s="15">
        <f>(((E114/100)+1)^(1/365)-1)</f>
        <v>2.3694057409229252E-4</v>
      </c>
      <c r="G114">
        <f>1+F114</f>
        <v>1.0002369405740923</v>
      </c>
      <c r="H114">
        <f>C114-F114</f>
        <v>-7.5033688541571886E-2</v>
      </c>
      <c r="I114" s="36">
        <f>H114^2</f>
        <v>5.6300544161536157E-3</v>
      </c>
      <c r="J114" s="7"/>
      <c r="K114" s="7"/>
      <c r="L114" s="7"/>
      <c r="M114" s="7">
        <f>C114/$K$3</f>
        <v>-0.56125592337701236</v>
      </c>
      <c r="N114" s="7"/>
      <c r="O114" s="7">
        <f>M114</f>
        <v>-0.56125592337701236</v>
      </c>
      <c r="P114" s="7">
        <f>RANK(O114,$O$4:$O$124)</f>
        <v>92</v>
      </c>
      <c r="Q114" s="7">
        <f>M114</f>
        <v>-0.56125592337701236</v>
      </c>
      <c r="R114" s="7">
        <f>RANK(Q114,$Q$4:$Q$124)</f>
        <v>92</v>
      </c>
      <c r="S114" s="7">
        <v>111</v>
      </c>
      <c r="T114">
        <f>P114/(COUNT($M$4:$M$124)+1)-0.5</f>
        <v>0.25409836065573765</v>
      </c>
      <c r="U114">
        <f>SUM($T$4:T114)/S114</f>
        <v>-9.8951410426820138E-3</v>
      </c>
      <c r="V114">
        <f>(S114/11)*U114^2</f>
        <v>9.8803941856884367E-4</v>
      </c>
      <c r="X114">
        <f>R114/(COUNT($O$4:$O$124)+1)-0.5</f>
        <v>0.25409836065573765</v>
      </c>
      <c r="Y114">
        <f>SUM($X$4:X114)/S114</f>
        <v>-1.0116674051100269E-2</v>
      </c>
      <c r="Z114">
        <f>(S114/11)*Y114^2</f>
        <v>1.0327752198217104E-3</v>
      </c>
    </row>
    <row r="115" spans="1:27" ht="15.75" x14ac:dyDescent="0.25">
      <c r="A115" s="4">
        <v>42723</v>
      </c>
      <c r="B115">
        <v>3.7309999999999999</v>
      </c>
      <c r="C115">
        <f>(B115-B114)/B114</f>
        <v>-6.3268892794376155E-2</v>
      </c>
      <c r="D115">
        <v>2.5381999999999998</v>
      </c>
      <c r="E115">
        <v>8.9466999999999999</v>
      </c>
      <c r="F115" s="15">
        <f>(((E115/100)+1)^(1/365)-1)</f>
        <v>2.3479080787103257E-4</v>
      </c>
      <c r="G115">
        <f>1+F115</f>
        <v>1.000234790807871</v>
      </c>
      <c r="H115">
        <f>C115-F115</f>
        <v>-6.3503683602247188E-2</v>
      </c>
      <c r="I115" s="36">
        <f>H115^2</f>
        <v>4.0327178310543181E-3</v>
      </c>
      <c r="J115" s="7"/>
      <c r="K115" s="7"/>
      <c r="L115" s="7"/>
      <c r="M115" s="7">
        <f>C115/$K$3</f>
        <v>-0.47475380696748976</v>
      </c>
      <c r="N115" s="7"/>
      <c r="O115" s="7">
        <f>M115</f>
        <v>-0.47475380696748976</v>
      </c>
      <c r="P115" s="7">
        <f>RANK(O115,$O$4:$O$124)</f>
        <v>84</v>
      </c>
      <c r="Q115" s="7">
        <f>M115</f>
        <v>-0.47475380696748976</v>
      </c>
      <c r="R115" s="7">
        <f>RANK(Q115,$Q$4:$Q$124)</f>
        <v>84</v>
      </c>
      <c r="S115" s="7">
        <v>112</v>
      </c>
      <c r="T115">
        <f>P115/(COUNT($M$4:$M$124)+1)-0.5</f>
        <v>0.18852459016393441</v>
      </c>
      <c r="U115">
        <f>SUM($T$4:T115)/S115</f>
        <v>-8.1235362997657944E-3</v>
      </c>
      <c r="V115">
        <f>(S115/11)*U115^2</f>
        <v>6.7191693686587302E-4</v>
      </c>
      <c r="X115">
        <f>R115/(COUNT($O$4:$O$124)+1)-0.5</f>
        <v>0.18852459016393441</v>
      </c>
      <c r="Y115">
        <f>SUM($X$4:X115)/S115</f>
        <v>-8.343091334894602E-3</v>
      </c>
      <c r="Z115">
        <f>(S115/11)*Y115^2</f>
        <v>7.0872757986436912E-4</v>
      </c>
    </row>
    <row r="116" spans="1:27" ht="15.75" x14ac:dyDescent="0.25">
      <c r="A116" s="4">
        <v>42724</v>
      </c>
      <c r="B116">
        <v>3.5</v>
      </c>
      <c r="C116">
        <f>(B116-B115)/B115</f>
        <v>-6.1913696060037493E-2</v>
      </c>
      <c r="D116">
        <v>2.5586000000000002</v>
      </c>
      <c r="E116">
        <v>8.9169999999999998</v>
      </c>
      <c r="F116" s="15">
        <f>(((E116/100)+1)^(1/365)-1)</f>
        <v>2.3404365322332588E-4</v>
      </c>
      <c r="G116">
        <f>1+F116</f>
        <v>1.0002340436532233</v>
      </c>
      <c r="H116">
        <f>C116-F116</f>
        <v>-6.2147739713260819E-2</v>
      </c>
      <c r="I116" s="36">
        <f>H116^2</f>
        <v>3.8623415514672161E-3</v>
      </c>
      <c r="J116" s="7"/>
      <c r="K116" s="7"/>
      <c r="L116" s="7"/>
      <c r="M116" s="7">
        <f>C116/$K$3</f>
        <v>-0.46458475262812921</v>
      </c>
      <c r="N116" s="7"/>
      <c r="O116" s="7">
        <f>M116</f>
        <v>-0.46458475262812921</v>
      </c>
      <c r="P116" s="7">
        <f>RANK(O116,$O$4:$O$124)</f>
        <v>83</v>
      </c>
      <c r="Q116" s="7">
        <f>M116</f>
        <v>-0.46458475262812921</v>
      </c>
      <c r="R116" s="7">
        <f>RANK(Q116,$Q$4:$Q$124)</f>
        <v>83</v>
      </c>
      <c r="S116" s="7">
        <v>113</v>
      </c>
      <c r="T116">
        <f>P116/(COUNT($M$4:$M$124)+1)-0.5</f>
        <v>0.18032786885245899</v>
      </c>
      <c r="U116">
        <f>SUM($T$4:T116)/S116</f>
        <v>-6.455824749746107E-3</v>
      </c>
      <c r="V116">
        <f>(S116/11)*U116^2</f>
        <v>4.2814337013964416E-4</v>
      </c>
      <c r="X116">
        <f>R116/(COUNT($O$4:$O$124)+1)-0.5</f>
        <v>0.18032786885245899</v>
      </c>
      <c r="Y116">
        <f>SUM($X$4:X116)/S116</f>
        <v>-6.6734368199622696E-3</v>
      </c>
      <c r="Z116">
        <f>(S116/11)*Y116^2</f>
        <v>4.5749343326119814E-4</v>
      </c>
    </row>
    <row r="117" spans="1:27" ht="15.75" x14ac:dyDescent="0.25">
      <c r="A117" s="4">
        <v>42725</v>
      </c>
      <c r="B117">
        <v>3.472</v>
      </c>
      <c r="C117">
        <f>(B117-B116)/B116</f>
        <v>-8.0000000000000071E-3</v>
      </c>
      <c r="D117">
        <v>2.5348000000000002</v>
      </c>
      <c r="E117">
        <v>8.9191000000000003</v>
      </c>
      <c r="F117" s="15">
        <f>(((E117/100)+1)^(1/365)-1)</f>
        <v>2.3409648901462354E-4</v>
      </c>
      <c r="G117">
        <f>1+F117</f>
        <v>1.0002340964890146</v>
      </c>
      <c r="H117">
        <f>C117-F117</f>
        <v>-8.2340964890146306E-3</v>
      </c>
      <c r="I117" s="36">
        <f>H117^2</f>
        <v>6.7800344990403061E-5</v>
      </c>
      <c r="J117" s="7"/>
      <c r="K117" s="7"/>
      <c r="L117" s="7"/>
      <c r="M117" s="7">
        <f>C117/$K$3</f>
        <v>-6.0029981369889261E-2</v>
      </c>
      <c r="N117" s="7"/>
      <c r="O117" s="7">
        <f>M117</f>
        <v>-6.0029981369889261E-2</v>
      </c>
      <c r="P117" s="7">
        <f>RANK(O117,$O$4:$O$124)</f>
        <v>48</v>
      </c>
      <c r="Q117" s="7">
        <f>M117</f>
        <v>-6.0029981369889261E-2</v>
      </c>
      <c r="R117" s="7">
        <f>RANK(Q117,$Q$4:$Q$124)</f>
        <v>48</v>
      </c>
      <c r="S117" s="7">
        <v>114</v>
      </c>
      <c r="T117">
        <f>P117/(COUNT($M$4:$M$124)+1)-0.5</f>
        <v>-0.10655737704918034</v>
      </c>
      <c r="U117">
        <f>SUM($T$4:T117)/S117</f>
        <v>-7.3339085418464072E-3</v>
      </c>
      <c r="V117">
        <f>(S117/11)*U117^2</f>
        <v>5.5742076845628329E-4</v>
      </c>
      <c r="X117">
        <f>R117/(COUNT($O$4:$O$124)+1)-0.5</f>
        <v>-0.10655737704918034</v>
      </c>
      <c r="Y117">
        <f>SUM($X$4:X117)/S117</f>
        <v>-7.5496117342536556E-3</v>
      </c>
      <c r="Z117">
        <f>(S117/11)*Y117^2</f>
        <v>5.9069242332088863E-4</v>
      </c>
    </row>
    <row r="118" spans="1:27" ht="15.75" x14ac:dyDescent="0.25">
      <c r="A118" s="4">
        <v>42726</v>
      </c>
      <c r="B118">
        <v>3.444</v>
      </c>
      <c r="C118">
        <f>(B118-B117)/B117</f>
        <v>-8.0645161290322648E-3</v>
      </c>
      <c r="D118">
        <v>2.5514999999999999</v>
      </c>
      <c r="E118">
        <v>8.9256999999999991</v>
      </c>
      <c r="F118" s="15">
        <f>(((E118/100)+1)^(1/365)-1)</f>
        <v>2.3426253774516681E-4</v>
      </c>
      <c r="G118">
        <f>1+F118</f>
        <v>1.0002342625377452</v>
      </c>
      <c r="H118">
        <f>C118-F118</f>
        <v>-8.2987786667774316E-3</v>
      </c>
      <c r="I118" s="36">
        <f>H118^2</f>
        <v>6.8869727360160201E-5</v>
      </c>
      <c r="J118" s="7"/>
      <c r="K118" s="7"/>
      <c r="L118" s="7"/>
      <c r="M118" s="7">
        <f>C118/$K$3</f>
        <v>-6.0514094122872238E-2</v>
      </c>
      <c r="N118" s="7"/>
      <c r="O118" s="7">
        <f>M118</f>
        <v>-6.0514094122872238E-2</v>
      </c>
      <c r="P118" s="7">
        <f>RANK(O118,$O$4:$O$124)</f>
        <v>49</v>
      </c>
      <c r="Q118" s="7">
        <f>M118</f>
        <v>-6.0514094122872238E-2</v>
      </c>
      <c r="R118" s="7">
        <f>RANK(Q118,$Q$4:$Q$124)</f>
        <v>49</v>
      </c>
      <c r="S118" s="7">
        <v>115</v>
      </c>
      <c r="T118">
        <f>P118/(COUNT($M$4:$M$124)+1)-0.5</f>
        <v>-9.8360655737704916E-2</v>
      </c>
      <c r="U118">
        <f>SUM($T$4:T118)/S118</f>
        <v>-8.1254454739843069E-3</v>
      </c>
      <c r="V118">
        <f>(S118/11)*U118^2</f>
        <v>6.9023903430268975E-4</v>
      </c>
      <c r="X118">
        <f>R118/(COUNT($O$4:$O$124)+1)-0.5</f>
        <v>-9.8360655737704916E-2</v>
      </c>
      <c r="Y118">
        <f>SUM($X$4:X118)/S118</f>
        <v>-8.3392729864575806E-3</v>
      </c>
      <c r="Z118">
        <f>(S118/11)*Y118^2</f>
        <v>7.2704540940054835E-4</v>
      </c>
    </row>
    <row r="119" spans="1:27" ht="15.75" x14ac:dyDescent="0.25">
      <c r="A119" s="4">
        <v>42727</v>
      </c>
      <c r="B119">
        <v>3.1850000000000001</v>
      </c>
      <c r="C119">
        <f>(B119-B118)/B118</f>
        <v>-7.520325203252029E-2</v>
      </c>
      <c r="D119">
        <v>2.5373000000000001</v>
      </c>
      <c r="E119">
        <v>8.9219000000000008</v>
      </c>
      <c r="F119" s="15">
        <f>(((E119/100)+1)^(1/365)-1)</f>
        <v>2.341669351559883E-4</v>
      </c>
      <c r="G119">
        <f>1+F119</f>
        <v>1.000234166935156</v>
      </c>
      <c r="H119">
        <f>C119-F119</f>
        <v>-7.5437418967676279E-2</v>
      </c>
      <c r="I119" s="36">
        <f>H119^2</f>
        <v>5.6908041805047247E-3</v>
      </c>
      <c r="J119" s="7"/>
      <c r="K119" s="7"/>
      <c r="L119" s="7"/>
      <c r="M119" s="7">
        <f>C119/$K$3</f>
        <v>-0.56430622730840951</v>
      </c>
      <c r="N119" s="7"/>
      <c r="O119" s="7">
        <f>M119</f>
        <v>-0.56430622730840951</v>
      </c>
      <c r="P119" s="7">
        <f>RANK(O119,$O$4:$O$124)</f>
        <v>93</v>
      </c>
      <c r="Q119" s="7">
        <f>M119</f>
        <v>-0.56430622730840951</v>
      </c>
      <c r="R119" s="7">
        <f>RANK(Q119,$Q$4:$Q$124)</f>
        <v>93</v>
      </c>
      <c r="S119" s="7">
        <v>116</v>
      </c>
      <c r="T119">
        <f>P119/(COUNT($M$4:$M$124)+1)-0.5</f>
        <v>0.26229508196721307</v>
      </c>
      <c r="U119">
        <f>SUM($T$4:T119)/S119</f>
        <v>-5.7942340305257092E-3</v>
      </c>
      <c r="V119">
        <f>(S119/11)*U119^2</f>
        <v>3.5404410618711414E-4</v>
      </c>
      <c r="X119">
        <f>R119/(COUNT($O$4:$O$124)+1)-0.5</f>
        <v>0.26229508196721307</v>
      </c>
      <c r="Y119">
        <f>SUM($X$4:X119)/S119</f>
        <v>-6.0062182023742118E-3</v>
      </c>
      <c r="Z119">
        <f>(S119/11)*Y119^2</f>
        <v>3.8042365663323922E-4</v>
      </c>
    </row>
    <row r="120" spans="1:27" ht="15.75" x14ac:dyDescent="0.25">
      <c r="A120" s="4">
        <v>42731</v>
      </c>
      <c r="B120">
        <v>2.8980000000000001</v>
      </c>
      <c r="C120">
        <f>(B120-B119)/B119</f>
        <v>-9.0109890109890081E-2</v>
      </c>
      <c r="D120">
        <v>2.5596000000000001</v>
      </c>
      <c r="E120">
        <v>8.9093</v>
      </c>
      <c r="F120" s="15">
        <f>(((E120/100)+1)^(1/365)-1)</f>
        <v>2.338499132961136E-4</v>
      </c>
      <c r="G120">
        <f>1+F120</f>
        <v>1.0002338499132961</v>
      </c>
      <c r="H120">
        <f>C120-F120</f>
        <v>-9.0343740023186195E-2</v>
      </c>
      <c r="I120" s="36">
        <f>H120^2</f>
        <v>8.1619913613770554E-3</v>
      </c>
      <c r="J120" s="7"/>
      <c r="K120" s="7"/>
      <c r="L120" s="7"/>
      <c r="M120" s="7">
        <f>C120/$K$3</f>
        <v>-0.67616187806743322</v>
      </c>
      <c r="N120" s="7"/>
      <c r="O120" s="7">
        <f>M120</f>
        <v>-0.67616187806743322</v>
      </c>
      <c r="P120" s="7">
        <f>RANK(O120,$O$4:$O$124)</f>
        <v>100</v>
      </c>
      <c r="Q120" s="7">
        <f>M120</f>
        <v>-0.67616187806743322</v>
      </c>
      <c r="R120" s="7">
        <f>RANK(Q120,$Q$4:$Q$124)</f>
        <v>100</v>
      </c>
      <c r="S120" s="7">
        <v>117</v>
      </c>
      <c r="T120">
        <f>P120/(COUNT($M$4:$M$124)+1)-0.5</f>
        <v>0.31967213114754101</v>
      </c>
      <c r="U120">
        <f>SUM($T$4:T120)/S120</f>
        <v>-3.012470225584968E-3</v>
      </c>
      <c r="V120">
        <f>(S120/11)*U120^2</f>
        <v>9.6524753874927815E-5</v>
      </c>
      <c r="X120">
        <f>R120/(COUNT($O$4:$O$124)+1)-0.5</f>
        <v>0.31967213114754101</v>
      </c>
      <c r="Y120">
        <f>SUM($X$4:X120)/S120</f>
        <v>-3.2226425669048511E-3</v>
      </c>
      <c r="Z120">
        <f>(S120/11)*Y120^2</f>
        <v>1.104631580310154E-4</v>
      </c>
    </row>
    <row r="121" spans="1:27" ht="15.75" x14ac:dyDescent="0.25">
      <c r="A121" s="4">
        <v>42732</v>
      </c>
      <c r="B121">
        <v>2.48</v>
      </c>
      <c r="C121">
        <f>(B121-B120)/B120</f>
        <v>-0.14423740510697036</v>
      </c>
      <c r="D121">
        <v>2.508</v>
      </c>
      <c r="E121">
        <v>8.9521999999999995</v>
      </c>
      <c r="F121" s="15">
        <f>(((E121/100)+1)^(1/365)-1)</f>
        <v>2.3492914755185446E-4</v>
      </c>
      <c r="G121">
        <f>1+F121</f>
        <v>1.0002349291475519</v>
      </c>
      <c r="H121">
        <f>C121-F121</f>
        <v>-0.14447233425452222</v>
      </c>
      <c r="I121" s="36">
        <f>H121^2</f>
        <v>2.0872255364950392E-2</v>
      </c>
      <c r="J121" s="7"/>
      <c r="K121" s="7"/>
      <c r="L121" s="7"/>
      <c r="M121" s="7">
        <f>C121/$K$3</f>
        <v>-1.0823210926765741</v>
      </c>
      <c r="N121" s="7"/>
      <c r="O121" s="7">
        <f>M121</f>
        <v>-1.0823210926765741</v>
      </c>
      <c r="P121" s="7">
        <f>RANK(O121,$O$4:$O$124)</f>
        <v>112</v>
      </c>
      <c r="Q121" s="7">
        <f>M121</f>
        <v>-1.0823210926765741</v>
      </c>
      <c r="R121" s="7">
        <f>RANK(Q121,$Q$4:$Q$124)</f>
        <v>112</v>
      </c>
      <c r="S121" s="7">
        <v>118</v>
      </c>
      <c r="T121">
        <f>P121/(COUNT($M$4:$M$124)+1)-0.5</f>
        <v>0.41803278688524592</v>
      </c>
      <c r="U121">
        <f>SUM($T$4:T121)/S121</f>
        <v>5.5570991942207357E-4</v>
      </c>
      <c r="V121">
        <f>(S121/11)*U121^2</f>
        <v>3.3127267923820295E-6</v>
      </c>
      <c r="X121">
        <f>R121/(COUNT($O$4:$O$124)+1)-0.5</f>
        <v>0.41803278688524592</v>
      </c>
      <c r="Y121">
        <f>SUM($X$4:X121)/S121</f>
        <v>3.4731869963879931E-4</v>
      </c>
      <c r="Z121">
        <f>(S121/11)*Y121^2</f>
        <v>1.2940339032742549E-6</v>
      </c>
    </row>
    <row r="122" spans="1:27" ht="15.75" x14ac:dyDescent="0.25">
      <c r="A122" s="4">
        <v>42733</v>
      </c>
      <c r="B122">
        <v>2.44</v>
      </c>
      <c r="C122">
        <f>(B122-B121)/B121</f>
        <v>-1.612903225806453E-2</v>
      </c>
      <c r="D122">
        <v>2.4750000000000001</v>
      </c>
      <c r="E122">
        <v>8.9554000000000009</v>
      </c>
      <c r="F122" s="15">
        <f>(((E122/100)+1)^(1/365)-1)</f>
        <v>2.3500963288869414E-4</v>
      </c>
      <c r="G122">
        <f>1+F122</f>
        <v>1.0002350096328887</v>
      </c>
      <c r="H122">
        <f>C122-F122</f>
        <v>-1.6364041890953224E-2</v>
      </c>
      <c r="I122" s="36">
        <f>H122^2</f>
        <v>2.6778186700887195E-4</v>
      </c>
      <c r="J122" s="7"/>
      <c r="K122" s="7"/>
      <c r="L122" s="7"/>
      <c r="M122" s="7">
        <f>C122/$K$3</f>
        <v>-0.12102818824574448</v>
      </c>
      <c r="N122" s="7"/>
      <c r="O122" s="7">
        <f>M122</f>
        <v>-0.12102818824574448</v>
      </c>
      <c r="P122" s="7">
        <f>RANK(O122,$O$4:$O$124)</f>
        <v>55</v>
      </c>
      <c r="Q122" s="7">
        <f>M122</f>
        <v>-0.12102818824574448</v>
      </c>
      <c r="R122" s="7">
        <f>RANK(Q122,$Q$4:$Q$124)</f>
        <v>55</v>
      </c>
      <c r="S122" s="7">
        <v>119</v>
      </c>
      <c r="T122">
        <f>P122/(COUNT($M$4:$M$124)+1)-0.5</f>
        <v>-4.9180327868852458E-2</v>
      </c>
      <c r="U122">
        <f>SUM($T$4:T122)/S122</f>
        <v>1.3776002204161534E-4</v>
      </c>
      <c r="V122">
        <f>(S122/11)*U122^2</f>
        <v>2.0530554700689593E-7</v>
      </c>
      <c r="X122">
        <f>R122/(COUNT($O$4:$O$124)+1)-0.5</f>
        <v>-4.9180327868852458E-2</v>
      </c>
      <c r="Y122">
        <f>SUM($X$4:X122)/S122</f>
        <v>-6.8880011020791109E-5</v>
      </c>
      <c r="Z122">
        <f>(S122/11)*Y122^2</f>
        <v>5.1326386751699299E-8</v>
      </c>
    </row>
    <row r="123" spans="1:27" s="27" customFormat="1" ht="16.5" thickBot="1" x14ac:dyDescent="0.3">
      <c r="A123" s="26">
        <v>42734</v>
      </c>
      <c r="B123" s="27">
        <v>2</v>
      </c>
      <c r="C123" s="27">
        <f>(B123-B122)/B122</f>
        <v>-0.18032786885245899</v>
      </c>
      <c r="D123" s="27">
        <v>2.4443000000000001</v>
      </c>
      <c r="E123" s="27">
        <v>8.9720999999999993</v>
      </c>
      <c r="F123" s="37">
        <f>(((E123/100)+1)^(1/365)-1)</f>
        <v>2.3542962749090179E-4</v>
      </c>
      <c r="G123" s="27">
        <f>1+F123</f>
        <v>1.0002354296274909</v>
      </c>
      <c r="H123" s="27">
        <f>C123-F123</f>
        <v>-0.1805632984799499</v>
      </c>
      <c r="I123" s="38">
        <f>H123^2</f>
        <v>3.2603104757959474E-2</v>
      </c>
      <c r="M123" s="27">
        <f>C123/$K$3</f>
        <v>-1.3531348259606173</v>
      </c>
      <c r="O123" s="7">
        <f>M123</f>
        <v>-1.3531348259606173</v>
      </c>
      <c r="P123" s="7">
        <f>RANK(O123,$O$4:$O$124)</f>
        <v>118</v>
      </c>
      <c r="Q123" s="7">
        <f>M123</f>
        <v>-1.3531348259606173</v>
      </c>
      <c r="R123" s="7">
        <f>RANK(Q123,$Q$4:$Q$124)</f>
        <v>118</v>
      </c>
      <c r="S123" s="7">
        <v>120</v>
      </c>
      <c r="T123">
        <f>P123/(COUNT($M$4:$M$124)+1)-0.5</f>
        <v>0.46721311475409832</v>
      </c>
      <c r="U123">
        <f>SUM($T$4:T123)/S123</f>
        <v>4.0300546448087549E-3</v>
      </c>
      <c r="V123">
        <f>(S123/11)*U123^2</f>
        <v>1.7717825934703222E-4</v>
      </c>
      <c r="X123">
        <f>R123/(COUNT($O$4:$O$124)+1)-0.5</f>
        <v>0.46721311475409832</v>
      </c>
      <c r="Y123">
        <f>SUM($X$4:X123)/S123</f>
        <v>3.8251366120218683E-3</v>
      </c>
      <c r="Z123">
        <f>(S123/11)*Y123^2</f>
        <v>1.5961821927960149E-4</v>
      </c>
    </row>
    <row r="124" spans="1:27" ht="16.5" thickBot="1" x14ac:dyDescent="0.3">
      <c r="A124" s="4">
        <v>42738</v>
      </c>
      <c r="B124">
        <v>1.88</v>
      </c>
      <c r="C124">
        <f>(B124-B123)/B123</f>
        <v>-6.0000000000000053E-2</v>
      </c>
      <c r="D124">
        <v>2.4443999999999999</v>
      </c>
      <c r="E124">
        <v>9.4079999999999995</v>
      </c>
      <c r="F124" s="15">
        <f>(((E124/100)+1)^(1/365)-1)</f>
        <v>2.4636959734469777E-4</v>
      </c>
      <c r="G124">
        <f>1+F124</f>
        <v>1.0002463695973447</v>
      </c>
      <c r="H124">
        <f>C124-F124</f>
        <v>-6.0246369597344751E-2</v>
      </c>
      <c r="I124" s="36">
        <f>H124^2</f>
        <v>3.6296250496598661E-3</v>
      </c>
      <c r="J124" s="7"/>
      <c r="K124" s="7"/>
      <c r="L124" s="7"/>
      <c r="M124" s="7">
        <f>C124/$K$3</f>
        <v>-0.45022486027416947</v>
      </c>
      <c r="N124" s="29" t="s">
        <v>62</v>
      </c>
      <c r="O124" s="11">
        <f>'[1]Market Adj Return'!$F$19</f>
        <v>2.5985098004624887</v>
      </c>
      <c r="P124" s="7">
        <f>RANK(O124,$O$4:$O$124)</f>
        <v>2</v>
      </c>
      <c r="Q124" s="11">
        <f>'[1]Market Adj Return'!$F$20</f>
        <v>1.8522389184503305</v>
      </c>
      <c r="R124" s="7">
        <f>RANK(Q124,$Q$4:$Q$124)</f>
        <v>5</v>
      </c>
      <c r="S124" s="7">
        <v>121</v>
      </c>
      <c r="T124">
        <f>P124/(COUNT($M$4:$M$124)+1)-0.5</f>
        <v>-0.48360655737704916</v>
      </c>
      <c r="U124">
        <f>SUM($T$4:T124)/S124</f>
        <v>1.1469246122160708E-17</v>
      </c>
      <c r="V124">
        <f>(S124/11)*U124^2</f>
        <v>1.446979672717683E-33</v>
      </c>
      <c r="W124" s="7" t="s">
        <v>74</v>
      </c>
      <c r="X124">
        <f>R124/(COUNT($O$4:$O$124)+1)-0.5</f>
        <v>-0.45901639344262296</v>
      </c>
      <c r="Y124">
        <f>SUM($X$4:X124)/S124</f>
        <v>1.0092936587501423E-17</v>
      </c>
      <c r="Z124">
        <f>(S124/11)*Y124^2</f>
        <v>1.1205410585525736E-33</v>
      </c>
      <c r="AA124" s="7" t="s">
        <v>74</v>
      </c>
    </row>
    <row r="125" spans="1:27" ht="15.75" x14ac:dyDescent="0.25">
      <c r="A125" s="4">
        <v>42739</v>
      </c>
      <c r="B125">
        <v>2.09</v>
      </c>
      <c r="C125">
        <f>(B125-B124)/B124</f>
        <v>0.11170212765957445</v>
      </c>
      <c r="D125">
        <v>2.4390000000000001</v>
      </c>
      <c r="E125">
        <v>9.3993000000000002</v>
      </c>
      <c r="F125" s="15">
        <f>(((E125/100)+1)^(1/365)-1)</f>
        <v>2.4615167512509473E-4</v>
      </c>
      <c r="G125">
        <f>1+F125</f>
        <v>1.0002461516751251</v>
      </c>
      <c r="H125">
        <f>C125-F125</f>
        <v>0.11145597598444935</v>
      </c>
      <c r="I125" s="36">
        <f>H125^2</f>
        <v>1.2422434582646151E-2</v>
      </c>
      <c r="J125" s="7"/>
      <c r="K125" s="7"/>
      <c r="L125" s="7"/>
      <c r="M125" s="7">
        <f>C125/$K$3</f>
        <v>0.83818458029765497</v>
      </c>
      <c r="N125" s="7"/>
      <c r="O125" s="7"/>
      <c r="P125" s="7"/>
      <c r="Q125" s="7"/>
      <c r="V125">
        <f>SUM(V4:V124)</f>
        <v>0.34370256043059738</v>
      </c>
      <c r="W125">
        <f>SQRT(V125/S124)</f>
        <v>5.3296501089208893E-2</v>
      </c>
      <c r="Z125">
        <f>SUM(Z4:Z124)</f>
        <v>0.34612005436752763</v>
      </c>
      <c r="AA125">
        <f>SQRT(Z125/S124)</f>
        <v>5.3483607928850548E-2</v>
      </c>
    </row>
    <row r="126" spans="1:27" ht="15.75" x14ac:dyDescent="0.25">
      <c r="A126" s="4">
        <v>42740</v>
      </c>
      <c r="B126">
        <v>3.9699999999999998</v>
      </c>
      <c r="C126">
        <f>(B126-B125)/B125</f>
        <v>0.8995215311004785</v>
      </c>
      <c r="D126">
        <v>2.3443000000000001</v>
      </c>
      <c r="E126">
        <v>9.4039000000000001</v>
      </c>
      <c r="F126" s="15">
        <f>(((E126/100)+1)^(1/365)-1)</f>
        <v>2.4626690052076405E-4</v>
      </c>
      <c r="G126">
        <f>1+F126</f>
        <v>1.0002462669005208</v>
      </c>
      <c r="H126">
        <f>C126-F126</f>
        <v>0.89927526419995774</v>
      </c>
      <c r="I126" s="36">
        <f>H126^2</f>
        <v>0.80869600080190374</v>
      </c>
      <c r="J126" s="7"/>
      <c r="K126" s="7"/>
      <c r="L126" s="7"/>
      <c r="M126" s="7">
        <f>C126/$K$3</f>
        <v>6.7497825942219922</v>
      </c>
      <c r="N126" s="7"/>
      <c r="O126" s="7"/>
      <c r="P126" s="7"/>
      <c r="Q126" s="7"/>
    </row>
    <row r="127" spans="1:27" ht="15.75" x14ac:dyDescent="0.25">
      <c r="A127" s="4">
        <v>42741</v>
      </c>
      <c r="B127">
        <v>9.19</v>
      </c>
      <c r="C127">
        <f>(B127-B126)/B126</f>
        <v>1.3148614609571789</v>
      </c>
      <c r="D127">
        <v>2.4192999999999998</v>
      </c>
      <c r="E127">
        <v>9.3954000000000004</v>
      </c>
      <c r="F127" s="15">
        <f>(((E127/100)+1)^(1/365)-1)</f>
        <v>2.4605398024402092E-4</v>
      </c>
      <c r="G127">
        <f>1+F127</f>
        <v>1.000246053980244</v>
      </c>
      <c r="H127">
        <f>C127-F127</f>
        <v>1.3146154069769349</v>
      </c>
      <c r="I127" s="36">
        <f>H127^2</f>
        <v>1.7282136682611322</v>
      </c>
      <c r="J127" s="7"/>
      <c r="K127" s="7"/>
      <c r="L127" s="7"/>
      <c r="M127" s="7">
        <f>C127/$K$3</f>
        <v>9.8663886256555937</v>
      </c>
      <c r="N127" s="7"/>
      <c r="O127" s="7"/>
      <c r="P127" s="7"/>
      <c r="Q127" s="7"/>
      <c r="T127" s="7" t="s">
        <v>71</v>
      </c>
      <c r="U127">
        <f>U124</f>
        <v>1.1469246122160708E-17</v>
      </c>
      <c r="X127" s="7" t="s">
        <v>71</v>
      </c>
      <c r="Y127">
        <f>Y124</f>
        <v>1.0092936587501423E-17</v>
      </c>
    </row>
    <row r="128" spans="1:27" ht="15.75" x14ac:dyDescent="0.25">
      <c r="A128" s="4">
        <v>42744</v>
      </c>
      <c r="B128">
        <v>17.7</v>
      </c>
      <c r="C128">
        <f>(B128-B127)/B127</f>
        <v>0.92600652883569101</v>
      </c>
      <c r="D128">
        <v>2.3647</v>
      </c>
      <c r="E128">
        <v>9.4053000000000004</v>
      </c>
      <c r="F128" s="15">
        <f>(((E128/100)+1)^(1/365)-1)</f>
        <v>2.4630196816044503E-4</v>
      </c>
      <c r="G128">
        <f>1+F128</f>
        <v>1.0002463019681604</v>
      </c>
      <c r="H128">
        <f>C128-F128</f>
        <v>0.92576022686753057</v>
      </c>
      <c r="I128" s="36">
        <f>H128^2</f>
        <v>0.85703199764982163</v>
      </c>
      <c r="J128" s="7"/>
      <c r="K128" s="7"/>
      <c r="L128" s="7"/>
      <c r="M128" s="7">
        <f>C128/$K$3</f>
        <v>6.948519334300288</v>
      </c>
      <c r="N128" s="7"/>
      <c r="O128" s="7"/>
      <c r="P128" s="7"/>
      <c r="Q128" s="7"/>
      <c r="T128" s="7" t="s">
        <v>72</v>
      </c>
      <c r="U128">
        <f>V125</f>
        <v>0.34370256043059738</v>
      </c>
      <c r="X128" s="7" t="s">
        <v>72</v>
      </c>
      <c r="Y128">
        <f>Z125</f>
        <v>0.34612005436752763</v>
      </c>
    </row>
    <row r="129" spans="1:25" ht="15.75" x14ac:dyDescent="0.25">
      <c r="A129" s="4">
        <v>42745</v>
      </c>
      <c r="B129">
        <v>27.7</v>
      </c>
      <c r="C129">
        <f>(B129-B128)/B128</f>
        <v>0.56497175141242939</v>
      </c>
      <c r="D129">
        <v>2.3757000000000001</v>
      </c>
      <c r="E129">
        <v>9.3709000000000007</v>
      </c>
      <c r="F129" s="15">
        <f>(((E129/100)+1)^(1/365)-1)</f>
        <v>2.4544017653393979E-4</v>
      </c>
      <c r="G129">
        <f>1+F129</f>
        <v>1.0002454401765339</v>
      </c>
      <c r="H129">
        <f>C129-F129</f>
        <v>0.56472631123589545</v>
      </c>
      <c r="I129" s="36">
        <f>H129^2</f>
        <v>0.31891580660210145</v>
      </c>
      <c r="J129" s="7"/>
      <c r="K129" s="7"/>
      <c r="L129" s="7"/>
      <c r="M129" s="7">
        <f>C129/$K$3</f>
        <v>4.2394054639752268</v>
      </c>
      <c r="N129" s="7"/>
      <c r="O129" s="7"/>
      <c r="P129" s="7"/>
      <c r="Q129" s="7"/>
      <c r="T129" s="7" t="s">
        <v>73</v>
      </c>
      <c r="U129">
        <f>W125</f>
        <v>5.3296501089208893E-2</v>
      </c>
      <c r="X129" s="7" t="s">
        <v>73</v>
      </c>
      <c r="Y129">
        <f>AA125</f>
        <v>5.3483607928850548E-2</v>
      </c>
    </row>
    <row r="130" spans="1:25" ht="15.75" x14ac:dyDescent="0.25">
      <c r="A130" s="4">
        <v>42746</v>
      </c>
      <c r="B130">
        <v>15.3</v>
      </c>
      <c r="C130">
        <f>(B130-B129)/B129</f>
        <v>-0.44765342960288806</v>
      </c>
      <c r="D130">
        <v>2.3721000000000001</v>
      </c>
      <c r="E130">
        <v>9.3626000000000005</v>
      </c>
      <c r="F130" s="15">
        <f>(((E130/100)+1)^(1/365)-1)</f>
        <v>2.4523220377337118E-4</v>
      </c>
      <c r="G130">
        <f>1+F130</f>
        <v>1.0002452322037734</v>
      </c>
      <c r="H130">
        <f>C130-F130</f>
        <v>-0.44789866180666144</v>
      </c>
      <c r="I130" s="36">
        <f>H130^2</f>
        <v>0.20061321124819809</v>
      </c>
      <c r="J130" s="7"/>
      <c r="K130" s="7"/>
      <c r="L130" s="7"/>
      <c r="M130" s="7">
        <f>C130/$K$3</f>
        <v>-3.3590783799035475</v>
      </c>
      <c r="N130" s="7"/>
      <c r="O130" s="7"/>
      <c r="P130" s="7"/>
      <c r="Q130" s="7"/>
    </row>
    <row r="131" spans="1:25" ht="15.75" x14ac:dyDescent="0.25">
      <c r="A131" s="4">
        <v>42747</v>
      </c>
      <c r="B131">
        <v>14</v>
      </c>
      <c r="C131">
        <f>(B131-B130)/B130</f>
        <v>-8.4967320261437954E-2</v>
      </c>
      <c r="D131">
        <v>2.3631000000000002</v>
      </c>
      <c r="E131">
        <v>9.3757999999999999</v>
      </c>
      <c r="F131" s="15">
        <f>(((E131/100)+1)^(1/365)-1)</f>
        <v>2.4556294824473746E-4</v>
      </c>
      <c r="G131">
        <f>1+F131</f>
        <v>1.0002455629482447</v>
      </c>
      <c r="H131">
        <f>C131-F131</f>
        <v>-8.5212883209682691E-2</v>
      </c>
      <c r="I131" s="36">
        <f>H131^2</f>
        <v>7.2612354649070222E-3</v>
      </c>
      <c r="J131" s="7"/>
      <c r="K131" s="7"/>
      <c r="L131" s="7"/>
      <c r="M131" s="7">
        <f>C131/$K$3</f>
        <v>-0.63757333154294127</v>
      </c>
      <c r="N131" s="7"/>
      <c r="O131" s="7"/>
      <c r="P131" s="7"/>
      <c r="Q131" s="7"/>
    </row>
    <row r="132" spans="1:25" ht="15.75" x14ac:dyDescent="0.25">
      <c r="A132" s="4">
        <v>42748</v>
      </c>
      <c r="B132">
        <v>13.7</v>
      </c>
      <c r="C132">
        <f>(B132-B131)/B131</f>
        <v>-2.1428571428571481E-2</v>
      </c>
      <c r="D132">
        <v>2.3963999999999999</v>
      </c>
      <c r="E132">
        <v>9.3797999999999995</v>
      </c>
      <c r="F132" s="15">
        <f>(((E132/100)+1)^(1/365)-1)</f>
        <v>2.4566316598328974E-4</v>
      </c>
      <c r="G132">
        <f>1+F132</f>
        <v>1.0002456631659833</v>
      </c>
      <c r="H132">
        <f>C132-F132</f>
        <v>-2.1674234594554771E-2</v>
      </c>
      <c r="I132" s="36">
        <f>H132^2</f>
        <v>4.6977244525979477E-4</v>
      </c>
      <c r="J132" s="7"/>
      <c r="K132" s="7"/>
      <c r="L132" s="7"/>
      <c r="M132" s="7">
        <f>C132/$K$3</f>
        <v>-0.16079459295506077</v>
      </c>
      <c r="N132" s="7"/>
      <c r="O132" s="7"/>
      <c r="P132" s="7"/>
      <c r="Q132" s="7"/>
    </row>
    <row r="133" spans="1:25" ht="15.75" x14ac:dyDescent="0.25">
      <c r="A133" s="4">
        <v>42752</v>
      </c>
      <c r="B133">
        <v>8.9</v>
      </c>
      <c r="C133">
        <f>(B133-B132)/B132</f>
        <v>-0.3503649635036496</v>
      </c>
      <c r="D133">
        <v>2.3252999999999999</v>
      </c>
      <c r="E133">
        <v>9.4774999999999991</v>
      </c>
      <c r="F133" s="15">
        <f>(((E133/100)+1)^(1/365)-1)</f>
        <v>2.4810985005618846E-4</v>
      </c>
      <c r="G133">
        <f>1+F133</f>
        <v>1.0002481098500562</v>
      </c>
      <c r="H133">
        <f>C133-F133</f>
        <v>-0.35061307335370578</v>
      </c>
      <c r="I133" s="36">
        <f>H133^2</f>
        <v>0.12292952720653107</v>
      </c>
      <c r="J133" s="7"/>
      <c r="K133" s="7"/>
      <c r="L133" s="7"/>
      <c r="M133" s="7">
        <f>C133/$K$3</f>
        <v>-2.6290502789732497</v>
      </c>
      <c r="N133" s="7"/>
      <c r="O133" s="7"/>
      <c r="P133" s="7"/>
      <c r="Q133" s="7"/>
    </row>
    <row r="134" spans="1:25" ht="15.75" x14ac:dyDescent="0.25">
      <c r="A134" s="4">
        <v>42753</v>
      </c>
      <c r="B134">
        <v>5.62</v>
      </c>
      <c r="C134">
        <f>(B134-B133)/B133</f>
        <v>-0.36853932584269666</v>
      </c>
      <c r="D134">
        <v>2.4295999999999998</v>
      </c>
      <c r="E134">
        <v>9.4670000000000005</v>
      </c>
      <c r="F134" s="15">
        <f>(((E134/100)+1)^(1/365)-1)</f>
        <v>2.4784700484259403E-4</v>
      </c>
      <c r="G134">
        <f>1+F134</f>
        <v>1.0002478470048426</v>
      </c>
      <c r="H134">
        <f>C134-F134</f>
        <v>-0.36878717284753926</v>
      </c>
      <c r="I134" s="36">
        <f>H134^2</f>
        <v>0.13600397885688079</v>
      </c>
      <c r="J134" s="7"/>
      <c r="K134" s="7"/>
      <c r="L134" s="7"/>
      <c r="M134" s="7">
        <f>C134/$K$3</f>
        <v>-2.7654261080510762</v>
      </c>
      <c r="N134" s="7"/>
      <c r="O134" s="7"/>
      <c r="P134" s="7"/>
      <c r="Q134" s="7"/>
    </row>
    <row r="135" spans="1:25" ht="15.75" x14ac:dyDescent="0.25">
      <c r="A135" s="4">
        <v>42754</v>
      </c>
      <c r="B135">
        <v>6.16</v>
      </c>
      <c r="C135">
        <f>(B135-B134)/B134</f>
        <v>9.6085409252669049E-2</v>
      </c>
      <c r="D135">
        <v>2.4739</v>
      </c>
      <c r="E135">
        <v>9.4830000000000005</v>
      </c>
      <c r="F135" s="15">
        <f>(((E135/100)+1)^(1/365)-1)</f>
        <v>2.4824752084917634E-4</v>
      </c>
      <c r="G135">
        <f>1+F135</f>
        <v>1.0002482475208492</v>
      </c>
      <c r="H135">
        <f>C135-F135</f>
        <v>9.5837161731819873E-2</v>
      </c>
      <c r="I135" s="36">
        <f>H135^2</f>
        <v>9.1847615688109997E-3</v>
      </c>
      <c r="M135" s="7">
        <f>C135/$K$3</f>
        <v>0.72100066591948786</v>
      </c>
    </row>
    <row r="136" spans="1:25" ht="15.75" x14ac:dyDescent="0.25">
      <c r="A136" s="4">
        <v>42755</v>
      </c>
      <c r="B136">
        <v>7.96</v>
      </c>
      <c r="C136">
        <f>(B136-B135)/B135</f>
        <v>0.29220779220779219</v>
      </c>
      <c r="D136">
        <v>2.4668000000000001</v>
      </c>
      <c r="E136">
        <v>9.4687000000000001</v>
      </c>
      <c r="F136" s="15">
        <f>(((E136/100)+1)^(1/365)-1)</f>
        <v>2.4788956244026217E-4</v>
      </c>
      <c r="G136">
        <f>1+F136</f>
        <v>1.0002478895624403</v>
      </c>
      <c r="H136">
        <f>C136-F136</f>
        <v>0.29195990264535193</v>
      </c>
      <c r="I136" s="36">
        <f>H136^2</f>
        <v>8.5240584752683382E-2</v>
      </c>
      <c r="M136" s="7">
        <f>C136/$K$3</f>
        <v>2.1926535402962779</v>
      </c>
    </row>
    <row r="137" spans="1:25" ht="15.75" x14ac:dyDescent="0.25">
      <c r="A137" s="4">
        <v>42758</v>
      </c>
      <c r="B137">
        <v>7.75</v>
      </c>
      <c r="C137">
        <f>(B137-B136)/B136</f>
        <v>-2.638190954773869E-2</v>
      </c>
      <c r="D137">
        <v>2.3971</v>
      </c>
      <c r="E137">
        <v>9.5175000000000001</v>
      </c>
      <c r="F137" s="15">
        <f>(((E137/100)+1)^(1/365)-1)</f>
        <v>2.491109348965459E-4</v>
      </c>
      <c r="G137">
        <f>1+F137</f>
        <v>1.0002491109348965</v>
      </c>
      <c r="H137">
        <f>C137-F137</f>
        <v>-2.6631020482635236E-2</v>
      </c>
      <c r="I137" s="36">
        <f>H137^2</f>
        <v>7.0921125194653748E-4</v>
      </c>
      <c r="M137" s="7">
        <f>C137/$K$3</f>
        <v>-0.19796319233160697</v>
      </c>
    </row>
    <row r="138" spans="1:25" ht="15.75" x14ac:dyDescent="0.25">
      <c r="A138" s="4">
        <v>42759</v>
      </c>
      <c r="B138">
        <v>7.47</v>
      </c>
      <c r="C138">
        <f>(B138-B137)/B137</f>
        <v>-3.6129032258064547E-2</v>
      </c>
      <c r="D138">
        <v>2.4651999999999998</v>
      </c>
      <c r="E138">
        <v>9.48</v>
      </c>
      <c r="F138" s="15">
        <f>(((E138/100)+1)^(1/365)-1)</f>
        <v>2.4817242854457966E-4</v>
      </c>
      <c r="G138">
        <f>1+F138</f>
        <v>1.0002481724285446</v>
      </c>
      <c r="H138">
        <f>C138-F138</f>
        <v>-3.6377204686609127E-2</v>
      </c>
      <c r="I138" s="36">
        <f>H138^2</f>
        <v>1.323301020811457E-3</v>
      </c>
      <c r="M138" s="7">
        <f>C138/$K$3</f>
        <v>-0.27110314167046762</v>
      </c>
    </row>
    <row r="139" spans="1:25" ht="15.75" x14ac:dyDescent="0.25">
      <c r="A139" s="4">
        <v>42760</v>
      </c>
      <c r="B139">
        <v>7.34</v>
      </c>
      <c r="C139">
        <f>(B139-B138)/B138</f>
        <v>-1.7402945113788475E-2</v>
      </c>
      <c r="D139">
        <v>2.5116000000000001</v>
      </c>
      <c r="E139">
        <v>9.4261999999999997</v>
      </c>
      <c r="F139" s="15">
        <f>(((E139/100)+1)^(1/365)-1)</f>
        <v>2.4682542472365121E-4</v>
      </c>
      <c r="G139">
        <f>1+F139</f>
        <v>1.0002468254247237</v>
      </c>
      <c r="H139">
        <f>C139-F139</f>
        <v>-1.7649770538512126E-2</v>
      </c>
      <c r="I139" s="36">
        <f>H139^2</f>
        <v>3.115144000621306E-4</v>
      </c>
      <c r="M139" s="7">
        <f>C139/$K$3</f>
        <v>-0.13058730887024081</v>
      </c>
    </row>
    <row r="140" spans="1:25" ht="15.75" x14ac:dyDescent="0.25">
      <c r="A140" s="4">
        <v>42761</v>
      </c>
      <c r="B140">
        <v>7.33</v>
      </c>
      <c r="C140">
        <f>(B140-B139)/B139</f>
        <v>-1.3623978201634586E-3</v>
      </c>
      <c r="D140">
        <v>2.5042999999999997</v>
      </c>
      <c r="E140">
        <v>9.4337999999999997</v>
      </c>
      <c r="F140" s="15">
        <f>(((E140/100)+1)^(1/365)-1)</f>
        <v>2.4701574784513625E-4</v>
      </c>
      <c r="G140">
        <f>1+F140</f>
        <v>1.0002470157478451</v>
      </c>
      <c r="H140">
        <f>C140-F140</f>
        <v>-1.6094135680085949E-3</v>
      </c>
      <c r="I140" s="36">
        <f>H140^2</f>
        <v>2.590212032890156E-6</v>
      </c>
      <c r="M140" s="7">
        <f>C140/$K$3</f>
        <v>-1.0223089470348761E-2</v>
      </c>
    </row>
    <row r="141" spans="1:25" ht="15.75" x14ac:dyDescent="0.25">
      <c r="A141" s="4">
        <v>42762</v>
      </c>
      <c r="B141">
        <v>6.96</v>
      </c>
      <c r="C141">
        <f>(B141-B140)/B140</f>
        <v>-5.0477489768076415E-2</v>
      </c>
      <c r="D141">
        <v>2.4843000000000002</v>
      </c>
      <c r="E141">
        <v>9.4596999999999998</v>
      </c>
      <c r="F141" s="15">
        <f>(((E141/100)+1)^(1/365)-1)</f>
        <v>2.4766425001998549E-4</v>
      </c>
      <c r="G141">
        <f>1+F141</f>
        <v>1.00024766425002</v>
      </c>
      <c r="H141">
        <f>C141-F141</f>
        <v>-5.0725154018096401E-2</v>
      </c>
      <c r="I141" s="36">
        <f>H141^2</f>
        <v>2.5730412501596012E-3</v>
      </c>
      <c r="M141" s="7">
        <f>C141/$K$3</f>
        <v>-0.37877034629705003</v>
      </c>
    </row>
    <row r="142" spans="1:25" ht="15.75" x14ac:dyDescent="0.25">
      <c r="A142" s="4">
        <v>42765</v>
      </c>
      <c r="B142">
        <v>6.52</v>
      </c>
      <c r="C142">
        <f>(B142-B141)/B141</f>
        <v>-6.3218390804597763E-2</v>
      </c>
      <c r="D142">
        <v>2.4881000000000002</v>
      </c>
      <c r="E142">
        <v>9.4304000000000006</v>
      </c>
      <c r="F142" s="15">
        <f>(((E142/100)+1)^(1/365)-1)</f>
        <v>2.4693060492020358E-4</v>
      </c>
      <c r="G142">
        <f>1+F142</f>
        <v>1.0002469306049202</v>
      </c>
      <c r="H142">
        <f>C142-F142</f>
        <v>-6.3465321409517966E-2</v>
      </c>
      <c r="I142" s="36">
        <f>H142^2</f>
        <v>4.0278470216134196E-3</v>
      </c>
      <c r="M142" s="7">
        <f>C142/$K$3</f>
        <v>-0.47437485277929736</v>
      </c>
    </row>
    <row r="143" spans="1:25" ht="15.75" x14ac:dyDescent="0.25">
      <c r="A143" s="4">
        <v>42766</v>
      </c>
      <c r="B143">
        <v>6.29</v>
      </c>
      <c r="C143">
        <f>(B143-B142)/B142</f>
        <v>-3.527607361963183E-2</v>
      </c>
      <c r="D143">
        <v>2.4531000000000001</v>
      </c>
      <c r="E143">
        <v>9.4146999999999998</v>
      </c>
      <c r="F143" s="15">
        <f>(((E143/100)+1)^(1/365)-1)</f>
        <v>2.4653741072344637E-4</v>
      </c>
      <c r="G143">
        <f>1+F143</f>
        <v>1.0002465374107234</v>
      </c>
      <c r="H143">
        <f>C143-F143</f>
        <v>-3.5522611030355276E-2</v>
      </c>
      <c r="I143" s="36">
        <f>H143^2</f>
        <v>1.2618558944139185E-3</v>
      </c>
      <c r="M143" s="7">
        <f>C143/$K$3</f>
        <v>-0.26470275527366738</v>
      </c>
    </row>
    <row r="144" spans="1:25" ht="15.75" x14ac:dyDescent="0.25">
      <c r="A144" s="4">
        <v>42767</v>
      </c>
      <c r="B144">
        <v>8.3800000000000008</v>
      </c>
      <c r="C144">
        <f>(B144-B143)/B143</f>
        <v>0.33227344992050883</v>
      </c>
      <c r="D144">
        <v>2.4699</v>
      </c>
      <c r="E144">
        <v>9.4619</v>
      </c>
      <c r="F144" s="15">
        <f>(((E144/100)+1)^(1/365)-1)</f>
        <v>2.477193280954193E-4</v>
      </c>
      <c r="G144">
        <f>1+F144</f>
        <v>1.0002477193280954</v>
      </c>
      <c r="H144">
        <f>C144-F144</f>
        <v>0.33202573059241342</v>
      </c>
      <c r="I144" s="36">
        <f>H144^2</f>
        <v>0.11024108577542589</v>
      </c>
      <c r="M144" s="7">
        <f>C144/$K$3</f>
        <v>2.49329612605462</v>
      </c>
    </row>
    <row r="145" spans="1:13" ht="15.75" x14ac:dyDescent="0.25">
      <c r="A145" s="4">
        <v>42768</v>
      </c>
      <c r="B145">
        <v>7.2</v>
      </c>
      <c r="C145">
        <f>(B145-B144)/B144</f>
        <v>-0.14081145584725543</v>
      </c>
      <c r="D145">
        <v>2.4737</v>
      </c>
      <c r="E145">
        <v>9.4308999999999994</v>
      </c>
      <c r="F145" s="15">
        <f>(((E145/100)+1)^(1/365)-1)</f>
        <v>2.469431261040711E-4</v>
      </c>
      <c r="G145">
        <f>1+F145</f>
        <v>1.0002469431261041</v>
      </c>
      <c r="H145">
        <f>C145-F145</f>
        <v>-0.14105839897335951</v>
      </c>
      <c r="I145" s="36">
        <f>H145^2</f>
        <v>1.989747192092747E-2</v>
      </c>
      <c r="M145" s="7">
        <f>C145/$K$3</f>
        <v>-1.056613633897215</v>
      </c>
    </row>
    <row r="146" spans="1:13" ht="15.75" x14ac:dyDescent="0.25">
      <c r="A146" s="4">
        <v>42769</v>
      </c>
      <c r="B146">
        <v>7.54</v>
      </c>
      <c r="C146">
        <f>(B146-B145)/B145</f>
        <v>4.72222222222222E-2</v>
      </c>
      <c r="D146">
        <v>2.4647999999999999</v>
      </c>
      <c r="E146">
        <v>9.2910000000000004</v>
      </c>
      <c r="F146" s="15">
        <f>(((E146/100)+1)^(1/365)-1)</f>
        <v>2.4343747164556895E-4</v>
      </c>
      <c r="G146">
        <f>1+F146</f>
        <v>1.0002434374716456</v>
      </c>
      <c r="H146">
        <f>C146-F146</f>
        <v>4.6978784750576631E-2</v>
      </c>
      <c r="I146" s="36">
        <f>H146^2</f>
        <v>2.2070062166410116E-3</v>
      </c>
      <c r="M146" s="7">
        <f>C146/$K$3</f>
        <v>0.35434364003059587</v>
      </c>
    </row>
    <row r="147" spans="1:13" ht="15.75" x14ac:dyDescent="0.25">
      <c r="A147" s="4">
        <v>42772</v>
      </c>
      <c r="B147">
        <v>7.64</v>
      </c>
      <c r="C147">
        <f>(B147-B146)/B146</f>
        <v>1.3262599469495973E-2</v>
      </c>
      <c r="D147">
        <v>2.4077000000000002</v>
      </c>
      <c r="E147">
        <v>9.3722999999999992</v>
      </c>
      <c r="F147" s="15">
        <f>(((E147/100)+1)^(1/365)-1)</f>
        <v>2.4547525472540244E-4</v>
      </c>
      <c r="G147">
        <f>1+F147</f>
        <v>1.0002454752547254</v>
      </c>
      <c r="H147">
        <f>C147-F147</f>
        <v>1.3017124214770571E-2</v>
      </c>
      <c r="I147" s="36">
        <f>H147^2</f>
        <v>1.6944552282276634E-4</v>
      </c>
      <c r="M147" s="7">
        <f>C147/$K$3</f>
        <v>9.9519199883768214E-2</v>
      </c>
    </row>
    <row r="148" spans="1:13" ht="15.75" x14ac:dyDescent="0.25">
      <c r="A148" s="4">
        <v>42773</v>
      </c>
      <c r="B148">
        <v>7.34</v>
      </c>
      <c r="C148">
        <f>(B148-B147)/B147</f>
        <v>-3.9267015706806262E-2</v>
      </c>
      <c r="D148">
        <v>2.3931</v>
      </c>
      <c r="E148">
        <v>9.3262999999999998</v>
      </c>
      <c r="F148" s="15">
        <f>(((E148/100)+1)^(1/365)-1)</f>
        <v>2.4432245115835194E-4</v>
      </c>
      <c r="G148">
        <f>1+F148</f>
        <v>1.0002443224511584</v>
      </c>
      <c r="H148">
        <f>C148-F148</f>
        <v>-3.9511338157964614E-2</v>
      </c>
      <c r="I148" s="36">
        <f>H148^2</f>
        <v>1.5611458430330304E-3</v>
      </c>
      <c r="M148" s="7">
        <f>C148/$K$3</f>
        <v>-0.29464977766634087</v>
      </c>
    </row>
    <row r="149" spans="1:13" ht="15.75" x14ac:dyDescent="0.25">
      <c r="A149" s="4">
        <v>42774</v>
      </c>
      <c r="B149">
        <v>7.12</v>
      </c>
      <c r="C149">
        <f>(B149-B148)/B148</f>
        <v>-2.9972752043596698E-2</v>
      </c>
      <c r="D149">
        <v>2.3363</v>
      </c>
      <c r="E149">
        <v>9.3130000000000006</v>
      </c>
      <c r="F149" s="15">
        <f>(((E149/100)+1)^(1/365)-1)</f>
        <v>2.43989050412452E-4</v>
      </c>
      <c r="G149">
        <f>1+F149</f>
        <v>1.0002439890504125</v>
      </c>
      <c r="H149">
        <f>C149-F149</f>
        <v>-3.021674109400915E-2</v>
      </c>
      <c r="I149" s="36">
        <f>H149^2</f>
        <v>9.1305144234238127E-4</v>
      </c>
      <c r="M149" s="7">
        <f>C149/$K$3</f>
        <v>-0.22490796834767729</v>
      </c>
    </row>
    <row r="150" spans="1:13" ht="15.75" x14ac:dyDescent="0.25">
      <c r="A150" s="4">
        <v>42775</v>
      </c>
      <c r="B150">
        <v>8.15</v>
      </c>
      <c r="C150">
        <f>(B150-B149)/B149</f>
        <v>0.14466292134831463</v>
      </c>
      <c r="D150">
        <v>2.3948</v>
      </c>
      <c r="E150">
        <v>9.2995000000000001</v>
      </c>
      <c r="F150" s="15">
        <f>(((E150/100)+1)^(1/365)-1)</f>
        <v>2.4365059474873441E-4</v>
      </c>
      <c r="G150">
        <f>1+F150</f>
        <v>1.0002436505947487</v>
      </c>
      <c r="H150">
        <f>C150-F150</f>
        <v>0.14441927075356589</v>
      </c>
      <c r="I150" s="36">
        <f>H150^2</f>
        <v>2.0856925764991773E-2</v>
      </c>
      <c r="M150" s="7">
        <f>C150/$K$3</f>
        <v>1.0855140591816343</v>
      </c>
    </row>
    <row r="151" spans="1:13" ht="15.75" x14ac:dyDescent="0.25">
      <c r="A151" s="4">
        <v>42776</v>
      </c>
      <c r="B151">
        <v>7.85</v>
      </c>
      <c r="C151">
        <f>(B151-B150)/B150</f>
        <v>-3.6809815950920331E-2</v>
      </c>
      <c r="D151">
        <v>2.4073000000000002</v>
      </c>
      <c r="E151">
        <v>9.2844999999999995</v>
      </c>
      <c r="F151" s="15">
        <f>(((E151/100)+1)^(1/365)-1)</f>
        <v>2.4327448400129903E-4</v>
      </c>
      <c r="G151">
        <f>1+F151</f>
        <v>1.0002432744840013</v>
      </c>
      <c r="H151">
        <f>C151-F151</f>
        <v>-3.705309043492163E-2</v>
      </c>
      <c r="I151" s="36">
        <f>H151^2</f>
        <v>1.3729315107784809E-3</v>
      </c>
      <c r="M151" s="7">
        <f>C151/$K$3</f>
        <v>-0.27621157072034974</v>
      </c>
    </row>
    <row r="152" spans="1:13" ht="15.75" x14ac:dyDescent="0.25">
      <c r="A152" s="4">
        <v>42779</v>
      </c>
      <c r="B152">
        <v>7.6899999999999995</v>
      </c>
      <c r="C152">
        <f>(B152-B151)/B151</f>
        <v>-2.0382165605095561E-2</v>
      </c>
      <c r="D152">
        <v>2.4358</v>
      </c>
      <c r="E152">
        <v>9.2706999999999997</v>
      </c>
      <c r="F152" s="15">
        <f>(((E152/100)+1)^(1/365)-1)</f>
        <v>2.4292841664208531E-4</v>
      </c>
      <c r="G152">
        <f>1+F152</f>
        <v>1.0002429284166421</v>
      </c>
      <c r="H152">
        <f>C152-F152</f>
        <v>-2.0625094021737646E-2</v>
      </c>
      <c r="I152" s="36">
        <f>H152^2</f>
        <v>4.2539450340551801E-4</v>
      </c>
      <c r="M152" s="7">
        <f>C152/$K$3</f>
        <v>-0.15294262769398539</v>
      </c>
    </row>
    <row r="153" spans="1:13" ht="15.75" x14ac:dyDescent="0.25">
      <c r="A153" s="4">
        <v>42780</v>
      </c>
      <c r="B153">
        <v>7.45</v>
      </c>
      <c r="C153">
        <f>(B153-B152)/B152</f>
        <v>-3.1209362808842567E-2</v>
      </c>
      <c r="D153">
        <v>2.4698000000000002</v>
      </c>
      <c r="E153">
        <v>9.2555999999999994</v>
      </c>
      <c r="F153" s="15">
        <f>(((E153/100)+1)^(1/365)-1)</f>
        <v>2.4254969879300425E-4</v>
      </c>
      <c r="G153">
        <f>1+F153</f>
        <v>1.000242549698793</v>
      </c>
      <c r="H153">
        <f>C153-F153</f>
        <v>-3.1451912507635571E-2</v>
      </c>
      <c r="I153" s="36">
        <f>H153^2</f>
        <v>9.8922280038796283E-4</v>
      </c>
      <c r="M153" s="7">
        <f>C153/$K$3</f>
        <v>-0.23418718349761655</v>
      </c>
    </row>
    <row r="154" spans="1:13" ht="15.75" x14ac:dyDescent="0.25">
      <c r="A154" s="4">
        <v>42781</v>
      </c>
      <c r="B154">
        <v>7.64</v>
      </c>
      <c r="C154">
        <f>(B154-B153)/B153</f>
        <v>2.550335570469792E-2</v>
      </c>
      <c r="D154">
        <v>2.4931999999999999</v>
      </c>
      <c r="E154">
        <v>9.2173999999999996</v>
      </c>
      <c r="F154" s="15">
        <f>(((E154/100)+1)^(1/365)-1)</f>
        <v>2.4159138476953501E-4</v>
      </c>
      <c r="G154">
        <f>1+F154</f>
        <v>1.0002415913847695</v>
      </c>
      <c r="H154">
        <f>C154-F154</f>
        <v>2.5261764319928385E-2</v>
      </c>
      <c r="I154" s="36">
        <f>H154^2</f>
        <v>6.3815673655560684E-4</v>
      </c>
      <c r="M154" s="7">
        <f>C154/$K$3</f>
        <v>0.19137074597783421</v>
      </c>
    </row>
    <row r="155" spans="1:13" ht="15.75" x14ac:dyDescent="0.25">
      <c r="A155" s="4">
        <v>42782</v>
      </c>
      <c r="B155">
        <v>7.29</v>
      </c>
      <c r="C155">
        <f>(B155-B154)/B154</f>
        <v>-4.5811518324607288E-2</v>
      </c>
      <c r="D155">
        <v>2.4466999999999999</v>
      </c>
      <c r="E155">
        <v>9.1775000000000002</v>
      </c>
      <c r="F155" s="15">
        <f>(((E155/100)+1)^(1/365)-1)</f>
        <v>2.4059006629029156E-4</v>
      </c>
      <c r="G155">
        <f>1+F155</f>
        <v>1.0002405900662903</v>
      </c>
      <c r="H155">
        <f>C155-F155</f>
        <v>-4.605210839089758E-2</v>
      </c>
      <c r="I155" s="36">
        <f>H155^2</f>
        <v>2.1207966872469793E-3</v>
      </c>
      <c r="M155" s="7">
        <f>C155/$K$3</f>
        <v>-0.34375807394406421</v>
      </c>
    </row>
    <row r="156" spans="1:13" ht="15.75" x14ac:dyDescent="0.25">
      <c r="A156" s="4">
        <v>42783</v>
      </c>
      <c r="B156">
        <v>7.15</v>
      </c>
      <c r="C156">
        <f>(B156-B155)/B155</f>
        <v>-1.9204389574759902E-2</v>
      </c>
      <c r="D156">
        <v>2.4146999999999998</v>
      </c>
      <c r="E156">
        <v>9.1610999999999994</v>
      </c>
      <c r="F156" s="15">
        <f>(((E156/100)+1)^(1/365)-1)</f>
        <v>2.4017839095891169E-4</v>
      </c>
      <c r="G156">
        <f>1+F156</f>
        <v>1.0002401783909589</v>
      </c>
      <c r="H156">
        <f>C156-F156</f>
        <v>-1.9444567965718813E-2</v>
      </c>
      <c r="I156" s="36">
        <f>H156^2</f>
        <v>3.7809122337345829E-4</v>
      </c>
      <c r="M156" s="7">
        <f>C156/$K$3</f>
        <v>-0.14410489354911643</v>
      </c>
    </row>
    <row r="157" spans="1:13" ht="15.75" x14ac:dyDescent="0.25">
      <c r="A157" s="4">
        <v>42787</v>
      </c>
      <c r="B157">
        <v>6.64</v>
      </c>
      <c r="C157">
        <f>(B157-B156)/B156</f>
        <v>-7.132867132867142E-2</v>
      </c>
      <c r="D157">
        <v>2.4289999999999998</v>
      </c>
      <c r="E157">
        <v>9.1373999999999995</v>
      </c>
      <c r="F157" s="15">
        <f>(((E157/100)+1)^(1/365)-1)</f>
        <v>2.3958336091589594E-4</v>
      </c>
      <c r="G157">
        <f>1+F157</f>
        <v>1.0002395833609159</v>
      </c>
      <c r="H157">
        <f>C157-F157</f>
        <v>-7.1568254689587316E-2</v>
      </c>
      <c r="I157" s="36">
        <f>H157^2</f>
        <v>5.122015079313637E-3</v>
      </c>
      <c r="M157" s="7">
        <f>C157/$K$3</f>
        <v>-0.53523235137488701</v>
      </c>
    </row>
    <row r="158" spans="1:13" ht="15.75" x14ac:dyDescent="0.25">
      <c r="A158" s="4">
        <v>42788</v>
      </c>
      <c r="B158">
        <v>6.4</v>
      </c>
      <c r="C158">
        <f>(B158-B157)/B157</f>
        <v>-3.6144578313252913E-2</v>
      </c>
      <c r="D158">
        <v>2.4129</v>
      </c>
      <c r="E158">
        <v>9.1402999999999999</v>
      </c>
      <c r="F158" s="15">
        <f>(((E158/100)+1)^(1/365)-1)</f>
        <v>2.3965617741805723E-4</v>
      </c>
      <c r="G158">
        <f>1+F158</f>
        <v>1.0002396561774181</v>
      </c>
      <c r="H158">
        <f>C158-F158</f>
        <v>-3.6384234490670971E-2</v>
      </c>
      <c r="I158" s="36">
        <f>H158^2</f>
        <v>1.3238125194721311E-3</v>
      </c>
      <c r="M158" s="7">
        <f>C158/$K$3</f>
        <v>-0.27121979534588425</v>
      </c>
    </row>
    <row r="159" spans="1:13" ht="15.75" x14ac:dyDescent="0.25">
      <c r="A159" s="4">
        <v>42789</v>
      </c>
      <c r="B159">
        <v>6.09</v>
      </c>
      <c r="C159">
        <f>(B159-B158)/B158</f>
        <v>-4.8437500000000078E-2</v>
      </c>
      <c r="D159">
        <v>2.3719999999999999</v>
      </c>
      <c r="E159">
        <v>9.1377000000000006</v>
      </c>
      <c r="F159" s="15">
        <f>(((E159/100)+1)^(1/365)-1)</f>
        <v>2.3959089374692155E-4</v>
      </c>
      <c r="G159">
        <f>1+F159</f>
        <v>1.0002395908937469</v>
      </c>
      <c r="H159">
        <f>C159-F159</f>
        <v>-4.8677090893746999E-2</v>
      </c>
      <c r="I159" s="36">
        <f>H159^2</f>
        <v>2.3694591778781072E-3</v>
      </c>
      <c r="M159" s="7">
        <f>C159/$K$3</f>
        <v>-0.36346277782550163</v>
      </c>
    </row>
    <row r="160" spans="1:13" ht="15.75" x14ac:dyDescent="0.25">
      <c r="A160" s="4">
        <v>42790</v>
      </c>
      <c r="B160">
        <v>5.98</v>
      </c>
      <c r="C160">
        <f>(B160-B159)/B159</f>
        <v>-1.8062397372742109E-2</v>
      </c>
      <c r="D160">
        <v>2.3117000000000001</v>
      </c>
      <c r="E160">
        <v>9.2836999999999996</v>
      </c>
      <c r="F160" s="15">
        <f>(((E160/100)+1)^(1/365)-1)</f>
        <v>2.4325442331551983E-4</v>
      </c>
      <c r="G160">
        <f>1+F160</f>
        <v>1.0002432544233155</v>
      </c>
      <c r="H160">
        <f>C160-F160</f>
        <v>-1.8305651796057629E-2</v>
      </c>
      <c r="I160" s="36">
        <f>H160^2</f>
        <v>3.3509688767850791E-4</v>
      </c>
      <c r="M160" s="7">
        <f>C160/$K$3</f>
        <v>-0.13553567222265556</v>
      </c>
    </row>
    <row r="161" spans="1:13" ht="15.75" x14ac:dyDescent="0.25">
      <c r="A161" s="4">
        <v>42793</v>
      </c>
      <c r="B161">
        <v>5.8100000000000005</v>
      </c>
      <c r="C161">
        <f>(B161-B160)/B160</f>
        <v>-2.8428093645484934E-2</v>
      </c>
      <c r="D161">
        <v>2.3650000000000002</v>
      </c>
      <c r="E161">
        <v>9.1948000000000008</v>
      </c>
      <c r="F161" s="15">
        <f>(((E161/100)+1)^(1/365)-1)</f>
        <v>2.410242667267859E-4</v>
      </c>
      <c r="G161">
        <f>1+F161</f>
        <v>1.0002410242667268</v>
      </c>
      <c r="H161">
        <f>C161-F161</f>
        <v>-2.866911791221172E-2</v>
      </c>
      <c r="I161" s="36">
        <f>H161^2</f>
        <v>8.2191832186429893E-4</v>
      </c>
      <c r="M161" s="7">
        <f>C161/$K$3</f>
        <v>-0.21331724148999079</v>
      </c>
    </row>
    <row r="162" spans="1:13" ht="15.75" x14ac:dyDescent="0.25">
      <c r="A162" s="4">
        <v>42794</v>
      </c>
      <c r="B162">
        <v>6.36</v>
      </c>
      <c r="C162">
        <f>(B162-B161)/B161</f>
        <v>9.466437177280547E-2</v>
      </c>
      <c r="D162">
        <v>2.3898999999999999</v>
      </c>
      <c r="E162">
        <v>9.1740999999999993</v>
      </c>
      <c r="F162" s="15">
        <f>(((E162/100)+1)^(1/365)-1)</f>
        <v>2.4050472403325251E-4</v>
      </c>
      <c r="G162">
        <f>1+F162</f>
        <v>1.0002405047240333</v>
      </c>
      <c r="H162">
        <f>C162-F162</f>
        <v>9.4423867048772217E-2</v>
      </c>
      <c r="I162" s="36">
        <f>H162^2</f>
        <v>8.9158666684442112E-3</v>
      </c>
      <c r="M162" s="7">
        <f>C162/$K$3</f>
        <v>0.71033755923922226</v>
      </c>
    </row>
    <row r="163" spans="1:13" ht="15.75" x14ac:dyDescent="0.25">
      <c r="A163" s="4">
        <v>42795</v>
      </c>
      <c r="B163">
        <v>6.49</v>
      </c>
      <c r="C163">
        <f>(B163-B162)/B162</f>
        <v>2.0440251572327026E-2</v>
      </c>
      <c r="D163">
        <v>2.4525999999999999</v>
      </c>
      <c r="E163">
        <v>9.1053999999999995</v>
      </c>
      <c r="F163" s="15">
        <f>(((E163/100)+1)^(1/365)-1)</f>
        <v>2.3877974033514882E-4</v>
      </c>
      <c r="G163">
        <f>1+F163</f>
        <v>1.0002387797403351</v>
      </c>
      <c r="H163">
        <f>C163-F163</f>
        <v>2.0201471831991877E-2</v>
      </c>
      <c r="I163" s="36">
        <f>H163^2</f>
        <v>4.0809946417876122E-4</v>
      </c>
      <c r="M163" s="7">
        <f>C163/$K$3</f>
        <v>0.15337849013533</v>
      </c>
    </row>
    <row r="164" spans="1:13" ht="15.75" x14ac:dyDescent="0.25">
      <c r="A164" s="4">
        <v>42796</v>
      </c>
      <c r="B164">
        <v>6.47</v>
      </c>
      <c r="C164">
        <f>(B164-B163)/B163</f>
        <v>-3.0816640986133224E-3</v>
      </c>
      <c r="D164">
        <v>2.4779</v>
      </c>
      <c r="E164">
        <v>9.1148000000000007</v>
      </c>
      <c r="F164" s="15">
        <f>(((E164/100)+1)^(1/365)-1)</f>
        <v>2.3901582826013623E-4</v>
      </c>
      <c r="G164">
        <f>1+F164</f>
        <v>1.0002390158282601</v>
      </c>
      <c r="H164">
        <f>C164-F164</f>
        <v>-3.3206799268734586E-3</v>
      </c>
      <c r="I164" s="36">
        <f>H164^2</f>
        <v>1.1026915176740318E-5</v>
      </c>
      <c r="M164" s="7">
        <f>C164/$K$3</f>
        <v>-2.3124029803501769E-2</v>
      </c>
    </row>
    <row r="165" spans="1:13" ht="15.75" x14ac:dyDescent="0.25">
      <c r="A165" s="4">
        <v>42797</v>
      </c>
      <c r="B165">
        <v>6.34</v>
      </c>
      <c r="C165">
        <f>(B165-B164)/B164</f>
        <v>-2.0092735703245733E-2</v>
      </c>
      <c r="D165">
        <v>2.4779999999999998</v>
      </c>
      <c r="E165">
        <v>9.1212999999999997</v>
      </c>
      <c r="F165" s="15">
        <f>(((E165/100)+1)^(1/365)-1)</f>
        <v>2.3917906868708982E-4</v>
      </c>
      <c r="G165">
        <f>1+F165</f>
        <v>1.0002391790686871</v>
      </c>
      <c r="H165">
        <f>C165-F165</f>
        <v>-2.0331914771932823E-2</v>
      </c>
      <c r="I165" s="36">
        <f>H165^2</f>
        <v>4.133867582931401E-4</v>
      </c>
      <c r="M165" s="7">
        <f>C165/$K$3</f>
        <v>-0.15077081874199363</v>
      </c>
    </row>
    <row r="166" spans="1:13" ht="15.75" x14ac:dyDescent="0.25">
      <c r="A166" s="4">
        <v>42800</v>
      </c>
      <c r="B166">
        <v>6.43</v>
      </c>
      <c r="C166">
        <f>(B166-B165)/B165</f>
        <v>1.4195583596214489E-2</v>
      </c>
      <c r="D166">
        <v>2.4996999999999998</v>
      </c>
      <c r="E166">
        <v>9.1439000000000004</v>
      </c>
      <c r="F166" s="15">
        <f>(((E166/100)+1)^(1/365)-1)</f>
        <v>2.3974656763292579E-4</v>
      </c>
      <c r="G166">
        <f>1+F166</f>
        <v>1.0002397465676329</v>
      </c>
      <c r="H166">
        <f>C166-F166</f>
        <v>1.3955837028581563E-2</v>
      </c>
      <c r="I166" s="36">
        <f>H166^2</f>
        <v>1.9476538716832828E-4</v>
      </c>
      <c r="M166" s="7">
        <f>C166/$K$3</f>
        <v>0.10652007735193257</v>
      </c>
    </row>
    <row r="167" spans="1:13" ht="15.75" x14ac:dyDescent="0.25">
      <c r="A167" s="4">
        <v>42801</v>
      </c>
      <c r="B167">
        <v>6.4</v>
      </c>
      <c r="C167">
        <f>(B167-B166)/B166</f>
        <v>-4.6656298600310049E-3</v>
      </c>
      <c r="D167">
        <v>2.5179</v>
      </c>
      <c r="E167">
        <v>9.1614000000000004</v>
      </c>
      <c r="F167" s="15">
        <f>(((E167/100)+1)^(1/365)-1)</f>
        <v>2.4018592215901968E-4</v>
      </c>
      <c r="G167">
        <f>1+F167</f>
        <v>1.000240185922159</v>
      </c>
      <c r="H167">
        <f>C167-F167</f>
        <v>-4.9058157821900246E-3</v>
      </c>
      <c r="I167" s="36">
        <f>H167^2</f>
        <v>2.4067028488784721E-5</v>
      </c>
      <c r="M167" s="7">
        <f>C167/$K$3</f>
        <v>-3.5009709197057502E-2</v>
      </c>
    </row>
    <row r="168" spans="1:13" ht="15.75" x14ac:dyDescent="0.25">
      <c r="A168" s="4">
        <v>42802</v>
      </c>
      <c r="B168">
        <v>6.28</v>
      </c>
      <c r="C168">
        <f>(B168-B167)/B167</f>
        <v>-1.8750000000000017E-2</v>
      </c>
      <c r="D168">
        <v>2.5596999999999999</v>
      </c>
      <c r="E168">
        <v>9.1750000000000007</v>
      </c>
      <c r="F168" s="15">
        <f>(((E168/100)+1)^(1/365)-1)</f>
        <v>2.4052731488866108E-4</v>
      </c>
      <c r="G168">
        <f>1+F168</f>
        <v>1.0002405273148887</v>
      </c>
      <c r="H168">
        <f>C168-F168</f>
        <v>-1.8990527314888678E-2</v>
      </c>
      <c r="I168" s="36">
        <f>H168^2</f>
        <v>3.6064012769753296E-4</v>
      </c>
      <c r="M168" s="7">
        <f>C168/$K$3</f>
        <v>-0.14069526883567796</v>
      </c>
    </row>
    <row r="169" spans="1:13" ht="15.75" x14ac:dyDescent="0.25">
      <c r="A169" s="4">
        <v>42803</v>
      </c>
      <c r="B169">
        <v>6.19</v>
      </c>
      <c r="C169">
        <f>(B169-B168)/B168</f>
        <v>-1.4331210191082779E-2</v>
      </c>
      <c r="D169">
        <v>2.6052999999999997</v>
      </c>
      <c r="E169">
        <v>9.1753</v>
      </c>
      <c r="F169" s="15">
        <f>(((E169/100)+1)^(1/365)-1)</f>
        <v>2.4053484513242296E-4</v>
      </c>
      <c r="G169">
        <f>1+F169</f>
        <v>1.0002405348451324</v>
      </c>
      <c r="H169">
        <f>C169-F169</f>
        <v>-1.4571745036215202E-2</v>
      </c>
      <c r="I169" s="36">
        <f>H169^2</f>
        <v>2.1233575340046237E-4</v>
      </c>
      <c r="M169" s="7">
        <f>C169/$K$3</f>
        <v>-0.10753778509733319</v>
      </c>
    </row>
    <row r="170" spans="1:13" ht="15.75" x14ac:dyDescent="0.25">
      <c r="A170" s="4">
        <v>42804</v>
      </c>
      <c r="B170">
        <v>6.05</v>
      </c>
      <c r="C170">
        <f>(B170-B169)/B169</f>
        <v>-2.2617124394184257E-2</v>
      </c>
      <c r="D170">
        <v>2.5745</v>
      </c>
      <c r="E170">
        <v>9.1478999999999999</v>
      </c>
      <c r="F170" s="15">
        <f>(((E170/100)+1)^(1/365)-1)</f>
        <v>2.3984699771806284E-4</v>
      </c>
      <c r="G170">
        <f>1+F170</f>
        <v>1.0002398469977181</v>
      </c>
      <c r="H170">
        <f>C170-F170</f>
        <v>-2.285697139190232E-2</v>
      </c>
      <c r="I170" s="36">
        <f>H170^2</f>
        <v>5.224411412102411E-4</v>
      </c>
      <c r="M170" s="7">
        <f>C170/$K$3</f>
        <v>-0.16971319450291847</v>
      </c>
    </row>
    <row r="171" spans="1:13" ht="15.75" x14ac:dyDescent="0.25">
      <c r="A171" s="4">
        <v>42807</v>
      </c>
      <c r="B171">
        <v>6.05</v>
      </c>
      <c r="C171">
        <f>(B171-B170)/B170</f>
        <v>0</v>
      </c>
      <c r="D171">
        <v>2.6257999999999999</v>
      </c>
      <c r="E171">
        <v>9.1324000000000005</v>
      </c>
      <c r="F171" s="15">
        <f>(((E171/100)+1)^(1/365)-1)</f>
        <v>2.394578106910128E-4</v>
      </c>
      <c r="G171">
        <f>1+F171</f>
        <v>1.000239457810691</v>
      </c>
      <c r="H171">
        <f>C171-F171</f>
        <v>-2.394578106910128E-4</v>
      </c>
      <c r="I171" s="36">
        <f>H171^2</f>
        <v>5.7340043100932922E-8</v>
      </c>
      <c r="M171" s="7">
        <f>C171/$K$3</f>
        <v>0</v>
      </c>
    </row>
    <row r="172" spans="1:13" ht="15.75" x14ac:dyDescent="0.25">
      <c r="A172" s="4">
        <v>42808</v>
      </c>
      <c r="B172">
        <v>6.21</v>
      </c>
      <c r="C172">
        <f>(B172-B171)/B171</f>
        <v>2.6446280991735561E-2</v>
      </c>
      <c r="D172">
        <v>2.6002000000000001</v>
      </c>
      <c r="E172">
        <v>9.1844000000000001</v>
      </c>
      <c r="F172" s="15">
        <f>(((E172/100)+1)^(1/365)-1)</f>
        <v>2.4076325272415211E-4</v>
      </c>
      <c r="G172">
        <f>1+F172</f>
        <v>1.0002407632527242</v>
      </c>
      <c r="H172">
        <f>C172-F172</f>
        <v>2.6205517739011409E-2</v>
      </c>
      <c r="I172" s="36">
        <f>H172^2</f>
        <v>6.8672915996964166E-4</v>
      </c>
      <c r="M172" s="7">
        <f>C172/$K$3</f>
        <v>0.19844621940459259</v>
      </c>
    </row>
    <row r="173" spans="1:13" ht="15.75" x14ac:dyDescent="0.25">
      <c r="A173" s="4">
        <v>42809</v>
      </c>
      <c r="B173">
        <v>6.19</v>
      </c>
      <c r="C173">
        <f>(B173-B172)/B172</f>
        <v>-3.2206119162640216E-3</v>
      </c>
      <c r="D173">
        <v>2.4929999999999999</v>
      </c>
      <c r="E173">
        <v>9.2948000000000004</v>
      </c>
      <c r="F173" s="15">
        <f>(((E173/100)+1)^(1/365)-1)</f>
        <v>2.4353275225230675E-4</v>
      </c>
      <c r="G173">
        <f>1+F173</f>
        <v>1.0002435327522523</v>
      </c>
      <c r="H173">
        <f>C173-F173</f>
        <v>-3.4641446685163284E-3</v>
      </c>
      <c r="I173" s="36">
        <f>H173^2</f>
        <v>1.2000298284410103E-5</v>
      </c>
      <c r="M173" s="7">
        <f>C173/$K$3</f>
        <v>-2.416665916662155E-2</v>
      </c>
    </row>
    <row r="174" spans="1:13" ht="15.75" x14ac:dyDescent="0.25">
      <c r="A174" s="4">
        <v>42810</v>
      </c>
      <c r="B174">
        <v>6.16</v>
      </c>
      <c r="C174">
        <f>(B174-B173)/B173</f>
        <v>-4.8465266558966472E-3</v>
      </c>
      <c r="D174">
        <v>2.5402</v>
      </c>
      <c r="E174">
        <v>9.3254999999999999</v>
      </c>
      <c r="F174" s="15">
        <f>(((E174/100)+1)^(1/365)-1)</f>
        <v>2.4430239812156529E-4</v>
      </c>
      <c r="G174">
        <f>1+F174</f>
        <v>1.0002443023981216</v>
      </c>
      <c r="H174">
        <f>C174-F174</f>
        <v>-5.0908290540182125E-3</v>
      </c>
      <c r="I174" s="36">
        <f>H174^2</f>
        <v>2.5916540457235969E-5</v>
      </c>
      <c r="M174" s="7">
        <f>C174/$K$3</f>
        <v>-3.6367113107768398E-2</v>
      </c>
    </row>
    <row r="175" spans="1:13" ht="15.75" x14ac:dyDescent="0.25">
      <c r="A175" s="4">
        <v>42811</v>
      </c>
      <c r="B175">
        <v>6.01</v>
      </c>
      <c r="C175">
        <f>(B175-B174)/B174</f>
        <v>-2.4350649350649407E-2</v>
      </c>
      <c r="D175">
        <v>2.5004999999999997</v>
      </c>
      <c r="E175">
        <v>9.3304000000000009</v>
      </c>
      <c r="F175" s="15">
        <f>(((E175/100)+1)^(1/365)-1)</f>
        <v>2.4442522067547046E-4</v>
      </c>
      <c r="G175">
        <f>1+F175</f>
        <v>1.0002444252206755</v>
      </c>
      <c r="H175">
        <f>C175-F175</f>
        <v>-2.4595074571324878E-2</v>
      </c>
      <c r="I175" s="36">
        <f>H175^2</f>
        <v>6.0491769316903157E-4</v>
      </c>
      <c r="M175" s="7">
        <f>C175/$K$3</f>
        <v>-0.18272112835802359</v>
      </c>
    </row>
    <row r="176" spans="1:13" ht="15.75" x14ac:dyDescent="0.25">
      <c r="A176" s="4">
        <v>42814</v>
      </c>
      <c r="B176">
        <v>5.9</v>
      </c>
      <c r="C176">
        <f>(B176-B175)/B175</f>
        <v>-1.8302828618968293E-2</v>
      </c>
      <c r="D176">
        <v>2.4607000000000001</v>
      </c>
      <c r="E176">
        <v>9.3255999999999997</v>
      </c>
      <c r="F176" s="15">
        <f>(((E176/100)+1)^(1/365)-1)</f>
        <v>2.4430490475912947E-4</v>
      </c>
      <c r="G176">
        <f>1+F176</f>
        <v>1.0002443049047591</v>
      </c>
      <c r="H176">
        <f>C176-F176</f>
        <v>-1.8547133523727423E-2</v>
      </c>
      <c r="I176" s="36">
        <f>H176^2</f>
        <v>3.4399616194697363E-4</v>
      </c>
      <c r="M176" s="7">
        <f>C176/$K$3</f>
        <v>-0.13733980762661771</v>
      </c>
    </row>
    <row r="177" spans="1:13" ht="15.75" x14ac:dyDescent="0.25">
      <c r="A177" s="4">
        <v>42815</v>
      </c>
      <c r="B177">
        <v>5.84</v>
      </c>
      <c r="C177">
        <f>(B177-B176)/B176</f>
        <v>-1.0169491525423813E-2</v>
      </c>
      <c r="D177">
        <v>2.4175</v>
      </c>
      <c r="E177">
        <v>9.3582000000000001</v>
      </c>
      <c r="F177" s="15">
        <f>(((E177/100)+1)^(1/365)-1)</f>
        <v>2.4512194676917787E-4</v>
      </c>
      <c r="G177">
        <f>1+F177</f>
        <v>1.0002451219467692</v>
      </c>
      <c r="H177">
        <f>C177-F177</f>
        <v>-1.0414613472192991E-2</v>
      </c>
      <c r="I177" s="36">
        <f>H177^2</f>
        <v>1.0846417377518375E-4</v>
      </c>
      <c r="M177" s="7">
        <f>C177/$K$3</f>
        <v>-7.6309298351554714E-2</v>
      </c>
    </row>
    <row r="178" spans="1:13" ht="15.75" x14ac:dyDescent="0.25">
      <c r="A178" s="4">
        <v>42816</v>
      </c>
      <c r="B178">
        <v>5.84</v>
      </c>
      <c r="C178">
        <f>(B178-B177)/B177</f>
        <v>0</v>
      </c>
      <c r="D178">
        <v>2.4050000000000002</v>
      </c>
      <c r="E178">
        <v>9.3728999999999996</v>
      </c>
      <c r="F178" s="15">
        <f>(((E178/100)+1)^(1/365)-1)</f>
        <v>2.4549028809883744E-4</v>
      </c>
      <c r="G178">
        <f>1+F178</f>
        <v>1.0002454902880988</v>
      </c>
      <c r="H178">
        <f>C178-F178</f>
        <v>-2.4549028809883744E-4</v>
      </c>
      <c r="I178" s="36">
        <f>H178^2</f>
        <v>6.026548155085021E-8</v>
      </c>
      <c r="M178" s="7">
        <f>C178/$K$3</f>
        <v>0</v>
      </c>
    </row>
    <row r="179" spans="1:13" ht="15.75" x14ac:dyDescent="0.25">
      <c r="A179" s="4">
        <v>42817</v>
      </c>
      <c r="B179">
        <v>5.71</v>
      </c>
      <c r="C179">
        <f>(B179-B178)/B178</f>
        <v>-2.2260273972602721E-2</v>
      </c>
      <c r="D179">
        <v>2.4194</v>
      </c>
      <c r="E179">
        <v>9.3724000000000007</v>
      </c>
      <c r="F179" s="15">
        <f>(((E179/100)+1)^(1/365)-1)</f>
        <v>2.4547776029315571E-4</v>
      </c>
      <c r="G179">
        <f>1+F179</f>
        <v>1.0002454777602932</v>
      </c>
      <c r="H179">
        <f>C179-F179</f>
        <v>-2.2505751732895877E-2</v>
      </c>
      <c r="I179" s="36">
        <f>H179^2</f>
        <v>5.0650886106274576E-4</v>
      </c>
      <c r="M179" s="7">
        <f>C179/$K$3</f>
        <v>-0.16703547898299637</v>
      </c>
    </row>
    <row r="180" spans="1:13" ht="15.75" x14ac:dyDescent="0.25">
      <c r="A180" s="4">
        <v>42818</v>
      </c>
      <c r="B180">
        <v>5.8</v>
      </c>
      <c r="C180">
        <f>(B180-B179)/B179</f>
        <v>1.5761821366024494E-2</v>
      </c>
      <c r="D180">
        <v>2.4123000000000001</v>
      </c>
      <c r="E180">
        <v>9.3774999999999995</v>
      </c>
      <c r="F180" s="15">
        <f>(((E180/100)+1)^(1/365)-1)</f>
        <v>2.4560554123032041E-4</v>
      </c>
      <c r="G180">
        <f>1+F180</f>
        <v>1.0002456055412303</v>
      </c>
      <c r="H180">
        <f>C180-F180</f>
        <v>1.5516215824794174E-2</v>
      </c>
      <c r="I180" s="36">
        <f>H180^2</f>
        <v>2.4075295352159315E-4</v>
      </c>
      <c r="M180" s="7">
        <f>C180/$K$3</f>
        <v>0.1182727303697465</v>
      </c>
    </row>
    <row r="181" spans="1:13" ht="15.75" x14ac:dyDescent="0.25">
      <c r="A181" s="4">
        <v>42821</v>
      </c>
      <c r="B181">
        <v>5.7</v>
      </c>
      <c r="C181">
        <f>(B181-B180)/B180</f>
        <v>-1.7241379310344768E-2</v>
      </c>
      <c r="D181">
        <v>2.3782000000000001</v>
      </c>
      <c r="E181">
        <v>9.3718000000000004</v>
      </c>
      <c r="F181" s="15">
        <f>(((E181/100)+1)^(1/365)-1)</f>
        <v>2.4546272685110893E-4</v>
      </c>
      <c r="G181">
        <f>1+F181</f>
        <v>1.0002454627268511</v>
      </c>
      <c r="H181">
        <f>C181-F181</f>
        <v>-1.7486842037195877E-2</v>
      </c>
      <c r="I181" s="36">
        <f>H181^2</f>
        <v>3.0578964443384087E-4</v>
      </c>
      <c r="M181" s="7">
        <f>C181/$K$3</f>
        <v>-0.12937495984889871</v>
      </c>
    </row>
    <row r="182" spans="1:13" ht="15.75" x14ac:dyDescent="0.25">
      <c r="A182" s="4">
        <v>42822</v>
      </c>
      <c r="B182">
        <v>5.65</v>
      </c>
      <c r="C182">
        <f>(B182-B181)/B181</f>
        <v>-8.7719298245613718E-3</v>
      </c>
      <c r="D182">
        <v>2.4178000000000002</v>
      </c>
      <c r="E182">
        <v>9.3414999999999999</v>
      </c>
      <c r="F182" s="15">
        <f>(((E182/100)+1)^(1/365)-1)</f>
        <v>2.4470343105686965E-4</v>
      </c>
      <c r="G182">
        <f>1+F182</f>
        <v>1.0002447034310569</v>
      </c>
      <c r="H182">
        <f>C182-F182</f>
        <v>-9.0166332556182414E-3</v>
      </c>
      <c r="I182" s="36">
        <f>H182^2</f>
        <v>8.1299675266320801E-5</v>
      </c>
      <c r="M182" s="7">
        <f>C182/$K$3</f>
        <v>-6.5822347993299335E-2</v>
      </c>
    </row>
    <row r="183" spans="1:13" ht="15.75" x14ac:dyDescent="0.25">
      <c r="A183" s="4">
        <v>42823</v>
      </c>
      <c r="B183">
        <v>5.64</v>
      </c>
      <c r="C183">
        <f>(B183-B182)/B182</f>
        <v>-1.7699115044248982E-3</v>
      </c>
      <c r="D183">
        <v>2.3765000000000001</v>
      </c>
      <c r="E183">
        <v>9.3411000000000008</v>
      </c>
      <c r="F183" s="15">
        <f>(((E183/100)+1)^(1/365)-1)</f>
        <v>2.4469340594679423E-4</v>
      </c>
      <c r="G183">
        <f>1+F183</f>
        <v>1.0002446934059468</v>
      </c>
      <c r="H183">
        <f>C183-F183</f>
        <v>-2.0146049103716927E-3</v>
      </c>
      <c r="I183" s="36">
        <f>H183^2</f>
        <v>4.0586329448937354E-6</v>
      </c>
      <c r="M183" s="7">
        <f>C183/$K$3</f>
        <v>-1.3280969329622402E-2</v>
      </c>
    </row>
    <row r="184" spans="1:13" ht="15.75" x14ac:dyDescent="0.25">
      <c r="A184" s="4">
        <v>42824</v>
      </c>
      <c r="B184">
        <v>5.79</v>
      </c>
      <c r="C184">
        <f>(B184-B183)/B183</f>
        <v>2.659574468085113E-2</v>
      </c>
      <c r="D184">
        <v>2.4197000000000002</v>
      </c>
      <c r="E184">
        <v>9.3323999999999998</v>
      </c>
      <c r="F184" s="15">
        <f>(((E184/100)+1)^(1/365)-1)</f>
        <v>2.4447535075244886E-4</v>
      </c>
      <c r="G184">
        <f>1+F184</f>
        <v>1.0002444753507524</v>
      </c>
      <c r="H184">
        <f>C184-F184</f>
        <v>2.6351269330098681E-2</v>
      </c>
      <c r="I184" s="36">
        <f>H184^2</f>
        <v>6.9438939530739935E-4</v>
      </c>
      <c r="M184" s="7">
        <f>C184/$K$3</f>
        <v>0.19956775721372791</v>
      </c>
    </row>
    <row r="185" spans="1:13" ht="15.75" x14ac:dyDescent="0.25">
      <c r="A185" s="4">
        <v>42825</v>
      </c>
      <c r="B185">
        <v>5.76</v>
      </c>
      <c r="C185">
        <f>(B185-B184)/B184</f>
        <v>-5.1813471502591101E-3</v>
      </c>
      <c r="D185">
        <v>2.3874</v>
      </c>
      <c r="E185">
        <v>9.3407</v>
      </c>
      <c r="F185" s="15">
        <f>(((E185/100)+1)^(1/365)-1)</f>
        <v>2.4468338080008145E-4</v>
      </c>
      <c r="G185">
        <f>1+F185</f>
        <v>1.0002446833808001</v>
      </c>
      <c r="H185">
        <f>C185-F185</f>
        <v>-5.4260305310591915E-3</v>
      </c>
      <c r="I185" s="36">
        <f>H185^2</f>
        <v>2.9441807323986493E-5</v>
      </c>
      <c r="M185" s="7">
        <f>C185/$K$3</f>
        <v>-3.8879521612622862E-2</v>
      </c>
    </row>
    <row r="186" spans="1:13" ht="15.75" x14ac:dyDescent="0.25">
      <c r="A186" s="4">
        <v>42828</v>
      </c>
      <c r="B186">
        <v>5.87</v>
      </c>
      <c r="C186">
        <f>(B186-B185)/B185</f>
        <v>1.9097222222222279E-2</v>
      </c>
      <c r="D186">
        <v>2.3193000000000001</v>
      </c>
      <c r="E186">
        <v>9.3566000000000003</v>
      </c>
      <c r="F186" s="15">
        <f>(((E186/100)+1)^(1/365)-1)</f>
        <v>2.4508185221616685E-4</v>
      </c>
      <c r="G186">
        <f>1+F186</f>
        <v>1.0002450818522162</v>
      </c>
      <c r="H186">
        <f>C186-F186</f>
        <v>1.8852140370006112E-2</v>
      </c>
      <c r="I186" s="36">
        <f>H186^2</f>
        <v>3.5540319653041419E-4</v>
      </c>
      <c r="M186" s="7">
        <f>C186/$K$3</f>
        <v>0.14330073677707969</v>
      </c>
    </row>
    <row r="187" spans="1:13" ht="15.75" x14ac:dyDescent="0.25">
      <c r="A187" s="4">
        <v>42829</v>
      </c>
      <c r="B187">
        <v>5.92</v>
      </c>
      <c r="C187">
        <f>(B187-B186)/B186</f>
        <v>8.5178875638841269E-3</v>
      </c>
      <c r="D187">
        <v>2.3605</v>
      </c>
      <c r="E187">
        <v>9.3757999999999999</v>
      </c>
      <c r="F187" s="15">
        <f>(((E187/100)+1)^(1/365)-1)</f>
        <v>2.4556294824473746E-4</v>
      </c>
      <c r="G187">
        <f>1+F187</f>
        <v>1.0002455629482447</v>
      </c>
      <c r="H187">
        <f>C187-F187</f>
        <v>8.2723246156393895E-3</v>
      </c>
      <c r="I187" s="36">
        <f>H187^2</f>
        <v>6.8431354546513373E-5</v>
      </c>
      <c r="M187" s="7">
        <f>C187/$K$3</f>
        <v>6.3916078971346893E-2</v>
      </c>
    </row>
    <row r="188" spans="1:13" ht="15.75" x14ac:dyDescent="0.25">
      <c r="A188" s="4">
        <v>42830</v>
      </c>
      <c r="B188">
        <v>6.01</v>
      </c>
      <c r="C188">
        <f>(B188-B187)/B187</f>
        <v>1.5202702702702679E-2</v>
      </c>
      <c r="D188">
        <v>2.3353999999999999</v>
      </c>
      <c r="E188">
        <v>9.3960000000000008</v>
      </c>
      <c r="F188" s="15">
        <f>(((E188/100)+1)^(1/365)-1)</f>
        <v>2.4606901045176599E-4</v>
      </c>
      <c r="G188">
        <f>1+F188</f>
        <v>1.0002460690104518</v>
      </c>
      <c r="H188">
        <f>C188-F188</f>
        <v>1.4956633692250913E-2</v>
      </c>
      <c r="I188" s="36">
        <f>H188^2</f>
        <v>2.2370089140417518E-4</v>
      </c>
      <c r="M188" s="7">
        <f>C188/$K$3</f>
        <v>0.11407724500190076</v>
      </c>
    </row>
    <row r="189" spans="1:13" ht="15.75" x14ac:dyDescent="0.25">
      <c r="A189" s="4">
        <v>42831</v>
      </c>
      <c r="B189">
        <v>5.99</v>
      </c>
      <c r="C189">
        <f>(B189-B188)/B188</f>
        <v>-3.327787021630545E-3</v>
      </c>
      <c r="D189">
        <v>2.3407999999999998</v>
      </c>
      <c r="E189">
        <v>9.3914000000000009</v>
      </c>
      <c r="F189" s="15">
        <f>(((E189/100)+1)^(1/365)-1)</f>
        <v>2.4595377675784569E-4</v>
      </c>
      <c r="G189">
        <f>1+F189</f>
        <v>1.0002459537767578</v>
      </c>
      <c r="H189">
        <f>C189-F189</f>
        <v>-3.5737407983883907E-3</v>
      </c>
      <c r="I189" s="36">
        <f>H189^2</f>
        <v>1.2771623294065691E-5</v>
      </c>
      <c r="M189" s="7">
        <f>C189/$K$3</f>
        <v>-2.4970874113930088E-2</v>
      </c>
    </row>
    <row r="190" spans="1:13" ht="15.75" x14ac:dyDescent="0.25">
      <c r="A190" s="4">
        <v>42832</v>
      </c>
      <c r="B190">
        <v>5.7</v>
      </c>
      <c r="C190">
        <f>(B190-B189)/B189</f>
        <v>-4.8414023372287146E-2</v>
      </c>
      <c r="D190">
        <v>2.3822000000000001</v>
      </c>
      <c r="E190">
        <v>9.4095999999999993</v>
      </c>
      <c r="F190" s="15">
        <f>(((E190/100)+1)^(1/365)-1)</f>
        <v>2.4640967311273521E-4</v>
      </c>
      <c r="G190">
        <f>1+F190</f>
        <v>1.0002464096731127</v>
      </c>
      <c r="H190">
        <f>C190-F190</f>
        <v>-4.8660433045399881E-2</v>
      </c>
      <c r="I190" s="36">
        <f>H190^2</f>
        <v>2.3678377441658446E-3</v>
      </c>
      <c r="M190" s="7">
        <f>C190/$K$3</f>
        <v>-0.36328661513497224</v>
      </c>
    </row>
    <row r="191" spans="1:13" ht="15.75" x14ac:dyDescent="0.25">
      <c r="A191" s="4">
        <v>42835</v>
      </c>
      <c r="B191">
        <v>5.77</v>
      </c>
      <c r="C191">
        <f>(B191-B190)/B190</f>
        <v>1.2280701754385859E-2</v>
      </c>
      <c r="D191">
        <v>2.3660999999999999</v>
      </c>
      <c r="E191">
        <v>9.4106000000000005</v>
      </c>
      <c r="F191" s="15">
        <f>(((E191/100)+1)^(1/365)-1)</f>
        <v>2.4643472017116252E-4</v>
      </c>
      <c r="G191">
        <f>1+F191</f>
        <v>1.0002464347201712</v>
      </c>
      <c r="H191">
        <f>C191-F191</f>
        <v>1.2034267034214697E-2</v>
      </c>
      <c r="I191" s="36">
        <f>H191^2</f>
        <v>1.4482358305078658E-4</v>
      </c>
      <c r="M191" s="7">
        <f>C191/$K$3</f>
        <v>9.2151287190618603E-2</v>
      </c>
    </row>
    <row r="192" spans="1:13" ht="15.75" x14ac:dyDescent="0.25">
      <c r="A192" s="4">
        <v>42836</v>
      </c>
      <c r="B192">
        <v>5.84</v>
      </c>
      <c r="C192">
        <f>(B192-B191)/B191</f>
        <v>1.2131715771230553E-2</v>
      </c>
      <c r="D192">
        <v>2.2961999999999998</v>
      </c>
      <c r="E192">
        <v>9.4080999999999992</v>
      </c>
      <c r="F192" s="15">
        <f>(((E192/100)+1)^(1/365)-1)</f>
        <v>2.463721020973253E-4</v>
      </c>
      <c r="G192">
        <f>1+F192</f>
        <v>1.0002463721020973</v>
      </c>
      <c r="H192">
        <f>C192-F192</f>
        <v>1.1885343669133228E-2</v>
      </c>
      <c r="I192" s="36">
        <f>H192^2</f>
        <v>1.412613941334053E-4</v>
      </c>
      <c r="M192" s="7">
        <f>C192/$K$3</f>
        <v>9.1033333966470148E-2</v>
      </c>
    </row>
    <row r="193" spans="1:13" ht="15.75" x14ac:dyDescent="0.25">
      <c r="A193" s="4">
        <v>42837</v>
      </c>
      <c r="B193">
        <v>5.7</v>
      </c>
      <c r="C193">
        <f>(B193-B192)/B192</f>
        <v>-2.3972602739725974E-2</v>
      </c>
      <c r="D193">
        <v>2.2391999999999999</v>
      </c>
      <c r="E193">
        <v>9.4144000000000005</v>
      </c>
      <c r="F193" s="15">
        <f>(((E193/100)+1)^(1/365)-1)</f>
        <v>2.4652989691076321E-4</v>
      </c>
      <c r="G193">
        <f>1+F193</f>
        <v>1.0002465298969108</v>
      </c>
      <c r="H193">
        <f>C193-F193</f>
        <v>-2.4219132636636737E-2</v>
      </c>
      <c r="I193" s="36">
        <f>H193^2</f>
        <v>5.8656638567100279E-4</v>
      </c>
      <c r="M193" s="7">
        <f>C193/$K$3</f>
        <v>-0.17988436198168814</v>
      </c>
    </row>
    <row r="194" spans="1:13" ht="15.75" x14ac:dyDescent="0.25">
      <c r="A194" s="4">
        <v>42838</v>
      </c>
      <c r="B194">
        <v>5.66</v>
      </c>
      <c r="C194">
        <f>(B194-B193)/B193</f>
        <v>-7.017543859649129E-3</v>
      </c>
      <c r="D194">
        <v>2.2374000000000001</v>
      </c>
      <c r="E194">
        <v>9.4464000000000006</v>
      </c>
      <c r="F194" s="15">
        <f>(((E194/100)+1)^(1/365)-1)</f>
        <v>2.4733125450615567E-4</v>
      </c>
      <c r="G194">
        <f>1+F194</f>
        <v>1.0002473312545062</v>
      </c>
      <c r="H194">
        <f>C194-F194</f>
        <v>-7.2648751141552847E-3</v>
      </c>
      <c r="I194" s="36">
        <f>H194^2</f>
        <v>5.2778410424272762E-5</v>
      </c>
      <c r="M194" s="7">
        <f>C194/$K$3</f>
        <v>-5.2657878394639701E-2</v>
      </c>
    </row>
    <row r="195" spans="1:13" ht="15.75" x14ac:dyDescent="0.25">
      <c r="A195" s="4">
        <v>42842</v>
      </c>
      <c r="B195">
        <v>5.6</v>
      </c>
      <c r="C195">
        <f>(B195-B194)/B194</f>
        <v>-1.0600706713781006E-2</v>
      </c>
      <c r="D195">
        <v>2.2498</v>
      </c>
      <c r="E195">
        <v>9.4319000000000006</v>
      </c>
      <c r="F195" s="15">
        <f>(((E195/100)+1)^(1/365)-1)</f>
        <v>2.469681683003877E-4</v>
      </c>
      <c r="G195">
        <f>1+F195</f>
        <v>1.0002469681683004</v>
      </c>
      <c r="H195">
        <f>C195-F195</f>
        <v>-1.0847674882081394E-2</v>
      </c>
      <c r="I195" s="36">
        <f>H195^2</f>
        <v>1.1767205034733959E-4</v>
      </c>
      <c r="M195" s="7">
        <f>C195/$K$3</f>
        <v>-7.9545028316991659E-2</v>
      </c>
    </row>
    <row r="196" spans="1:13" ht="15.75" x14ac:dyDescent="0.25">
      <c r="A196" s="4">
        <v>42843</v>
      </c>
      <c r="B196">
        <v>5.47</v>
      </c>
      <c r="C196">
        <f>(B196-B195)/B195</f>
        <v>-2.3214285714285698E-2</v>
      </c>
      <c r="D196">
        <v>2.1682000000000001</v>
      </c>
      <c r="E196">
        <v>9.4463000000000008</v>
      </c>
      <c r="F196" s="15">
        <f>(((E196/100)+1)^(1/365)-1)</f>
        <v>2.4732875062771775E-4</v>
      </c>
      <c r="G196">
        <f>1+F196</f>
        <v>1.0002473287506277</v>
      </c>
      <c r="H196">
        <f>C196-F196</f>
        <v>-2.3461614464913415E-2</v>
      </c>
      <c r="I196" s="36">
        <f>H196^2</f>
        <v>5.5044735330023436E-4</v>
      </c>
      <c r="M196" s="7">
        <f>C196/$K$3</f>
        <v>-0.17419414236798195</v>
      </c>
    </row>
    <row r="197" spans="1:13" ht="15.75" x14ac:dyDescent="0.25">
      <c r="A197" s="4">
        <v>42844</v>
      </c>
      <c r="B197">
        <v>5.44</v>
      </c>
      <c r="C197">
        <f>(B197-B196)/B196</f>
        <v>-5.4844606946982382E-3</v>
      </c>
      <c r="D197">
        <v>2.2143000000000002</v>
      </c>
      <c r="E197">
        <v>9.5122999999999998</v>
      </c>
      <c r="F197" s="15">
        <f>(((E197/100)+1)^(1/365)-1)</f>
        <v>2.4898081448920806E-4</v>
      </c>
      <c r="G197">
        <f>1+F197</f>
        <v>1.0002489808144892</v>
      </c>
      <c r="H197">
        <f>C197-F197</f>
        <v>-5.7334415091874463E-3</v>
      </c>
      <c r="I197" s="36">
        <f>H197^2</f>
        <v>3.2872351539273622E-5</v>
      </c>
      <c r="M197" s="7">
        <f>C197/$K$3</f>
        <v>-4.1154009165828107E-2</v>
      </c>
    </row>
    <row r="198" spans="1:13" ht="15.75" x14ac:dyDescent="0.25">
      <c r="A198" s="4">
        <v>42845</v>
      </c>
      <c r="B198">
        <v>5.26</v>
      </c>
      <c r="C198">
        <f>(B198-B197)/B197</f>
        <v>-3.3088235294117758E-2</v>
      </c>
      <c r="D198">
        <v>2.2320000000000002</v>
      </c>
      <c r="E198">
        <v>9.4929000000000006</v>
      </c>
      <c r="F198" s="15">
        <f>(((E198/100)+1)^(1/365)-1)</f>
        <v>2.4849531089676802E-4</v>
      </c>
      <c r="G198">
        <f>1+F198</f>
        <v>1.0002484953108968</v>
      </c>
      <c r="H198">
        <f>C198-F198</f>
        <v>-3.3336730605014527E-2</v>
      </c>
      <c r="I198" s="36">
        <f>H198^2</f>
        <v>1.1113376074313123E-3</v>
      </c>
      <c r="M198" s="7">
        <f>C198/$K$3</f>
        <v>-0.24828576853354994</v>
      </c>
    </row>
    <row r="199" spans="1:13" ht="15.75" x14ac:dyDescent="0.25">
      <c r="A199" s="4">
        <v>42846</v>
      </c>
      <c r="B199">
        <v>4.6899999999999995</v>
      </c>
      <c r="C199">
        <f>(B199-B198)/B198</f>
        <v>-0.1083650190114069</v>
      </c>
      <c r="D199">
        <v>2.2480000000000002</v>
      </c>
      <c r="E199">
        <v>9.4600000000000009</v>
      </c>
      <c r="F199" s="15">
        <f>(((E199/100)+1)^(1/365)-1)</f>
        <v>2.4767176073159369E-4</v>
      </c>
      <c r="G199">
        <f>1+F199</f>
        <v>1.0002476717607316</v>
      </c>
      <c r="H199">
        <f>C199-F199</f>
        <v>-0.10861269077213849</v>
      </c>
      <c r="I199" s="36">
        <f>H199^2</f>
        <v>1.1796716596764177E-2</v>
      </c>
      <c r="M199" s="7">
        <f>C199/$K$3</f>
        <v>-0.81314375905030567</v>
      </c>
    </row>
    <row r="200" spans="1:13" ht="15.75" x14ac:dyDescent="0.25">
      <c r="A200" s="4">
        <v>42849</v>
      </c>
      <c r="B200">
        <v>4.59</v>
      </c>
      <c r="C200">
        <f>(B200-B199)/B199</f>
        <v>-2.132196162046901E-2</v>
      </c>
      <c r="D200">
        <v>2.2730000000000001</v>
      </c>
      <c r="E200">
        <v>9.4016999999999999</v>
      </c>
      <c r="F200" s="15">
        <f>(((E200/100)+1)^(1/365)-1)</f>
        <v>2.4621179332573462E-4</v>
      </c>
      <c r="G200">
        <f>1+F200</f>
        <v>1.0002462117933257</v>
      </c>
      <c r="H200">
        <f>C200-F200</f>
        <v>-2.1568173413794745E-2</v>
      </c>
      <c r="I200" s="36">
        <f>H200^2</f>
        <v>4.6518610440752242E-4</v>
      </c>
      <c r="M200" s="7">
        <f>C200/$K$3</f>
        <v>-0.15999461985578092</v>
      </c>
    </row>
    <row r="201" spans="1:13" ht="15.75" x14ac:dyDescent="0.25">
      <c r="A201" s="4">
        <v>42850</v>
      </c>
      <c r="B201">
        <v>4.1500000000000004</v>
      </c>
      <c r="C201">
        <f>(B201-B200)/B200</f>
        <v>-9.5860566448801643E-2</v>
      </c>
      <c r="D201">
        <v>2.3321999999999998</v>
      </c>
      <c r="E201">
        <v>9.3574999999999999</v>
      </c>
      <c r="F201" s="15">
        <f>(((E201/100)+1)^(1/365)-1)</f>
        <v>2.4510440547409473E-4</v>
      </c>
      <c r="G201">
        <f>1+F201</f>
        <v>1.0002451044054741</v>
      </c>
      <c r="H201">
        <f>C201-F201</f>
        <v>-9.6105670854275738E-2</v>
      </c>
      <c r="I201" s="36">
        <f>H201^2</f>
        <v>9.236299970350385E-3</v>
      </c>
      <c r="M201" s="7">
        <f>C201/$K$3</f>
        <v>-0.7193135022535736</v>
      </c>
    </row>
    <row r="202" spans="1:13" ht="15.75" x14ac:dyDescent="0.25">
      <c r="A202" s="4">
        <v>42851</v>
      </c>
      <c r="B202">
        <v>4.34</v>
      </c>
      <c r="C202">
        <f>(B202-B201)/B201</f>
        <v>4.5783132530120361E-2</v>
      </c>
      <c r="D202">
        <v>2.3035000000000001</v>
      </c>
      <c r="E202">
        <v>9.3712999999999997</v>
      </c>
      <c r="F202" s="15">
        <f>(((E202/100)+1)^(1/365)-1)</f>
        <v>2.45450198919972E-4</v>
      </c>
      <c r="G202">
        <f>1+F202</f>
        <v>1.00024545019892</v>
      </c>
      <c r="H202">
        <f>C202-F202</f>
        <v>4.5537682331200389E-2</v>
      </c>
      <c r="I202" s="36">
        <f>H202^2</f>
        <v>2.0736805120973203E-3</v>
      </c>
      <c r="M202" s="7">
        <f>C202/$K$3</f>
        <v>0.34354507410478674</v>
      </c>
    </row>
    <row r="203" spans="1:13" ht="15.75" x14ac:dyDescent="0.25">
      <c r="A203" s="4">
        <v>42852</v>
      </c>
      <c r="B203">
        <v>4.21</v>
      </c>
      <c r="C203">
        <f>(B203-B202)/B202</f>
        <v>-2.9953917050691222E-2</v>
      </c>
      <c r="D203">
        <v>2.2946</v>
      </c>
      <c r="E203">
        <v>9.3717000000000006</v>
      </c>
      <c r="F203" s="15">
        <f>(((E203/100)+1)^(1/365)-1)</f>
        <v>2.4546022126958889E-4</v>
      </c>
      <c r="G203">
        <f>1+F203</f>
        <v>1.0002454602212696</v>
      </c>
      <c r="H203">
        <f>C203-F203</f>
        <v>-3.0199377271960811E-2</v>
      </c>
      <c r="I203" s="36">
        <f>H203^2</f>
        <v>9.1200238761422324E-4</v>
      </c>
      <c r="M203" s="7">
        <f>C203/$K$3</f>
        <v>-0.22476663531352509</v>
      </c>
    </row>
    <row r="204" spans="1:13" ht="15.75" x14ac:dyDescent="0.25">
      <c r="A204" s="4">
        <v>42853</v>
      </c>
      <c r="B204">
        <v>4.2</v>
      </c>
      <c r="C204">
        <f>(B204-B203)/B203</f>
        <v>-2.3752969121139636E-3</v>
      </c>
      <c r="D204">
        <v>2.2801999999999998</v>
      </c>
      <c r="E204">
        <v>9.3661999999999992</v>
      </c>
      <c r="F204" s="15">
        <f>(((E204/100)+1)^(1/365)-1)</f>
        <v>2.4532241075903016E-4</v>
      </c>
      <c r="G204">
        <f>1+F204</f>
        <v>1.000245322410759</v>
      </c>
      <c r="H204">
        <f>C204-F204</f>
        <v>-2.6206193228729938E-3</v>
      </c>
      <c r="I204" s="36">
        <f>H204^2</f>
        <v>6.8676456354153085E-6</v>
      </c>
      <c r="M204" s="7">
        <f>C204/$K$3</f>
        <v>-1.7823628672769574E-2</v>
      </c>
    </row>
    <row r="205" spans="1:13" ht="15.75" x14ac:dyDescent="0.25">
      <c r="A205" s="4">
        <v>42856</v>
      </c>
      <c r="B205">
        <v>4.24</v>
      </c>
      <c r="C205">
        <f>(B205-B204)/B204</f>
        <v>9.5238095238095316E-3</v>
      </c>
      <c r="D205">
        <v>2.3180000000000001</v>
      </c>
      <c r="E205">
        <v>9.4032999999999998</v>
      </c>
      <c r="F205" s="15">
        <f>(((E205/100)+1)^(1/365)-1)</f>
        <v>2.4625187139526439E-4</v>
      </c>
      <c r="G205">
        <f>1+F205</f>
        <v>1.0002462518713953</v>
      </c>
      <c r="H205">
        <f>C205-F205</f>
        <v>9.2775576524142672E-3</v>
      </c>
      <c r="I205" s="36">
        <f>H205^2</f>
        <v>8.6073075993870526E-5</v>
      </c>
      <c r="M205" s="7">
        <f>C205/$K$3</f>
        <v>7.1464263535582453E-2</v>
      </c>
    </row>
    <row r="206" spans="1:13" ht="15.75" x14ac:dyDescent="0.25">
      <c r="A206" s="4">
        <v>42857</v>
      </c>
      <c r="B206">
        <v>4.17</v>
      </c>
      <c r="C206">
        <f>(B206-B205)/B205</f>
        <v>-1.6509433962264217E-2</v>
      </c>
      <c r="D206">
        <v>2.2803</v>
      </c>
      <c r="E206">
        <v>9.3940000000000001</v>
      </c>
      <c r="F206" s="15">
        <f>(((E206/100)+1)^(1/365)-1)</f>
        <v>2.4601890943953819E-4</v>
      </c>
      <c r="G206">
        <f>1+F206</f>
        <v>1.0002460189094395</v>
      </c>
      <c r="H206">
        <f>C206-F206</f>
        <v>-1.6755452871703755E-2</v>
      </c>
      <c r="I206" s="36">
        <f>H206^2</f>
        <v>2.807452009358856E-4</v>
      </c>
      <c r="M206" s="7">
        <f>C206/$K$3</f>
        <v>-0.12388262664776714</v>
      </c>
    </row>
    <row r="207" spans="1:13" ht="15.75" x14ac:dyDescent="0.25">
      <c r="A207" s="4">
        <v>42858</v>
      </c>
      <c r="B207">
        <v>4.28</v>
      </c>
      <c r="C207">
        <f>(B207-B206)/B206</f>
        <v>2.6378896882494084E-2</v>
      </c>
      <c r="D207">
        <v>2.3180000000000001</v>
      </c>
      <c r="E207">
        <v>9.3948999999999998</v>
      </c>
      <c r="F207" s="15">
        <f>(((E207/100)+1)^(1/365)-1)</f>
        <v>2.460414550080614E-4</v>
      </c>
      <c r="G207">
        <f>1+F207</f>
        <v>1.0002460414550081</v>
      </c>
      <c r="H207">
        <f>C207-F207</f>
        <v>2.6132855427486022E-2</v>
      </c>
      <c r="I207" s="36">
        <f>H207^2</f>
        <v>6.8292613279388563E-4</v>
      </c>
      <c r="M207" s="7">
        <f>C207/$K$3</f>
        <v>0.19794058605179354</v>
      </c>
    </row>
    <row r="208" spans="1:13" ht="15.75" x14ac:dyDescent="0.25">
      <c r="A208" s="4">
        <v>42859</v>
      </c>
      <c r="B208">
        <v>4.3</v>
      </c>
      <c r="C208">
        <f>(B208-B207)/B207</f>
        <v>4.6728971962615821E-3</v>
      </c>
      <c r="D208">
        <v>2.3540999999999999</v>
      </c>
      <c r="E208">
        <v>9.3983000000000008</v>
      </c>
      <c r="F208" s="15">
        <f>(((E208/100)+1)^(1/365)-1)</f>
        <v>2.4612662548673114E-4</v>
      </c>
      <c r="G208">
        <f>1+F208</f>
        <v>1.0002461266254867</v>
      </c>
      <c r="H208">
        <f>C208-F208</f>
        <v>4.426770570774851E-3</v>
      </c>
      <c r="I208" s="36">
        <f>H208^2</f>
        <v>1.95962976862783E-5</v>
      </c>
      <c r="M208" s="7">
        <f>C208/$K$3</f>
        <v>3.5064241454373785E-2</v>
      </c>
    </row>
    <row r="209" spans="1:13" ht="15.75" x14ac:dyDescent="0.25">
      <c r="A209" s="4">
        <v>42860</v>
      </c>
      <c r="B209">
        <v>4.1900000000000004</v>
      </c>
      <c r="C209">
        <f>(B209-B208)/B208</f>
        <v>-2.5581395348837077E-2</v>
      </c>
      <c r="D209">
        <v>2.3487</v>
      </c>
      <c r="E209">
        <v>9.3824000000000005</v>
      </c>
      <c r="F209" s="15">
        <f>(((E209/100)+1)^(1/365)-1)</f>
        <v>2.4572830555347203E-4</v>
      </c>
      <c r="G209">
        <f>1+F209</f>
        <v>1.0002457283055535</v>
      </c>
      <c r="H209">
        <f>C209-F209</f>
        <v>-2.5827123654390549E-2</v>
      </c>
      <c r="I209" s="36">
        <f>H209^2</f>
        <v>6.670403162591798E-4</v>
      </c>
      <c r="M209" s="7">
        <f>C209/$K$3</f>
        <v>-0.19195633577580751</v>
      </c>
    </row>
    <row r="210" spans="1:13" ht="15.75" x14ac:dyDescent="0.25">
      <c r="A210" s="4">
        <v>42863</v>
      </c>
      <c r="B210">
        <v>4.17</v>
      </c>
      <c r="C210">
        <f>(B210-B209)/B209</f>
        <v>-4.7732696897375797E-3</v>
      </c>
      <c r="D210">
        <v>2.3868</v>
      </c>
      <c r="E210">
        <v>9.4258000000000006</v>
      </c>
      <c r="F210" s="15">
        <f>(((E210/100)+1)^(1/365)-1)</f>
        <v>2.4681540735205232E-4</v>
      </c>
      <c r="G210">
        <f>1+F210</f>
        <v>1.0002468154073521</v>
      </c>
      <c r="H210">
        <f>C210-F210</f>
        <v>-5.020085097089632E-3</v>
      </c>
      <c r="I210" s="36">
        <f>H210^2</f>
        <v>2.520125438202142E-5</v>
      </c>
      <c r="M210" s="7">
        <f>C210/$K$3</f>
        <v>-3.5817411318550471E-2</v>
      </c>
    </row>
    <row r="211" spans="1:13" ht="15.75" x14ac:dyDescent="0.25">
      <c r="A211" s="4">
        <v>42864</v>
      </c>
      <c r="B211">
        <v>4.2300000000000004</v>
      </c>
      <c r="C211">
        <f>(B211-B210)/B210</f>
        <v>1.4388489208633212E-2</v>
      </c>
      <c r="D211">
        <v>2.3976999999999999</v>
      </c>
      <c r="E211">
        <v>9.4359999999999999</v>
      </c>
      <c r="F211" s="15">
        <f>(((E211/100)+1)^(1/365)-1)</f>
        <v>2.4707083892017145E-4</v>
      </c>
      <c r="G211">
        <f>1+F211</f>
        <v>1.0002470708389202</v>
      </c>
      <c r="H211">
        <f>C211-F211</f>
        <v>1.4141418369713041E-2</v>
      </c>
      <c r="I211" s="36">
        <f>H211^2</f>
        <v>1.9997971350725743E-4</v>
      </c>
      <c r="M211" s="7">
        <f>C211/$K$3</f>
        <v>0.10796759239188795</v>
      </c>
    </row>
    <row r="212" spans="1:13" ht="15.75" x14ac:dyDescent="0.25">
      <c r="A212" s="4">
        <v>42865</v>
      </c>
      <c r="B212">
        <v>4.42</v>
      </c>
      <c r="C212">
        <f>(B212-B211)/B211</f>
        <v>4.4917257683215008E-2</v>
      </c>
      <c r="D212">
        <v>2.4140999999999999</v>
      </c>
      <c r="E212">
        <v>9.4395000000000007</v>
      </c>
      <c r="F212" s="15">
        <f>(((E212/100)+1)^(1/365)-1)</f>
        <v>2.4715848153600284E-4</v>
      </c>
      <c r="G212">
        <f>1+F212</f>
        <v>1.000247158481536</v>
      </c>
      <c r="H212">
        <f>C212-F212</f>
        <v>4.4670099201679005E-2</v>
      </c>
      <c r="I212" s="36">
        <f>H212^2</f>
        <v>1.9954177626878432E-3</v>
      </c>
      <c r="M212" s="7">
        <f>C212/$K$3</f>
        <v>0.33704776773873873</v>
      </c>
    </row>
    <row r="213" spans="1:13" ht="15.75" x14ac:dyDescent="0.25">
      <c r="A213" s="4">
        <v>42866</v>
      </c>
      <c r="B213">
        <v>4.5600000000000005</v>
      </c>
      <c r="C213">
        <f>(B213-B212)/B212</f>
        <v>3.167420814479651E-2</v>
      </c>
      <c r="D213">
        <v>2.3874</v>
      </c>
      <c r="E213">
        <v>9.4375999999999998</v>
      </c>
      <c r="F213" s="15">
        <f>(((E213/100)+1)^(1/365)-1)</f>
        <v>2.4711090446283279E-4</v>
      </c>
      <c r="G213">
        <f>1+F213</f>
        <v>1.0002471109044628</v>
      </c>
      <c r="H213">
        <f>C213-F213</f>
        <v>3.1427097240333678E-2</v>
      </c>
      <c r="I213" s="36">
        <f>H213^2</f>
        <v>9.8766244095338865E-4</v>
      </c>
      <c r="M213" s="7">
        <f>C213/$K$3</f>
        <v>0.23767526560476593</v>
      </c>
    </row>
    <row r="214" spans="1:13" ht="15.75" x14ac:dyDescent="0.25">
      <c r="A214" s="4">
        <v>42867</v>
      </c>
      <c r="B214">
        <v>4.5600000000000005</v>
      </c>
      <c r="C214">
        <f>(B214-B213)/B213</f>
        <v>0</v>
      </c>
      <c r="D214">
        <v>2.3874</v>
      </c>
      <c r="E214">
        <v>9.4375999999999998</v>
      </c>
      <c r="F214" s="15">
        <f>(((E214/100)+1)^(1/365)-1)</f>
        <v>2.4711090446283279E-4</v>
      </c>
      <c r="G214">
        <f>1+F214</f>
        <v>1.0002471109044628</v>
      </c>
      <c r="H214">
        <f>C214-F214</f>
        <v>-2.4711090446283279E-4</v>
      </c>
      <c r="I214" s="36">
        <f>H214^2</f>
        <v>6.1063799104439277E-8</v>
      </c>
      <c r="M214" s="7">
        <f>C214/$K$3</f>
        <v>0</v>
      </c>
    </row>
    <row r="215" spans="1:13" ht="15.75" x14ac:dyDescent="0.25">
      <c r="A215" s="4"/>
      <c r="F215" s="15"/>
    </row>
    <row r="216" spans="1:13" ht="15.75" x14ac:dyDescent="0.25">
      <c r="A216" s="4"/>
      <c r="F216" s="15"/>
    </row>
    <row r="217" spans="1:13" ht="15.75" x14ac:dyDescent="0.25">
      <c r="A217" s="4"/>
      <c r="F217" s="15"/>
    </row>
    <row r="218" spans="1:13" ht="15.75" x14ac:dyDescent="0.25">
      <c r="A218" s="4"/>
      <c r="F218" s="15"/>
    </row>
    <row r="219" spans="1:13" ht="15.75" x14ac:dyDescent="0.25">
      <c r="A219" s="4"/>
      <c r="F219" s="15"/>
    </row>
    <row r="220" spans="1:13" ht="15.75" x14ac:dyDescent="0.25">
      <c r="A220" s="4"/>
      <c r="F220" s="15"/>
    </row>
    <row r="221" spans="1:13" ht="15.75" x14ac:dyDescent="0.25">
      <c r="A221" s="4"/>
      <c r="F221" s="15"/>
    </row>
    <row r="222" spans="1:13" ht="15.75" x14ac:dyDescent="0.25">
      <c r="A222" s="4"/>
      <c r="F222" s="15"/>
    </row>
    <row r="223" spans="1:13" ht="15.75" x14ac:dyDescent="0.25">
      <c r="A223" s="4"/>
      <c r="F223" s="15"/>
    </row>
    <row r="224" spans="1:13" ht="15.75" x14ac:dyDescent="0.25">
      <c r="A224" s="4"/>
      <c r="F224" s="15"/>
    </row>
    <row r="225" spans="1:6" ht="15.75" x14ac:dyDescent="0.25">
      <c r="A225" s="4"/>
      <c r="F225" s="15"/>
    </row>
    <row r="226" spans="1:6" ht="15.75" x14ac:dyDescent="0.25">
      <c r="A226" s="4"/>
      <c r="F226" s="15"/>
    </row>
    <row r="227" spans="1:6" ht="15.75" x14ac:dyDescent="0.25">
      <c r="A227" s="4"/>
      <c r="F227" s="15"/>
    </row>
    <row r="228" spans="1:6" ht="15.75" x14ac:dyDescent="0.25">
      <c r="A228" s="4"/>
      <c r="F228" s="15"/>
    </row>
    <row r="229" spans="1:6" ht="15.75" x14ac:dyDescent="0.25">
      <c r="A229" s="4"/>
      <c r="F229" s="15"/>
    </row>
    <row r="230" spans="1:6" ht="15.75" x14ac:dyDescent="0.25">
      <c r="A230" s="4"/>
      <c r="F230" s="15"/>
    </row>
    <row r="231" spans="1:6" ht="15.75" x14ac:dyDescent="0.25">
      <c r="A231" s="4"/>
      <c r="F231" s="15"/>
    </row>
    <row r="232" spans="1:6" ht="15.75" x14ac:dyDescent="0.25">
      <c r="A232" s="4"/>
      <c r="F232" s="15"/>
    </row>
    <row r="233" spans="1:6" ht="15.75" x14ac:dyDescent="0.25">
      <c r="A233" s="4"/>
      <c r="F233" s="15"/>
    </row>
    <row r="234" spans="1:6" ht="15.75" x14ac:dyDescent="0.25">
      <c r="A234" s="4"/>
      <c r="F234" s="15"/>
    </row>
    <row r="235" spans="1:6" ht="15.75" x14ac:dyDescent="0.25">
      <c r="A235" s="4"/>
      <c r="F235" s="15"/>
    </row>
    <row r="236" spans="1:6" ht="15.75" x14ac:dyDescent="0.25">
      <c r="A236" s="4"/>
      <c r="F236" s="15"/>
    </row>
    <row r="237" spans="1:6" ht="15.75" x14ac:dyDescent="0.25">
      <c r="A237" s="4"/>
      <c r="F237" s="15"/>
    </row>
    <row r="238" spans="1:6" ht="15.75" x14ac:dyDescent="0.25">
      <c r="A238" s="4"/>
      <c r="F238" s="15"/>
    </row>
    <row r="239" spans="1:6" ht="15.75" x14ac:dyDescent="0.25">
      <c r="A239" s="4"/>
      <c r="F239" s="15"/>
    </row>
    <row r="240" spans="1:6" ht="15.75" x14ac:dyDescent="0.25">
      <c r="A240" s="4"/>
      <c r="F240" s="15"/>
    </row>
    <row r="241" spans="1:6" ht="15.75" x14ac:dyDescent="0.25">
      <c r="A241" s="4"/>
      <c r="F241" s="15"/>
    </row>
    <row r="242" spans="1:6" ht="15.75" x14ac:dyDescent="0.25">
      <c r="A242" s="4"/>
      <c r="F242" s="15"/>
    </row>
    <row r="243" spans="1:6" ht="15.75" x14ac:dyDescent="0.25">
      <c r="A243" s="4"/>
      <c r="F243" s="15"/>
    </row>
  </sheetData>
  <pageMargins left="0.7" right="0.7" top="0.75" bottom="0.75" header="0.3" footer="0.3"/>
  <pageSetup paperSize="9" orientation="portrait" horizontalDpi="300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43"/>
  <sheetViews>
    <sheetView topLeftCell="J1" workbookViewId="0">
      <selection activeCell="C8" sqref="C8"/>
    </sheetView>
  </sheetViews>
  <sheetFormatPr defaultRowHeight="15" x14ac:dyDescent="0.25"/>
  <cols>
    <col min="1" max="1" width="13.42578125" customWidth="1"/>
    <col min="9" max="9" width="39.42578125" customWidth="1"/>
    <col min="12" max="12" width="10.7109375" style="35" customWidth="1"/>
    <col min="13" max="13" width="27.28515625" customWidth="1"/>
    <col min="16" max="18" width="22.140625" customWidth="1"/>
    <col min="19" max="19" width="29.7109375" customWidth="1"/>
    <col min="20" max="20" width="12" customWidth="1"/>
    <col min="21" max="21" width="10.7109375" customWidth="1"/>
    <col min="22" max="22" width="17.42578125" customWidth="1"/>
  </cols>
  <sheetData>
    <row r="1" spans="1:26" ht="15.75" thickBot="1" x14ac:dyDescent="0.3">
      <c r="A1" t="s">
        <v>77</v>
      </c>
      <c r="Q1" s="35"/>
    </row>
    <row r="2" spans="1:26" x14ac:dyDescent="0.25">
      <c r="A2" t="s">
        <v>9</v>
      </c>
      <c r="B2" t="s">
        <v>10</v>
      </c>
      <c r="C2" t="s">
        <v>21</v>
      </c>
      <c r="D2" t="s">
        <v>43</v>
      </c>
      <c r="E2" t="s">
        <v>13</v>
      </c>
      <c r="F2" t="s">
        <v>14</v>
      </c>
      <c r="G2" t="s">
        <v>65</v>
      </c>
      <c r="H2" t="s">
        <v>66</v>
      </c>
      <c r="I2" t="s">
        <v>79</v>
      </c>
      <c r="J2" t="s">
        <v>78</v>
      </c>
      <c r="K2" t="s">
        <v>64</v>
      </c>
      <c r="L2" s="36" t="s">
        <v>63</v>
      </c>
      <c r="M2" s="5" t="s">
        <v>46</v>
      </c>
      <c r="N2" s="7">
        <f>SUM(L4:L123)/(COUNT(F4:F123)-2)</f>
        <v>1.7763165364228332E-2</v>
      </c>
      <c r="O2" s="11"/>
      <c r="P2" s="5" t="s">
        <v>23</v>
      </c>
      <c r="Q2" s="6" t="s">
        <v>24</v>
      </c>
      <c r="R2" s="6" t="s">
        <v>25</v>
      </c>
      <c r="S2" s="6" t="s">
        <v>26</v>
      </c>
      <c r="T2" s="6" t="s">
        <v>27</v>
      </c>
      <c r="U2" s="16" t="s">
        <v>37</v>
      </c>
      <c r="V2" s="17" t="s">
        <v>38</v>
      </c>
      <c r="W2" s="7" t="s">
        <v>28</v>
      </c>
      <c r="X2">
        <f>SUM(T3:T8)</f>
        <v>3.7547557076123836</v>
      </c>
    </row>
    <row r="3" spans="1:26" ht="15.75" x14ac:dyDescent="0.25">
      <c r="A3" s="39">
        <v>42563</v>
      </c>
      <c r="B3">
        <v>21.936299999999999</v>
      </c>
      <c r="C3">
        <v>0</v>
      </c>
      <c r="D3">
        <v>1.3522000000000001</v>
      </c>
      <c r="E3">
        <v>1.51</v>
      </c>
      <c r="F3">
        <v>9.2727000000000004</v>
      </c>
      <c r="G3">
        <f>F3+E3</f>
        <v>10.7827</v>
      </c>
      <c r="H3">
        <f>E3+D3*(G3-E3)</f>
        <v>14.048544940000001</v>
      </c>
      <c r="I3" s="15">
        <f>(((H3/100)+1)^(1/365)-1)</f>
        <v>3.6021281879450306E-4</v>
      </c>
      <c r="J3">
        <f>1+I3</f>
        <v>1.0003602128187945</v>
      </c>
      <c r="L3" s="36"/>
      <c r="M3" s="18" t="s">
        <v>47</v>
      </c>
      <c r="N3" s="7">
        <f>SQRT(N2)</f>
        <v>0.13327852551791056</v>
      </c>
      <c r="O3" s="7"/>
      <c r="P3" s="9">
        <v>42738</v>
      </c>
      <c r="Q3" s="7">
        <v>1.88</v>
      </c>
      <c r="R3" s="7">
        <v>-6.0000000000000053E-2</v>
      </c>
      <c r="S3" s="7">
        <f>1+R3</f>
        <v>0.94</v>
      </c>
      <c r="T3" s="7">
        <f>R3-I124</f>
        <v>-6.0380994029873403E-2</v>
      </c>
      <c r="W3" s="7" t="s">
        <v>29</v>
      </c>
      <c r="X3">
        <f>PRODUCT(S3:S8)-PRODUCT(J124:J129)</f>
        <v>12.847690087729863</v>
      </c>
      <c r="Z3">
        <f>1+I3</f>
        <v>1.0003602128187945</v>
      </c>
    </row>
    <row r="4" spans="1:26" ht="15.75" x14ac:dyDescent="0.25">
      <c r="A4" s="4">
        <v>42564</v>
      </c>
      <c r="B4">
        <v>29.3169</v>
      </c>
      <c r="C4">
        <f>(B4-B3)/B3</f>
        <v>0.33645601126899255</v>
      </c>
      <c r="D4">
        <v>1.3515999999999999</v>
      </c>
      <c r="E4">
        <v>1.4742999999999999</v>
      </c>
      <c r="F4">
        <v>9.2149000000000001</v>
      </c>
      <c r="G4">
        <f>F4+E4</f>
        <v>10.6892</v>
      </c>
      <c r="H4">
        <f>E4+D4*(G4-E4)</f>
        <v>13.929158839999999</v>
      </c>
      <c r="I4" s="15">
        <f>(((H4/100)+1)^(1/365)-1)</f>
        <v>3.5734233996431719E-4</v>
      </c>
      <c r="J4">
        <f>1+I4</f>
        <v>1.0003573423399643</v>
      </c>
      <c r="K4">
        <f>C4-I4</f>
        <v>0.33609866892902823</v>
      </c>
      <c r="L4" s="36">
        <f>K4^2</f>
        <v>0.11296231525586453</v>
      </c>
      <c r="M4" s="18" t="s">
        <v>48</v>
      </c>
      <c r="N4" s="7">
        <f>X2</f>
        <v>3.7547557076123836</v>
      </c>
      <c r="O4" s="7"/>
      <c r="P4" s="9">
        <v>42739</v>
      </c>
      <c r="Q4" s="7">
        <v>2.09</v>
      </c>
      <c r="R4" s="7">
        <v>0.11170212765957445</v>
      </c>
      <c r="S4" s="7">
        <f>1+R4</f>
        <v>1.1117021276595744</v>
      </c>
      <c r="T4" s="7">
        <f>R4-I125</f>
        <v>0.11131810929866216</v>
      </c>
      <c r="W4" s="7" t="s">
        <v>31</v>
      </c>
      <c r="X4">
        <f>X2/6</f>
        <v>0.62579261793539731</v>
      </c>
    </row>
    <row r="5" spans="1:26" ht="15.75" x14ac:dyDescent="0.25">
      <c r="A5" s="4">
        <v>42565</v>
      </c>
      <c r="B5">
        <v>25.0031</v>
      </c>
      <c r="C5">
        <f>(B5-B4)/B4</f>
        <v>-0.14714379760479451</v>
      </c>
      <c r="D5">
        <v>1.3348</v>
      </c>
      <c r="E5">
        <v>1.5356000000000001</v>
      </c>
      <c r="F5">
        <v>9.1925000000000008</v>
      </c>
      <c r="G5">
        <f>F5+E5</f>
        <v>10.728100000000001</v>
      </c>
      <c r="H5">
        <f>E5+D5*(G5-E5)</f>
        <v>13.805749000000002</v>
      </c>
      <c r="I5" s="15">
        <f>(((H5/100)+1)^(1/365)-1)</f>
        <v>3.5437196089027623E-4</v>
      </c>
      <c r="J5">
        <f>1+I5</f>
        <v>1.0003543719608903</v>
      </c>
      <c r="K5">
        <f>C5-I5</f>
        <v>-0.14749816956568479</v>
      </c>
      <c r="L5" s="36">
        <f>K5^2</f>
        <v>2.1755710025227502E-2</v>
      </c>
      <c r="M5" s="18" t="s">
        <v>49</v>
      </c>
      <c r="N5" s="7">
        <f>X12</f>
        <v>2.3886633183992654</v>
      </c>
      <c r="O5" s="7"/>
      <c r="P5" s="9">
        <v>42740</v>
      </c>
      <c r="Q5" s="7">
        <v>3.9699999999999998</v>
      </c>
      <c r="R5" s="7">
        <v>0.8995215311004785</v>
      </c>
      <c r="S5" s="7">
        <f>1+R5</f>
        <v>1.8995215311004785</v>
      </c>
      <c r="T5" s="7">
        <f>R5-I126</f>
        <v>0.89914482928951567</v>
      </c>
      <c r="W5" s="11" t="s">
        <v>32</v>
      </c>
      <c r="X5">
        <f>X3/6</f>
        <v>2.1412816812883104</v>
      </c>
    </row>
    <row r="6" spans="1:26" ht="15.75" x14ac:dyDescent="0.25">
      <c r="A6" s="4">
        <v>42566</v>
      </c>
      <c r="B6">
        <v>18.164999999999999</v>
      </c>
      <c r="C6">
        <f>(B6-B5)/B5</f>
        <v>-0.27349008722918361</v>
      </c>
      <c r="D6">
        <v>1.3416999999999999</v>
      </c>
      <c r="E6">
        <v>1.5508999999999999</v>
      </c>
      <c r="F6">
        <v>9.1815999999999995</v>
      </c>
      <c r="G6">
        <f>F6+E6</f>
        <v>10.7325</v>
      </c>
      <c r="H6">
        <f>E6+D6*(G6-E6)</f>
        <v>13.869852719999999</v>
      </c>
      <c r="I6" s="15">
        <f>(((H6/100)+1)^(1/365)-1)</f>
        <v>3.5591528838008202E-4</v>
      </c>
      <c r="J6">
        <f>1+I6</f>
        <v>1.0003559152883801</v>
      </c>
      <c r="K6">
        <f>C6-I6</f>
        <v>-0.27384600251756369</v>
      </c>
      <c r="L6" s="36">
        <f>K6^2</f>
        <v>7.4991633094849505E-2</v>
      </c>
      <c r="M6" s="18" t="s">
        <v>50</v>
      </c>
      <c r="N6" s="7">
        <f>SQRT(N2*6)</f>
        <v>0.32646438118938792</v>
      </c>
      <c r="O6" s="7"/>
      <c r="P6" s="9">
        <v>42741</v>
      </c>
      <c r="Q6" s="7">
        <v>9.19</v>
      </c>
      <c r="R6" s="7">
        <v>1.3148614609571789</v>
      </c>
      <c r="S6" s="7">
        <f>1+R6</f>
        <v>2.3148614609571787</v>
      </c>
      <c r="T6" s="7">
        <f>R6-I127</f>
        <v>1.3144617192763084</v>
      </c>
      <c r="W6" s="11" t="s">
        <v>39</v>
      </c>
      <c r="X6">
        <f>SUM(U3:U8)/6</f>
        <v>0</v>
      </c>
    </row>
    <row r="7" spans="1:26" ht="15.75" x14ac:dyDescent="0.25">
      <c r="A7" s="4">
        <v>42569</v>
      </c>
      <c r="B7">
        <v>16.808800000000002</v>
      </c>
      <c r="C7">
        <f>(B7-B6)/B6</f>
        <v>-7.4660060556014179E-2</v>
      </c>
      <c r="D7">
        <v>1.3252999999999999</v>
      </c>
      <c r="E7">
        <v>1.5817999999999999</v>
      </c>
      <c r="F7">
        <v>9.1454000000000004</v>
      </c>
      <c r="G7">
        <f>F7+E7</f>
        <v>10.7272</v>
      </c>
      <c r="H7">
        <f>E7+D7*(G7-E7)</f>
        <v>13.702198619999999</v>
      </c>
      <c r="I7" s="15">
        <f>(((H7/100)+1)^(1/365)-1)</f>
        <v>3.5187710411599404E-4</v>
      </c>
      <c r="J7">
        <f>1+I7</f>
        <v>1.000351877104116</v>
      </c>
      <c r="K7">
        <f>C7-I7</f>
        <v>-7.5011937660130173E-2</v>
      </c>
      <c r="L7" s="36">
        <f>K7^2</f>
        <v>5.6267907915272556E-3</v>
      </c>
      <c r="M7" s="18" t="s">
        <v>51</v>
      </c>
      <c r="N7" s="7">
        <f>SQRT(N2*91)</f>
        <v>1.271396101985836</v>
      </c>
      <c r="O7" s="7"/>
      <c r="P7" s="9">
        <v>42744</v>
      </c>
      <c r="Q7" s="7">
        <v>17.7</v>
      </c>
      <c r="R7" s="7">
        <v>0.92600652883569101</v>
      </c>
      <c r="S7" s="7">
        <f>1+R7</f>
        <v>1.9260065288356909</v>
      </c>
      <c r="T7" s="7">
        <f>R7-I128</f>
        <v>0.92562234115579456</v>
      </c>
      <c r="W7" s="11" t="s">
        <v>40</v>
      </c>
      <c r="X7">
        <f>SQRT(X6)</f>
        <v>0</v>
      </c>
    </row>
    <row r="8" spans="1:26" ht="16.5" thickBot="1" x14ac:dyDescent="0.3">
      <c r="A8" s="4">
        <v>42570</v>
      </c>
      <c r="B8">
        <v>16.100000000000001</v>
      </c>
      <c r="C8">
        <f>(B8-B7)/B7</f>
        <v>-4.2168387987244781E-2</v>
      </c>
      <c r="D8">
        <v>1.3265</v>
      </c>
      <c r="E8">
        <v>1.5526</v>
      </c>
      <c r="F8">
        <v>9.1315000000000008</v>
      </c>
      <c r="G8">
        <f>F8+E8</f>
        <v>10.684100000000001</v>
      </c>
      <c r="H8">
        <f>E8+D8*(G8-E8)</f>
        <v>13.665534750000001</v>
      </c>
      <c r="I8" s="15">
        <f>(((H8/100)+1)^(1/365)-1)</f>
        <v>3.5099321210929624E-4</v>
      </c>
      <c r="J8">
        <f>1+I8</f>
        <v>1.0003509932121093</v>
      </c>
      <c r="K8">
        <f>C8-I8</f>
        <v>-4.2519381199354077E-2</v>
      </c>
      <c r="L8" s="36">
        <f>K8^2</f>
        <v>1.8078977775759849E-3</v>
      </c>
      <c r="M8" s="18" t="s">
        <v>52</v>
      </c>
      <c r="N8" s="7">
        <f>N4/N6</f>
        <v>11.501272187590295</v>
      </c>
      <c r="O8" s="7"/>
      <c r="P8" s="12">
        <v>42745</v>
      </c>
      <c r="Q8" s="13">
        <v>27.7</v>
      </c>
      <c r="R8" s="13">
        <v>0.56497175141242939</v>
      </c>
      <c r="S8" s="13">
        <f>1+R8</f>
        <v>1.5649717514124295</v>
      </c>
      <c r="T8" s="7">
        <f>R8-I129</f>
        <v>0.56458970262197627</v>
      </c>
      <c r="W8" s="11" t="s">
        <v>41</v>
      </c>
      <c r="X8">
        <f>SUM(V3:V8)/6</f>
        <v>0</v>
      </c>
    </row>
    <row r="9" spans="1:26" ht="16.5" thickBot="1" x14ac:dyDescent="0.3">
      <c r="A9" s="4">
        <v>42571</v>
      </c>
      <c r="B9">
        <v>16.8</v>
      </c>
      <c r="C9">
        <f>(B9-B8)/B8</f>
        <v>4.3478260869565168E-2</v>
      </c>
      <c r="D9">
        <v>1.3306</v>
      </c>
      <c r="E9">
        <v>1.5800999999999998</v>
      </c>
      <c r="F9">
        <v>9.1210000000000004</v>
      </c>
      <c r="G9">
        <f>F9+E9</f>
        <v>10.7011</v>
      </c>
      <c r="H9">
        <f>E9+D9*(G9-E9)</f>
        <v>13.7165026</v>
      </c>
      <c r="I9" s="15">
        <f>(((H9/100)+1)^(1/365)-1)</f>
        <v>3.5222186716854509E-4</v>
      </c>
      <c r="J9">
        <f>1+I9</f>
        <v>1.0003522218671685</v>
      </c>
      <c r="K9">
        <f>C9-I9</f>
        <v>4.3126039002396623E-2</v>
      </c>
      <c r="L9" s="36">
        <f>K9^2</f>
        <v>1.8598552400362347E-3</v>
      </c>
      <c r="M9" s="19" t="s">
        <v>53</v>
      </c>
      <c r="N9" s="7">
        <f>N5/N7</f>
        <v>1.8787719379258223</v>
      </c>
      <c r="O9" s="7"/>
      <c r="T9" s="7"/>
      <c r="W9" s="11" t="s">
        <v>42</v>
      </c>
      <c r="X9">
        <f>SQRT(X8)</f>
        <v>0</v>
      </c>
    </row>
    <row r="10" spans="1:26" ht="15.75" x14ac:dyDescent="0.25">
      <c r="A10" s="4">
        <v>42572</v>
      </c>
      <c r="B10">
        <v>14.49</v>
      </c>
      <c r="C10">
        <f>(B10-B9)/B9</f>
        <v>-0.13750000000000001</v>
      </c>
      <c r="D10">
        <v>1.3414999999999999</v>
      </c>
      <c r="E10">
        <v>1.556</v>
      </c>
      <c r="F10">
        <v>9.1776999999999997</v>
      </c>
      <c r="G10">
        <f>F10+E10</f>
        <v>10.733699999999999</v>
      </c>
      <c r="H10">
        <f>E10+D10*(G10-E10)</f>
        <v>13.867884549999996</v>
      </c>
      <c r="I10" s="15">
        <f>(((H10/100)+1)^(1/365)-1)</f>
        <v>3.5586791664710127E-4</v>
      </c>
      <c r="J10">
        <f>1+I10</f>
        <v>1.0003558679166471</v>
      </c>
      <c r="K10">
        <f>C10-I10</f>
        <v>-0.13785586791664711</v>
      </c>
      <c r="L10" s="36">
        <f>K10^2</f>
        <v>1.9004240319052054E-2</v>
      </c>
      <c r="M10" s="7"/>
      <c r="N10" s="7"/>
      <c r="O10" s="7"/>
      <c r="P10" s="5" t="s">
        <v>33</v>
      </c>
      <c r="Q10" s="6" t="s">
        <v>24</v>
      </c>
      <c r="R10" s="6" t="s">
        <v>25</v>
      </c>
      <c r="S10" s="6" t="s">
        <v>26</v>
      </c>
      <c r="T10" s="6" t="s">
        <v>27</v>
      </c>
      <c r="U10" s="16" t="s">
        <v>37</v>
      </c>
      <c r="V10" s="17" t="s">
        <v>38</v>
      </c>
    </row>
    <row r="11" spans="1:26" ht="15.75" x14ac:dyDescent="0.25">
      <c r="A11" s="4">
        <v>42573</v>
      </c>
      <c r="B11">
        <v>15.4</v>
      </c>
      <c r="C11">
        <f>(B11-B10)/B10</f>
        <v>6.2801932367149774E-2</v>
      </c>
      <c r="D11">
        <v>1.3471</v>
      </c>
      <c r="E11">
        <v>1.5663</v>
      </c>
      <c r="F11">
        <v>9.1327999999999996</v>
      </c>
      <c r="G11">
        <f>F11+E11</f>
        <v>10.6991</v>
      </c>
      <c r="H11">
        <f>E11+D11*(G11-E11)</f>
        <v>13.869094879999999</v>
      </c>
      <c r="I11" s="15">
        <f>(((H11/100)+1)^(1/365)-1)</f>
        <v>3.5589704808391964E-4</v>
      </c>
      <c r="J11">
        <f>1+I11</f>
        <v>1.0003558970480839</v>
      </c>
      <c r="K11">
        <f>C11-I11</f>
        <v>6.2446035319065854E-2</v>
      </c>
      <c r="L11" s="36">
        <f>K11^2</f>
        <v>3.8995073270700199E-3</v>
      </c>
      <c r="M11" s="7"/>
      <c r="N11" s="7"/>
      <c r="O11" s="7"/>
      <c r="P11" s="9">
        <v>42738</v>
      </c>
      <c r="Q11" s="7">
        <v>1.88</v>
      </c>
      <c r="R11" s="7">
        <v>-6.0000000000000053E-2</v>
      </c>
      <c r="S11" s="7">
        <f>1+R11</f>
        <v>0.94</v>
      </c>
      <c r="T11" s="7">
        <f>R11-I132</f>
        <v>-6.0376986036719593E-2</v>
      </c>
    </row>
    <row r="12" spans="1:26" ht="15.75" x14ac:dyDescent="0.25">
      <c r="A12" s="4">
        <v>42576</v>
      </c>
      <c r="B12">
        <v>14.008800000000001</v>
      </c>
      <c r="C12">
        <f>(B12-B11)/B11</f>
        <v>-9.03376623376623E-2</v>
      </c>
      <c r="D12">
        <v>1.3525</v>
      </c>
      <c r="E12">
        <v>1.5731000000000002</v>
      </c>
      <c r="F12">
        <v>9.1539000000000001</v>
      </c>
      <c r="G12">
        <f>F12+E12</f>
        <v>10.727</v>
      </c>
      <c r="H12">
        <f>E12+D12*(G12-E12)</f>
        <v>13.95374975</v>
      </c>
      <c r="I12" s="15">
        <f>(((H12/100)+1)^(1/365)-1)</f>
        <v>3.5793384067628331E-4</v>
      </c>
      <c r="J12">
        <f>1+I12</f>
        <v>1.0003579338406763</v>
      </c>
      <c r="K12">
        <f>C12-I12</f>
        <v>-9.0695596178338583E-2</v>
      </c>
      <c r="L12" s="36">
        <f>K12^2</f>
        <v>8.2256911661442635E-3</v>
      </c>
      <c r="M12" s="7"/>
      <c r="N12" s="7"/>
      <c r="O12" s="7"/>
      <c r="P12" s="9">
        <v>42739</v>
      </c>
      <c r="Q12" s="7">
        <v>2.09</v>
      </c>
      <c r="R12" s="7">
        <v>0.11170212765957445</v>
      </c>
      <c r="S12" s="7">
        <f>1+R12</f>
        <v>1.1117021276595744</v>
      </c>
      <c r="T12" s="7">
        <f>R12-I133</f>
        <v>0.11130698503388638</v>
      </c>
      <c r="W12" s="7" t="s">
        <v>28</v>
      </c>
      <c r="X12">
        <f>SUM(T11:T101)</f>
        <v>2.3886633183992654</v>
      </c>
    </row>
    <row r="13" spans="1:26" ht="15.75" x14ac:dyDescent="0.25">
      <c r="A13" s="4">
        <v>42577</v>
      </c>
      <c r="B13">
        <v>15.5138</v>
      </c>
      <c r="C13">
        <f>(B13-B12)/B12</f>
        <v>0.10743247101821704</v>
      </c>
      <c r="D13">
        <v>1.3528</v>
      </c>
      <c r="E13">
        <v>1.5611000000000002</v>
      </c>
      <c r="F13">
        <v>9.1428999999999991</v>
      </c>
      <c r="G13">
        <f>F13+E13</f>
        <v>10.703999999999999</v>
      </c>
      <c r="H13">
        <f>E13+D13*(G13-E13)</f>
        <v>13.929615119999999</v>
      </c>
      <c r="I13" s="15">
        <f>(((H13/100)+1)^(1/365)-1)</f>
        <v>3.5735331631503442E-4</v>
      </c>
      <c r="J13">
        <f>1+I13</f>
        <v>1.000357353316315</v>
      </c>
      <c r="K13">
        <f>C13-I13</f>
        <v>0.10707511770190201</v>
      </c>
      <c r="L13" s="36">
        <f>K13^2</f>
        <v>1.1465080830876169E-2</v>
      </c>
      <c r="M13" s="7"/>
      <c r="N13" s="7"/>
      <c r="O13" s="7"/>
      <c r="P13" s="9">
        <v>42740</v>
      </c>
      <c r="Q13" s="7">
        <v>3.9699999999999998</v>
      </c>
      <c r="R13" s="7">
        <v>0.8995215311004785</v>
      </c>
      <c r="S13" s="7">
        <f>1+R13</f>
        <v>1.8995215311004785</v>
      </c>
      <c r="T13" s="7">
        <f>R13-I134</f>
        <v>0.89912736036951868</v>
      </c>
      <c r="W13" s="7" t="s">
        <v>29</v>
      </c>
      <c r="X13">
        <f>PRODUCT(S11:S101)-PRODUCT(J124:J214)</f>
        <v>1.242558587212397</v>
      </c>
    </row>
    <row r="14" spans="1:26" ht="15.75" x14ac:dyDescent="0.25">
      <c r="A14" s="4">
        <v>42578</v>
      </c>
      <c r="B14">
        <v>16.366900000000001</v>
      </c>
      <c r="C14">
        <f>(B14-B13)/B13</f>
        <v>5.4989751060346356E-2</v>
      </c>
      <c r="D14">
        <v>1.3507</v>
      </c>
      <c r="E14">
        <v>1.4976</v>
      </c>
      <c r="F14">
        <v>9.1475000000000009</v>
      </c>
      <c r="G14">
        <f>F14+E14</f>
        <v>10.645100000000001</v>
      </c>
      <c r="H14">
        <f>E14+D14*(G14-E14)</f>
        <v>13.853128250000001</v>
      </c>
      <c r="I14" s="15">
        <f>(((H14/100)+1)^(1/365)-1)</f>
        <v>3.5551272237976939E-4</v>
      </c>
      <c r="J14">
        <f>1+I14</f>
        <v>1.0003555127223798</v>
      </c>
      <c r="K14">
        <f>C14-I14</f>
        <v>5.4634238337966587E-2</v>
      </c>
      <c r="L14" s="36">
        <f>K14^2</f>
        <v>2.984899998769738E-3</v>
      </c>
      <c r="M14" s="7"/>
      <c r="N14" s="7"/>
      <c r="O14" s="7"/>
      <c r="P14" s="9">
        <v>42741</v>
      </c>
      <c r="Q14" s="7">
        <v>9.19</v>
      </c>
      <c r="R14" s="7">
        <v>1.3148614609571789</v>
      </c>
      <c r="S14" s="7">
        <f>1+R14</f>
        <v>2.3148614609571787</v>
      </c>
      <c r="T14" s="7">
        <f>R14-I135</f>
        <v>1.314468034092257</v>
      </c>
      <c r="W14" s="7" t="s">
        <v>31</v>
      </c>
      <c r="X14">
        <f>X12/91</f>
        <v>2.6249047454936981E-2</v>
      </c>
    </row>
    <row r="15" spans="1:26" ht="15.75" x14ac:dyDescent="0.25">
      <c r="A15" s="4">
        <v>42579</v>
      </c>
      <c r="B15">
        <v>16.03</v>
      </c>
      <c r="C15">
        <f>(B15-B14)/B14</f>
        <v>-2.0584227923430825E-2</v>
      </c>
      <c r="D15">
        <v>1.3502000000000001</v>
      </c>
      <c r="E15">
        <v>1.5044</v>
      </c>
      <c r="F15">
        <v>9.1533999999999995</v>
      </c>
      <c r="G15">
        <f>F15+E15</f>
        <v>10.6578</v>
      </c>
      <c r="H15">
        <f>E15+D15*(G15-E15)</f>
        <v>13.863320680000001</v>
      </c>
      <c r="I15" s="15">
        <f>(((H15/100)+1)^(1/365)-1)</f>
        <v>3.5575806606780169E-4</v>
      </c>
      <c r="J15">
        <f>1+I15</f>
        <v>1.0003557580660678</v>
      </c>
      <c r="K15">
        <f>C15-I15</f>
        <v>-2.0939985989498627E-2</v>
      </c>
      <c r="L15" s="36">
        <f>K15^2</f>
        <v>4.3848301324039878E-4</v>
      </c>
      <c r="M15" s="7"/>
      <c r="N15" s="7"/>
      <c r="O15" s="7"/>
      <c r="P15" s="9">
        <v>42744</v>
      </c>
      <c r="Q15" s="7">
        <v>17.7</v>
      </c>
      <c r="R15" s="7">
        <v>0.92600652883569101</v>
      </c>
      <c r="S15" s="7">
        <f>1+R15</f>
        <v>1.9260065288356909</v>
      </c>
      <c r="T15" s="7">
        <f>R15-I136</f>
        <v>0.92560863517510239</v>
      </c>
      <c r="W15" s="11" t="s">
        <v>32</v>
      </c>
      <c r="X15">
        <f>X13/91</f>
        <v>1.3654489969367E-2</v>
      </c>
    </row>
    <row r="16" spans="1:26" ht="15.75" x14ac:dyDescent="0.25">
      <c r="A16" s="4">
        <v>42580</v>
      </c>
      <c r="B16">
        <v>14.7788</v>
      </c>
      <c r="C16">
        <f>(B16-B15)/B15</f>
        <v>-7.8053649407361245E-2</v>
      </c>
      <c r="D16">
        <v>1.3397999999999999</v>
      </c>
      <c r="E16">
        <v>1.4531000000000001</v>
      </c>
      <c r="F16">
        <v>9.1183999999999994</v>
      </c>
      <c r="G16">
        <f>F16+E16</f>
        <v>10.5715</v>
      </c>
      <c r="H16">
        <f>E16+D16*(G16-E16)</f>
        <v>13.669932320000001</v>
      </c>
      <c r="I16" s="15">
        <f>(((H16/100)+1)^(1/365)-1)</f>
        <v>3.510992436632776E-4</v>
      </c>
      <c r="J16">
        <f>1+I16</f>
        <v>1.0003510992436633</v>
      </c>
      <c r="K16">
        <f>C16-I16</f>
        <v>-7.8404748651024522E-2</v>
      </c>
      <c r="L16" s="36">
        <f>K16^2</f>
        <v>6.1473046110303315E-3</v>
      </c>
      <c r="M16" s="7"/>
      <c r="N16" s="7"/>
      <c r="O16" s="7"/>
      <c r="P16" s="9">
        <v>42745</v>
      </c>
      <c r="Q16" s="7">
        <v>27.7</v>
      </c>
      <c r="R16" s="7">
        <v>0.56497175141242939</v>
      </c>
      <c r="S16" s="7">
        <f>1+R16</f>
        <v>1.5649717514124295</v>
      </c>
      <c r="T16" s="7">
        <f>R16-I137</f>
        <v>0.56457058774851065</v>
      </c>
      <c r="W16" s="11" t="s">
        <v>39</v>
      </c>
      <c r="X16">
        <f>SUM(U11:U131)/91</f>
        <v>0</v>
      </c>
    </row>
    <row r="17" spans="1:24" ht="15.75" x14ac:dyDescent="0.25">
      <c r="A17" s="4">
        <v>42583</v>
      </c>
      <c r="B17">
        <v>14.21</v>
      </c>
      <c r="C17">
        <f>(B17-B16)/B16</f>
        <v>-3.8487563266300345E-2</v>
      </c>
      <c r="D17">
        <v>1.3574999999999999</v>
      </c>
      <c r="E17">
        <v>1.5213999999999999</v>
      </c>
      <c r="F17">
        <v>9.0931999999999995</v>
      </c>
      <c r="G17">
        <f>F17+E17</f>
        <v>10.614599999999999</v>
      </c>
      <c r="H17">
        <f>E17+D17*(G17-E17)</f>
        <v>13.865418999999999</v>
      </c>
      <c r="I17" s="15">
        <f>(((H17/100)+1)^(1/365)-1)</f>
        <v>3.5580857236094943E-4</v>
      </c>
      <c r="J17">
        <f>1+I17</f>
        <v>1.0003558085723609</v>
      </c>
      <c r="K17">
        <f>C17-I17</f>
        <v>-3.8843371838661295E-2</v>
      </c>
      <c r="L17" s="36">
        <f>K17^2</f>
        <v>1.5088075357965053E-3</v>
      </c>
      <c r="M17" s="7"/>
      <c r="N17" s="7"/>
      <c r="O17" s="7"/>
      <c r="P17" s="9">
        <v>42746</v>
      </c>
      <c r="Q17" s="7">
        <v>15.3</v>
      </c>
      <c r="R17" s="7">
        <v>-0.44765342960288806</v>
      </c>
      <c r="S17" s="7">
        <f>1+R17</f>
        <v>0.55234657039711199</v>
      </c>
      <c r="T17" s="7">
        <f>R17-I138</f>
        <v>-0.44805381374075887</v>
      </c>
      <c r="W17" s="11" t="s">
        <v>40</v>
      </c>
      <c r="X17">
        <f>SQRT(X16)</f>
        <v>0</v>
      </c>
    </row>
    <row r="18" spans="1:24" ht="15.75" x14ac:dyDescent="0.25">
      <c r="A18" s="4">
        <v>42584</v>
      </c>
      <c r="B18">
        <v>13.09</v>
      </c>
      <c r="C18">
        <f>(B18-B17)/B17</f>
        <v>-7.8817733990147854E-2</v>
      </c>
      <c r="D18">
        <v>1.3688</v>
      </c>
      <c r="E18">
        <v>1.5558000000000001</v>
      </c>
      <c r="F18">
        <v>9.1205999999999996</v>
      </c>
      <c r="G18">
        <f>F18+E18</f>
        <v>10.676399999999999</v>
      </c>
      <c r="H18">
        <f>E18+D18*(G18-E18)</f>
        <v>14.040077279999998</v>
      </c>
      <c r="I18" s="15">
        <f>(((H18/100)+1)^(1/365)-1)</f>
        <v>3.6000932400792607E-4</v>
      </c>
      <c r="J18">
        <f>1+I18</f>
        <v>1.0003600093240079</v>
      </c>
      <c r="K18">
        <f>C18-I18</f>
        <v>-7.917774331415578E-2</v>
      </c>
      <c r="L18" s="36">
        <f>K18^2</f>
        <v>6.2691150363223406E-3</v>
      </c>
      <c r="M18" s="7"/>
      <c r="N18" s="7"/>
      <c r="O18" s="7"/>
      <c r="P18" s="9">
        <v>42747</v>
      </c>
      <c r="Q18" s="7">
        <v>14</v>
      </c>
      <c r="R18" s="7">
        <v>-8.4967320261437954E-2</v>
      </c>
      <c r="S18" s="7">
        <f>1+R18</f>
        <v>0.91503267973856206</v>
      </c>
      <c r="T18" s="7">
        <f>R18-I139</f>
        <v>-8.5365948051730492E-2</v>
      </c>
      <c r="W18" s="11" t="s">
        <v>41</v>
      </c>
      <c r="X18">
        <f>SUM(V11:V131)/91</f>
        <v>0</v>
      </c>
    </row>
    <row r="19" spans="1:24" ht="15.75" x14ac:dyDescent="0.25">
      <c r="A19" s="4">
        <v>42585</v>
      </c>
      <c r="B19">
        <v>13.3</v>
      </c>
      <c r="C19">
        <f>(B19-B18)/B18</f>
        <v>1.6042780748663166E-2</v>
      </c>
      <c r="D19">
        <v>1.37</v>
      </c>
      <c r="E19">
        <v>1.542</v>
      </c>
      <c r="F19">
        <v>9.1319999999999997</v>
      </c>
      <c r="G19">
        <f>F19+E19</f>
        <v>10.673999999999999</v>
      </c>
      <c r="H19">
        <f>E19+D19*(G19-E19)</f>
        <v>14.05284</v>
      </c>
      <c r="I19" s="15">
        <f>(((H19/100)+1)^(1/365)-1)</f>
        <v>3.6031603190744832E-4</v>
      </c>
      <c r="J19">
        <f>1+I19</f>
        <v>1.0003603160319074</v>
      </c>
      <c r="K19">
        <f>C19-I19</f>
        <v>1.5682464716755717E-2</v>
      </c>
      <c r="L19" s="36">
        <f>K19^2</f>
        <v>2.45939699592288E-4</v>
      </c>
      <c r="M19" s="7"/>
      <c r="N19" s="7"/>
      <c r="O19" s="7"/>
      <c r="P19" s="9">
        <v>42748</v>
      </c>
      <c r="Q19" s="7">
        <v>13.7</v>
      </c>
      <c r="R19" s="7">
        <v>-2.1428571428571481E-2</v>
      </c>
      <c r="S19" s="7">
        <f>1+R19</f>
        <v>0.97857142857142854</v>
      </c>
      <c r="T19" s="7">
        <f>R19-I140</f>
        <v>-2.182725505776752E-2</v>
      </c>
      <c r="W19" s="11" t="s">
        <v>42</v>
      </c>
      <c r="X19">
        <f>SQRT(X18)</f>
        <v>0</v>
      </c>
    </row>
    <row r="20" spans="1:24" ht="15.75" x14ac:dyDescent="0.25">
      <c r="A20" s="4">
        <v>42586</v>
      </c>
      <c r="B20">
        <v>13.418100000000001</v>
      </c>
      <c r="C20">
        <f>(B20-B19)/B19</f>
        <v>8.8796992481203069E-3</v>
      </c>
      <c r="D20">
        <v>1.37</v>
      </c>
      <c r="E20">
        <v>1.5007999999999999</v>
      </c>
      <c r="F20">
        <v>9.1257999999999999</v>
      </c>
      <c r="G20">
        <f>F20+E20</f>
        <v>10.6266</v>
      </c>
      <c r="H20">
        <f>E20+D20*(G20-E20)</f>
        <v>14.003146000000001</v>
      </c>
      <c r="I20" s="15">
        <f>(((H20/100)+1)^(1/365)-1)</f>
        <v>3.5912161535445186E-4</v>
      </c>
      <c r="J20">
        <f>1+I20</f>
        <v>1.0003591216153545</v>
      </c>
      <c r="K20">
        <f>C20-I20</f>
        <v>8.520577632765855E-3</v>
      </c>
      <c r="L20" s="36">
        <f>K20^2</f>
        <v>7.2600243195989784E-5</v>
      </c>
      <c r="M20" s="7"/>
      <c r="N20" s="7"/>
      <c r="O20" s="7"/>
      <c r="P20" s="9">
        <v>42752</v>
      </c>
      <c r="Q20" s="7">
        <v>8.9</v>
      </c>
      <c r="R20" s="7">
        <v>-0.3503649635036496</v>
      </c>
      <c r="S20" s="7">
        <f>1+R20</f>
        <v>0.64963503649635035</v>
      </c>
      <c r="T20" s="7">
        <f>R20-I141</f>
        <v>-0.35076745624861666</v>
      </c>
    </row>
    <row r="21" spans="1:24" ht="15.75" x14ac:dyDescent="0.25">
      <c r="A21" s="4">
        <v>42587</v>
      </c>
      <c r="B21">
        <v>13.0069</v>
      </c>
      <c r="C21">
        <f>(B21-B20)/B20</f>
        <v>-3.0645173310677433E-2</v>
      </c>
      <c r="D21">
        <v>1.3566</v>
      </c>
      <c r="E21">
        <v>1.5885</v>
      </c>
      <c r="F21">
        <v>9.0888000000000009</v>
      </c>
      <c r="G21">
        <f>F21+E21</f>
        <v>10.677300000000001</v>
      </c>
      <c r="H21">
        <f>E21+D21*(G21-E21)</f>
        <v>13.918366080000002</v>
      </c>
      <c r="I21" s="15">
        <f>(((H21/100)+1)^(1/365)-1)</f>
        <v>3.5708269467749076E-4</v>
      </c>
      <c r="J21">
        <f>1+I21</f>
        <v>1.0003570826946775</v>
      </c>
      <c r="K21">
        <f>C21-I21</f>
        <v>-3.1002256005354924E-2</v>
      </c>
      <c r="L21" s="36">
        <f>K21^2</f>
        <v>9.6113987742156538E-4</v>
      </c>
      <c r="M21" s="7"/>
      <c r="N21" s="7"/>
      <c r="O21" s="7"/>
      <c r="P21" s="9">
        <v>42753</v>
      </c>
      <c r="Q21" s="7">
        <v>5.62</v>
      </c>
      <c r="R21" s="7">
        <v>-0.36853932584269666</v>
      </c>
      <c r="S21" s="7">
        <f>1+R21</f>
        <v>0.63146067415730334</v>
      </c>
      <c r="T21" s="7">
        <f>R21-I142</f>
        <v>-0.36894933391092077</v>
      </c>
    </row>
    <row r="22" spans="1:24" ht="15.75" x14ac:dyDescent="0.25">
      <c r="A22" s="4">
        <v>42590</v>
      </c>
      <c r="B22">
        <v>13.23</v>
      </c>
      <c r="C22">
        <f>(B22-B21)/B21</f>
        <v>1.7152434477085279E-2</v>
      </c>
      <c r="D22">
        <v>1.3592</v>
      </c>
      <c r="E22">
        <v>1.5920000000000001</v>
      </c>
      <c r="F22">
        <v>9.0937000000000001</v>
      </c>
      <c r="G22">
        <f>F22+E22</f>
        <v>10.685700000000001</v>
      </c>
      <c r="H22">
        <f>E22+D22*(G22-E22)</f>
        <v>13.952157040000001</v>
      </c>
      <c r="I22" s="15">
        <f>(((H22/100)+1)^(1/365)-1)</f>
        <v>3.5789553407084007E-4</v>
      </c>
      <c r="J22">
        <f>1+I22</f>
        <v>1.0003578955340708</v>
      </c>
      <c r="K22">
        <f>C22-I22</f>
        <v>1.6794538943014439E-2</v>
      </c>
      <c r="L22" s="36">
        <f>K22^2</f>
        <v>2.8205653830842852E-4</v>
      </c>
      <c r="M22" s="7"/>
      <c r="N22" s="7"/>
      <c r="O22" s="7"/>
      <c r="P22" s="9">
        <v>42754</v>
      </c>
      <c r="Q22" s="7">
        <v>6.16</v>
      </c>
      <c r="R22" s="7">
        <v>9.6085409252669049E-2</v>
      </c>
      <c r="S22" s="7">
        <f>1+R22</f>
        <v>1.0960854092526691</v>
      </c>
      <c r="T22" s="7">
        <f>R22-I143</f>
        <v>9.5674897233360742E-2</v>
      </c>
    </row>
    <row r="23" spans="1:24" ht="15.75" x14ac:dyDescent="0.25">
      <c r="A23" s="4">
        <v>42591</v>
      </c>
      <c r="B23">
        <v>13.02</v>
      </c>
      <c r="C23">
        <f>(B23-B22)/B22</f>
        <v>-1.5873015873015938E-2</v>
      </c>
      <c r="D23">
        <v>1.3538999999999999</v>
      </c>
      <c r="E23">
        <v>1.5470000000000002</v>
      </c>
      <c r="F23">
        <v>9.0922999999999998</v>
      </c>
      <c r="G23">
        <f>F23+E23</f>
        <v>10.6393</v>
      </c>
      <c r="H23">
        <f>E23+D23*(G23-E23)</f>
        <v>13.85706497</v>
      </c>
      <c r="I23" s="15">
        <f>(((H23/100)+1)^(1/365)-1)</f>
        <v>3.5560748642171625E-4</v>
      </c>
      <c r="J23">
        <f>1+I23</f>
        <v>1.0003556074864217</v>
      </c>
      <c r="K23">
        <f>C23-I23</f>
        <v>-1.6228623359437654E-2</v>
      </c>
      <c r="L23" s="36">
        <f>K23^2</f>
        <v>2.6336821614248552E-4</v>
      </c>
      <c r="M23" s="7"/>
      <c r="N23" s="7"/>
      <c r="O23" s="7"/>
      <c r="P23" s="9">
        <v>42755</v>
      </c>
      <c r="Q23" s="7">
        <v>7.96</v>
      </c>
      <c r="R23" s="7">
        <v>0.29220779220779219</v>
      </c>
      <c r="S23" s="7">
        <f>1+R23</f>
        <v>1.2922077922077921</v>
      </c>
      <c r="T23" s="7">
        <f>R23-I144</f>
        <v>0.29179524067468982</v>
      </c>
    </row>
    <row r="24" spans="1:24" ht="15.75" x14ac:dyDescent="0.25">
      <c r="A24" s="4">
        <v>42592</v>
      </c>
      <c r="B24">
        <v>11.7819</v>
      </c>
      <c r="C24">
        <f>(B24-B23)/B23</f>
        <v>-9.5092165898617464E-2</v>
      </c>
      <c r="D24">
        <v>1.3599999999999999</v>
      </c>
      <c r="E24">
        <v>1.5074000000000001</v>
      </c>
      <c r="F24">
        <v>9.0939999999999994</v>
      </c>
      <c r="G24">
        <f>F24+E24</f>
        <v>10.6014</v>
      </c>
      <c r="H24">
        <f>E24+D24*(G24-E24)</f>
        <v>13.875239999999998</v>
      </c>
      <c r="I24" s="15">
        <f>(((H24/100)+1)^(1/365)-1)</f>
        <v>3.5604495023333627E-4</v>
      </c>
      <c r="J24">
        <f>1+I24</f>
        <v>1.0003560449502333</v>
      </c>
      <c r="K24">
        <f>C24-I24</f>
        <v>-9.5448210848850801E-2</v>
      </c>
      <c r="L24" s="36">
        <f>K24^2</f>
        <v>9.1103609542466796E-3</v>
      </c>
      <c r="M24" s="7"/>
      <c r="N24" s="7"/>
      <c r="O24" s="7"/>
      <c r="P24" s="9">
        <v>42758</v>
      </c>
      <c r="Q24" s="7">
        <v>7.75</v>
      </c>
      <c r="R24" s="7">
        <v>-2.638190954773869E-2</v>
      </c>
      <c r="S24" s="7">
        <f>1+R24</f>
        <v>0.97361809045226133</v>
      </c>
      <c r="T24" s="7">
        <f>R24-I145</f>
        <v>-2.6793263775611219E-2</v>
      </c>
    </row>
    <row r="25" spans="1:24" ht="15.75" x14ac:dyDescent="0.25">
      <c r="A25" s="4">
        <v>42593</v>
      </c>
      <c r="B25">
        <v>12.0313</v>
      </c>
      <c r="C25">
        <f>(B25-B24)/B24</f>
        <v>2.1168062876106539E-2</v>
      </c>
      <c r="D25">
        <v>1.3623000000000001</v>
      </c>
      <c r="E25">
        <v>1.5592999999999999</v>
      </c>
      <c r="F25">
        <v>9.0793999999999997</v>
      </c>
      <c r="G25">
        <f>F25+E25</f>
        <v>10.6387</v>
      </c>
      <c r="H25">
        <f>E25+D25*(G25-E25)</f>
        <v>13.928166620000001</v>
      </c>
      <c r="I25" s="15">
        <f>(((H25/100)+1)^(1/365)-1)</f>
        <v>3.573184707967858E-4</v>
      </c>
      <c r="J25">
        <f>1+I25</f>
        <v>1.0003573184707968</v>
      </c>
      <c r="K25">
        <f>C25-I25</f>
        <v>2.0810744405309754E-2</v>
      </c>
      <c r="L25" s="36">
        <f>K25^2</f>
        <v>4.330870827031312E-4</v>
      </c>
      <c r="M25" s="7"/>
      <c r="N25" s="7"/>
      <c r="O25" s="7"/>
      <c r="P25" s="9">
        <v>42759</v>
      </c>
      <c r="Q25" s="7">
        <v>7.47</v>
      </c>
      <c r="R25" s="7">
        <v>-3.6129032258064547E-2</v>
      </c>
      <c r="S25" s="7">
        <f>1+R25</f>
        <v>0.96387096774193548</v>
      </c>
      <c r="T25" s="7">
        <f>R25-I146</f>
        <v>-3.6534865162636959E-2</v>
      </c>
    </row>
    <row r="26" spans="1:24" ht="15.75" x14ac:dyDescent="0.25">
      <c r="A26" s="4">
        <v>42594</v>
      </c>
      <c r="B26">
        <v>11.83</v>
      </c>
      <c r="C26">
        <f>(B26-B25)/B25</f>
        <v>-1.6731359038507875E-2</v>
      </c>
      <c r="D26">
        <v>1.3616999999999999</v>
      </c>
      <c r="E26">
        <v>1.5135000000000001</v>
      </c>
      <c r="F26">
        <v>9.1094000000000008</v>
      </c>
      <c r="G26">
        <f>F26+E26</f>
        <v>10.622900000000001</v>
      </c>
      <c r="H26">
        <f>E26+D26*(G26-E26)</f>
        <v>13.917769980000001</v>
      </c>
      <c r="I26" s="15">
        <f>(((H26/100)+1)^(1/365)-1)</f>
        <v>3.5706835337157017E-4</v>
      </c>
      <c r="J26">
        <f>1+I26</f>
        <v>1.0003570683533716</v>
      </c>
      <c r="K26">
        <f>C26-I26</f>
        <v>-1.7088427391879445E-2</v>
      </c>
      <c r="L26" s="36">
        <f>K26^2</f>
        <v>2.9201435072753572E-4</v>
      </c>
      <c r="M26" s="7"/>
      <c r="N26" s="7"/>
      <c r="O26" s="7"/>
      <c r="P26" s="9">
        <v>42760</v>
      </c>
      <c r="Q26" s="7">
        <v>7.34</v>
      </c>
      <c r="R26" s="7">
        <v>-1.7402945113788475E-2</v>
      </c>
      <c r="S26" s="7">
        <f>1+R26</f>
        <v>0.98259705488621152</v>
      </c>
      <c r="T26" s="7">
        <f>R26-I147</f>
        <v>-1.7807694552528501E-2</v>
      </c>
    </row>
    <row r="27" spans="1:24" ht="15.75" x14ac:dyDescent="0.25">
      <c r="A27" s="4">
        <v>42597</v>
      </c>
      <c r="B27">
        <v>11.9963</v>
      </c>
      <c r="C27">
        <f>(B27-B26)/B26</f>
        <v>1.4057480980557875E-2</v>
      </c>
      <c r="D27">
        <v>1.3549</v>
      </c>
      <c r="E27">
        <v>1.5575999999999999</v>
      </c>
      <c r="F27">
        <v>9.1056000000000008</v>
      </c>
      <c r="G27">
        <f>F27+E27</f>
        <v>10.6632</v>
      </c>
      <c r="H27">
        <f>E27+D27*(G27-E27)</f>
        <v>13.894777439999999</v>
      </c>
      <c r="I27" s="15">
        <f>(((H27/100)+1)^(1/365)-1)</f>
        <v>3.5651512891865522E-4</v>
      </c>
      <c r="J27">
        <f>1+I27</f>
        <v>1.0003565151289187</v>
      </c>
      <c r="K27">
        <f>C27-I27</f>
        <v>1.370096585163922E-2</v>
      </c>
      <c r="L27" s="36">
        <f>K27^2</f>
        <v>1.8771646526778401E-4</v>
      </c>
      <c r="M27" s="7"/>
      <c r="N27" s="7"/>
      <c r="O27" s="7"/>
      <c r="P27" s="9">
        <v>42761</v>
      </c>
      <c r="Q27" s="7">
        <v>7.33</v>
      </c>
      <c r="R27" s="7">
        <v>-1.3623978201634586E-3</v>
      </c>
      <c r="S27" s="7">
        <f>1+R27</f>
        <v>0.99863760217983655</v>
      </c>
      <c r="T27" s="7">
        <f>R27-I148</f>
        <v>-1.7652777570315089E-3</v>
      </c>
    </row>
    <row r="28" spans="1:24" ht="15.75" x14ac:dyDescent="0.25">
      <c r="A28" s="4">
        <v>42598</v>
      </c>
      <c r="B28">
        <v>11.6069</v>
      </c>
      <c r="C28">
        <f>(B28-B27)/B27</f>
        <v>-3.2460008502621658E-2</v>
      </c>
      <c r="D28">
        <v>1.3566</v>
      </c>
      <c r="E28">
        <v>1.5746</v>
      </c>
      <c r="F28">
        <v>9.1153999999999993</v>
      </c>
      <c r="G28">
        <f>F28+E28</f>
        <v>10.69</v>
      </c>
      <c r="H28">
        <f>E28+D28*(G28-E28)</f>
        <v>13.940551639999999</v>
      </c>
      <c r="I28" s="15">
        <f>(((H28/100)+1)^(1/365)-1)</f>
        <v>3.5761639401665768E-4</v>
      </c>
      <c r="J28">
        <f>1+I28</f>
        <v>1.0003576163940167</v>
      </c>
      <c r="K28">
        <f>C28-I28</f>
        <v>-3.2817624896638316E-2</v>
      </c>
      <c r="L28" s="36">
        <f>K28^2</f>
        <v>1.076996503856455E-3</v>
      </c>
      <c r="M28" s="7"/>
      <c r="N28" s="7"/>
      <c r="O28" s="7"/>
      <c r="P28" s="9">
        <v>42762</v>
      </c>
      <c r="Q28" s="7">
        <v>6.96</v>
      </c>
      <c r="R28" s="7">
        <v>-5.0477489768076415E-2</v>
      </c>
      <c r="S28" s="7">
        <f>1+R28</f>
        <v>0.94952251023192358</v>
      </c>
      <c r="T28" s="7">
        <f>R28-I149</f>
        <v>-5.0878505369720488E-2</v>
      </c>
    </row>
    <row r="29" spans="1:24" ht="15.75" x14ac:dyDescent="0.25">
      <c r="A29" s="4">
        <v>42599</v>
      </c>
      <c r="B29">
        <v>12.123100000000001</v>
      </c>
      <c r="C29">
        <f>(B29-B28)/B28</f>
        <v>4.4473545908037579E-2</v>
      </c>
      <c r="D29">
        <v>1.3585</v>
      </c>
      <c r="E29">
        <v>1.5491000000000001</v>
      </c>
      <c r="F29">
        <v>9.0801999999999996</v>
      </c>
      <c r="G29">
        <f>F29+E29</f>
        <v>10.629300000000001</v>
      </c>
      <c r="H29">
        <f>E29+D29*(G29-E29)</f>
        <v>13.884551700000003</v>
      </c>
      <c r="I29" s="15">
        <f>(((H29/100)+1)^(1/365)-1)</f>
        <v>3.5626905118424368E-4</v>
      </c>
      <c r="J29">
        <f>1+I29</f>
        <v>1.0003562690511842</v>
      </c>
      <c r="K29">
        <f>C29-I29</f>
        <v>4.4117276856853335E-2</v>
      </c>
      <c r="L29" s="36">
        <f>K29^2</f>
        <v>1.9463341172642468E-3</v>
      </c>
      <c r="M29" s="7"/>
      <c r="N29" s="7"/>
      <c r="O29" s="7"/>
      <c r="P29" s="9">
        <v>42765</v>
      </c>
      <c r="Q29" s="7">
        <v>6.52</v>
      </c>
      <c r="R29" s="7">
        <v>-6.3218390804597763E-2</v>
      </c>
      <c r="S29" s="7">
        <f>1+R29</f>
        <v>0.93678160919540221</v>
      </c>
      <c r="T29" s="7">
        <f>R29-I150</f>
        <v>-6.3624707357660321E-2</v>
      </c>
    </row>
    <row r="30" spans="1:24" ht="15.75" x14ac:dyDescent="0.25">
      <c r="A30" s="4">
        <v>42600</v>
      </c>
      <c r="B30">
        <v>12.9719</v>
      </c>
      <c r="C30">
        <f>(B30-B29)/B29</f>
        <v>7.0015095148930451E-2</v>
      </c>
      <c r="D30">
        <v>1.3618999999999999</v>
      </c>
      <c r="E30">
        <v>1.5356000000000001</v>
      </c>
      <c r="F30">
        <v>9.0690000000000008</v>
      </c>
      <c r="G30">
        <f>F30+E30</f>
        <v>10.604600000000001</v>
      </c>
      <c r="H30">
        <f>E30+D30*(G30-E30)</f>
        <v>13.886671100000001</v>
      </c>
      <c r="I30" s="15">
        <f>(((H30/100)+1)^(1/365)-1)</f>
        <v>3.5632005538155376E-4</v>
      </c>
      <c r="J30">
        <f>1+I30</f>
        <v>1.0003563200553816</v>
      </c>
      <c r="K30">
        <f>C30-I30</f>
        <v>6.9658775093548897E-2</v>
      </c>
      <c r="L30" s="36">
        <f>K30^2</f>
        <v>4.8523449475336286E-3</v>
      </c>
      <c r="M30" s="7"/>
      <c r="N30" s="7"/>
      <c r="O30" s="7"/>
      <c r="P30" s="9">
        <v>42766</v>
      </c>
      <c r="Q30" s="7">
        <v>6.29</v>
      </c>
      <c r="R30" s="7">
        <v>-3.527607361963183E-2</v>
      </c>
      <c r="S30" s="7">
        <f>1+R30</f>
        <v>0.96472392638036819</v>
      </c>
      <c r="T30" s="7">
        <f>R30-I151</f>
        <v>-3.5681904283557907E-2</v>
      </c>
    </row>
    <row r="31" spans="1:24" ht="15.75" x14ac:dyDescent="0.25">
      <c r="A31" s="4">
        <v>42601</v>
      </c>
      <c r="B31">
        <v>14.595000000000001</v>
      </c>
      <c r="C31">
        <f>(B31-B30)/B30</f>
        <v>0.12512430715623779</v>
      </c>
      <c r="D31">
        <v>1.3506</v>
      </c>
      <c r="E31">
        <v>1.5781000000000001</v>
      </c>
      <c r="F31">
        <v>9.0805000000000007</v>
      </c>
      <c r="G31">
        <f>F31+E31</f>
        <v>10.6586</v>
      </c>
      <c r="H31">
        <f>E31+D31*(G31-E31)</f>
        <v>13.842223300000001</v>
      </c>
      <c r="I31" s="15">
        <f>(((H31/100)+1)^(1/365)-1)</f>
        <v>3.5525020324844725E-4</v>
      </c>
      <c r="J31">
        <f>1+I31</f>
        <v>1.0003552502032484</v>
      </c>
      <c r="K31">
        <f>C31-I31</f>
        <v>0.12476905695298934</v>
      </c>
      <c r="L31" s="36">
        <f>K31^2</f>
        <v>1.5567317572938298E-2</v>
      </c>
      <c r="M31" s="7"/>
      <c r="N31" s="7"/>
      <c r="O31" s="7"/>
      <c r="P31" s="9">
        <v>42767</v>
      </c>
      <c r="Q31" s="7">
        <v>8.3800000000000008</v>
      </c>
      <c r="R31" s="7">
        <v>0.33227344992050883</v>
      </c>
      <c r="S31" s="7">
        <f>1+R31</f>
        <v>1.3322734499205089</v>
      </c>
      <c r="T31" s="7">
        <f>R31-I152</f>
        <v>0.33186825457381625</v>
      </c>
    </row>
    <row r="32" spans="1:24" ht="15.75" x14ac:dyDescent="0.25">
      <c r="A32" s="4">
        <v>42604</v>
      </c>
      <c r="B32">
        <v>12.6088</v>
      </c>
      <c r="C32">
        <f>(B32-B31)/B31</f>
        <v>-0.1360877012675574</v>
      </c>
      <c r="D32">
        <v>1.3548</v>
      </c>
      <c r="E32">
        <v>1.5424</v>
      </c>
      <c r="F32">
        <v>9.1072000000000006</v>
      </c>
      <c r="G32">
        <f>F32+E32</f>
        <v>10.649600000000001</v>
      </c>
      <c r="H32">
        <f>E32+D32*(G32-E32)</f>
        <v>13.880834560000002</v>
      </c>
      <c r="I32" s="15">
        <f>(((H32/100)+1)^(1/365)-1)</f>
        <v>3.5617959445732872E-4</v>
      </c>
      <c r="J32">
        <f>1+I32</f>
        <v>1.0003561795944573</v>
      </c>
      <c r="K32">
        <f>C32-I32</f>
        <v>-0.13644388086201473</v>
      </c>
      <c r="L32" s="36">
        <f>K32^2</f>
        <v>1.8616932624687669E-2</v>
      </c>
      <c r="M32" s="7"/>
      <c r="N32" s="7"/>
      <c r="O32" s="7"/>
      <c r="P32" s="9">
        <v>42768</v>
      </c>
      <c r="Q32" s="7">
        <v>7.2</v>
      </c>
      <c r="R32" s="7">
        <v>-0.14081145584725543</v>
      </c>
      <c r="S32" s="7">
        <f>1+R32</f>
        <v>0.85918854415274459</v>
      </c>
      <c r="T32" s="7">
        <f>R32-I153</f>
        <v>-0.14121627869508516</v>
      </c>
    </row>
    <row r="33" spans="1:20" ht="15.75" x14ac:dyDescent="0.25">
      <c r="A33" s="4">
        <v>42605</v>
      </c>
      <c r="B33">
        <v>13.0769</v>
      </c>
      <c r="C33">
        <f>(B33-B32)/B32</f>
        <v>3.712486517352958E-2</v>
      </c>
      <c r="D33">
        <v>1.3592</v>
      </c>
      <c r="E33">
        <v>1.5457999999999998</v>
      </c>
      <c r="F33">
        <v>9.1029</v>
      </c>
      <c r="G33">
        <f>F33+E33</f>
        <v>10.6487</v>
      </c>
      <c r="H33">
        <f>E33+D33*(G33-E33)</f>
        <v>13.91846168</v>
      </c>
      <c r="I33" s="15">
        <f>(((H33/100)+1)^(1/365)-1)</f>
        <v>3.5708499466857724E-4</v>
      </c>
      <c r="J33">
        <f>1+I33</f>
        <v>1.0003570849946686</v>
      </c>
      <c r="K33">
        <f>C33-I33</f>
        <v>3.6767780178861002E-2</v>
      </c>
      <c r="L33" s="36">
        <f>K33^2</f>
        <v>1.3518696592810439E-3</v>
      </c>
      <c r="M33" s="7"/>
      <c r="N33" s="7"/>
      <c r="O33" s="7"/>
      <c r="P33" s="9">
        <v>42769</v>
      </c>
      <c r="Q33" s="7">
        <v>7.54</v>
      </c>
      <c r="R33" s="7">
        <v>4.72222222222222E-2</v>
      </c>
      <c r="S33" s="7">
        <f>1+R33</f>
        <v>1.0472222222222223</v>
      </c>
      <c r="T33" s="7">
        <f>R33-I154</f>
        <v>4.6817548420043632E-2</v>
      </c>
    </row>
    <row r="34" spans="1:20" ht="15.75" x14ac:dyDescent="0.25">
      <c r="A34" s="4">
        <v>42606</v>
      </c>
      <c r="B34">
        <v>13.216900000000001</v>
      </c>
      <c r="C34">
        <f>(B34-B33)/B33</f>
        <v>1.0705901245708124E-2</v>
      </c>
      <c r="D34">
        <v>1.3559999999999999</v>
      </c>
      <c r="E34">
        <v>1.5611000000000002</v>
      </c>
      <c r="F34">
        <v>9.1212999999999997</v>
      </c>
      <c r="G34">
        <f>F34+E34</f>
        <v>10.682399999999999</v>
      </c>
      <c r="H34">
        <f>E34+D34*(G34-E34)</f>
        <v>13.929582799999999</v>
      </c>
      <c r="I34" s="15">
        <f>(((H34/100)+1)^(1/365)-1)</f>
        <v>3.5735253882096529E-4</v>
      </c>
      <c r="J34">
        <f>1+I34</f>
        <v>1.000357352538821</v>
      </c>
      <c r="K34">
        <f>C34-I34</f>
        <v>1.0348548706887159E-2</v>
      </c>
      <c r="L34" s="36">
        <f>K34^2</f>
        <v>1.0709246033881589E-4</v>
      </c>
      <c r="M34" s="7"/>
      <c r="N34" s="7"/>
      <c r="O34" s="7"/>
      <c r="P34" s="9">
        <v>42772</v>
      </c>
      <c r="Q34" s="7">
        <v>7.64</v>
      </c>
      <c r="R34" s="7">
        <v>1.3262599469495973E-2</v>
      </c>
      <c r="S34" s="7">
        <f>1+R34</f>
        <v>1.0132625994694959</v>
      </c>
      <c r="T34" s="7">
        <f>R34-I155</f>
        <v>1.2860161052959552E-2</v>
      </c>
    </row>
    <row r="35" spans="1:20" ht="15.75" x14ac:dyDescent="0.25">
      <c r="A35" s="4">
        <v>42607</v>
      </c>
      <c r="B35">
        <v>13.23</v>
      </c>
      <c r="C35">
        <f>(B35-B34)/B34</f>
        <v>9.9115526333706599E-4</v>
      </c>
      <c r="D35">
        <v>1.3557000000000001</v>
      </c>
      <c r="E35">
        <v>1.5731000000000002</v>
      </c>
      <c r="F35">
        <v>9.1311</v>
      </c>
      <c r="G35">
        <f>F35+E35</f>
        <v>10.7042</v>
      </c>
      <c r="H35">
        <f>E35+D35*(G35-E35)</f>
        <v>13.952132270000002</v>
      </c>
      <c r="I35" s="15">
        <f>(((H35/100)+1)^(1/365)-1)</f>
        <v>3.5789493831805963E-4</v>
      </c>
      <c r="J35">
        <f>1+I35</f>
        <v>1.0003578949383181</v>
      </c>
      <c r="K35">
        <f>C35-I35</f>
        <v>6.3326032501900636E-4</v>
      </c>
      <c r="L35" s="36">
        <f>K35^2</f>
        <v>4.0101863924317756E-7</v>
      </c>
      <c r="M35" s="7"/>
      <c r="N35" s="7"/>
      <c r="O35" s="7"/>
      <c r="P35" s="9">
        <v>42773</v>
      </c>
      <c r="Q35" s="7">
        <v>7.34</v>
      </c>
      <c r="R35" s="7">
        <v>-3.9267015706806262E-2</v>
      </c>
      <c r="S35" s="7">
        <f>1+R35</f>
        <v>0.96073298429319376</v>
      </c>
      <c r="T35" s="7">
        <f>R35-I156</f>
        <v>-3.9668000889302245E-2</v>
      </c>
    </row>
    <row r="36" spans="1:20" ht="15.75" x14ac:dyDescent="0.25">
      <c r="A36" s="4">
        <v>42608</v>
      </c>
      <c r="B36">
        <v>13.58</v>
      </c>
      <c r="C36">
        <f>(B36-B35)/B35</f>
        <v>2.6455026455026426E-2</v>
      </c>
      <c r="D36">
        <v>1.3552999999999999</v>
      </c>
      <c r="E36">
        <v>1.6295999999999999</v>
      </c>
      <c r="F36">
        <v>9.1582000000000008</v>
      </c>
      <c r="G36">
        <f>F36+E36</f>
        <v>10.787800000000001</v>
      </c>
      <c r="H36">
        <f>E36+D36*(G36-E36)</f>
        <v>14.041708460000001</v>
      </c>
      <c r="I36" s="15">
        <f>(((H36/100)+1)^(1/365)-1)</f>
        <v>3.6004852569382351E-4</v>
      </c>
      <c r="J36">
        <f>1+I36</f>
        <v>1.0003600485256938</v>
      </c>
      <c r="K36">
        <f>C36-I36</f>
        <v>2.6094977929332602E-2</v>
      </c>
      <c r="L36" s="36">
        <f>K36^2</f>
        <v>6.8094787313235559E-4</v>
      </c>
      <c r="M36" s="7"/>
      <c r="N36" s="7"/>
      <c r="O36" s="7"/>
      <c r="P36" s="9">
        <v>42774</v>
      </c>
      <c r="Q36" s="7">
        <v>7.12</v>
      </c>
      <c r="R36" s="7">
        <v>-2.9972752043596698E-2</v>
      </c>
      <c r="S36" s="7">
        <f>1+R36</f>
        <v>0.97002724795640327</v>
      </c>
      <c r="T36" s="7">
        <f>R36-I157</f>
        <v>-3.0371440209828595E-2</v>
      </c>
    </row>
    <row r="37" spans="1:20" ht="15.75" x14ac:dyDescent="0.25">
      <c r="A37" s="4">
        <v>42611</v>
      </c>
      <c r="B37">
        <v>12.8888</v>
      </c>
      <c r="C37">
        <f>(B37-B36)/B36</f>
        <v>-5.0898379970544937E-2</v>
      </c>
      <c r="D37">
        <v>1.3502000000000001</v>
      </c>
      <c r="E37">
        <v>1.5594999999999999</v>
      </c>
      <c r="F37">
        <v>9.1216000000000008</v>
      </c>
      <c r="G37">
        <f>F37+E37</f>
        <v>10.681100000000001</v>
      </c>
      <c r="H37">
        <f>E37+D37*(G37-E37)</f>
        <v>13.875484320000002</v>
      </c>
      <c r="I37" s="15">
        <f>(((H37/100)+1)^(1/365)-1)</f>
        <v>3.560508304181198E-4</v>
      </c>
      <c r="J37">
        <f>1+I37</f>
        <v>1.0003560508304181</v>
      </c>
      <c r="K37">
        <f>C37-I37</f>
        <v>-5.1254430800963056E-2</v>
      </c>
      <c r="L37" s="36">
        <f>K37^2</f>
        <v>2.6270166767307103E-3</v>
      </c>
      <c r="M37" s="7"/>
      <c r="N37" s="7"/>
      <c r="O37" s="7"/>
      <c r="P37" s="9">
        <v>42775</v>
      </c>
      <c r="Q37" s="7">
        <v>8.15</v>
      </c>
      <c r="R37" s="7">
        <v>0.14466292134831463</v>
      </c>
      <c r="S37" s="7">
        <f>1+R37</f>
        <v>1.1446629213483146</v>
      </c>
      <c r="T37" s="7">
        <f>R37-I158</f>
        <v>0.14426427693140156</v>
      </c>
    </row>
    <row r="38" spans="1:20" ht="15.75" x14ac:dyDescent="0.25">
      <c r="A38" s="4">
        <v>42612</v>
      </c>
      <c r="B38">
        <v>12.7181</v>
      </c>
      <c r="C38">
        <f>(B38-B37)/B37</f>
        <v>-1.3244056855564528E-2</v>
      </c>
      <c r="D38">
        <v>1.3505</v>
      </c>
      <c r="E38">
        <v>1.5663</v>
      </c>
      <c r="F38">
        <v>9.1389999999999993</v>
      </c>
      <c r="G38">
        <f>F38+E38</f>
        <v>10.705299999999999</v>
      </c>
      <c r="H38">
        <f>E38+D38*(G38-E38)</f>
        <v>13.908519499999999</v>
      </c>
      <c r="I38" s="15">
        <f>(((H38/100)+1)^(1/365)-1)</f>
        <v>3.5684579058026245E-4</v>
      </c>
      <c r="J38">
        <f>1+I38</f>
        <v>1.0003568457905803</v>
      </c>
      <c r="K38">
        <f>C38-I38</f>
        <v>-1.360090264614479E-2</v>
      </c>
      <c r="L38" s="36">
        <f>K38^2</f>
        <v>1.8498455278990835E-4</v>
      </c>
      <c r="M38" s="7"/>
      <c r="N38" s="7"/>
      <c r="O38" s="7"/>
      <c r="P38" s="9">
        <v>42776</v>
      </c>
      <c r="Q38" s="7">
        <v>7.85</v>
      </c>
      <c r="R38" s="7">
        <v>-3.6809815950920331E-2</v>
      </c>
      <c r="S38" s="7">
        <f>1+R38</f>
        <v>0.96319018404907963</v>
      </c>
      <c r="T38" s="7">
        <f>R38-I159</f>
        <v>-3.7207358325367222E-2</v>
      </c>
    </row>
    <row r="39" spans="1:20" ht="15.75" x14ac:dyDescent="0.25">
      <c r="A39" s="4">
        <v>42613</v>
      </c>
      <c r="B39">
        <v>11.585000000000001</v>
      </c>
      <c r="C39">
        <f>(B39-B38)/B38</f>
        <v>-8.9093496670100011E-2</v>
      </c>
      <c r="D39">
        <v>1.3551</v>
      </c>
      <c r="E39">
        <v>1.58</v>
      </c>
      <c r="F39">
        <v>9.1471999999999998</v>
      </c>
      <c r="G39">
        <f>F39+E39</f>
        <v>10.7272</v>
      </c>
      <c r="H39">
        <f>E39+D39*(G39-E39)</f>
        <v>13.975370719999999</v>
      </c>
      <c r="I39" s="15">
        <f>(((H39/100)+1)^(1/365)-1)</f>
        <v>3.5845379839050118E-4</v>
      </c>
      <c r="J39">
        <f>1+I39</f>
        <v>1.0003584537983905</v>
      </c>
      <c r="K39">
        <f>C39-I39</f>
        <v>-8.9451950468490513E-2</v>
      </c>
      <c r="L39" s="36">
        <f>K39^2</f>
        <v>8.0016514426172799E-3</v>
      </c>
      <c r="M39" s="7"/>
      <c r="N39" s="7"/>
      <c r="O39" s="7"/>
      <c r="P39" s="9">
        <v>42779</v>
      </c>
      <c r="Q39" s="7">
        <v>7.6899999999999995</v>
      </c>
      <c r="R39" s="7">
        <v>-2.0382165605095561E-2</v>
      </c>
      <c r="S39" s="7">
        <f>1+R39</f>
        <v>0.97961783439490446</v>
      </c>
      <c r="T39" s="7">
        <f>R39-I160</f>
        <v>-2.0783555155158975E-2</v>
      </c>
    </row>
    <row r="40" spans="1:20" ht="15.75" x14ac:dyDescent="0.25">
      <c r="A40" s="4">
        <v>42614</v>
      </c>
      <c r="B40">
        <v>11.34</v>
      </c>
      <c r="C40">
        <f>(B40-B39)/B39</f>
        <v>-2.1148036253776519E-2</v>
      </c>
      <c r="D40">
        <v>1.3552</v>
      </c>
      <c r="E40">
        <v>1.5681</v>
      </c>
      <c r="F40">
        <v>9.1439000000000004</v>
      </c>
      <c r="G40">
        <f>F40+E40</f>
        <v>10.712</v>
      </c>
      <c r="H40">
        <f>E40+D40*(G40-E40)</f>
        <v>13.95991328</v>
      </c>
      <c r="I40" s="15">
        <f>(((H40/100)+1)^(1/365)-1)</f>
        <v>3.5808207601073505E-4</v>
      </c>
      <c r="J40">
        <f>1+I40</f>
        <v>1.0003580820760107</v>
      </c>
      <c r="K40">
        <f>C40-I40</f>
        <v>-2.1506118329787254E-2</v>
      </c>
      <c r="L40" s="36">
        <f>K40^2</f>
        <v>4.6251312561481131E-4</v>
      </c>
      <c r="M40" s="7"/>
      <c r="N40" s="7"/>
      <c r="O40" s="7"/>
      <c r="P40" s="9">
        <v>42780</v>
      </c>
      <c r="Q40" s="7">
        <v>7.45</v>
      </c>
      <c r="R40" s="7">
        <v>-3.1209362808842567E-2</v>
      </c>
      <c r="S40" s="7">
        <f>1+R40</f>
        <v>0.96879063719115743</v>
      </c>
      <c r="T40" s="7">
        <f>R40-I161</f>
        <v>-3.1608656540292657E-2</v>
      </c>
    </row>
    <row r="41" spans="1:20" ht="15.75" x14ac:dyDescent="0.25">
      <c r="A41" s="4">
        <v>42615</v>
      </c>
      <c r="B41">
        <v>10.7669</v>
      </c>
      <c r="C41">
        <f>(B41-B40)/B40</f>
        <v>-5.0537918871252217E-2</v>
      </c>
      <c r="D41">
        <v>1.3507</v>
      </c>
      <c r="E41">
        <v>1.6024</v>
      </c>
      <c r="F41">
        <v>9.1219000000000001</v>
      </c>
      <c r="G41">
        <f>F41+E41</f>
        <v>10.724299999999999</v>
      </c>
      <c r="H41">
        <f>E41+D41*(G41-E41)</f>
        <v>13.92335033</v>
      </c>
      <c r="I41" s="15">
        <f>(((H41/100)+1)^(1/365)-1)</f>
        <v>3.5720260561045158E-4</v>
      </c>
      <c r="J41">
        <f>1+I41</f>
        <v>1.0003572026056105</v>
      </c>
      <c r="K41">
        <f>C41-I41</f>
        <v>-5.0895121476862669E-2</v>
      </c>
      <c r="L41" s="36">
        <f>K41^2</f>
        <v>2.5903133901446075E-3</v>
      </c>
      <c r="M41" s="7"/>
      <c r="N41" s="7"/>
      <c r="O41" s="7"/>
      <c r="P41" s="9">
        <v>42781</v>
      </c>
      <c r="Q41" s="7">
        <v>7.64</v>
      </c>
      <c r="R41" s="7">
        <v>2.550335570469792E-2</v>
      </c>
      <c r="S41" s="7">
        <f>1+R41</f>
        <v>1.025503355704698</v>
      </c>
      <c r="T41" s="7">
        <f>R41-I162</f>
        <v>2.510724906417167E-2</v>
      </c>
    </row>
    <row r="42" spans="1:20" ht="15.75" x14ac:dyDescent="0.25">
      <c r="A42" s="4">
        <v>42619</v>
      </c>
      <c r="B42">
        <v>9.5549999999999997</v>
      </c>
      <c r="C42">
        <f>(B42-B41)/B41</f>
        <v>-0.11255793218103632</v>
      </c>
      <c r="D42">
        <v>1.3463000000000001</v>
      </c>
      <c r="E42">
        <v>1.534</v>
      </c>
      <c r="F42">
        <v>9.1115999999999993</v>
      </c>
      <c r="G42">
        <f>F42+E42</f>
        <v>10.6456</v>
      </c>
      <c r="H42">
        <f>E42+D42*(G42-E42)</f>
        <v>13.80094708</v>
      </c>
      <c r="I42" s="15">
        <f>(((H42/100)+1)^(1/365)-1)</f>
        <v>3.5425631748631226E-4</v>
      </c>
      <c r="J42">
        <f>1+I42</f>
        <v>1.0003542563174863</v>
      </c>
      <c r="K42">
        <f>C42-I42</f>
        <v>-0.11291218849852264</v>
      </c>
      <c r="L42" s="36">
        <f>K42^2</f>
        <v>1.2749162311525907E-2</v>
      </c>
      <c r="M42" s="7"/>
      <c r="N42" s="7"/>
      <c r="O42" s="7"/>
      <c r="P42" s="9">
        <v>42782</v>
      </c>
      <c r="Q42" s="7">
        <v>7.29</v>
      </c>
      <c r="R42" s="7">
        <v>-4.5811518324607288E-2</v>
      </c>
      <c r="S42" s="7">
        <f>1+R42</f>
        <v>0.95418848167539272</v>
      </c>
      <c r="T42" s="7">
        <f>R42-I163</f>
        <v>-4.6207163012776283E-2</v>
      </c>
    </row>
    <row r="43" spans="1:20" ht="15.75" x14ac:dyDescent="0.25">
      <c r="A43" s="4">
        <v>42620</v>
      </c>
      <c r="B43">
        <v>9.9610000000000003</v>
      </c>
      <c r="C43">
        <f>(B43-B42)/B42</f>
        <v>4.2490842490842555E-2</v>
      </c>
      <c r="D43">
        <v>1.3458000000000001</v>
      </c>
      <c r="E43">
        <v>1.5390999999999999</v>
      </c>
      <c r="F43">
        <v>9.1144999999999996</v>
      </c>
      <c r="G43">
        <f>F43+E43</f>
        <v>10.653599999999999</v>
      </c>
      <c r="H43">
        <f>E43+D43*(G43-E43)</f>
        <v>13.805394099999999</v>
      </c>
      <c r="I43" s="15">
        <f>(((H43/100)+1)^(1/365)-1)</f>
        <v>3.5436341409122996E-4</v>
      </c>
      <c r="J43">
        <f>1+I43</f>
        <v>1.0003543634140912</v>
      </c>
      <c r="K43">
        <f>C43-I43</f>
        <v>4.2136479076751325E-2</v>
      </c>
      <c r="L43" s="36">
        <f>K43^2</f>
        <v>1.7754828689855021E-3</v>
      </c>
      <c r="M43" s="7"/>
      <c r="N43" s="7"/>
      <c r="O43" s="7"/>
      <c r="P43" s="9">
        <v>42783</v>
      </c>
      <c r="Q43" s="7">
        <v>7.15</v>
      </c>
      <c r="R43" s="7">
        <v>-1.9204389574759902E-2</v>
      </c>
      <c r="S43" s="7">
        <f>1+R43</f>
        <v>0.98079561042524011</v>
      </c>
      <c r="T43" s="7">
        <f>R43-I164</f>
        <v>-1.9600630385644975E-2</v>
      </c>
    </row>
    <row r="44" spans="1:20" ht="15.75" x14ac:dyDescent="0.25">
      <c r="A44" s="4">
        <v>42621</v>
      </c>
      <c r="B44">
        <v>10.584</v>
      </c>
      <c r="C44">
        <f>(B44-B43)/B43</f>
        <v>6.2543921293042801E-2</v>
      </c>
      <c r="D44">
        <v>1.3416999999999999</v>
      </c>
      <c r="E44">
        <v>1.599</v>
      </c>
      <c r="F44">
        <v>9.1603999999999992</v>
      </c>
      <c r="G44">
        <f>F44+E44</f>
        <v>10.759399999999999</v>
      </c>
      <c r="H44">
        <f>E44+D44*(G44-E44)</f>
        <v>13.889508679999999</v>
      </c>
      <c r="I44" s="15">
        <f>(((H44/100)+1)^(1/365)-1)</f>
        <v>3.5638834138196351E-4</v>
      </c>
      <c r="J44">
        <f>1+I44</f>
        <v>1.000356388341382</v>
      </c>
      <c r="K44">
        <f>C44-I44</f>
        <v>6.2187532951660837E-2</v>
      </c>
      <c r="L44" s="36">
        <f>K44^2</f>
        <v>3.8672892546139023E-3</v>
      </c>
      <c r="M44" s="7"/>
      <c r="N44" s="7"/>
      <c r="O44" s="7"/>
      <c r="P44" s="9">
        <v>42787</v>
      </c>
      <c r="Q44" s="7">
        <v>6.64</v>
      </c>
      <c r="R44" s="7">
        <v>-7.132867132867142E-2</v>
      </c>
      <c r="S44" s="7">
        <f>1+R44</f>
        <v>0.92867132867132862</v>
      </c>
      <c r="T44" s="7">
        <f>R44-I165</f>
        <v>-7.1725157365352385E-2</v>
      </c>
    </row>
    <row r="45" spans="1:20" ht="15.75" x14ac:dyDescent="0.25">
      <c r="A45" s="4">
        <v>42622</v>
      </c>
      <c r="B45">
        <v>9.4499999999999993</v>
      </c>
      <c r="C45">
        <f>(B45-B44)/B44</f>
        <v>-0.10714285714285718</v>
      </c>
      <c r="D45">
        <v>1.3816999999999999</v>
      </c>
      <c r="E45">
        <v>1.6749000000000001</v>
      </c>
      <c r="F45">
        <v>9.2754999999999992</v>
      </c>
      <c r="G45">
        <f>F45+E45</f>
        <v>10.950399999999998</v>
      </c>
      <c r="H45">
        <f>E45+D45*(G45-E45)</f>
        <v>14.490858349999996</v>
      </c>
      <c r="I45" s="15">
        <f>(((H45/100)+1)^(1/365)-1)</f>
        <v>3.7082159783174973E-4</v>
      </c>
      <c r="J45">
        <f>1+I45</f>
        <v>1.0003708215978317</v>
      </c>
      <c r="K45">
        <f>C45-I45</f>
        <v>-0.10751367874068893</v>
      </c>
      <c r="L45" s="36">
        <f>K45^2</f>
        <v>1.1559191116356067E-2</v>
      </c>
      <c r="M45" s="7"/>
      <c r="N45" s="7"/>
      <c r="O45" s="7"/>
      <c r="P45" s="9">
        <v>42788</v>
      </c>
      <c r="Q45" s="7">
        <v>6.4</v>
      </c>
      <c r="R45" s="7">
        <v>-3.6144578313252913E-2</v>
      </c>
      <c r="S45" s="7">
        <f>1+R45</f>
        <v>0.96385542168674709</v>
      </c>
      <c r="T45" s="7">
        <f>R45-I166</f>
        <v>-3.6540504834717276E-2</v>
      </c>
    </row>
    <row r="46" spans="1:20" ht="15.75" x14ac:dyDescent="0.25">
      <c r="A46" s="4">
        <v>42625</v>
      </c>
      <c r="B46">
        <v>9.1630000000000003</v>
      </c>
      <c r="C46">
        <f>(B46-B45)/B45</f>
        <v>-3.037037037037027E-2</v>
      </c>
      <c r="D46">
        <v>1.3807</v>
      </c>
      <c r="E46">
        <v>1.6629</v>
      </c>
      <c r="F46">
        <v>9.2433999999999994</v>
      </c>
      <c r="G46">
        <f>F46+E46</f>
        <v>10.9063</v>
      </c>
      <c r="H46">
        <f>E46+D46*(G46-E46)</f>
        <v>14.425262379999999</v>
      </c>
      <c r="I46" s="15">
        <f>(((H46/100)+1)^(1/365)-1)</f>
        <v>3.6925087846340077E-4</v>
      </c>
      <c r="J46">
        <f>1+I46</f>
        <v>1.0003692508784634</v>
      </c>
      <c r="K46">
        <f>C46-I46</f>
        <v>-3.0739621248833671E-2</v>
      </c>
      <c r="L46" s="36">
        <f>K46^2</f>
        <v>9.4492431452174652E-4</v>
      </c>
      <c r="M46" s="7"/>
      <c r="N46" s="7"/>
      <c r="O46" s="7"/>
      <c r="P46" s="9">
        <v>42789</v>
      </c>
      <c r="Q46" s="7">
        <v>6.09</v>
      </c>
      <c r="R46" s="7">
        <v>-4.8437500000000078E-2</v>
      </c>
      <c r="S46" s="7">
        <f>1+R46</f>
        <v>0.95156249999999987</v>
      </c>
      <c r="T46" s="7">
        <f>R46-I167</f>
        <v>-4.8834233009180605E-2</v>
      </c>
    </row>
    <row r="47" spans="1:20" ht="15.75" x14ac:dyDescent="0.25">
      <c r="A47" s="4">
        <v>42626</v>
      </c>
      <c r="B47">
        <v>9.4570000000000007</v>
      </c>
      <c r="C47">
        <f>(B47-B46)/B46</f>
        <v>3.2085561497326255E-2</v>
      </c>
      <c r="D47">
        <v>1.3599999999999999</v>
      </c>
      <c r="E47">
        <v>1.7271000000000001</v>
      </c>
      <c r="F47">
        <v>9.3091000000000008</v>
      </c>
      <c r="G47">
        <f>F47+E47</f>
        <v>11.036200000000001</v>
      </c>
      <c r="H47">
        <f>E47+D47*(G47-E47)</f>
        <v>14.387475999999999</v>
      </c>
      <c r="I47" s="15">
        <f>(((H47/100)+1)^(1/365)-1)</f>
        <v>3.6834566217147646E-4</v>
      </c>
      <c r="J47">
        <f>1+I47</f>
        <v>1.0003683456621715</v>
      </c>
      <c r="K47">
        <f>C47-I47</f>
        <v>3.1717215835154779E-2</v>
      </c>
      <c r="L47" s="36">
        <f>K47^2</f>
        <v>1.005981780333793E-3</v>
      </c>
      <c r="M47" s="7"/>
      <c r="N47" s="7"/>
      <c r="O47" s="7"/>
      <c r="P47" s="9">
        <v>42790</v>
      </c>
      <c r="Q47" s="7">
        <v>5.98</v>
      </c>
      <c r="R47" s="7">
        <v>-1.8062397372742109E-2</v>
      </c>
      <c r="S47" s="7">
        <f>1+R47</f>
        <v>0.98193760262725793</v>
      </c>
      <c r="T47" s="7">
        <f>R47-I168</f>
        <v>-1.8460733226016088E-2</v>
      </c>
    </row>
    <row r="48" spans="1:20" ht="15.75" x14ac:dyDescent="0.25">
      <c r="A48" s="4">
        <v>42627</v>
      </c>
      <c r="B48">
        <v>9.1</v>
      </c>
      <c r="C48">
        <f>(B48-B47)/B47</f>
        <v>-3.7749814951887603E-2</v>
      </c>
      <c r="D48">
        <v>1.3605</v>
      </c>
      <c r="E48">
        <v>1.6976</v>
      </c>
      <c r="F48">
        <v>9.3155000000000001</v>
      </c>
      <c r="G48">
        <f>F48+E48</f>
        <v>11.0131</v>
      </c>
      <c r="H48">
        <f>E48+D48*(G48-E48)</f>
        <v>14.37133775</v>
      </c>
      <c r="I48" s="15">
        <f>(((H48/100)+1)^(1/365)-1)</f>
        <v>3.679589609071332E-4</v>
      </c>
      <c r="J48">
        <f>1+I48</f>
        <v>1.0003679589609071</v>
      </c>
      <c r="K48">
        <f>C48-I48</f>
        <v>-3.8117773912794736E-2</v>
      </c>
      <c r="L48" s="36">
        <f>K48^2</f>
        <v>1.452964688066935E-3</v>
      </c>
      <c r="M48" s="7"/>
      <c r="N48" s="7"/>
      <c r="O48" s="7"/>
      <c r="P48" s="9">
        <v>42793</v>
      </c>
      <c r="Q48" s="7">
        <v>5.8100000000000005</v>
      </c>
      <c r="R48" s="7">
        <v>-2.8428093645484934E-2</v>
      </c>
      <c r="S48" s="7">
        <f>1+R48</f>
        <v>0.97157190635451507</v>
      </c>
      <c r="T48" s="7">
        <f>R48-I169</f>
        <v>-2.8827498409168432E-2</v>
      </c>
    </row>
    <row r="49" spans="1:20" ht="15.75" x14ac:dyDescent="0.25">
      <c r="A49" s="4">
        <v>42628</v>
      </c>
      <c r="B49">
        <v>8.4420000000000002</v>
      </c>
      <c r="C49">
        <f>(B49-B48)/B48</f>
        <v>-7.2307692307692253E-2</v>
      </c>
      <c r="D49">
        <v>1.3431</v>
      </c>
      <c r="E49">
        <v>1.6907000000000001</v>
      </c>
      <c r="F49">
        <v>9.2761999999999993</v>
      </c>
      <c r="G49">
        <f>F49+E49</f>
        <v>10.966899999999999</v>
      </c>
      <c r="H49">
        <f>E49+D49*(G49-E49)</f>
        <v>14.149564219999998</v>
      </c>
      <c r="I49" s="15">
        <f>(((H49/100)+1)^(1/365)-1)</f>
        <v>3.6263935247560219E-4</v>
      </c>
      <c r="J49">
        <f>1+I49</f>
        <v>1.0003626393524756</v>
      </c>
      <c r="K49">
        <f>C49-I49</f>
        <v>-7.2670331660167856E-2</v>
      </c>
      <c r="L49" s="36">
        <f>K49^2</f>
        <v>5.2809771035987945E-3</v>
      </c>
      <c r="M49" s="7"/>
      <c r="N49" s="7"/>
      <c r="O49" s="7"/>
      <c r="P49" s="9">
        <v>42794</v>
      </c>
      <c r="Q49" s="7">
        <v>6.36</v>
      </c>
      <c r="R49" s="7">
        <v>9.466437177280547E-2</v>
      </c>
      <c r="S49" s="7">
        <f>1+R49</f>
        <v>1.0946643717728055</v>
      </c>
      <c r="T49" s="7">
        <f>R49-I170</f>
        <v>9.4267772530516283E-2</v>
      </c>
    </row>
    <row r="50" spans="1:20" ht="15.75" x14ac:dyDescent="0.25">
      <c r="A50" s="4">
        <v>42629</v>
      </c>
      <c r="B50">
        <v>8.0500000000000007</v>
      </c>
      <c r="C50">
        <f>(B50-B49)/B49</f>
        <v>-4.643449419568816E-2</v>
      </c>
      <c r="D50">
        <v>1.3541000000000001</v>
      </c>
      <c r="E50">
        <v>1.6926000000000001</v>
      </c>
      <c r="F50">
        <v>9.2860999999999994</v>
      </c>
      <c r="G50">
        <f>F50+E50</f>
        <v>10.9787</v>
      </c>
      <c r="H50">
        <f>E50+D50*(G50-E50)</f>
        <v>14.26690801</v>
      </c>
      <c r="I50" s="15">
        <f>(((H50/100)+1)^(1/365)-1)</f>
        <v>3.6545532190457308E-4</v>
      </c>
      <c r="J50">
        <f>1+I50</f>
        <v>1.0003654553219046</v>
      </c>
      <c r="K50">
        <f>C50-I50</f>
        <v>-4.6799949517592733E-2</v>
      </c>
      <c r="L50" s="36">
        <f>K50^2</f>
        <v>2.1902352748492285E-3</v>
      </c>
      <c r="M50" s="7"/>
      <c r="N50" s="7"/>
      <c r="O50" s="7"/>
      <c r="P50" s="9">
        <v>42795</v>
      </c>
      <c r="Q50" s="7">
        <v>6.49</v>
      </c>
      <c r="R50" s="7">
        <v>2.0440251572327026E-2</v>
      </c>
      <c r="S50" s="7">
        <f>1+R50</f>
        <v>1.020440251572327</v>
      </c>
      <c r="T50" s="7">
        <f>R50-I171</f>
        <v>2.0042481831041889E-2</v>
      </c>
    </row>
    <row r="51" spans="1:20" ht="15.75" x14ac:dyDescent="0.25">
      <c r="A51" s="4">
        <v>42632</v>
      </c>
      <c r="B51">
        <v>9.8559999999999999</v>
      </c>
      <c r="C51">
        <f>(B51-B50)/B50</f>
        <v>0.22434782608695639</v>
      </c>
      <c r="D51">
        <v>1.3565</v>
      </c>
      <c r="E51">
        <v>1.7118</v>
      </c>
      <c r="F51">
        <v>9.2836999999999996</v>
      </c>
      <c r="G51">
        <f>F51+E51</f>
        <v>10.9955</v>
      </c>
      <c r="H51">
        <f>E51+D51*(G51-E51)</f>
        <v>14.305139049999999</v>
      </c>
      <c r="I51" s="15">
        <f>(((H51/100)+1)^(1/365)-1)</f>
        <v>3.6637215232548925E-4</v>
      </c>
      <c r="J51">
        <f>1+I51</f>
        <v>1.0003663721523255</v>
      </c>
      <c r="K51">
        <f>C51-I51</f>
        <v>0.2239814539346309</v>
      </c>
      <c r="L51" s="36">
        <f>K51^2</f>
        <v>5.016769170667118E-2</v>
      </c>
      <c r="M51" s="7"/>
      <c r="N51" s="7"/>
      <c r="O51" s="7"/>
      <c r="P51" s="9">
        <v>42796</v>
      </c>
      <c r="Q51" s="7">
        <v>6.47</v>
      </c>
      <c r="R51" s="7">
        <v>-3.0816640986133224E-3</v>
      </c>
      <c r="S51" s="7">
        <f>1+R51</f>
        <v>0.99691833590138668</v>
      </c>
      <c r="T51" s="7">
        <f>R51-I172</f>
        <v>-3.48440847879372E-3</v>
      </c>
    </row>
    <row r="52" spans="1:20" ht="15.75" x14ac:dyDescent="0.25">
      <c r="A52" s="4">
        <v>42633</v>
      </c>
      <c r="B52">
        <v>9.6739999999999995</v>
      </c>
      <c r="C52">
        <f>(B52-B51)/B51</f>
        <v>-1.846590909090913E-2</v>
      </c>
      <c r="D52">
        <v>1.3491</v>
      </c>
      <c r="E52">
        <v>1.6892</v>
      </c>
      <c r="F52">
        <v>9.2781000000000002</v>
      </c>
      <c r="G52">
        <f>F52+E52</f>
        <v>10.9673</v>
      </c>
      <c r="H52">
        <f>E52+D52*(G52-E52)</f>
        <v>14.20628471</v>
      </c>
      <c r="I52" s="15">
        <f>(((H52/100)+1)^(1/365)-1)</f>
        <v>3.6400086842625079E-4</v>
      </c>
      <c r="J52">
        <f>1+I52</f>
        <v>1.0003640008684263</v>
      </c>
      <c r="K52">
        <f>C52-I52</f>
        <v>-1.8829909959335381E-2</v>
      </c>
      <c r="L52" s="36">
        <f>K52^2</f>
        <v>3.5456550907667778E-4</v>
      </c>
      <c r="M52" s="7"/>
      <c r="N52" s="7"/>
      <c r="O52" s="7"/>
      <c r="P52" s="9">
        <v>42797</v>
      </c>
      <c r="Q52" s="7">
        <v>6.34</v>
      </c>
      <c r="R52" s="7">
        <v>-2.0092735703245733E-2</v>
      </c>
      <c r="S52" s="7">
        <f>1+R52</f>
        <v>0.97990726429675423</v>
      </c>
      <c r="T52" s="7">
        <f>R52-I173</f>
        <v>-2.0496179108526823E-2</v>
      </c>
    </row>
    <row r="53" spans="1:20" ht="15.75" x14ac:dyDescent="0.25">
      <c r="A53" s="4">
        <v>42634</v>
      </c>
      <c r="B53">
        <v>9.4009999999999998</v>
      </c>
      <c r="C53">
        <f>(B53-B52)/B52</f>
        <v>-2.8219971056439912E-2</v>
      </c>
      <c r="D53">
        <v>1.3405</v>
      </c>
      <c r="E53">
        <v>1.6511</v>
      </c>
      <c r="F53">
        <v>9.2311999999999994</v>
      </c>
      <c r="G53">
        <f>F53+E53</f>
        <v>10.882299999999999</v>
      </c>
      <c r="H53">
        <f>E53+D53*(G53-E53)</f>
        <v>14.0255236</v>
      </c>
      <c r="I53" s="15">
        <f>(((H53/100)+1)^(1/365)-1)</f>
        <v>3.5965953479388801E-4</v>
      </c>
      <c r="J53">
        <f>1+I53</f>
        <v>1.0003596595347939</v>
      </c>
      <c r="K53">
        <f>C53-I53</f>
        <v>-2.85796305912338E-2</v>
      </c>
      <c r="L53" s="36">
        <f>K53^2</f>
        <v>8.1679528473138684E-4</v>
      </c>
      <c r="M53" s="7"/>
      <c r="N53" s="7"/>
      <c r="O53" s="7"/>
      <c r="P53" s="9">
        <v>42800</v>
      </c>
      <c r="Q53" s="7">
        <v>6.43</v>
      </c>
      <c r="R53" s="7">
        <v>1.4195583596214489E-2</v>
      </c>
      <c r="S53" s="7">
        <f>1+R53</f>
        <v>1.0141955835962144</v>
      </c>
      <c r="T53" s="7">
        <f>R53-I174</f>
        <v>1.3790001965035503E-2</v>
      </c>
    </row>
    <row r="54" spans="1:20" ht="15.75" x14ac:dyDescent="0.25">
      <c r="A54" s="4">
        <v>42635</v>
      </c>
      <c r="B54">
        <v>9.625</v>
      </c>
      <c r="C54">
        <f>(B54-B53)/B53</f>
        <v>2.3827252419955345E-2</v>
      </c>
      <c r="D54">
        <v>1.3437000000000001</v>
      </c>
      <c r="E54">
        <v>1.6183000000000001</v>
      </c>
      <c r="F54">
        <v>9.1780000000000008</v>
      </c>
      <c r="G54">
        <f>F54+E54</f>
        <v>10.7963</v>
      </c>
      <c r="H54">
        <f>E54+D54*(G54-E54)</f>
        <v>13.950778600000001</v>
      </c>
      <c r="I54" s="15">
        <f>(((H54/100)+1)^(1/365)-1)</f>
        <v>3.5786238048740593E-4</v>
      </c>
      <c r="J54">
        <f>1+I54</f>
        <v>1.0003578623804874</v>
      </c>
      <c r="K54">
        <f>C54-I54</f>
        <v>2.3469390039467939E-2</v>
      </c>
      <c r="L54" s="36">
        <f>K54^2</f>
        <v>5.5081226882467695E-4</v>
      </c>
      <c r="M54" s="7"/>
      <c r="N54" s="7"/>
      <c r="O54" s="7"/>
      <c r="P54" s="9">
        <v>42801</v>
      </c>
      <c r="Q54" s="7">
        <v>6.4</v>
      </c>
      <c r="R54" s="7">
        <v>-4.6656298600310049E-3</v>
      </c>
      <c r="S54" s="7">
        <f>1+R54</f>
        <v>0.99533437013996895</v>
      </c>
      <c r="T54" s="7">
        <f>R54-I175</f>
        <v>-5.0703954240175026E-3</v>
      </c>
    </row>
    <row r="55" spans="1:20" ht="15.75" x14ac:dyDescent="0.25">
      <c r="A55" s="4">
        <v>42636</v>
      </c>
      <c r="B55">
        <v>9.4079999999999995</v>
      </c>
      <c r="C55">
        <f>(B55-B54)/B54</f>
        <v>-2.2545454545454601E-2</v>
      </c>
      <c r="D55">
        <v>1.3551</v>
      </c>
      <c r="E55">
        <v>1.6183999999999998</v>
      </c>
      <c r="F55">
        <v>9.1807999999999996</v>
      </c>
      <c r="G55">
        <f>F55+E55</f>
        <v>10.799199999999999</v>
      </c>
      <c r="H55">
        <f>E55+D55*(G55-E55)</f>
        <v>14.059302079999998</v>
      </c>
      <c r="I55" s="15">
        <f>(((H55/100)+1)^(1/365)-1)</f>
        <v>3.6047131263150511E-4</v>
      </c>
      <c r="J55">
        <f>1+I55</f>
        <v>1.0003604713126315</v>
      </c>
      <c r="K55">
        <f>C55-I55</f>
        <v>-2.2905925858086106E-2</v>
      </c>
      <c r="L55" s="36">
        <f>K55^2</f>
        <v>5.2468143941613774E-4</v>
      </c>
      <c r="M55" s="7"/>
      <c r="N55" s="7"/>
      <c r="O55" s="7"/>
      <c r="P55" s="9">
        <v>42802</v>
      </c>
      <c r="Q55" s="7">
        <v>6.28</v>
      </c>
      <c r="R55" s="7">
        <v>-1.8750000000000017E-2</v>
      </c>
      <c r="S55" s="7">
        <f>1+R55</f>
        <v>0.98124999999999996</v>
      </c>
      <c r="T55" s="7">
        <f>R55-I176</f>
        <v>-1.9156240764417215E-2</v>
      </c>
    </row>
    <row r="56" spans="1:20" ht="15.75" x14ac:dyDescent="0.25">
      <c r="A56" s="4">
        <v>42639</v>
      </c>
      <c r="B56">
        <v>10.458</v>
      </c>
      <c r="C56">
        <f>(B56-B55)/B55</f>
        <v>0.11160714285714293</v>
      </c>
      <c r="D56">
        <v>1.3325</v>
      </c>
      <c r="E56">
        <v>1.5838999999999999</v>
      </c>
      <c r="F56">
        <v>9.2106999999999992</v>
      </c>
      <c r="G56">
        <f>F56+E56</f>
        <v>10.794599999999999</v>
      </c>
      <c r="H56">
        <f>E56+D56*(G56-E56)</f>
        <v>13.857157749999999</v>
      </c>
      <c r="I56" s="15">
        <f>(((H56/100)+1)^(1/365)-1)</f>
        <v>3.556097197663366E-4</v>
      </c>
      <c r="J56">
        <f>1+I56</f>
        <v>1.0003556097197663</v>
      </c>
      <c r="K56">
        <f>C56-I56</f>
        <v>0.1112515331373766</v>
      </c>
      <c r="L56" s="36">
        <f>K56^2</f>
        <v>1.2376903625416803E-2</v>
      </c>
      <c r="M56" s="7"/>
      <c r="N56" s="7"/>
      <c r="O56" s="7"/>
      <c r="P56" s="9">
        <v>42803</v>
      </c>
      <c r="Q56" s="7">
        <v>6.19</v>
      </c>
      <c r="R56" s="7">
        <v>-1.4331210191082779E-2</v>
      </c>
      <c r="S56" s="7">
        <f>1+R56</f>
        <v>0.98566878980891726</v>
      </c>
      <c r="T56" s="7">
        <f>R56-I177</f>
        <v>-1.4736507325926608E-2</v>
      </c>
    </row>
    <row r="57" spans="1:20" ht="15.75" x14ac:dyDescent="0.25">
      <c r="A57" s="4">
        <v>42640</v>
      </c>
      <c r="B57">
        <v>11.375</v>
      </c>
      <c r="C57">
        <f>(B57-B56)/B56</f>
        <v>8.7684069611780435E-2</v>
      </c>
      <c r="D57">
        <v>1.3509</v>
      </c>
      <c r="E57">
        <v>1.5564</v>
      </c>
      <c r="F57">
        <v>9.1860999999999997</v>
      </c>
      <c r="G57">
        <f>F57+E57</f>
        <v>10.7425</v>
      </c>
      <c r="H57">
        <f>E57+D57*(G57-E57)</f>
        <v>13.96590249</v>
      </c>
      <c r="I57" s="15">
        <f>(((H57/100)+1)^(1/365)-1)</f>
        <v>3.5822611122093839E-4</v>
      </c>
      <c r="J57">
        <f>1+I57</f>
        <v>1.0003582261112209</v>
      </c>
      <c r="K57">
        <f>C57-I57</f>
        <v>8.7325843500559497E-2</v>
      </c>
      <c r="L57" s="36">
        <f>K57^2</f>
        <v>7.6258029430842089E-3</v>
      </c>
      <c r="M57" s="7"/>
      <c r="N57" s="7"/>
      <c r="O57" s="7"/>
      <c r="P57" s="9">
        <v>42804</v>
      </c>
      <c r="Q57" s="7">
        <v>6.05</v>
      </c>
      <c r="R57" s="7">
        <v>-2.2617124394184257E-2</v>
      </c>
      <c r="S57" s="7">
        <f>1+R57</f>
        <v>0.97738287560581572</v>
      </c>
      <c r="T57" s="7">
        <f>R57-I178</f>
        <v>-2.3022628171261189E-2</v>
      </c>
    </row>
    <row r="58" spans="1:20" ht="15.75" x14ac:dyDescent="0.25">
      <c r="A58" s="4">
        <v>42641</v>
      </c>
      <c r="B58">
        <v>9.59</v>
      </c>
      <c r="C58">
        <f>(B58-B57)/B57</f>
        <v>-0.15692307692307694</v>
      </c>
      <c r="D58">
        <v>1.3329</v>
      </c>
      <c r="E58">
        <v>1.5718999999999999</v>
      </c>
      <c r="F58">
        <v>9.1681000000000008</v>
      </c>
      <c r="G58">
        <f>F58+E58</f>
        <v>10.74</v>
      </c>
      <c r="H58">
        <f>E58+D58*(G58-E58)</f>
        <v>13.792060490000001</v>
      </c>
      <c r="I58" s="15">
        <f>(((H58/100)+1)^(1/365)-1)</f>
        <v>3.5404229118896069E-4</v>
      </c>
      <c r="J58">
        <f>1+I58</f>
        <v>1.000354042291189</v>
      </c>
      <c r="K58">
        <f>C58-I58</f>
        <v>-0.1572771192142659</v>
      </c>
      <c r="L58" s="36">
        <f>K58^2</f>
        <v>2.4736092228338408E-2</v>
      </c>
      <c r="M58" s="7"/>
      <c r="N58" s="7"/>
      <c r="O58" s="7"/>
      <c r="P58" s="9">
        <v>42807</v>
      </c>
      <c r="Q58" s="7">
        <v>6.05</v>
      </c>
      <c r="R58" s="7">
        <v>0</v>
      </c>
      <c r="S58" s="7">
        <f>1+R58</f>
        <v>1</v>
      </c>
      <c r="T58" s="7">
        <f>R58-I179</f>
        <v>-4.0595998120784849E-4</v>
      </c>
    </row>
    <row r="59" spans="1:20" ht="15.75" x14ac:dyDescent="0.25">
      <c r="A59" s="4">
        <v>42642</v>
      </c>
      <c r="B59">
        <v>10.045</v>
      </c>
      <c r="C59">
        <f>(B59-B58)/B58</f>
        <v>4.7445255474452566E-2</v>
      </c>
      <c r="D59">
        <v>1.3184</v>
      </c>
      <c r="E59">
        <v>1.5598999999999998</v>
      </c>
      <c r="F59">
        <v>9.2097999999999995</v>
      </c>
      <c r="G59">
        <f>F59+E59</f>
        <v>10.7697</v>
      </c>
      <c r="H59">
        <f>E59+D59*(G59-E59)</f>
        <v>13.702100320000003</v>
      </c>
      <c r="I59" s="15">
        <f>(((H59/100)+1)^(1/365)-1)</f>
        <v>3.5187473468112351E-4</v>
      </c>
      <c r="J59">
        <f>1+I59</f>
        <v>1.0003518747346811</v>
      </c>
      <c r="K59">
        <f>C59-I59</f>
        <v>4.7093380739771443E-2</v>
      </c>
      <c r="L59" s="36">
        <f>K59^2</f>
        <v>2.2177865095010757E-3</v>
      </c>
      <c r="M59" s="7"/>
      <c r="N59" s="7"/>
      <c r="O59" s="7"/>
      <c r="P59" s="9">
        <v>42808</v>
      </c>
      <c r="Q59" s="7">
        <v>6.21</v>
      </c>
      <c r="R59" s="7">
        <v>2.6446280991735561E-2</v>
      </c>
      <c r="S59" s="7">
        <f>1+R59</f>
        <v>1.0264462809917356</v>
      </c>
      <c r="T59" s="7">
        <f>R59-I180</f>
        <v>2.6039915661655245E-2</v>
      </c>
    </row>
    <row r="60" spans="1:20" ht="15.75" x14ac:dyDescent="0.25">
      <c r="A60" s="4">
        <v>42643</v>
      </c>
      <c r="B60">
        <v>9.4499999999999993</v>
      </c>
      <c r="C60">
        <f>(B60-B59)/B59</f>
        <v>-5.9233449477351978E-2</v>
      </c>
      <c r="D60">
        <v>1.3083</v>
      </c>
      <c r="E60">
        <v>1.5944</v>
      </c>
      <c r="F60">
        <v>9.1929999999999996</v>
      </c>
      <c r="G60">
        <f>F60+E60</f>
        <v>10.7874</v>
      </c>
      <c r="H60">
        <f>E60+D60*(G60-E60)</f>
        <v>13.6216019</v>
      </c>
      <c r="I60" s="15">
        <f>(((H60/100)+1)^(1/365)-1)</f>
        <v>3.4993370509917021E-4</v>
      </c>
      <c r="J60">
        <f>1+I60</f>
        <v>1.0003499337050992</v>
      </c>
      <c r="K60">
        <f>C60-I60</f>
        <v>-5.9583383182451148E-2</v>
      </c>
      <c r="L60" s="36">
        <f>K60^2</f>
        <v>3.5501795514668024E-3</v>
      </c>
      <c r="M60" s="7"/>
      <c r="N60" s="7"/>
      <c r="O60" s="7"/>
      <c r="P60" s="9">
        <v>42809</v>
      </c>
      <c r="Q60" s="7">
        <v>6.19</v>
      </c>
      <c r="R60" s="7">
        <v>-3.2206119162640216E-3</v>
      </c>
      <c r="S60" s="7">
        <f>1+R60</f>
        <v>0.99677938808373601</v>
      </c>
      <c r="T60" s="7">
        <f>R60-I181</f>
        <v>-3.6293638393719856E-3</v>
      </c>
    </row>
    <row r="61" spans="1:20" ht="15.75" x14ac:dyDescent="0.25">
      <c r="A61" s="4">
        <v>42646</v>
      </c>
      <c r="B61">
        <v>9.5410000000000004</v>
      </c>
      <c r="C61">
        <f>(B61-B60)/B60</f>
        <v>9.6296296296297448E-3</v>
      </c>
      <c r="D61">
        <v>1.2926</v>
      </c>
      <c r="E61">
        <v>1.6221000000000001</v>
      </c>
      <c r="F61">
        <v>9.4032999999999998</v>
      </c>
      <c r="G61">
        <f>F61+E61</f>
        <v>11.025399999999999</v>
      </c>
      <c r="H61">
        <f>E61+D61*(G61-E61)</f>
        <v>13.77680558</v>
      </c>
      <c r="I61" s="15">
        <f>(((H61/100)+1)^(1/365)-1)</f>
        <v>3.5367485021153833E-4</v>
      </c>
      <c r="J61">
        <f>1+I61</f>
        <v>1.0003536748502115</v>
      </c>
      <c r="K61">
        <f>C61-I61</f>
        <v>9.2759547794182065E-3</v>
      </c>
      <c r="L61" s="36">
        <f>K61^2</f>
        <v>8.6043337069811464E-5</v>
      </c>
      <c r="M61" s="7"/>
      <c r="N61" s="7"/>
      <c r="O61" s="7"/>
      <c r="P61" s="9">
        <v>42810</v>
      </c>
      <c r="Q61" s="7">
        <v>6.16</v>
      </c>
      <c r="R61" s="7">
        <v>-4.8465266558966472E-3</v>
      </c>
      <c r="S61" s="7">
        <f>1+R61</f>
        <v>0.99515347334410331</v>
      </c>
      <c r="T61" s="7">
        <f>R61-I182</f>
        <v>-5.2570413084385851E-3</v>
      </c>
    </row>
    <row r="62" spans="1:20" ht="15.75" x14ac:dyDescent="0.25">
      <c r="A62" s="4">
        <v>42647</v>
      </c>
      <c r="B62">
        <v>8.7430000000000003</v>
      </c>
      <c r="C62">
        <f>(B62-B61)/B61</f>
        <v>-8.3639031548055756E-2</v>
      </c>
      <c r="D62">
        <v>1.2990999999999999</v>
      </c>
      <c r="E62">
        <v>1.6863999999999999</v>
      </c>
      <c r="F62">
        <v>9.4573999999999998</v>
      </c>
      <c r="G62">
        <f>F62+E62</f>
        <v>11.143799999999999</v>
      </c>
      <c r="H62">
        <f>E62+D62*(G62-E62)</f>
        <v>13.972508339999997</v>
      </c>
      <c r="I62" s="15">
        <f>(((H62/100)+1)^(1/365)-1)</f>
        <v>3.5838496732432112E-4</v>
      </c>
      <c r="J62">
        <f>1+I62</f>
        <v>1.0003583849673243</v>
      </c>
      <c r="K62">
        <f>C62-I62</f>
        <v>-8.3997416515380077E-2</v>
      </c>
      <c r="L62" s="36">
        <f>K62^2</f>
        <v>7.0555659812582454E-3</v>
      </c>
      <c r="M62" s="7"/>
      <c r="N62" s="7"/>
      <c r="O62" s="7"/>
      <c r="P62" s="9">
        <v>42811</v>
      </c>
      <c r="Q62" s="7">
        <v>6.01</v>
      </c>
      <c r="R62" s="7">
        <v>-2.4350649350649407E-2</v>
      </c>
      <c r="S62" s="7">
        <f>1+R62</f>
        <v>0.97564935064935054</v>
      </c>
      <c r="T62" s="7">
        <f>R62-I183</f>
        <v>-2.4760175455356422E-2</v>
      </c>
    </row>
    <row r="63" spans="1:20" ht="15.75" x14ac:dyDescent="0.25">
      <c r="A63" s="4">
        <v>42648</v>
      </c>
      <c r="B63">
        <v>9.2050000000000001</v>
      </c>
      <c r="C63">
        <f>(B63-B62)/B62</f>
        <v>5.2842273819055215E-2</v>
      </c>
      <c r="D63">
        <v>1.3042</v>
      </c>
      <c r="E63">
        <v>1.7020999999999999</v>
      </c>
      <c r="F63">
        <v>9.4588999999999999</v>
      </c>
      <c r="G63">
        <f>F63+E63</f>
        <v>11.161</v>
      </c>
      <c r="H63">
        <f>E63+D63*(G63-E63)</f>
        <v>14.038397379999999</v>
      </c>
      <c r="I63" s="15">
        <f>(((H63/100)+1)^(1/365)-1)</f>
        <v>3.5996895086354286E-4</v>
      </c>
      <c r="J63">
        <f>1+I63</f>
        <v>1.0003599689508635</v>
      </c>
      <c r="K63">
        <f>C63-I63</f>
        <v>5.2482304868191672E-2</v>
      </c>
      <c r="L63" s="36">
        <f>K63^2</f>
        <v>2.7543923242778151E-3</v>
      </c>
      <c r="M63" s="7"/>
      <c r="N63" s="7"/>
      <c r="O63" s="7"/>
      <c r="P63" s="9">
        <v>42814</v>
      </c>
      <c r="Q63" s="7">
        <v>5.9</v>
      </c>
      <c r="R63" s="7">
        <v>-1.8302828618968293E-2</v>
      </c>
      <c r="S63" s="7">
        <f>1+R63</f>
        <v>0.98169717138103174</v>
      </c>
      <c r="T63" s="7">
        <f>R63-I184</f>
        <v>-1.8713490587945282E-2</v>
      </c>
    </row>
    <row r="64" spans="1:20" ht="15.75" x14ac:dyDescent="0.25">
      <c r="A64" s="4">
        <v>42649</v>
      </c>
      <c r="B64">
        <v>9.1069999999999993</v>
      </c>
      <c r="C64">
        <f>(B64-B63)/B63</f>
        <v>-1.0646387832699701E-2</v>
      </c>
      <c r="D64">
        <v>1.3042</v>
      </c>
      <c r="E64">
        <v>1.7372000000000001</v>
      </c>
      <c r="F64">
        <v>9.4596</v>
      </c>
      <c r="G64">
        <f>F64+E64</f>
        <v>11.1968</v>
      </c>
      <c r="H64">
        <f>E64+D64*(G64-E64)</f>
        <v>14.07441032</v>
      </c>
      <c r="I64" s="15">
        <f>(((H64/100)+1)^(1/365)-1)</f>
        <v>3.6083432225675338E-4</v>
      </c>
      <c r="J64">
        <f>1+I64</f>
        <v>1.0003608343222568</v>
      </c>
      <c r="K64">
        <f>C64-I64</f>
        <v>-1.1007222154956454E-2</v>
      </c>
      <c r="L64" s="36">
        <f>K64^2</f>
        <v>1.2115893956856421E-4</v>
      </c>
      <c r="M64" s="7"/>
      <c r="N64" s="7"/>
      <c r="O64" s="7"/>
      <c r="P64" s="9">
        <v>42815</v>
      </c>
      <c r="Q64" s="7">
        <v>5.84</v>
      </c>
      <c r="R64" s="7">
        <v>-1.0169491525423813E-2</v>
      </c>
      <c r="S64" s="7">
        <f>1+R64</f>
        <v>0.98983050847457621</v>
      </c>
      <c r="T64" s="7">
        <f>R64-I185</f>
        <v>-1.0579194872368381E-2</v>
      </c>
    </row>
    <row r="65" spans="1:20" ht="15.75" x14ac:dyDescent="0.25">
      <c r="A65" s="4">
        <v>42650</v>
      </c>
      <c r="B65">
        <v>8.5050000000000008</v>
      </c>
      <c r="C65">
        <f>(B65-B64)/B64</f>
        <v>-6.6102997694081317E-2</v>
      </c>
      <c r="D65">
        <v>1.3058000000000001</v>
      </c>
      <c r="E65">
        <v>1.7181</v>
      </c>
      <c r="F65">
        <v>9.4840999999999998</v>
      </c>
      <c r="G65">
        <f>F65+E65</f>
        <v>11.202199999999999</v>
      </c>
      <c r="H65">
        <f>E65+D65*(G65-E65)</f>
        <v>14.102437780000001</v>
      </c>
      <c r="I65" s="15">
        <f>(((H65/100)+1)^(1/365)-1)</f>
        <v>3.6150761839626178E-4</v>
      </c>
      <c r="J65">
        <f>1+I65</f>
        <v>1.0003615076183963</v>
      </c>
      <c r="K65">
        <f>C65-I65</f>
        <v>-6.6464505312477579E-2</v>
      </c>
      <c r="L65" s="36">
        <f>K65^2</f>
        <v>4.41753046643236E-3</v>
      </c>
      <c r="M65" s="7"/>
      <c r="N65" s="7"/>
      <c r="O65" s="7"/>
      <c r="P65" s="9">
        <v>42816</v>
      </c>
      <c r="Q65" s="7">
        <v>5.84</v>
      </c>
      <c r="R65" s="7">
        <v>0</v>
      </c>
      <c r="S65" s="7">
        <f>1+R65</f>
        <v>1</v>
      </c>
      <c r="T65" s="7">
        <f>R65-I186</f>
        <v>-4.101055201888304E-4</v>
      </c>
    </row>
    <row r="66" spans="1:20" ht="15.75" x14ac:dyDescent="0.25">
      <c r="A66" s="4">
        <v>42653</v>
      </c>
      <c r="B66">
        <v>8.0500000000000007</v>
      </c>
      <c r="C66">
        <f>(B66-B65)/B65</f>
        <v>-5.3497942386831282E-2</v>
      </c>
      <c r="D66">
        <v>1.3235000000000001</v>
      </c>
      <c r="E66">
        <v>1.7181</v>
      </c>
      <c r="F66">
        <v>9.3021999999999991</v>
      </c>
      <c r="G66">
        <f>F66+E66</f>
        <v>11.020299999999999</v>
      </c>
      <c r="H66">
        <f>E66+D66*(G66-E66)</f>
        <v>14.0295617</v>
      </c>
      <c r="I66" s="15">
        <f>(((H66/100)+1)^(1/365)-1)</f>
        <v>3.5975659263587367E-4</v>
      </c>
      <c r="J66">
        <f>1+I66</f>
        <v>1.0003597565926359</v>
      </c>
      <c r="K66">
        <f>C66-I66</f>
        <v>-5.3857698979467156E-2</v>
      </c>
      <c r="L66" s="36">
        <f>K66^2</f>
        <v>2.9006517393628975E-3</v>
      </c>
      <c r="M66" s="7"/>
      <c r="N66" s="7"/>
      <c r="O66" s="7"/>
      <c r="P66" s="9">
        <v>42817</v>
      </c>
      <c r="Q66" s="7">
        <v>5.71</v>
      </c>
      <c r="R66" s="7">
        <v>-2.2260273972602721E-2</v>
      </c>
      <c r="S66" s="7">
        <f>1+R66</f>
        <v>0.97773972602739723</v>
      </c>
      <c r="T66" s="7">
        <f>R66-I187</f>
        <v>-2.2672042835351017E-2</v>
      </c>
    </row>
    <row r="67" spans="1:20" ht="15.75" x14ac:dyDescent="0.25">
      <c r="A67" s="4">
        <v>42654</v>
      </c>
      <c r="B67">
        <v>7.7210000000000001</v>
      </c>
      <c r="C67">
        <f>(B67-B66)/B66</f>
        <v>-4.0869565217391379E-2</v>
      </c>
      <c r="D67">
        <v>1.3288</v>
      </c>
      <c r="E67">
        <v>1.7638</v>
      </c>
      <c r="F67">
        <v>9.2842000000000002</v>
      </c>
      <c r="G67">
        <f>F67+E67</f>
        <v>11.048</v>
      </c>
      <c r="H67">
        <f>E67+D67*(G67-E67)</f>
        <v>14.10064496</v>
      </c>
      <c r="I67" s="15">
        <f>(((H67/100)+1)^(1/365)-1)</f>
        <v>3.6146455490104756E-4</v>
      </c>
      <c r="J67">
        <f>1+I67</f>
        <v>1.000361464554901</v>
      </c>
      <c r="K67">
        <f>C67-I67</f>
        <v>-4.1231029772292427E-2</v>
      </c>
      <c r="L67" s="36">
        <f>K67^2</f>
        <v>1.6999978160836646E-3</v>
      </c>
      <c r="M67" s="7"/>
      <c r="N67" s="7"/>
      <c r="O67" s="7"/>
      <c r="P67" s="9">
        <v>42818</v>
      </c>
      <c r="Q67" s="7">
        <v>5.8</v>
      </c>
      <c r="R67" s="7">
        <v>1.5761821366024494E-2</v>
      </c>
      <c r="S67" s="7">
        <f>1+R67</f>
        <v>1.0157618213660244</v>
      </c>
      <c r="T67" s="7">
        <f>R67-I188</f>
        <v>1.5350405918133799E-2</v>
      </c>
    </row>
    <row r="68" spans="1:20" ht="15.75" x14ac:dyDescent="0.25">
      <c r="A68" s="4">
        <v>42655</v>
      </c>
      <c r="B68">
        <v>7.343</v>
      </c>
      <c r="C68">
        <f>(B68-B67)/B67</f>
        <v>-4.8957388939256587E-2</v>
      </c>
      <c r="D68">
        <v>1.3280000000000001</v>
      </c>
      <c r="E68">
        <v>1.7692000000000001</v>
      </c>
      <c r="F68">
        <v>9.2780000000000005</v>
      </c>
      <c r="G68">
        <f>F68+E68</f>
        <v>11.0472</v>
      </c>
      <c r="H68">
        <f>E68+D68*(G68-E68)</f>
        <v>14.090384</v>
      </c>
      <c r="I68" s="15">
        <f>(((H68/100)+1)^(1/365)-1)</f>
        <v>3.6121807389410954E-4</v>
      </c>
      <c r="J68">
        <f>1+I68</f>
        <v>1.0003612180738941</v>
      </c>
      <c r="K68">
        <f>C68-I68</f>
        <v>-4.9318607013150696E-2</v>
      </c>
      <c r="L68" s="36">
        <f>K68^2</f>
        <v>2.4323249977175969E-3</v>
      </c>
      <c r="M68" s="7"/>
      <c r="N68" s="7"/>
      <c r="O68" s="7"/>
      <c r="P68" s="9">
        <v>42821</v>
      </c>
      <c r="Q68" s="7">
        <v>5.7</v>
      </c>
      <c r="R68" s="7">
        <v>-1.7241379310344768E-2</v>
      </c>
      <c r="S68" s="7">
        <f>1+R68</f>
        <v>0.98275862068965525</v>
      </c>
      <c r="T68" s="7">
        <f>R68-I189</f>
        <v>-1.7652739882691799E-2</v>
      </c>
    </row>
    <row r="69" spans="1:20" ht="15.75" x14ac:dyDescent="0.25">
      <c r="A69" s="4">
        <v>42656</v>
      </c>
      <c r="B69">
        <v>7.7069999999999999</v>
      </c>
      <c r="C69">
        <f>(B69-B68)/B68</f>
        <v>4.9571020019065763E-2</v>
      </c>
      <c r="D69">
        <v>1.3230999999999999</v>
      </c>
      <c r="E69">
        <v>1.7410999999999999</v>
      </c>
      <c r="F69">
        <v>9.3010999999999999</v>
      </c>
      <c r="G69">
        <f>F69+E69</f>
        <v>11.042199999999999</v>
      </c>
      <c r="H69">
        <f>E69+D69*(G69-E69)</f>
        <v>14.047385409999999</v>
      </c>
      <c r="I69" s="15">
        <f>(((H69/100)+1)^(1/365)-1)</f>
        <v>3.6018495386258564E-4</v>
      </c>
      <c r="J69">
        <f>1+I69</f>
        <v>1.0003601849538626</v>
      </c>
      <c r="K69">
        <f>C69-I69</f>
        <v>4.9210835065203178E-2</v>
      </c>
      <c r="L69" s="36">
        <f>K69^2</f>
        <v>2.4217062878146307E-3</v>
      </c>
      <c r="M69" s="7"/>
      <c r="N69" s="7"/>
      <c r="O69" s="7"/>
      <c r="P69" s="9">
        <v>42822</v>
      </c>
      <c r="Q69" s="7">
        <v>5.65</v>
      </c>
      <c r="R69" s="7">
        <v>-8.7719298245613718E-3</v>
      </c>
      <c r="S69" s="7">
        <f>1+R69</f>
        <v>0.99122807017543868</v>
      </c>
      <c r="T69" s="7">
        <f>R69-I190</f>
        <v>-9.1875382975147822E-3</v>
      </c>
    </row>
    <row r="70" spans="1:20" ht="15.75" x14ac:dyDescent="0.25">
      <c r="A70" s="4">
        <v>42657</v>
      </c>
      <c r="B70">
        <v>7.1890000000000001</v>
      </c>
      <c r="C70">
        <f>(B70-B69)/B69</f>
        <v>-6.7211625794732041E-2</v>
      </c>
      <c r="D70">
        <v>1.3212999999999999</v>
      </c>
      <c r="E70">
        <v>1.7976999999999999</v>
      </c>
      <c r="F70">
        <v>9.2959999999999994</v>
      </c>
      <c r="G70">
        <f>F70+E70</f>
        <v>11.093699999999998</v>
      </c>
      <c r="H70">
        <f>E70+D70*(G70-E70)</f>
        <v>14.0805048</v>
      </c>
      <c r="I70" s="15">
        <f>(((H70/100)+1)^(1/365)-1)</f>
        <v>3.6098074234702793E-4</v>
      </c>
      <c r="J70">
        <f>1+I70</f>
        <v>1.000360980742347</v>
      </c>
      <c r="K70">
        <f>C70-I70</f>
        <v>-6.7572606537079069E-2</v>
      </c>
      <c r="L70" s="36">
        <f>K70^2</f>
        <v>4.5660571542149014E-3</v>
      </c>
      <c r="M70" s="7"/>
      <c r="N70" s="7"/>
      <c r="O70" s="7"/>
      <c r="P70" s="9">
        <v>42823</v>
      </c>
      <c r="Q70" s="7">
        <v>5.64</v>
      </c>
      <c r="R70" s="7">
        <v>-1.7699115044248982E-3</v>
      </c>
      <c r="S70" s="7">
        <f>1+R70</f>
        <v>0.99823008849557515</v>
      </c>
      <c r="T70" s="7">
        <f>R70-I191</f>
        <v>-2.1844885646952698E-3</v>
      </c>
    </row>
    <row r="71" spans="1:20" ht="15.75" x14ac:dyDescent="0.25">
      <c r="A71" s="4">
        <v>42660</v>
      </c>
      <c r="B71">
        <v>6.72</v>
      </c>
      <c r="C71">
        <f>(B71-B70)/B70</f>
        <v>-6.5238558909445021E-2</v>
      </c>
      <c r="D71">
        <v>1.3373999999999999</v>
      </c>
      <c r="E71">
        <v>1.766</v>
      </c>
      <c r="F71">
        <v>9.3011999999999997</v>
      </c>
      <c r="G71">
        <f>F71+E71</f>
        <v>11.0672</v>
      </c>
      <c r="H71">
        <f>E71+D71*(G71-E71)</f>
        <v>14.205424879999999</v>
      </c>
      <c r="I71" s="15">
        <f>(((H71/100)+1)^(1/365)-1)</f>
        <v>3.6398023414196956E-4</v>
      </c>
      <c r="J71">
        <f>1+I71</f>
        <v>1.000363980234142</v>
      </c>
      <c r="K71">
        <f>C71-I71</f>
        <v>-6.5602539143586991E-2</v>
      </c>
      <c r="L71" s="36">
        <f>K71^2</f>
        <v>4.303693142085863E-3</v>
      </c>
      <c r="M71" s="7"/>
      <c r="N71" s="7"/>
      <c r="O71" s="7"/>
      <c r="P71" s="9">
        <v>42824</v>
      </c>
      <c r="Q71" s="7">
        <v>5.79</v>
      </c>
      <c r="R71" s="7">
        <v>2.659574468085113E-2</v>
      </c>
      <c r="S71" s="7">
        <f>1+R71</f>
        <v>1.0265957446808511</v>
      </c>
      <c r="T71" s="7">
        <f>R71-I192</f>
        <v>2.6178868686575374E-2</v>
      </c>
    </row>
    <row r="72" spans="1:20" ht="15.75" x14ac:dyDescent="0.25">
      <c r="A72" s="4">
        <v>42661</v>
      </c>
      <c r="B72">
        <v>6.79</v>
      </c>
      <c r="C72">
        <f>(B72-B71)/B71</f>
        <v>1.0416666666666709E-2</v>
      </c>
      <c r="D72">
        <v>1.3397000000000001</v>
      </c>
      <c r="E72">
        <v>1.7379</v>
      </c>
      <c r="F72">
        <v>9.2760999999999996</v>
      </c>
      <c r="G72">
        <f>F72+E72</f>
        <v>11.013999999999999</v>
      </c>
      <c r="H72">
        <f>E72+D72*(G72-E72)</f>
        <v>14.16509117</v>
      </c>
      <c r="I72" s="15">
        <f>(((H72/100)+1)^(1/365)-1)</f>
        <v>3.6301212770095681E-4</v>
      </c>
      <c r="J72">
        <f>1+I72</f>
        <v>1.000363012127701</v>
      </c>
      <c r="K72">
        <f>C72-I72</f>
        <v>1.0053654538965753E-2</v>
      </c>
      <c r="L72" s="36">
        <f>K72^2</f>
        <v>1.0107596958886668E-4</v>
      </c>
      <c r="M72" s="7"/>
      <c r="N72" s="7"/>
      <c r="O72" s="7"/>
      <c r="P72" s="9">
        <v>42825</v>
      </c>
      <c r="Q72" s="7">
        <v>5.76</v>
      </c>
      <c r="R72" s="7">
        <v>-5.1813471502591101E-3</v>
      </c>
      <c r="S72" s="7">
        <f>1+R72</f>
        <v>0.99481865284974091</v>
      </c>
      <c r="T72" s="7">
        <f>R72-I193</f>
        <v>-5.597414290607252E-3</v>
      </c>
    </row>
    <row r="73" spans="1:20" ht="15.75" x14ac:dyDescent="0.25">
      <c r="A73" s="4">
        <v>42662</v>
      </c>
      <c r="B73">
        <v>7.2729999999999997</v>
      </c>
      <c r="C73">
        <f>(B73-B72)/B72</f>
        <v>7.1134020618556643E-2</v>
      </c>
      <c r="D73">
        <v>1.3431</v>
      </c>
      <c r="E73">
        <v>1.7431999999999999</v>
      </c>
      <c r="F73">
        <v>9.2901000000000007</v>
      </c>
      <c r="G73">
        <f>F73+E73</f>
        <v>11.033300000000001</v>
      </c>
      <c r="H73">
        <f>E73+D73*(G73-E73)</f>
        <v>14.22073331</v>
      </c>
      <c r="I73" s="15">
        <f>(((H73/100)+1)^(1/365)-1)</f>
        <v>3.6434758416747925E-4</v>
      </c>
      <c r="J73">
        <f>1+I73</f>
        <v>1.0003643475841675</v>
      </c>
      <c r="K73">
        <f>C73-I73</f>
        <v>7.0769673034389163E-2</v>
      </c>
      <c r="L73" s="36">
        <f>K73^2</f>
        <v>5.0083466213943486E-3</v>
      </c>
      <c r="M73" s="7"/>
      <c r="N73" s="7"/>
      <c r="O73" s="7"/>
      <c r="P73" s="9">
        <v>42828</v>
      </c>
      <c r="Q73" s="7">
        <v>5.87</v>
      </c>
      <c r="R73" s="7">
        <v>1.9097222222222279E-2</v>
      </c>
      <c r="S73" s="7">
        <f>1+R73</f>
        <v>1.0190972222222223</v>
      </c>
      <c r="T73" s="7">
        <f>R73-I194</f>
        <v>1.8680375844217736E-2</v>
      </c>
    </row>
    <row r="74" spans="1:20" ht="15.75" x14ac:dyDescent="0.25">
      <c r="A74" s="4">
        <v>42663</v>
      </c>
      <c r="B74">
        <v>7.0279999999999996</v>
      </c>
      <c r="C74">
        <f>(B74-B73)/B73</f>
        <v>-3.3686236766121286E-2</v>
      </c>
      <c r="D74">
        <v>1.3441000000000001</v>
      </c>
      <c r="E74">
        <v>1.7556</v>
      </c>
      <c r="F74">
        <v>9.3000000000000007</v>
      </c>
      <c r="G74">
        <f>F74+E74</f>
        <v>11.0556</v>
      </c>
      <c r="H74">
        <f>E74+D74*(G74-E74)</f>
        <v>14.255730000000002</v>
      </c>
      <c r="I74" s="15">
        <f>(((H74/100)+1)^(1/365)-1)</f>
        <v>3.6518720078460021E-4</v>
      </c>
      <c r="J74">
        <f>1+I74</f>
        <v>1.0003651872007846</v>
      </c>
      <c r="K74">
        <f>C74-I74</f>
        <v>-3.4051423966905886E-2</v>
      </c>
      <c r="L74" s="36">
        <f>K74^2</f>
        <v>1.1594994741739727E-3</v>
      </c>
      <c r="M74" s="7"/>
      <c r="N74" s="7"/>
      <c r="O74" s="7"/>
      <c r="P74" s="9">
        <v>42829</v>
      </c>
      <c r="Q74" s="7">
        <v>5.92</v>
      </c>
      <c r="R74" s="7">
        <v>8.5178875638841269E-3</v>
      </c>
      <c r="S74" s="7">
        <f>1+R74</f>
        <v>1.0085178875638841</v>
      </c>
      <c r="T74" s="7">
        <f>R74-I195</f>
        <v>8.1037280271699288E-3</v>
      </c>
    </row>
    <row r="75" spans="1:20" ht="15.75" x14ac:dyDescent="0.25">
      <c r="A75" s="4">
        <v>42664</v>
      </c>
      <c r="B75">
        <v>7.3639999999999999</v>
      </c>
      <c r="C75">
        <f>(B75-B74)/B74</f>
        <v>4.7808764940239092E-2</v>
      </c>
      <c r="D75">
        <v>1.3030999999999999</v>
      </c>
      <c r="E75">
        <v>1.7347000000000001</v>
      </c>
      <c r="F75">
        <v>9.3156999999999996</v>
      </c>
      <c r="G75">
        <f>F75+E75</f>
        <v>11.0504</v>
      </c>
      <c r="H75">
        <f>E75+D75*(G75-E75)</f>
        <v>13.873988669999999</v>
      </c>
      <c r="I75" s="15">
        <f>(((H75/100)+1)^(1/365)-1)</f>
        <v>3.5601483358282948E-4</v>
      </c>
      <c r="J75">
        <f>1+I75</f>
        <v>1.0003560148335828</v>
      </c>
      <c r="K75">
        <f>C75-I75</f>
        <v>4.7452750106656262E-2</v>
      </c>
      <c r="L75" s="36">
        <f>K75^2</f>
        <v>2.2517634926847658E-3</v>
      </c>
      <c r="M75" s="7"/>
      <c r="N75" s="7"/>
      <c r="O75" s="7"/>
      <c r="P75" s="9">
        <v>42830</v>
      </c>
      <c r="Q75" s="7">
        <v>6.01</v>
      </c>
      <c r="R75" s="7">
        <v>1.5202702702702679E-2</v>
      </c>
      <c r="S75" s="7">
        <f>1+R75</f>
        <v>1.0152027027027026</v>
      </c>
      <c r="T75" s="7">
        <f>R75-I196</f>
        <v>1.4789180957958385E-2</v>
      </c>
    </row>
    <row r="76" spans="1:20" ht="15.75" x14ac:dyDescent="0.25">
      <c r="A76" s="4">
        <v>42667</v>
      </c>
      <c r="B76">
        <v>7.35</v>
      </c>
      <c r="C76">
        <f>(B76-B75)/B75</f>
        <v>-1.9011406844106783E-3</v>
      </c>
      <c r="D76">
        <v>1.2964</v>
      </c>
      <c r="E76">
        <v>1.7646999999999999</v>
      </c>
      <c r="F76">
        <v>9.3017000000000003</v>
      </c>
      <c r="G76">
        <f>F76+E76</f>
        <v>11.0664</v>
      </c>
      <c r="H76">
        <f>E76+D76*(G76-E76)</f>
        <v>13.82342388</v>
      </c>
      <c r="I76" s="15">
        <f>(((H76/100)+1)^(1/365)-1)</f>
        <v>3.5479757856293759E-4</v>
      </c>
      <c r="J76">
        <f>1+I76</f>
        <v>1.0003547975785629</v>
      </c>
      <c r="K76">
        <f>C76-I76</f>
        <v>-2.2559382629736158E-3</v>
      </c>
      <c r="L76" s="36">
        <f>K76^2</f>
        <v>5.0892574463484149E-6</v>
      </c>
      <c r="M76" s="7"/>
      <c r="N76" s="7"/>
      <c r="O76" s="7"/>
      <c r="P76" s="9">
        <v>42831</v>
      </c>
      <c r="Q76" s="7">
        <v>5.99</v>
      </c>
      <c r="R76" s="7">
        <v>-3.327787021630545E-3</v>
      </c>
      <c r="S76" s="7">
        <f>1+R76</f>
        <v>0.9966722129783695</v>
      </c>
      <c r="T76" s="7">
        <f>R76-I197</f>
        <v>-3.7446960991317935E-3</v>
      </c>
    </row>
    <row r="77" spans="1:20" ht="15.75" x14ac:dyDescent="0.25">
      <c r="A77" s="4">
        <v>42668</v>
      </c>
      <c r="B77">
        <v>7</v>
      </c>
      <c r="C77">
        <f>(B77-B76)/B76</f>
        <v>-4.7619047619047575E-2</v>
      </c>
      <c r="D77">
        <v>1.3028999999999999</v>
      </c>
      <c r="E77">
        <v>1.756</v>
      </c>
      <c r="F77">
        <v>9.3369</v>
      </c>
      <c r="G77">
        <f>F77+E77</f>
        <v>11.0929</v>
      </c>
      <c r="H77">
        <f>E77+D77*(G77-E77)</f>
        <v>13.921047010000001</v>
      </c>
      <c r="I77" s="15">
        <f>(((H77/100)+1)^(1/365)-1)</f>
        <v>3.5714719305901532E-4</v>
      </c>
      <c r="J77">
        <f>1+I77</f>
        <v>1.000357147193059</v>
      </c>
      <c r="K77">
        <f>C77-I77</f>
        <v>-4.797619481210659E-2</v>
      </c>
      <c r="L77" s="36">
        <f>K77^2</f>
        <v>2.3017152686492033E-3</v>
      </c>
      <c r="M77" s="7"/>
      <c r="N77" s="7"/>
      <c r="O77" s="7"/>
      <c r="P77" s="9">
        <v>42832</v>
      </c>
      <c r="Q77" s="7">
        <v>5.7</v>
      </c>
      <c r="R77" s="7">
        <v>-4.8414023372287146E-2</v>
      </c>
      <c r="S77" s="7">
        <f>1+R77</f>
        <v>0.95158597662771283</v>
      </c>
      <c r="T77" s="7">
        <f>R77-I198</f>
        <v>-4.8828922731767282E-2</v>
      </c>
    </row>
    <row r="78" spans="1:20" ht="15.75" x14ac:dyDescent="0.25">
      <c r="A78" s="4">
        <v>42669</v>
      </c>
      <c r="B78">
        <v>7.1539999999999999</v>
      </c>
      <c r="C78">
        <f>(B78-B77)/B77</f>
        <v>2.1999999999999988E-2</v>
      </c>
      <c r="D78">
        <v>1.3012999999999999</v>
      </c>
      <c r="E78">
        <v>1.7930999999999999</v>
      </c>
      <c r="F78">
        <v>9.3278999999999996</v>
      </c>
      <c r="G78">
        <f>F78+E78</f>
        <v>11.120999999999999</v>
      </c>
      <c r="H78">
        <f>E78+D78*(G78-E78)</f>
        <v>13.93149627</v>
      </c>
      <c r="I78" s="15">
        <f>(((H78/100)+1)^(1/365)-1)</f>
        <v>3.573985691223136E-4</v>
      </c>
      <c r="J78">
        <f>1+I78</f>
        <v>1.0003573985691223</v>
      </c>
      <c r="K78">
        <f>C78-I78</f>
        <v>2.1642601430877675E-2</v>
      </c>
      <c r="L78" s="36">
        <f>K78^2</f>
        <v>4.6840219669582839E-4</v>
      </c>
      <c r="M78" s="7"/>
      <c r="N78" s="7"/>
      <c r="O78" s="7"/>
      <c r="P78" s="9">
        <v>42835</v>
      </c>
      <c r="Q78" s="7">
        <v>5.77</v>
      </c>
      <c r="R78" s="7">
        <v>1.2280701754385859E-2</v>
      </c>
      <c r="S78" s="7">
        <f>1+R78</f>
        <v>1.0122807017543858</v>
      </c>
      <c r="T78" s="7">
        <f>R78-I199</f>
        <v>1.1864639293430812E-2</v>
      </c>
    </row>
    <row r="79" spans="1:20" ht="15.75" x14ac:dyDescent="0.25">
      <c r="A79" s="4">
        <v>42670</v>
      </c>
      <c r="B79">
        <v>6.93</v>
      </c>
      <c r="C79">
        <f>(B79-B78)/B78</f>
        <v>-3.1311154598825858E-2</v>
      </c>
      <c r="D79">
        <v>1.3028</v>
      </c>
      <c r="E79">
        <v>1.8536000000000001</v>
      </c>
      <c r="F79">
        <v>9.3344000000000005</v>
      </c>
      <c r="G79">
        <f>F79+E79</f>
        <v>11.188000000000001</v>
      </c>
      <c r="H79">
        <f>E79+D79*(G79-E79)</f>
        <v>14.014456320000001</v>
      </c>
      <c r="I79" s="15">
        <f>(((H79/100)+1)^(1/365)-1)</f>
        <v>3.5939350936775583E-4</v>
      </c>
      <c r="J79">
        <f>1+I79</f>
        <v>1.0003593935093678</v>
      </c>
      <c r="K79">
        <f>C79-I79</f>
        <v>-3.1670548108193614E-2</v>
      </c>
      <c r="L79" s="36">
        <f>K79^2</f>
        <v>1.003023617473406E-3</v>
      </c>
      <c r="M79" s="7"/>
      <c r="N79" s="7"/>
      <c r="O79" s="7"/>
      <c r="P79" s="9">
        <v>42836</v>
      </c>
      <c r="Q79" s="7">
        <v>5.84</v>
      </c>
      <c r="R79" s="7">
        <v>1.2131715771230553E-2</v>
      </c>
      <c r="S79" s="7">
        <f>1+R79</f>
        <v>1.0121317157712306</v>
      </c>
      <c r="T79" s="7">
        <f>R79-I200</f>
        <v>1.17196002050836E-2</v>
      </c>
    </row>
    <row r="80" spans="1:20" ht="15.75" x14ac:dyDescent="0.25">
      <c r="A80" s="4">
        <v>42671</v>
      </c>
      <c r="B80">
        <v>6.8319999999999999</v>
      </c>
      <c r="C80">
        <f>(B80-B79)/B79</f>
        <v>-1.4141414141414123E-2</v>
      </c>
      <c r="D80">
        <v>1.3070999999999999</v>
      </c>
      <c r="E80">
        <v>1.8468</v>
      </c>
      <c r="F80">
        <v>9.3003999999999998</v>
      </c>
      <c r="G80">
        <f>F80+E80</f>
        <v>11.1472</v>
      </c>
      <c r="H80">
        <f>E80+D80*(G80-E80)</f>
        <v>14.00335284</v>
      </c>
      <c r="I80" s="15">
        <f>(((H80/100)+1)^(1/365)-1)</f>
        <v>3.5912658791836805E-4</v>
      </c>
      <c r="J80">
        <f>1+I80</f>
        <v>1.0003591265879184</v>
      </c>
      <c r="K80">
        <f>C80-I80</f>
        <v>-1.4500540729332491E-2</v>
      </c>
      <c r="L80" s="36">
        <f>K80^2</f>
        <v>2.1026568144303046E-4</v>
      </c>
      <c r="M80" s="7"/>
      <c r="N80" s="7"/>
      <c r="O80" s="7"/>
      <c r="P80" s="9">
        <v>42837</v>
      </c>
      <c r="Q80" s="7">
        <v>5.7</v>
      </c>
      <c r="R80" s="7">
        <v>-2.3972602739725974E-2</v>
      </c>
      <c r="S80" s="7">
        <f>1+R80</f>
        <v>0.97602739726027399</v>
      </c>
      <c r="T80" s="7">
        <f>R80-I201</f>
        <v>-2.438072468000781E-2</v>
      </c>
    </row>
    <row r="81" spans="1:20" ht="15.75" x14ac:dyDescent="0.25">
      <c r="A81" s="4">
        <v>42674</v>
      </c>
      <c r="B81">
        <v>5.8170000000000002</v>
      </c>
      <c r="C81">
        <f>(B81-B80)/B80</f>
        <v>-0.14856557377049176</v>
      </c>
      <c r="D81">
        <v>1.3005</v>
      </c>
      <c r="E81">
        <v>1.8254999999999999</v>
      </c>
      <c r="F81">
        <v>9.2899999999999991</v>
      </c>
      <c r="G81">
        <f>F81+E81</f>
        <v>11.115499999999999</v>
      </c>
      <c r="H81">
        <f>E81+D81*(G81-E81)</f>
        <v>13.907144999999998</v>
      </c>
      <c r="I81" s="15">
        <f>(((H81/100)+1)^(1/365)-1)</f>
        <v>3.5681271913046153E-4</v>
      </c>
      <c r="J81">
        <f>1+I81</f>
        <v>1.0003568127191305</v>
      </c>
      <c r="K81">
        <f>C81-I81</f>
        <v>-0.14892238648962222</v>
      </c>
      <c r="L81" s="36">
        <f>K81^2</f>
        <v>2.2177877197764415E-2</v>
      </c>
      <c r="M81" s="7"/>
      <c r="N81" s="7"/>
      <c r="O81" s="7"/>
      <c r="P81" s="9">
        <v>42838</v>
      </c>
      <c r="Q81" s="7">
        <v>5.66</v>
      </c>
      <c r="R81" s="7">
        <v>-7.017543859649129E-3</v>
      </c>
      <c r="S81" s="7">
        <f>1+R81</f>
        <v>0.99298245614035086</v>
      </c>
      <c r="T81" s="7">
        <f>R81-I202</f>
        <v>-7.4252447754985362E-3</v>
      </c>
    </row>
    <row r="82" spans="1:20" ht="15.75" x14ac:dyDescent="0.25">
      <c r="A82" s="4">
        <v>42675</v>
      </c>
      <c r="B82">
        <v>5.194</v>
      </c>
      <c r="C82">
        <f>(B82-B81)/B81</f>
        <v>-0.10709987966305659</v>
      </c>
      <c r="D82">
        <v>1.3153999999999999</v>
      </c>
      <c r="E82">
        <v>1.8273999999999999</v>
      </c>
      <c r="F82">
        <v>9.3241999999999994</v>
      </c>
      <c r="G82">
        <f>F82+E82</f>
        <v>11.151599999999998</v>
      </c>
      <c r="H82">
        <f>E82+D82*(G82-E82)</f>
        <v>14.092452679999997</v>
      </c>
      <c r="I82" s="15">
        <f>(((H82/100)+1)^(1/365)-1)</f>
        <v>3.6126776793676818E-4</v>
      </c>
      <c r="J82">
        <f>1+I82</f>
        <v>1.0003612677679368</v>
      </c>
      <c r="K82">
        <f>C82-I82</f>
        <v>-0.10746114743099336</v>
      </c>
      <c r="L82" s="36">
        <f>K82^2</f>
        <v>1.1547898207185691E-2</v>
      </c>
      <c r="M82" s="7"/>
      <c r="N82" s="7"/>
      <c r="O82" s="7"/>
      <c r="P82" s="9">
        <v>42842</v>
      </c>
      <c r="Q82" s="7">
        <v>5.6</v>
      </c>
      <c r="R82" s="7">
        <v>-1.0600706713781006E-2</v>
      </c>
      <c r="S82" s="7">
        <f>1+R82</f>
        <v>0.98939929328621901</v>
      </c>
      <c r="T82" s="7">
        <f>R82-I203</f>
        <v>-1.1008166985651447E-2</v>
      </c>
    </row>
    <row r="83" spans="1:20" ht="15.75" x14ac:dyDescent="0.25">
      <c r="A83" s="4">
        <v>42676</v>
      </c>
      <c r="B83">
        <v>5.95</v>
      </c>
      <c r="C83">
        <f>(B83-B82)/B82</f>
        <v>0.14555256064690031</v>
      </c>
      <c r="D83">
        <v>1.2894999999999999</v>
      </c>
      <c r="E83">
        <v>1.8025</v>
      </c>
      <c r="F83">
        <v>9.3536999999999999</v>
      </c>
      <c r="G83">
        <f>F83+E83</f>
        <v>11.1562</v>
      </c>
      <c r="H83">
        <f>E83+D83*(G83-E83)</f>
        <v>13.864096149999998</v>
      </c>
      <c r="I83" s="15">
        <f>(((H83/100)+1)^(1/365)-1)</f>
        <v>3.5577673163933454E-4</v>
      </c>
      <c r="J83">
        <f>1+I83</f>
        <v>1.0003557767316393</v>
      </c>
      <c r="K83">
        <f>C83-I83</f>
        <v>0.14519678391526097</v>
      </c>
      <c r="L83" s="36">
        <f>K83^2</f>
        <v>2.1082106059334988E-2</v>
      </c>
      <c r="M83" s="7"/>
      <c r="N83" s="7"/>
      <c r="O83" s="7"/>
      <c r="P83" s="9">
        <v>42843</v>
      </c>
      <c r="Q83" s="7">
        <v>5.47</v>
      </c>
      <c r="R83" s="7">
        <v>-2.3214285714285698E-2</v>
      </c>
      <c r="S83" s="7">
        <f>1+R83</f>
        <v>0.97678571428571426</v>
      </c>
      <c r="T83" s="7">
        <f>R83-I204</f>
        <v>-2.3620994055559907E-2</v>
      </c>
    </row>
    <row r="84" spans="1:20" ht="15.75" x14ac:dyDescent="0.25">
      <c r="A84" s="4">
        <v>42677</v>
      </c>
      <c r="B84">
        <v>5.5720000000000001</v>
      </c>
      <c r="C84">
        <f>(B84-B83)/B83</f>
        <v>-6.3529411764705904E-2</v>
      </c>
      <c r="D84">
        <v>1.2948</v>
      </c>
      <c r="E84">
        <v>1.8115000000000001</v>
      </c>
      <c r="F84">
        <v>9.3658999999999999</v>
      </c>
      <c r="G84">
        <f>F84+E84</f>
        <v>11.1774</v>
      </c>
      <c r="H84">
        <f>E84+D84*(G84-E84)</f>
        <v>13.938467319999999</v>
      </c>
      <c r="I84" s="15">
        <f>(((H84/100)+1)^(1/365)-1)</f>
        <v>3.5756625769600703E-4</v>
      </c>
      <c r="J84">
        <f>1+I84</f>
        <v>1.000357566257696</v>
      </c>
      <c r="K84">
        <f>C84-I84</f>
        <v>-6.3886978022401911E-2</v>
      </c>
      <c r="L84" s="36">
        <f>K84^2</f>
        <v>4.0815459608348646E-3</v>
      </c>
      <c r="M84" s="7"/>
      <c r="N84" s="7"/>
      <c r="O84" s="7"/>
      <c r="P84" s="9">
        <v>42844</v>
      </c>
      <c r="Q84" s="7">
        <v>5.44</v>
      </c>
      <c r="R84" s="7">
        <v>-5.4844606946982382E-3</v>
      </c>
      <c r="S84" s="7">
        <f>1+R84</f>
        <v>0.99451553930530179</v>
      </c>
      <c r="T84" s="7">
        <f>R84-I205</f>
        <v>-5.8972942034849745E-3</v>
      </c>
    </row>
    <row r="85" spans="1:20" ht="15.75" x14ac:dyDescent="0.25">
      <c r="A85" s="4">
        <v>42678</v>
      </c>
      <c r="B85">
        <v>5.0890000000000004</v>
      </c>
      <c r="C85">
        <f>(B85-B84)/B84</f>
        <v>-8.6683417085427067E-2</v>
      </c>
      <c r="D85">
        <v>1.2979000000000001</v>
      </c>
      <c r="E85">
        <v>1.7762</v>
      </c>
      <c r="F85">
        <v>9.4275000000000002</v>
      </c>
      <c r="G85">
        <f>F85+E85</f>
        <v>11.2037</v>
      </c>
      <c r="H85">
        <f>E85+D85*(G85-E85)</f>
        <v>14.01215225</v>
      </c>
      <c r="I85" s="15">
        <f>(((H85/100)+1)^(1/365)-1)</f>
        <v>3.593381229451964E-4</v>
      </c>
      <c r="J85">
        <f>1+I85</f>
        <v>1.0003593381229452</v>
      </c>
      <c r="K85">
        <f>C85-I85</f>
        <v>-8.7042755208372263E-2</v>
      </c>
      <c r="L85" s="36">
        <f>K85^2</f>
        <v>7.576441234264617E-3</v>
      </c>
      <c r="M85" s="7"/>
      <c r="N85" s="7"/>
      <c r="O85" s="7"/>
      <c r="P85" s="9">
        <v>42845</v>
      </c>
      <c r="Q85" s="7">
        <v>5.26</v>
      </c>
      <c r="R85" s="7">
        <v>-3.3088235294117758E-2</v>
      </c>
      <c r="S85" s="7">
        <f>1+R85</f>
        <v>0.96691176470588225</v>
      </c>
      <c r="T85" s="7">
        <f>R85-I206</f>
        <v>-3.3499633107907163E-2</v>
      </c>
    </row>
    <row r="86" spans="1:20" ht="15.75" x14ac:dyDescent="0.25">
      <c r="A86" s="4">
        <v>42681</v>
      </c>
      <c r="B86">
        <v>5.04</v>
      </c>
      <c r="C86">
        <f>(B86-B85)/B85</f>
        <v>-9.6286107290234572E-3</v>
      </c>
      <c r="D86">
        <v>1.2798</v>
      </c>
      <c r="E86">
        <v>1.8260999999999998</v>
      </c>
      <c r="F86">
        <v>9.3416999999999994</v>
      </c>
      <c r="G86">
        <f>F86+E86</f>
        <v>11.1678</v>
      </c>
      <c r="H86">
        <f>E86+D86*(G86-E86)</f>
        <v>13.781607660000001</v>
      </c>
      <c r="I86" s="15">
        <f>(((H86/100)+1)^(1/365)-1)</f>
        <v>3.5379052193929006E-4</v>
      </c>
      <c r="J86">
        <f>1+I86</f>
        <v>1.0003537905219393</v>
      </c>
      <c r="K86">
        <f>C86-I86</f>
        <v>-9.9824012509627472E-3</v>
      </c>
      <c r="L86" s="36">
        <f>K86^2</f>
        <v>9.9648334735222619E-5</v>
      </c>
      <c r="M86" s="7"/>
      <c r="N86" s="7"/>
      <c r="O86" s="7"/>
      <c r="P86" s="9">
        <v>42846</v>
      </c>
      <c r="Q86" s="7">
        <v>4.6899999999999995</v>
      </c>
      <c r="R86" s="7">
        <v>-0.1083650190114069</v>
      </c>
      <c r="S86" s="7">
        <f>1+R86</f>
        <v>0.89163498098859306</v>
      </c>
      <c r="T86" s="7">
        <f>R86-I207</f>
        <v>-0.10877702722053369</v>
      </c>
    </row>
    <row r="87" spans="1:20" ht="15.75" x14ac:dyDescent="0.25">
      <c r="A87" s="4">
        <v>42682</v>
      </c>
      <c r="B87">
        <v>4.2629999999999999</v>
      </c>
      <c r="C87">
        <f>(B87-B86)/B86</f>
        <v>-0.1541666666666667</v>
      </c>
      <c r="D87">
        <v>1.2681</v>
      </c>
      <c r="E87">
        <v>1.8547</v>
      </c>
      <c r="F87">
        <v>9.3134999999999994</v>
      </c>
      <c r="G87">
        <f>F87+E87</f>
        <v>11.168199999999999</v>
      </c>
      <c r="H87">
        <f>E87+D87*(G87-E87)</f>
        <v>13.665149349999998</v>
      </c>
      <c r="I87" s="15">
        <f>(((H87/100)+1)^(1/365)-1)</f>
        <v>3.5098391938204188E-4</v>
      </c>
      <c r="J87">
        <f>1+I87</f>
        <v>1.000350983919382</v>
      </c>
      <c r="K87">
        <f>C87-I87</f>
        <v>-0.15451765058604874</v>
      </c>
      <c r="L87" s="36">
        <f>K87^2</f>
        <v>2.387570434263225E-2</v>
      </c>
      <c r="M87" s="7"/>
      <c r="N87" s="7"/>
      <c r="O87" s="7"/>
      <c r="P87" s="9">
        <v>42849</v>
      </c>
      <c r="Q87" s="7">
        <v>4.59</v>
      </c>
      <c r="R87" s="7">
        <v>-2.132196162046901E-2</v>
      </c>
      <c r="S87" s="7">
        <f>1+R87</f>
        <v>0.97867803837953105</v>
      </c>
      <c r="T87" s="7">
        <f>R87-I208</f>
        <v>-2.1734961823538124E-2</v>
      </c>
    </row>
    <row r="88" spans="1:20" ht="15.75" x14ac:dyDescent="0.25">
      <c r="A88" s="4">
        <v>42683</v>
      </c>
      <c r="B88">
        <v>3.605</v>
      </c>
      <c r="C88">
        <f>(B88-B87)/B87</f>
        <v>-0.15435139573070605</v>
      </c>
      <c r="D88">
        <v>1.2271000000000001</v>
      </c>
      <c r="E88">
        <v>2.0571000000000002</v>
      </c>
      <c r="F88">
        <v>9.2675000000000001</v>
      </c>
      <c r="G88">
        <f>F88+E88</f>
        <v>11.3246</v>
      </c>
      <c r="H88">
        <f>E88+D88*(G88-E88)</f>
        <v>13.429249250000002</v>
      </c>
      <c r="I88" s="15">
        <f>(((H88/100)+1)^(1/365)-1)</f>
        <v>3.452900151565963E-4</v>
      </c>
      <c r="J88">
        <f>1+I88</f>
        <v>1.0003452900151566</v>
      </c>
      <c r="K88">
        <f>C88-I88</f>
        <v>-0.15469668574586265</v>
      </c>
      <c r="L88" s="36">
        <f>K88^2</f>
        <v>2.3931064580754183E-2</v>
      </c>
      <c r="M88" s="7"/>
      <c r="N88" s="7"/>
      <c r="O88" s="7"/>
      <c r="P88" s="9">
        <v>42850</v>
      </c>
      <c r="Q88" s="7">
        <v>4.1500000000000004</v>
      </c>
      <c r="R88" s="7">
        <v>-9.5860566448801643E-2</v>
      </c>
      <c r="S88" s="7">
        <f>1+R88</f>
        <v>0.9041394335511983</v>
      </c>
      <c r="T88" s="7">
        <f>R88-I209</f>
        <v>-9.6274543175809357E-2</v>
      </c>
    </row>
    <row r="89" spans="1:20" ht="15.75" x14ac:dyDescent="0.25">
      <c r="A89" s="4">
        <v>42684</v>
      </c>
      <c r="B89">
        <v>4.7249999999999996</v>
      </c>
      <c r="C89">
        <f>(B89-B88)/B88</f>
        <v>0.31067961165048535</v>
      </c>
      <c r="D89">
        <v>1.2404999999999999</v>
      </c>
      <c r="E89">
        <v>2.1501000000000001</v>
      </c>
      <c r="F89">
        <v>9.2568000000000001</v>
      </c>
      <c r="G89">
        <f>F89+E89</f>
        <v>11.4069</v>
      </c>
      <c r="H89">
        <f>E89+D89*(G89-E89)</f>
        <v>13.6331604</v>
      </c>
      <c r="I89" s="15">
        <f>(((H89/100)+1)^(1/365)-1)</f>
        <v>3.5021249537670052E-4</v>
      </c>
      <c r="J89">
        <f>1+I89</f>
        <v>1.0003502124953767</v>
      </c>
      <c r="K89">
        <f>C89-I89</f>
        <v>0.31032939915510865</v>
      </c>
      <c r="L89" s="36">
        <f>K89^2</f>
        <v>9.6304335979970748E-2</v>
      </c>
      <c r="M89" s="7"/>
      <c r="N89" s="7"/>
      <c r="O89" s="7"/>
      <c r="P89" s="9">
        <v>42851</v>
      </c>
      <c r="Q89" s="7">
        <v>4.34</v>
      </c>
      <c r="R89" s="7">
        <v>4.5783132530120361E-2</v>
      </c>
      <c r="S89" s="7">
        <f>1+R89</f>
        <v>1.0457831325301203</v>
      </c>
      <c r="T89" s="7">
        <f>R89-I210</f>
        <v>4.5364696389885294E-2</v>
      </c>
    </row>
    <row r="90" spans="1:20" ht="15.75" x14ac:dyDescent="0.25">
      <c r="A90" s="4">
        <v>42685</v>
      </c>
      <c r="B90">
        <v>4.13</v>
      </c>
      <c r="C90">
        <f>(B90-B89)/B89</f>
        <v>-0.12592592592592589</v>
      </c>
      <c r="D90">
        <v>1.2448999999999999</v>
      </c>
      <c r="E90">
        <v>2.1501000000000001</v>
      </c>
      <c r="F90">
        <v>9.2623999999999995</v>
      </c>
      <c r="G90">
        <f>F90+E90</f>
        <v>11.4125</v>
      </c>
      <c r="H90">
        <f>E90+D90*(G90-E90)</f>
        <v>13.680861759999999</v>
      </c>
      <c r="I90" s="15">
        <f>(((H90/100)+1)^(1/365)-1)</f>
        <v>3.5136275000846595E-4</v>
      </c>
      <c r="J90">
        <f>1+I90</f>
        <v>1.0003513627500085</v>
      </c>
      <c r="K90">
        <f>C90-I90</f>
        <v>-0.12627728867593435</v>
      </c>
      <c r="L90" s="36">
        <f>K90^2</f>
        <v>1.5945953635345258E-2</v>
      </c>
      <c r="M90" s="7"/>
      <c r="N90" s="7"/>
      <c r="O90" s="7"/>
      <c r="P90" s="9">
        <v>42852</v>
      </c>
      <c r="Q90" s="7">
        <v>4.21</v>
      </c>
      <c r="R90" s="7">
        <v>-2.9953917050691222E-2</v>
      </c>
      <c r="S90" s="7">
        <f>1+R90</f>
        <v>0.97004608294930883</v>
      </c>
      <c r="T90" s="7">
        <f>R90-I211</f>
        <v>-3.0372302874847653E-2</v>
      </c>
    </row>
    <row r="91" spans="1:20" ht="15.75" x14ac:dyDescent="0.25">
      <c r="A91" s="4">
        <v>42688</v>
      </c>
      <c r="B91">
        <v>4.2770000000000001</v>
      </c>
      <c r="C91">
        <f>(B91-B90)/B90</f>
        <v>3.5593220338983107E-2</v>
      </c>
      <c r="D91">
        <v>1.2451000000000001</v>
      </c>
      <c r="E91">
        <v>2.2614000000000001</v>
      </c>
      <c r="F91">
        <v>9.2406000000000006</v>
      </c>
      <c r="G91">
        <f>F91+E91</f>
        <v>11.502000000000001</v>
      </c>
      <c r="H91">
        <f>E91+D91*(G91-E91)</f>
        <v>13.766871060000001</v>
      </c>
      <c r="I91" s="15">
        <f>(((H91/100)+1)^(1/365)-1)</f>
        <v>3.5343553364208802E-4</v>
      </c>
      <c r="J91">
        <f>1+I91</f>
        <v>1.0003534355336421</v>
      </c>
      <c r="K91">
        <f>C91-I91</f>
        <v>3.5239784805341019E-2</v>
      </c>
      <c r="L91" s="36">
        <f>K91^2</f>
        <v>1.2418424331267438E-3</v>
      </c>
      <c r="M91" s="7"/>
      <c r="N91" s="7"/>
      <c r="O91" s="7"/>
      <c r="P91" s="9">
        <v>42853</v>
      </c>
      <c r="Q91" s="7">
        <v>4.2</v>
      </c>
      <c r="R91" s="7">
        <v>-2.3752969121139636E-3</v>
      </c>
      <c r="S91" s="7">
        <f>1+R91</f>
        <v>0.99762470308788609</v>
      </c>
      <c r="T91" s="7">
        <f>R91-I212</f>
        <v>-2.7944358154025598E-3</v>
      </c>
    </row>
    <row r="92" spans="1:20" ht="15.75" x14ac:dyDescent="0.25">
      <c r="A92" s="4">
        <v>42689</v>
      </c>
      <c r="B92">
        <v>3.71</v>
      </c>
      <c r="C92">
        <f>(B92-B91)/B91</f>
        <v>-0.13256955810147303</v>
      </c>
      <c r="D92">
        <v>1.222</v>
      </c>
      <c r="E92">
        <v>2.2189000000000001</v>
      </c>
      <c r="F92">
        <v>9.2112999999999996</v>
      </c>
      <c r="G92">
        <f>F92+E92</f>
        <v>11.430199999999999</v>
      </c>
      <c r="H92">
        <f>E92+D92*(G92-E92)</f>
        <v>13.475108599999999</v>
      </c>
      <c r="I92" s="15">
        <f>(((H92/100)+1)^(1/365)-1)</f>
        <v>3.4639784323209355E-4</v>
      </c>
      <c r="J92">
        <f>1+I92</f>
        <v>1.0003463978432321</v>
      </c>
      <c r="K92">
        <f>C92-I92</f>
        <v>-0.13291595594470512</v>
      </c>
      <c r="L92" s="36">
        <f>K92^2</f>
        <v>1.7666651344694792E-2</v>
      </c>
      <c r="M92" s="7"/>
      <c r="N92" s="7"/>
      <c r="O92" s="7"/>
      <c r="P92" s="9">
        <v>42856</v>
      </c>
      <c r="Q92" s="7">
        <v>4.24</v>
      </c>
      <c r="R92" s="7">
        <v>9.5238095238095316E-3</v>
      </c>
      <c r="S92" s="7">
        <f>1+R92</f>
        <v>1.0095238095238095</v>
      </c>
      <c r="T92" s="7">
        <f>R92-I213</f>
        <v>9.1059651218621668E-3</v>
      </c>
    </row>
    <row r="93" spans="1:20" ht="15.75" x14ac:dyDescent="0.25">
      <c r="A93" s="4">
        <v>42690</v>
      </c>
      <c r="B93">
        <v>3.7450000000000001</v>
      </c>
      <c r="C93">
        <f>(B93-B92)/B92</f>
        <v>9.4339622641509812E-3</v>
      </c>
      <c r="D93">
        <v>1.2211000000000001</v>
      </c>
      <c r="E93">
        <v>2.2225000000000001</v>
      </c>
      <c r="F93">
        <v>9.2172999999999998</v>
      </c>
      <c r="G93">
        <f>F93+E93</f>
        <v>11.4398</v>
      </c>
      <c r="H93">
        <f>E93+D93*(G93-E93)</f>
        <v>13.477745030000001</v>
      </c>
      <c r="I93" s="15">
        <f>(((H93/100)+1)^(1/365)-1)</f>
        <v>3.4646151811501547E-4</v>
      </c>
      <c r="J93">
        <f>1+I93</f>
        <v>1.000346461518115</v>
      </c>
      <c r="K93">
        <f>C93-I93</f>
        <v>9.0875007460359657E-3</v>
      </c>
      <c r="L93" s="36">
        <f>K93^2</f>
        <v>8.2582669809204239E-5</v>
      </c>
      <c r="M93" s="7"/>
      <c r="N93" s="7"/>
      <c r="O93" s="7"/>
      <c r="P93" s="9">
        <v>42857</v>
      </c>
      <c r="Q93" s="7">
        <v>4.17</v>
      </c>
      <c r="R93" s="7">
        <v>-1.6509433962264217E-2</v>
      </c>
      <c r="S93" s="7">
        <f>1+R93</f>
        <v>0.98349056603773577</v>
      </c>
      <c r="T93" s="7">
        <f>R93-I214</f>
        <v>-1.6927544858872365E-2</v>
      </c>
    </row>
    <row r="94" spans="1:20" ht="15.75" x14ac:dyDescent="0.25">
      <c r="A94" s="4">
        <v>42691</v>
      </c>
      <c r="B94">
        <v>3.5489999999999999</v>
      </c>
      <c r="C94">
        <f>(B94-B93)/B93</f>
        <v>-5.2336448598130886E-2</v>
      </c>
      <c r="D94">
        <v>1.216</v>
      </c>
      <c r="E94">
        <v>2.3026</v>
      </c>
      <c r="F94">
        <v>9.2058999999999997</v>
      </c>
      <c r="G94">
        <f>F94+E94</f>
        <v>11.5085</v>
      </c>
      <c r="H94">
        <f>E94+D94*(G94-E94)</f>
        <v>13.496974399999999</v>
      </c>
      <c r="I94" s="15">
        <f>(((H94/100)+1)^(1/365)-1)</f>
        <v>3.4692589996931922E-4</v>
      </c>
      <c r="J94">
        <f>1+I94</f>
        <v>1.0003469258999693</v>
      </c>
      <c r="K94">
        <f>C94-I94</f>
        <v>-5.2683374498100205E-2</v>
      </c>
      <c r="L94" s="36">
        <f>K94^2</f>
        <v>2.7755379485070752E-3</v>
      </c>
      <c r="M94" s="7"/>
      <c r="N94" s="7"/>
      <c r="O94" s="7"/>
      <c r="P94" s="9">
        <v>42858</v>
      </c>
      <c r="Q94" s="7">
        <v>4.28</v>
      </c>
      <c r="R94" s="7">
        <v>2.6378896882494084E-2</v>
      </c>
      <c r="S94" s="7">
        <f>1+R94</f>
        <v>1.0263788968824941</v>
      </c>
      <c r="T94" s="7">
        <f>R94-I215</f>
        <v>2.6378896882494084E-2</v>
      </c>
    </row>
    <row r="95" spans="1:20" ht="15.75" x14ac:dyDescent="0.25">
      <c r="A95" s="4">
        <v>42692</v>
      </c>
      <c r="B95">
        <v>3.6259999999999999</v>
      </c>
      <c r="C95">
        <f>(B95-B94)/B94</f>
        <v>2.1696252465483224E-2</v>
      </c>
      <c r="D95">
        <v>1.2126999999999999</v>
      </c>
      <c r="E95">
        <v>2.3548</v>
      </c>
      <c r="F95">
        <v>9.2126999999999999</v>
      </c>
      <c r="G95">
        <f>F95+E95</f>
        <v>11.567499999999999</v>
      </c>
      <c r="H95">
        <f>E95+D95*(G95-E95)</f>
        <v>13.527041289999996</v>
      </c>
      <c r="I95" s="15">
        <f>(((H95/100)+1)^(1/365)-1)</f>
        <v>3.4765184651086578E-4</v>
      </c>
      <c r="J95">
        <f>1+I95</f>
        <v>1.0003476518465109</v>
      </c>
      <c r="K95">
        <f>C95-I95</f>
        <v>2.1348600618972358E-2</v>
      </c>
      <c r="L95" s="36">
        <f>K95^2</f>
        <v>4.5576274838838698E-4</v>
      </c>
      <c r="M95" s="7"/>
      <c r="N95" s="7"/>
      <c r="O95" s="7"/>
      <c r="P95" s="9">
        <v>42859</v>
      </c>
      <c r="Q95" s="7">
        <v>4.3</v>
      </c>
      <c r="R95" s="7">
        <v>4.6728971962615821E-3</v>
      </c>
      <c r="S95" s="7">
        <f>1+R95</f>
        <v>1.0046728971962615</v>
      </c>
      <c r="T95" s="7">
        <f>R95-I216</f>
        <v>4.6728971962615821E-3</v>
      </c>
    </row>
    <row r="96" spans="1:20" ht="15.75" x14ac:dyDescent="0.25">
      <c r="A96" s="4">
        <v>42695</v>
      </c>
      <c r="B96">
        <v>3.157</v>
      </c>
      <c r="C96">
        <f>(B96-B95)/B95</f>
        <v>-0.12934362934362931</v>
      </c>
      <c r="D96">
        <v>1.1942999999999999</v>
      </c>
      <c r="E96">
        <v>2.3153999999999999</v>
      </c>
      <c r="F96">
        <v>9.2050999999999998</v>
      </c>
      <c r="G96">
        <f>F96+E96</f>
        <v>11.5205</v>
      </c>
      <c r="H96">
        <f>E96+D96*(G96-E96)</f>
        <v>13.30905093</v>
      </c>
      <c r="I96" s="15">
        <f>(((H96/100)+1)^(1/365)-1)</f>
        <v>3.4238425353172453E-4</v>
      </c>
      <c r="J96">
        <f>1+I96</f>
        <v>1.0003423842535317</v>
      </c>
      <c r="K96">
        <f>C96-I96</f>
        <v>-0.12968601359716103</v>
      </c>
      <c r="L96" s="36">
        <f>K96^2</f>
        <v>1.6818462122723036E-2</v>
      </c>
      <c r="M96" s="7"/>
      <c r="N96" s="7"/>
      <c r="O96" s="7"/>
      <c r="P96" s="9">
        <v>42860</v>
      </c>
      <c r="Q96" s="7">
        <v>4.1900000000000004</v>
      </c>
      <c r="R96" s="7">
        <v>-2.5581395348837077E-2</v>
      </c>
      <c r="S96" s="7">
        <f>1+R96</f>
        <v>0.97441860465116292</v>
      </c>
      <c r="T96" s="7">
        <f>R96-I217</f>
        <v>-2.5581395348837077E-2</v>
      </c>
    </row>
    <row r="97" spans="1:20" ht="15.75" x14ac:dyDescent="0.25">
      <c r="A97" s="4">
        <v>42696</v>
      </c>
      <c r="B97">
        <v>6.2789999999999999</v>
      </c>
      <c r="C97">
        <f>(B97-B96)/B96</f>
        <v>0.98891352549889133</v>
      </c>
      <c r="D97">
        <v>1.2421</v>
      </c>
      <c r="E97">
        <v>2.3119000000000001</v>
      </c>
      <c r="F97">
        <v>9.1785999999999994</v>
      </c>
      <c r="G97">
        <f>F97+E97</f>
        <v>11.490499999999999</v>
      </c>
      <c r="H97">
        <f>E97+D97*(G97-E97)</f>
        <v>13.712639059999999</v>
      </c>
      <c r="I97" s="15">
        <f>(((H97/100)+1)^(1/365)-1)</f>
        <v>3.5212875008761024E-4</v>
      </c>
      <c r="J97">
        <f>1+I97</f>
        <v>1.0003521287500876</v>
      </c>
      <c r="K97">
        <f>C97-I97</f>
        <v>0.98856139674880372</v>
      </c>
      <c r="L97" s="36">
        <f>K97^2</f>
        <v>0.97725363514194574</v>
      </c>
      <c r="M97" s="7"/>
      <c r="N97" s="7"/>
      <c r="O97" s="7"/>
      <c r="P97" s="9">
        <v>42863</v>
      </c>
      <c r="Q97" s="7">
        <v>4.17</v>
      </c>
      <c r="R97" s="7">
        <v>-4.7732696897375797E-3</v>
      </c>
      <c r="S97" s="7">
        <f>1+R97</f>
        <v>0.99522673031026243</v>
      </c>
      <c r="T97" s="7">
        <f>R97-I218</f>
        <v>-4.7732696897375797E-3</v>
      </c>
    </row>
    <row r="98" spans="1:20" ht="15.75" x14ac:dyDescent="0.25">
      <c r="A98" s="4">
        <v>42697</v>
      </c>
      <c r="B98">
        <v>4.9000000000000004</v>
      </c>
      <c r="C98">
        <f>(B98-B97)/B97</f>
        <v>-0.21962095875139348</v>
      </c>
      <c r="D98">
        <v>1.2389000000000001</v>
      </c>
      <c r="E98">
        <v>2.3498000000000001</v>
      </c>
      <c r="F98">
        <v>9.1694999999999993</v>
      </c>
      <c r="G98">
        <f>F98+E98</f>
        <v>11.519299999999999</v>
      </c>
      <c r="H98">
        <f>E98+D98*(G98-E98)</f>
        <v>13.70989355</v>
      </c>
      <c r="I98" s="15">
        <f>(((H98/100)+1)^(1/365)-1)</f>
        <v>3.5206257728104262E-4</v>
      </c>
      <c r="J98">
        <f>1+I98</f>
        <v>1.000352062577281</v>
      </c>
      <c r="K98">
        <f>C98-I98</f>
        <v>-0.21997302132867452</v>
      </c>
      <c r="L98" s="36">
        <f>K98^2</f>
        <v>4.8388130112465497E-2</v>
      </c>
      <c r="M98" s="7"/>
      <c r="N98" s="7"/>
      <c r="O98" s="7"/>
      <c r="P98" s="9">
        <v>42864</v>
      </c>
      <c r="Q98" s="7">
        <v>4.2300000000000004</v>
      </c>
      <c r="R98" s="7">
        <v>1.4388489208633212E-2</v>
      </c>
      <c r="S98" s="7">
        <f>1+R98</f>
        <v>1.0143884892086332</v>
      </c>
      <c r="T98" s="7">
        <f>R98-I219</f>
        <v>1.4388489208633212E-2</v>
      </c>
    </row>
    <row r="99" spans="1:20" ht="15.75" x14ac:dyDescent="0.25">
      <c r="A99" s="4">
        <v>42699</v>
      </c>
      <c r="B99">
        <v>5.383</v>
      </c>
      <c r="C99">
        <f>(B99-B98)/B98</f>
        <v>9.857142857142849E-2</v>
      </c>
      <c r="D99">
        <v>1.2465999999999999</v>
      </c>
      <c r="E99">
        <v>2.3572000000000002</v>
      </c>
      <c r="F99">
        <v>9.1509999999999998</v>
      </c>
      <c r="G99">
        <f>F99+E99</f>
        <v>11.5082</v>
      </c>
      <c r="H99">
        <f>E99+D99*(G99-E99)</f>
        <v>13.764836599999999</v>
      </c>
      <c r="I99" s="15">
        <f>(((H99/100)+1)^(1/365)-1)</f>
        <v>3.5338652216210242E-4</v>
      </c>
      <c r="J99">
        <f>1+I99</f>
        <v>1.0003533865221621</v>
      </c>
      <c r="K99">
        <f>C99-I99</f>
        <v>9.8218042049266388E-2</v>
      </c>
      <c r="L99" s="36">
        <f>K99^2</f>
        <v>9.6467837839914611E-3</v>
      </c>
      <c r="M99" s="7"/>
      <c r="N99" s="7"/>
      <c r="O99" s="7"/>
      <c r="P99" s="9">
        <v>42865</v>
      </c>
      <c r="Q99" s="7">
        <v>4.42</v>
      </c>
      <c r="R99" s="7">
        <v>4.4917257683215008E-2</v>
      </c>
      <c r="S99" s="7">
        <f>1+R99</f>
        <v>1.0449172576832151</v>
      </c>
      <c r="T99" s="7">
        <f>R99-I220</f>
        <v>4.4917257683215008E-2</v>
      </c>
    </row>
    <row r="100" spans="1:20" ht="15.75" x14ac:dyDescent="0.25">
      <c r="A100" s="4">
        <v>42702</v>
      </c>
      <c r="B100">
        <v>4.9909999999999997</v>
      </c>
      <c r="C100">
        <f>(B100-B99)/B99</f>
        <v>-7.2821846553966257E-2</v>
      </c>
      <c r="D100">
        <v>1.2506999999999999</v>
      </c>
      <c r="E100">
        <v>2.3124000000000002</v>
      </c>
      <c r="F100">
        <v>9.1379000000000001</v>
      </c>
      <c r="G100">
        <f>F100+E100</f>
        <v>11.4503</v>
      </c>
      <c r="H100">
        <f>E100+D100*(G100-E100)</f>
        <v>13.741171529999999</v>
      </c>
      <c r="I100" s="15">
        <f>(((H100/100)+1)^(1/365)-1)</f>
        <v>3.5281635082795582E-4</v>
      </c>
      <c r="J100">
        <f>1+I100</f>
        <v>1.000352816350828</v>
      </c>
      <c r="K100">
        <f>C100-I100</f>
        <v>-7.3174662904794213E-2</v>
      </c>
      <c r="L100" s="36">
        <f>K100^2</f>
        <v>5.3545312912302665E-3</v>
      </c>
      <c r="M100" s="7"/>
      <c r="N100" s="7"/>
      <c r="O100" s="7"/>
      <c r="P100" s="9">
        <v>42866</v>
      </c>
      <c r="Q100" s="7">
        <v>4.5600000000000005</v>
      </c>
      <c r="R100" s="7">
        <v>3.167420814479651E-2</v>
      </c>
      <c r="S100" s="7">
        <f>1+R100</f>
        <v>1.0316742081447965</v>
      </c>
      <c r="T100" s="7">
        <f>R100-I221</f>
        <v>3.167420814479651E-2</v>
      </c>
    </row>
    <row r="101" spans="1:20" ht="16.5" thickBot="1" x14ac:dyDescent="0.3">
      <c r="A101" s="4">
        <v>42703</v>
      </c>
      <c r="B101">
        <v>4.76</v>
      </c>
      <c r="C101">
        <f>(B101-B100)/B100</f>
        <v>-4.6283309957924242E-2</v>
      </c>
      <c r="D101">
        <v>1.2464999999999999</v>
      </c>
      <c r="E101">
        <v>2.2909999999999999</v>
      </c>
      <c r="F101">
        <v>9.1347000000000005</v>
      </c>
      <c r="G101">
        <f>F101+E101</f>
        <v>11.425700000000001</v>
      </c>
      <c r="H101">
        <f>E101+D101*(G101-E101)</f>
        <v>13.677403550000001</v>
      </c>
      <c r="I101" s="15">
        <f>(((H101/100)+1)^(1/365)-1)</f>
        <v>3.5127937607404291E-4</v>
      </c>
      <c r="J101">
        <f>1+I101</f>
        <v>1.000351279376074</v>
      </c>
      <c r="K101">
        <f>C101-I101</f>
        <v>-4.6634589333998284E-2</v>
      </c>
      <c r="L101" s="36">
        <f>K101^2</f>
        <v>2.1747849223506667E-3</v>
      </c>
      <c r="M101" s="7"/>
      <c r="N101" s="7"/>
      <c r="O101" s="7"/>
      <c r="P101" s="12">
        <v>42867</v>
      </c>
      <c r="Q101" s="13">
        <v>4.5600000000000005</v>
      </c>
      <c r="R101" s="13">
        <v>0</v>
      </c>
      <c r="S101" s="13">
        <f>1+R101</f>
        <v>1</v>
      </c>
      <c r="T101" s="7">
        <f>R101-I222</f>
        <v>0</v>
      </c>
    </row>
    <row r="102" spans="1:20" ht="15.75" x14ac:dyDescent="0.25">
      <c r="A102" s="4">
        <v>42704</v>
      </c>
      <c r="B102">
        <v>3.71</v>
      </c>
      <c r="C102">
        <f>(B102-B101)/B101</f>
        <v>-0.22058823529411761</v>
      </c>
      <c r="D102">
        <v>1.2604</v>
      </c>
      <c r="E102">
        <v>2.3809</v>
      </c>
      <c r="F102">
        <v>9.1704000000000008</v>
      </c>
      <c r="G102">
        <f>F102+E102</f>
        <v>11.551300000000001</v>
      </c>
      <c r="H102">
        <f>E102+D102*(G102-E102)</f>
        <v>13.939272160000002</v>
      </c>
      <c r="I102" s="15">
        <f>(((H102/100)+1)^(1/365)-1)</f>
        <v>3.5758561745957707E-4</v>
      </c>
      <c r="J102">
        <f>1+I102</f>
        <v>1.0003575856174596</v>
      </c>
      <c r="K102">
        <f>C102-I102</f>
        <v>-0.22094582091157719</v>
      </c>
      <c r="L102" s="36">
        <f>K102^2</f>
        <v>4.8817055778290742E-2</v>
      </c>
      <c r="M102" s="7"/>
      <c r="N102" s="7"/>
      <c r="O102" s="7"/>
      <c r="P102" s="7"/>
      <c r="Q102" s="7"/>
      <c r="R102" s="7"/>
      <c r="S102" s="7"/>
    </row>
    <row r="103" spans="1:20" ht="15.75" x14ac:dyDescent="0.25">
      <c r="A103" s="4">
        <v>42705</v>
      </c>
      <c r="B103">
        <v>3.3810000000000002</v>
      </c>
      <c r="C103">
        <f>(B103-B102)/B102</f>
        <v>-8.8679245283018793E-2</v>
      </c>
      <c r="D103">
        <v>1.2669999999999999</v>
      </c>
      <c r="E103">
        <v>2.4481000000000002</v>
      </c>
      <c r="F103">
        <v>9.2042000000000002</v>
      </c>
      <c r="G103">
        <f>F103+E103</f>
        <v>11.6523</v>
      </c>
      <c r="H103">
        <f>E103+D103*(G103-E103)</f>
        <v>14.1098214</v>
      </c>
      <c r="I103" s="15">
        <f>(((H103/100)+1)^(1/365)-1)</f>
        <v>3.616849656671306E-4</v>
      </c>
      <c r="J103">
        <f>1+I103</f>
        <v>1.0003616849656671</v>
      </c>
      <c r="K103">
        <f>C103-I103</f>
        <v>-8.9040930248685923E-2</v>
      </c>
      <c r="L103" s="36">
        <f>K103^2</f>
        <v>7.9282872595513518E-3</v>
      </c>
      <c r="M103" s="7"/>
      <c r="N103" s="7"/>
      <c r="O103" s="7"/>
      <c r="P103" s="7"/>
      <c r="Q103" s="7"/>
      <c r="R103" s="7"/>
      <c r="S103" s="7"/>
    </row>
    <row r="104" spans="1:20" ht="15.75" x14ac:dyDescent="0.25">
      <c r="A104" s="4">
        <v>42706</v>
      </c>
      <c r="B104">
        <v>3.395</v>
      </c>
      <c r="C104">
        <f>(B104-B103)/B103</f>
        <v>4.1407867494823395E-3</v>
      </c>
      <c r="D104">
        <v>1.2647999999999999</v>
      </c>
      <c r="E104">
        <v>2.3830999999999998</v>
      </c>
      <c r="F104">
        <v>9.1959</v>
      </c>
      <c r="G104">
        <f>F104+E104</f>
        <v>11.579000000000001</v>
      </c>
      <c r="H104">
        <f>E104+D104*(G104-E104)</f>
        <v>14.014074320000002</v>
      </c>
      <c r="I104" s="15">
        <f>(((H104/100)+1)^(1/365)-1)</f>
        <v>3.5938432673199294E-4</v>
      </c>
      <c r="J104">
        <f>1+I104</f>
        <v>1.000359384326732</v>
      </c>
      <c r="K104">
        <f>C104-I104</f>
        <v>3.7814024227503466E-3</v>
      </c>
      <c r="L104" s="36">
        <f>K104^2</f>
        <v>1.4299004282782191E-5</v>
      </c>
      <c r="M104" s="7"/>
      <c r="N104" s="7"/>
      <c r="O104" s="7"/>
      <c r="P104" s="7"/>
      <c r="Q104" s="7"/>
      <c r="R104" s="7"/>
      <c r="S104" s="7"/>
    </row>
    <row r="105" spans="1:20" ht="15.75" x14ac:dyDescent="0.25">
      <c r="A105" s="4">
        <v>42709</v>
      </c>
      <c r="B105">
        <v>3.6470000000000002</v>
      </c>
      <c r="C105">
        <f>(B105-B104)/B104</f>
        <v>7.422680412371141E-2</v>
      </c>
      <c r="D105">
        <v>1.2736000000000001</v>
      </c>
      <c r="E105">
        <v>2.3940999999999999</v>
      </c>
      <c r="F105">
        <v>9.1906999999999996</v>
      </c>
      <c r="G105">
        <f>F105+E105</f>
        <v>11.5848</v>
      </c>
      <c r="H105">
        <f>E105+D105*(G105-E105)</f>
        <v>14.099375520000001</v>
      </c>
      <c r="I105" s="15">
        <f>(((H105/100)+1)^(1/365)-1)</f>
        <v>3.6143406257349575E-4</v>
      </c>
      <c r="J105">
        <f>1+I105</f>
        <v>1.0003614340625735</v>
      </c>
      <c r="K105">
        <f>C105-I105</f>
        <v>7.3865370061137914E-2</v>
      </c>
      <c r="L105" s="36">
        <f>K105^2</f>
        <v>5.4560928942688491E-3</v>
      </c>
      <c r="M105" s="7"/>
      <c r="N105" s="7"/>
      <c r="O105" s="7"/>
      <c r="P105" s="7"/>
      <c r="Q105" s="7"/>
      <c r="R105" s="7"/>
      <c r="S105" s="7"/>
    </row>
    <row r="106" spans="1:20" ht="15.75" x14ac:dyDescent="0.25">
      <c r="A106" s="4">
        <v>42710</v>
      </c>
      <c r="B106">
        <v>3.5489999999999999</v>
      </c>
      <c r="C106">
        <f>(B106-B105)/B105</f>
        <v>-2.6871401151631561E-2</v>
      </c>
      <c r="D106">
        <v>1.2763</v>
      </c>
      <c r="E106">
        <v>2.3887</v>
      </c>
      <c r="F106">
        <v>9.1682000000000006</v>
      </c>
      <c r="G106">
        <f>F106+E106</f>
        <v>11.556900000000001</v>
      </c>
      <c r="H106">
        <f>E106+D106*(G106-E106)</f>
        <v>14.09007366</v>
      </c>
      <c r="I106" s="15">
        <f>(((H106/100)+1)^(1/365)-1)</f>
        <v>3.6121061879734739E-4</v>
      </c>
      <c r="J106">
        <f>1+I106</f>
        <v>1.0003612106187973</v>
      </c>
      <c r="K106">
        <f>C106-I106</f>
        <v>-2.7232611770428908E-2</v>
      </c>
      <c r="L106" s="36">
        <f>K106^2</f>
        <v>7.4161514383890308E-4</v>
      </c>
      <c r="M106" s="7"/>
      <c r="N106" s="7"/>
      <c r="O106" s="7"/>
      <c r="P106" s="7"/>
      <c r="Q106" s="7"/>
      <c r="R106" s="7"/>
      <c r="S106" s="7"/>
    </row>
    <row r="107" spans="1:20" ht="15.75" x14ac:dyDescent="0.25">
      <c r="A107" s="4">
        <v>42711</v>
      </c>
      <c r="B107">
        <v>3.7800000000000002</v>
      </c>
      <c r="C107">
        <f>(B107-B106)/B106</f>
        <v>6.5088757396449801E-2</v>
      </c>
      <c r="D107">
        <v>1.2937000000000001</v>
      </c>
      <c r="E107">
        <v>2.3401000000000001</v>
      </c>
      <c r="F107">
        <v>9.1153999999999993</v>
      </c>
      <c r="G107">
        <f>F107+E107</f>
        <v>11.455499999999999</v>
      </c>
      <c r="H107">
        <f>E107+D107*(G107-E107)</f>
        <v>14.13269298</v>
      </c>
      <c r="I107" s="15">
        <f>(((H107/100)+1)^(1/365)-1)</f>
        <v>3.6223424584358455E-4</v>
      </c>
      <c r="J107">
        <f>1+I107</f>
        <v>1.0003622342458436</v>
      </c>
      <c r="K107">
        <f>C107-I107</f>
        <v>6.4726523150606216E-2</v>
      </c>
      <c r="L107" s="36">
        <f>K107^2</f>
        <v>4.1895227991659628E-3</v>
      </c>
      <c r="M107" s="7"/>
      <c r="N107" s="7"/>
      <c r="O107" s="7"/>
      <c r="P107" s="7"/>
      <c r="Q107" s="7"/>
      <c r="R107" s="7"/>
      <c r="S107" s="7"/>
    </row>
    <row r="108" spans="1:20" ht="15.75" x14ac:dyDescent="0.25">
      <c r="A108" s="4">
        <v>42712</v>
      </c>
      <c r="B108">
        <v>4.8789999999999996</v>
      </c>
      <c r="C108">
        <f>(B108-B107)/B107</f>
        <v>0.29074074074074052</v>
      </c>
      <c r="D108">
        <v>1.3073000000000001</v>
      </c>
      <c r="E108">
        <v>2.4070999999999998</v>
      </c>
      <c r="F108">
        <v>9.0868000000000002</v>
      </c>
      <c r="G108">
        <f>F108+E108</f>
        <v>11.4939</v>
      </c>
      <c r="H108">
        <f>E108+D108*(G108-E108)</f>
        <v>14.286273640000001</v>
      </c>
      <c r="I108" s="15">
        <f>(((H108/100)+1)^(1/365)-1)</f>
        <v>3.6591977330613368E-4</v>
      </c>
      <c r="J108">
        <f>1+I108</f>
        <v>1.0003659197733061</v>
      </c>
      <c r="K108">
        <f>C108-I108</f>
        <v>0.29037482096743439</v>
      </c>
      <c r="L108" s="36">
        <f>K108^2</f>
        <v>8.4317536651869571E-2</v>
      </c>
      <c r="M108" s="7"/>
      <c r="N108" s="7"/>
      <c r="O108" s="7"/>
      <c r="P108" s="7"/>
      <c r="Q108" s="7"/>
      <c r="R108" s="7"/>
      <c r="S108" s="7"/>
    </row>
    <row r="109" spans="1:20" ht="15.75" x14ac:dyDescent="0.25">
      <c r="A109" s="4">
        <v>42713</v>
      </c>
      <c r="B109">
        <v>4.7039999999999997</v>
      </c>
      <c r="C109">
        <f>(B109-B108)/B108</f>
        <v>-3.5868005738880888E-2</v>
      </c>
      <c r="D109">
        <v>1.3027</v>
      </c>
      <c r="E109">
        <v>2.4675000000000002</v>
      </c>
      <c r="F109">
        <v>9.0536999999999992</v>
      </c>
      <c r="G109">
        <f>F109+E109</f>
        <v>11.5212</v>
      </c>
      <c r="H109">
        <f>E109+D109*(G109-E109)</f>
        <v>14.26175499</v>
      </c>
      <c r="I109" s="15">
        <f>(((H109/100)+1)^(1/365)-1)</f>
        <v>3.6533172234021194E-4</v>
      </c>
      <c r="J109">
        <f>1+I109</f>
        <v>1.0003653317223402</v>
      </c>
      <c r="K109">
        <f>C109-I109</f>
        <v>-3.62333374612211E-2</v>
      </c>
      <c r="L109" s="36">
        <f>K109^2</f>
        <v>1.3128547435787283E-3</v>
      </c>
      <c r="M109" s="7"/>
      <c r="N109" s="7"/>
      <c r="O109" s="7"/>
      <c r="P109" s="7"/>
      <c r="Q109" s="7"/>
      <c r="R109" s="7"/>
      <c r="S109" s="7"/>
    </row>
    <row r="110" spans="1:20" ht="15.75" x14ac:dyDescent="0.25">
      <c r="A110" s="4">
        <v>42716</v>
      </c>
      <c r="B110">
        <v>4.55</v>
      </c>
      <c r="C110">
        <f>(B110-B109)/B109</f>
        <v>-3.2738095238095219E-2</v>
      </c>
      <c r="D110">
        <v>1.3165</v>
      </c>
      <c r="E110">
        <v>2.4712000000000001</v>
      </c>
      <c r="F110">
        <v>9.0463000000000005</v>
      </c>
      <c r="G110">
        <f>F110+E110</f>
        <v>11.5175</v>
      </c>
      <c r="H110">
        <f>E110+D110*(G110-E110)</f>
        <v>14.380653950000001</v>
      </c>
      <c r="I110" s="15">
        <f>(((H110/100)+1)^(1/365)-1)</f>
        <v>3.6818220032031057E-4</v>
      </c>
      <c r="J110">
        <f>1+I110</f>
        <v>1.0003681822003203</v>
      </c>
      <c r="K110">
        <f>C110-I110</f>
        <v>-3.310627743841553E-2</v>
      </c>
      <c r="L110" s="36">
        <f>K110^2</f>
        <v>1.0960256058293412E-3</v>
      </c>
      <c r="M110" s="7"/>
      <c r="N110" s="7"/>
      <c r="O110" s="7"/>
      <c r="P110" s="7"/>
      <c r="Q110" s="7"/>
      <c r="R110" s="7"/>
      <c r="S110" s="7"/>
    </row>
    <row r="111" spans="1:20" ht="15.75" x14ac:dyDescent="0.25">
      <c r="A111" s="4">
        <v>42717</v>
      </c>
      <c r="B111">
        <v>4.0460000000000003</v>
      </c>
      <c r="C111">
        <f>(B111-B110)/B110</f>
        <v>-0.11076923076923068</v>
      </c>
      <c r="D111">
        <v>1.3039000000000001</v>
      </c>
      <c r="E111">
        <v>2.4712999999999998</v>
      </c>
      <c r="F111">
        <v>9.0015999999999998</v>
      </c>
      <c r="G111">
        <f>F111+E111</f>
        <v>11.472899999999999</v>
      </c>
      <c r="H111">
        <f>E111+D111*(G111-E111)</f>
        <v>14.208486239999999</v>
      </c>
      <c r="I111" s="15">
        <f>(((H111/100)+1)^(1/365)-1)</f>
        <v>3.6405370025205386E-4</v>
      </c>
      <c r="J111">
        <f>1+I111</f>
        <v>1.0003640537002521</v>
      </c>
      <c r="K111">
        <f>C111-I111</f>
        <v>-0.11113328446948273</v>
      </c>
      <c r="L111" s="36">
        <f>K111^2</f>
        <v>1.2350606916974972E-2</v>
      </c>
      <c r="M111" s="7"/>
      <c r="N111" s="7"/>
      <c r="O111" s="7"/>
      <c r="P111" s="7"/>
      <c r="Q111" s="7"/>
      <c r="R111" s="7"/>
      <c r="S111" s="7"/>
    </row>
    <row r="112" spans="1:20" ht="15.75" x14ac:dyDescent="0.25">
      <c r="A112" s="4">
        <v>42718</v>
      </c>
      <c r="B112">
        <v>4.2</v>
      </c>
      <c r="C112">
        <f>(B112-B111)/B111</f>
        <v>3.8062283737024201E-2</v>
      </c>
      <c r="D112">
        <v>1.2924</v>
      </c>
      <c r="E112">
        <v>2.5707</v>
      </c>
      <c r="F112">
        <v>9.0373999999999999</v>
      </c>
      <c r="G112">
        <f>F112+E112</f>
        <v>11.6081</v>
      </c>
      <c r="H112">
        <f>E112+D112*(G112-E112)</f>
        <v>14.25063576</v>
      </c>
      <c r="I112" s="15">
        <f>(((H112/100)+1)^(1/365)-1)</f>
        <v>3.650649992181787E-4</v>
      </c>
      <c r="J112">
        <f>1+I112</f>
        <v>1.0003650649992182</v>
      </c>
      <c r="K112">
        <f>C112-I112</f>
        <v>3.7697218737806022E-2</v>
      </c>
      <c r="L112" s="36">
        <f>K112^2</f>
        <v>1.4210803005659934E-3</v>
      </c>
      <c r="M112" s="7"/>
      <c r="N112" s="7"/>
      <c r="O112" s="7"/>
      <c r="P112" s="7"/>
      <c r="Q112" s="7"/>
      <c r="R112" s="7"/>
      <c r="S112" s="7"/>
    </row>
    <row r="113" spans="1:19" ht="15.75" x14ac:dyDescent="0.25">
      <c r="A113" s="4">
        <v>42719</v>
      </c>
      <c r="B113">
        <v>4.3049999999999997</v>
      </c>
      <c r="C113">
        <f>(B113-B112)/B112</f>
        <v>2.499999999999989E-2</v>
      </c>
      <c r="D113">
        <v>1.2948999999999999</v>
      </c>
      <c r="E113">
        <v>2.5967000000000002</v>
      </c>
      <c r="F113">
        <v>9.0421999999999993</v>
      </c>
      <c r="G113">
        <f>F113+E113</f>
        <v>11.6389</v>
      </c>
      <c r="H113">
        <f>E113+D113*(G113-E113)</f>
        <v>14.305444779999998</v>
      </c>
      <c r="I113" s="15">
        <f>(((H113/100)+1)^(1/365)-1)</f>
        <v>3.6637948289874878E-4</v>
      </c>
      <c r="J113">
        <f>1+I113</f>
        <v>1.0003663794828987</v>
      </c>
      <c r="K113">
        <f>C113-I113</f>
        <v>2.4633620517101142E-2</v>
      </c>
      <c r="L113" s="36">
        <f>K113^2</f>
        <v>6.0681525978054627E-4</v>
      </c>
      <c r="M113" s="7"/>
      <c r="N113" s="7"/>
      <c r="O113" s="7"/>
      <c r="P113" s="7"/>
      <c r="Q113" s="7"/>
      <c r="R113" s="7"/>
      <c r="S113" s="7"/>
    </row>
    <row r="114" spans="1:19" ht="15.75" x14ac:dyDescent="0.25">
      <c r="A114" s="4">
        <v>42720</v>
      </c>
      <c r="B114">
        <v>3.9830000000000001</v>
      </c>
      <c r="C114">
        <f>(B114-B113)/B113</f>
        <v>-7.4796747967479593E-2</v>
      </c>
      <c r="D114">
        <v>1.296</v>
      </c>
      <c r="E114">
        <v>2.5916000000000001</v>
      </c>
      <c r="F114">
        <v>9.0321999999999996</v>
      </c>
      <c r="G114">
        <f>F114+E114</f>
        <v>11.623799999999999</v>
      </c>
      <c r="H114">
        <f>E114+D114*(G114-E114)</f>
        <v>14.2973312</v>
      </c>
      <c r="I114" s="15">
        <f>(((H114/100)+1)^(1/365)-1)</f>
        <v>3.6618493470652602E-4</v>
      </c>
      <c r="J114">
        <f>1+I114</f>
        <v>1.0003661849347065</v>
      </c>
      <c r="K114">
        <f>C114-I114</f>
        <v>-7.5162932902186119E-2</v>
      </c>
      <c r="L114" s="36">
        <f>K114^2</f>
        <v>5.6494664824585329E-3</v>
      </c>
      <c r="M114" s="7"/>
      <c r="N114" s="7"/>
      <c r="O114" s="7"/>
      <c r="P114" s="7"/>
      <c r="Q114" s="7"/>
      <c r="R114" s="7"/>
      <c r="S114" s="7"/>
    </row>
    <row r="115" spans="1:19" ht="15.75" x14ac:dyDescent="0.25">
      <c r="A115" s="4">
        <v>42723</v>
      </c>
      <c r="B115">
        <v>3.7309999999999999</v>
      </c>
      <c r="C115">
        <f>(B115-B114)/B114</f>
        <v>-6.3268892794376155E-2</v>
      </c>
      <c r="D115">
        <v>1.2865</v>
      </c>
      <c r="E115">
        <v>2.5381999999999998</v>
      </c>
      <c r="F115">
        <v>8.9466999999999999</v>
      </c>
      <c r="G115">
        <f>F115+E115</f>
        <v>11.4849</v>
      </c>
      <c r="H115">
        <f>E115+D115*(G115-E115)</f>
        <v>14.048129549999999</v>
      </c>
      <c r="I115" s="15">
        <f>(((H115/100)+1)^(1/365)-1)</f>
        <v>3.6020283649440543E-4</v>
      </c>
      <c r="J115">
        <f>1+I115</f>
        <v>1.0003602028364944</v>
      </c>
      <c r="K115">
        <f>C115-I115</f>
        <v>-6.3629095630870561E-2</v>
      </c>
      <c r="L115" s="36">
        <f>K115^2</f>
        <v>4.0486618108024714E-3</v>
      </c>
      <c r="M115" s="7"/>
      <c r="N115" s="7"/>
      <c r="O115" s="7"/>
      <c r="P115" s="7"/>
      <c r="Q115" s="7"/>
      <c r="R115" s="7"/>
      <c r="S115" s="7"/>
    </row>
    <row r="116" spans="1:19" ht="15.75" x14ac:dyDescent="0.25">
      <c r="A116" s="4">
        <v>42724</v>
      </c>
      <c r="B116">
        <v>3.5</v>
      </c>
      <c r="C116">
        <f>(B116-B115)/B115</f>
        <v>-6.1913696060037493E-2</v>
      </c>
      <c r="D116">
        <v>1.2819</v>
      </c>
      <c r="E116">
        <v>2.5586000000000002</v>
      </c>
      <c r="F116">
        <v>8.9169999999999998</v>
      </c>
      <c r="G116">
        <f>F116+E116</f>
        <v>11.4756</v>
      </c>
      <c r="H116">
        <f>E116+D116*(G116-E116)</f>
        <v>13.9893023</v>
      </c>
      <c r="I116" s="15">
        <f>(((H116/100)+1)^(1/365)-1)</f>
        <v>3.5878878363160283E-4</v>
      </c>
      <c r="J116">
        <f>1+I116</f>
        <v>1.0003587887836316</v>
      </c>
      <c r="K116">
        <f>C116-I116</f>
        <v>-6.2272484843669096E-2</v>
      </c>
      <c r="L116" s="36">
        <f>K116^2</f>
        <v>3.8778623686049974E-3</v>
      </c>
      <c r="M116" s="7"/>
      <c r="N116" s="7"/>
      <c r="O116" s="7"/>
      <c r="P116" s="7"/>
      <c r="Q116" s="7"/>
      <c r="R116" s="7"/>
      <c r="S116" s="7"/>
    </row>
    <row r="117" spans="1:19" ht="15.75" x14ac:dyDescent="0.25">
      <c r="A117" s="4">
        <v>42725</v>
      </c>
      <c r="B117">
        <v>3.472</v>
      </c>
      <c r="C117">
        <f>(B117-B116)/B116</f>
        <v>-8.0000000000000071E-3</v>
      </c>
      <c r="D117">
        <v>1.2817000000000001</v>
      </c>
      <c r="E117">
        <v>2.5348000000000002</v>
      </c>
      <c r="F117">
        <v>8.9191000000000003</v>
      </c>
      <c r="G117">
        <f>F117+E117</f>
        <v>11.453900000000001</v>
      </c>
      <c r="H117">
        <f>E117+D117*(G117-E117)</f>
        <v>13.966410470000001</v>
      </c>
      <c r="I117" s="15">
        <f>(((H117/100)+1)^(1/365)-1)</f>
        <v>3.582383273441625E-4</v>
      </c>
      <c r="J117">
        <f>1+I117</f>
        <v>1.0003582383273442</v>
      </c>
      <c r="K117">
        <f>C117-I117</f>
        <v>-8.3582383273441696E-3</v>
      </c>
      <c r="L117" s="36">
        <f>K117^2</f>
        <v>6.9860147936685063E-5</v>
      </c>
      <c r="M117" s="7"/>
      <c r="N117" s="7"/>
      <c r="O117" s="7"/>
      <c r="P117" s="7"/>
      <c r="Q117" s="7"/>
      <c r="R117" s="7"/>
      <c r="S117" s="7"/>
    </row>
    <row r="118" spans="1:19" ht="15.75" x14ac:dyDescent="0.25">
      <c r="A118" s="4">
        <v>42726</v>
      </c>
      <c r="B118">
        <v>3.444</v>
      </c>
      <c r="C118">
        <f>(B118-B117)/B117</f>
        <v>-8.0645161290322648E-3</v>
      </c>
      <c r="D118">
        <v>1.2814999999999999</v>
      </c>
      <c r="E118">
        <v>2.5514999999999999</v>
      </c>
      <c r="F118">
        <v>8.9256999999999991</v>
      </c>
      <c r="G118">
        <f>F118+E118</f>
        <v>11.4772</v>
      </c>
      <c r="H118">
        <f>E118+D118*(G118-E118)</f>
        <v>13.989784549999996</v>
      </c>
      <c r="I118" s="15">
        <f>(((H118/100)+1)^(1/365)-1)</f>
        <v>3.5880037861568681E-4</v>
      </c>
      <c r="J118">
        <f>1+I118</f>
        <v>1.0003588003786157</v>
      </c>
      <c r="K118">
        <f>C118-I118</f>
        <v>-8.4233165076479516E-3</v>
      </c>
      <c r="L118" s="36">
        <f>K118^2</f>
        <v>7.0952260988014479E-5</v>
      </c>
      <c r="M118" s="7"/>
      <c r="N118" s="7"/>
      <c r="O118" s="7"/>
      <c r="P118" s="7"/>
      <c r="Q118" s="7"/>
      <c r="R118" s="7"/>
      <c r="S118" s="7"/>
    </row>
    <row r="119" spans="1:19" ht="15.75" x14ac:dyDescent="0.25">
      <c r="A119" s="4">
        <v>42727</v>
      </c>
      <c r="B119">
        <v>3.1850000000000001</v>
      </c>
      <c r="C119">
        <f>(B119-B118)/B118</f>
        <v>-7.520325203252029E-2</v>
      </c>
      <c r="D119">
        <v>1.2793000000000001</v>
      </c>
      <c r="E119">
        <v>2.5373000000000001</v>
      </c>
      <c r="F119">
        <v>8.9219000000000008</v>
      </c>
      <c r="G119">
        <f>F119+E119</f>
        <v>11.459200000000001</v>
      </c>
      <c r="H119">
        <f>E119+D119*(G119-E119)</f>
        <v>13.951086670000002</v>
      </c>
      <c r="I119" s="15">
        <f>(((H119/100)+1)^(1/365)-1)</f>
        <v>3.5786979007523811E-4</v>
      </c>
      <c r="J119">
        <f>1+I119</f>
        <v>1.0003578697900752</v>
      </c>
      <c r="K119">
        <f>C119-I119</f>
        <v>-7.5561121822595528E-2</v>
      </c>
      <c r="L119" s="36">
        <f>K119^2</f>
        <v>5.7094831310891218E-3</v>
      </c>
      <c r="M119" s="7"/>
      <c r="N119" s="7"/>
      <c r="O119" s="7"/>
      <c r="P119" s="7"/>
      <c r="Q119" s="7"/>
      <c r="R119" s="7"/>
      <c r="S119" s="7"/>
    </row>
    <row r="120" spans="1:19" ht="15.75" x14ac:dyDescent="0.25">
      <c r="A120" s="4">
        <v>42731</v>
      </c>
      <c r="B120">
        <v>2.8980000000000001</v>
      </c>
      <c r="C120">
        <f>(B120-B119)/B119</f>
        <v>-9.0109890109890081E-2</v>
      </c>
      <c r="D120">
        <v>1.2753999999999999</v>
      </c>
      <c r="E120">
        <v>2.5596000000000001</v>
      </c>
      <c r="F120">
        <v>8.9093</v>
      </c>
      <c r="G120">
        <f>F120+E120</f>
        <v>11.4689</v>
      </c>
      <c r="H120">
        <f>E120+D120*(G120-E120)</f>
        <v>13.922521219999998</v>
      </c>
      <c r="I120" s="15">
        <f>(((H120/100)+1)^(1/365)-1)</f>
        <v>3.5718265927031645E-4</v>
      </c>
      <c r="J120">
        <f>1+I120</f>
        <v>1.0003571826592703</v>
      </c>
      <c r="K120">
        <f>C120-I120</f>
        <v>-9.0467072769160398E-2</v>
      </c>
      <c r="L120" s="36">
        <f>K120^2</f>
        <v>8.184291255420563E-3</v>
      </c>
      <c r="M120" s="7"/>
      <c r="N120" s="7"/>
      <c r="O120" s="7"/>
      <c r="P120" s="7"/>
      <c r="Q120" s="7"/>
      <c r="R120" s="7"/>
      <c r="S120" s="7"/>
    </row>
    <row r="121" spans="1:19" ht="15.75" x14ac:dyDescent="0.25">
      <c r="A121" s="4">
        <v>42732</v>
      </c>
      <c r="B121">
        <v>2.48</v>
      </c>
      <c r="C121">
        <f>(B121-B120)/B120</f>
        <v>-0.14423740510697036</v>
      </c>
      <c r="D121">
        <v>1.3012000000000001</v>
      </c>
      <c r="E121">
        <v>2.508</v>
      </c>
      <c r="F121">
        <v>8.9521999999999995</v>
      </c>
      <c r="G121">
        <f>F121+E121</f>
        <v>11.4602</v>
      </c>
      <c r="H121">
        <f>E121+D121*(G121-E121)</f>
        <v>14.156602640000003</v>
      </c>
      <c r="I121" s="15">
        <f>(((H121/100)+1)^(1/365)-1)</f>
        <v>3.6280833903656884E-4</v>
      </c>
      <c r="J121">
        <f>1+I121</f>
        <v>1.0003628083390366</v>
      </c>
      <c r="K121">
        <f>C121-I121</f>
        <v>-0.14460021344600693</v>
      </c>
      <c r="L121" s="36">
        <f>K121^2</f>
        <v>2.0909221728630762E-2</v>
      </c>
      <c r="M121" s="7"/>
      <c r="N121" s="7"/>
      <c r="O121" s="7"/>
      <c r="P121" s="7"/>
      <c r="Q121" s="7"/>
      <c r="R121" s="7"/>
      <c r="S121" s="7"/>
    </row>
    <row r="122" spans="1:19" ht="15.75" x14ac:dyDescent="0.25">
      <c r="A122" s="4">
        <v>42733</v>
      </c>
      <c r="B122">
        <v>2.44</v>
      </c>
      <c r="C122">
        <f>(B122-B121)/B121</f>
        <v>-1.612903225806453E-2</v>
      </c>
      <c r="D122">
        <v>1.3012999999999999</v>
      </c>
      <c r="E122">
        <v>2.4750000000000001</v>
      </c>
      <c r="F122">
        <v>8.9554000000000009</v>
      </c>
      <c r="G122">
        <f>F122+E122</f>
        <v>11.430400000000001</v>
      </c>
      <c r="H122">
        <f>E122+D122*(G122-E122)</f>
        <v>14.12866202</v>
      </c>
      <c r="I122" s="15">
        <f>(((H122/100)+1)^(1/365)-1)</f>
        <v>3.6213744692714656E-4</v>
      </c>
      <c r="J122">
        <f>1+I122</f>
        <v>1.0003621374469271</v>
      </c>
      <c r="K122">
        <f>C122-I122</f>
        <v>-1.6491169704991676E-2</v>
      </c>
      <c r="L122" s="36">
        <f>K122^2</f>
        <v>2.7195867823883525E-4</v>
      </c>
      <c r="M122" s="7"/>
      <c r="N122" s="7"/>
      <c r="O122" s="7"/>
      <c r="P122" s="7"/>
      <c r="Q122" s="7"/>
      <c r="R122" s="7"/>
      <c r="S122" s="7"/>
    </row>
    <row r="123" spans="1:19" s="27" customFormat="1" ht="15.75" x14ac:dyDescent="0.25">
      <c r="A123" s="26">
        <v>42734</v>
      </c>
      <c r="B123" s="27">
        <v>2</v>
      </c>
      <c r="C123" s="27">
        <f>(B123-B122)/B122</f>
        <v>-0.18032786885245899</v>
      </c>
      <c r="D123">
        <v>1.3235000000000001</v>
      </c>
      <c r="E123" s="27">
        <v>2.4443000000000001</v>
      </c>
      <c r="F123" s="27">
        <v>8.9720999999999993</v>
      </c>
      <c r="G123">
        <f>F123+E123</f>
        <v>11.416399999999999</v>
      </c>
      <c r="H123">
        <f>E123+D123*(G123-E123)</f>
        <v>14.31887435</v>
      </c>
      <c r="I123" s="15">
        <f>(((H123/100)+1)^(1/365)-1)</f>
        <v>3.6670146814432591E-4</v>
      </c>
      <c r="J123" s="27">
        <f>1+I123</f>
        <v>1.0003667014681443</v>
      </c>
      <c r="K123" s="27">
        <f>C123-I123</f>
        <v>-0.18069457032060332</v>
      </c>
      <c r="L123" s="38">
        <f>K123^2</f>
        <v>3.2650527743347459E-2</v>
      </c>
    </row>
    <row r="124" spans="1:19" ht="15.75" x14ac:dyDescent="0.25">
      <c r="A124" s="4">
        <v>42738</v>
      </c>
      <c r="B124">
        <v>1.88</v>
      </c>
      <c r="C124">
        <f>(B124-B123)/B123</f>
        <v>-6.0000000000000053E-2</v>
      </c>
      <c r="D124">
        <v>1.3256999999999999</v>
      </c>
      <c r="E124">
        <v>2.4443999999999999</v>
      </c>
      <c r="F124">
        <v>9.4079999999999995</v>
      </c>
      <c r="G124">
        <f>F124+E124</f>
        <v>11.852399999999999</v>
      </c>
      <c r="H124">
        <f>E124+D124*(G124-E124)</f>
        <v>14.916585599999998</v>
      </c>
      <c r="I124" s="15">
        <f>(((H124/100)+1)^(1/365)-1)</f>
        <v>3.809940298733494E-4</v>
      </c>
      <c r="J124">
        <f>1+I124</f>
        <v>1.0003809940298733</v>
      </c>
      <c r="K124">
        <f>C124-I124</f>
        <v>-6.0380994029873403E-2</v>
      </c>
      <c r="L124" s="36">
        <f>K124^2</f>
        <v>3.6458644400356073E-3</v>
      </c>
      <c r="M124" s="7"/>
      <c r="N124" s="7"/>
      <c r="O124" s="7"/>
      <c r="P124" s="7"/>
      <c r="Q124" s="7"/>
      <c r="R124" s="7"/>
      <c r="S124" s="7"/>
    </row>
    <row r="125" spans="1:19" ht="15.75" x14ac:dyDescent="0.25">
      <c r="A125" s="4">
        <v>42739</v>
      </c>
      <c r="B125">
        <v>2.09</v>
      </c>
      <c r="C125">
        <f>(B125-B124)/B124</f>
        <v>0.11170212765957445</v>
      </c>
      <c r="D125">
        <v>1.341</v>
      </c>
      <c r="E125">
        <v>2.4390000000000001</v>
      </c>
      <c r="F125">
        <v>9.3993000000000002</v>
      </c>
      <c r="G125">
        <f>F125+E125</f>
        <v>11.8383</v>
      </c>
      <c r="H125">
        <f>E125+D125*(G125-E125)</f>
        <v>15.043461300000001</v>
      </c>
      <c r="I125" s="15">
        <f>(((H125/100)+1)^(1/365)-1)</f>
        <v>3.8401836091228603E-4</v>
      </c>
      <c r="J125">
        <f>1+I125</f>
        <v>1.0003840183609123</v>
      </c>
      <c r="K125">
        <f>C125-I125</f>
        <v>0.11131810929866216</v>
      </c>
      <c r="L125" s="36">
        <f>K125^2</f>
        <v>1.2391721457828896E-2</v>
      </c>
      <c r="M125" s="7"/>
      <c r="N125" s="7"/>
      <c r="O125" s="7"/>
      <c r="P125" s="7"/>
      <c r="Q125" s="7"/>
      <c r="R125" s="7"/>
      <c r="S125" s="7"/>
    </row>
    <row r="126" spans="1:19" ht="15.75" x14ac:dyDescent="0.25">
      <c r="A126" s="4">
        <v>42740</v>
      </c>
      <c r="B126">
        <v>3.9699999999999998</v>
      </c>
      <c r="C126">
        <f>(B126-B125)/B125</f>
        <v>0.8995215311004785</v>
      </c>
      <c r="D126">
        <v>1.3178000000000001</v>
      </c>
      <c r="E126">
        <v>2.3443000000000001</v>
      </c>
      <c r="F126">
        <v>9.4039000000000001</v>
      </c>
      <c r="G126">
        <f>F126+E126</f>
        <v>11.748200000000001</v>
      </c>
      <c r="H126">
        <f>E126+D126*(G126-E126)</f>
        <v>14.736759420000002</v>
      </c>
      <c r="I126" s="15">
        <f>(((H126/100)+1)^(1/365)-1)</f>
        <v>3.7670181096283173E-4</v>
      </c>
      <c r="J126">
        <f>1+I126</f>
        <v>1.0003767018109628</v>
      </c>
      <c r="K126">
        <f>C126-I126</f>
        <v>0.89914482928951567</v>
      </c>
      <c r="L126" s="36">
        <f>K126^2</f>
        <v>0.80846142403807231</v>
      </c>
      <c r="M126" s="7"/>
      <c r="N126" s="7"/>
      <c r="O126" s="7"/>
      <c r="P126" s="7"/>
      <c r="Q126" s="7"/>
      <c r="R126" s="7"/>
      <c r="S126" s="7"/>
    </row>
    <row r="127" spans="1:19" ht="15.75" x14ac:dyDescent="0.25">
      <c r="A127" s="4">
        <v>42741</v>
      </c>
      <c r="B127">
        <v>9.19</v>
      </c>
      <c r="C127">
        <f>(B127-B126)/B126</f>
        <v>1.3148614609571789</v>
      </c>
      <c r="D127">
        <v>1.4140999999999999</v>
      </c>
      <c r="E127">
        <v>2.4192999999999998</v>
      </c>
      <c r="F127">
        <v>9.3954000000000004</v>
      </c>
      <c r="G127">
        <f>F127+E127</f>
        <v>11.8147</v>
      </c>
      <c r="H127">
        <f>E127+D127*(G127-E127)</f>
        <v>15.705335139999999</v>
      </c>
      <c r="I127" s="15">
        <f>(((H127/100)+1)^(1/365)-1)</f>
        <v>3.9974168087053563E-4</v>
      </c>
      <c r="J127">
        <f>1+I127</f>
        <v>1.0003997416808705</v>
      </c>
      <c r="K127">
        <f>C127-I127</f>
        <v>1.3144617192763084</v>
      </c>
      <c r="L127" s="36">
        <f>K127^2</f>
        <v>1.7278096114428285</v>
      </c>
      <c r="M127" s="7"/>
      <c r="N127" s="7"/>
      <c r="O127" s="7"/>
      <c r="P127" s="7"/>
      <c r="Q127" s="7"/>
      <c r="R127" s="7"/>
      <c r="S127" s="7"/>
    </row>
    <row r="128" spans="1:19" ht="15.75" x14ac:dyDescent="0.25">
      <c r="A128" s="4">
        <v>42744</v>
      </c>
      <c r="B128">
        <v>17.7</v>
      </c>
      <c r="C128">
        <f>(B128-B127)/B127</f>
        <v>0.92600652883569101</v>
      </c>
      <c r="D128">
        <v>1.3488</v>
      </c>
      <c r="E128">
        <v>2.3647</v>
      </c>
      <c r="F128">
        <v>9.4053000000000004</v>
      </c>
      <c r="G128">
        <f>F128+E128</f>
        <v>11.77</v>
      </c>
      <c r="H128">
        <f>E128+D128*(G128-E128)</f>
        <v>15.050568640000002</v>
      </c>
      <c r="I128" s="15">
        <f>(((H128/100)+1)^(1/365)-1)</f>
        <v>3.8418767989645275E-4</v>
      </c>
      <c r="J128">
        <f>1+I128</f>
        <v>1.0003841876798965</v>
      </c>
      <c r="K128">
        <f>C128-I128</f>
        <v>0.92562234115579456</v>
      </c>
      <c r="L128" s="36">
        <f>K128^2</f>
        <v>0.85677671844673409</v>
      </c>
      <c r="M128" s="7"/>
      <c r="N128" s="7"/>
      <c r="O128" s="7"/>
      <c r="P128" s="7"/>
      <c r="Q128" s="7"/>
      <c r="R128" s="7"/>
      <c r="S128" s="7"/>
    </row>
    <row r="129" spans="1:19" ht="15.75" x14ac:dyDescent="0.25">
      <c r="A129" s="4">
        <v>42745</v>
      </c>
      <c r="B129">
        <v>27.7</v>
      </c>
      <c r="C129">
        <f>(B129-B128)/B128</f>
        <v>0.56497175141242939</v>
      </c>
      <c r="D129">
        <v>1.343</v>
      </c>
      <c r="E129">
        <v>2.3757000000000001</v>
      </c>
      <c r="F129">
        <v>9.3709000000000007</v>
      </c>
      <c r="G129">
        <f>F129+E129</f>
        <v>11.746600000000001</v>
      </c>
      <c r="H129">
        <f>E129+D129*(G129-E129)</f>
        <v>14.960818700000001</v>
      </c>
      <c r="I129" s="15">
        <f>(((H129/100)+1)^(1/365)-1)</f>
        <v>3.8204879045311557E-4</v>
      </c>
      <c r="J129">
        <f>1+I129</f>
        <v>1.0003820487904531</v>
      </c>
      <c r="K129">
        <f>C129-I129</f>
        <v>0.56458970262197627</v>
      </c>
      <c r="L129" s="36">
        <f>K129^2</f>
        <v>0.31876153230677162</v>
      </c>
      <c r="M129" s="7"/>
      <c r="N129" s="7"/>
      <c r="O129" s="7"/>
      <c r="P129" s="7"/>
      <c r="Q129" s="7"/>
      <c r="R129" s="7"/>
      <c r="S129" s="7"/>
    </row>
    <row r="130" spans="1:19" ht="15.75" x14ac:dyDescent="0.25">
      <c r="A130" s="4">
        <v>42746</v>
      </c>
      <c r="B130">
        <v>15.3</v>
      </c>
      <c r="C130">
        <f>(B130-B129)/B129</f>
        <v>-0.44765342960288806</v>
      </c>
      <c r="D130">
        <v>1.3143</v>
      </c>
      <c r="E130">
        <v>2.3721000000000001</v>
      </c>
      <c r="F130">
        <v>9.3626000000000005</v>
      </c>
      <c r="G130">
        <f>F130+E130</f>
        <v>11.7347</v>
      </c>
      <c r="H130">
        <f>E130+D130*(G130-E130)</f>
        <v>14.677365180000001</v>
      </c>
      <c r="I130" s="15">
        <f>(((H130/100)+1)^(1/365)-1)</f>
        <v>3.7528267313025054E-4</v>
      </c>
      <c r="J130">
        <f>1+I130</f>
        <v>1.0003752826731303</v>
      </c>
      <c r="K130">
        <f>C130-I130</f>
        <v>-0.44802871227601831</v>
      </c>
      <c r="L130" s="36">
        <f>K130^2</f>
        <v>0.2007297270237072</v>
      </c>
      <c r="M130" s="7"/>
      <c r="N130" s="7"/>
      <c r="O130" s="7"/>
      <c r="P130" s="7"/>
      <c r="Q130" s="7"/>
      <c r="R130" s="7"/>
      <c r="S130" s="7"/>
    </row>
    <row r="131" spans="1:19" ht="15.75" x14ac:dyDescent="0.25">
      <c r="A131" s="4">
        <v>42747</v>
      </c>
      <c r="B131">
        <v>14</v>
      </c>
      <c r="C131">
        <f>(B131-B130)/B130</f>
        <v>-8.4967320261437954E-2</v>
      </c>
      <c r="D131">
        <v>1.319</v>
      </c>
      <c r="E131">
        <v>2.3631000000000002</v>
      </c>
      <c r="F131">
        <v>9.3757999999999999</v>
      </c>
      <c r="G131">
        <f>F131+E131</f>
        <v>11.738900000000001</v>
      </c>
      <c r="H131">
        <f>E131+D131*(G131-E131)</f>
        <v>14.7297802</v>
      </c>
      <c r="I131" s="15">
        <f>(((H131/100)+1)^(1/365)-1)</f>
        <v>3.7653509077695269E-4</v>
      </c>
      <c r="J131">
        <f>1+I131</f>
        <v>1.000376535090777</v>
      </c>
      <c r="K131">
        <f>C131-I131</f>
        <v>-8.5343855352214906E-2</v>
      </c>
      <c r="L131" s="36">
        <f>K131^2</f>
        <v>7.2835736463797811E-3</v>
      </c>
      <c r="M131" s="7"/>
      <c r="N131" s="7"/>
      <c r="O131" s="7"/>
      <c r="P131" s="7"/>
      <c r="Q131" s="7"/>
      <c r="R131" s="7"/>
      <c r="S131" s="7"/>
    </row>
    <row r="132" spans="1:19" ht="15.75" x14ac:dyDescent="0.25">
      <c r="A132" s="4">
        <v>42748</v>
      </c>
      <c r="B132">
        <v>13.7</v>
      </c>
      <c r="C132">
        <f>(B132-B131)/B131</f>
        <v>-2.1428571428571481E-2</v>
      </c>
      <c r="D132">
        <v>1.3169</v>
      </c>
      <c r="E132">
        <v>2.3963999999999999</v>
      </c>
      <c r="F132">
        <v>9.3797999999999995</v>
      </c>
      <c r="G132">
        <f>F132+E132</f>
        <v>11.776199999999999</v>
      </c>
      <c r="H132">
        <f>E132+D132*(G132-E132)</f>
        <v>14.748658619999999</v>
      </c>
      <c r="I132" s="15">
        <f>(((H132/100)+1)^(1/365)-1)</f>
        <v>3.769860367195399E-4</v>
      </c>
      <c r="J132">
        <f>1+I132</f>
        <v>1.0003769860367195</v>
      </c>
      <c r="K132">
        <f>C132-I132</f>
        <v>-2.1805557465291021E-2</v>
      </c>
      <c r="L132" s="36">
        <f>K132^2</f>
        <v>4.7548233637210898E-4</v>
      </c>
      <c r="M132" s="7"/>
      <c r="N132" s="7"/>
      <c r="O132" s="7"/>
      <c r="P132" s="7"/>
      <c r="Q132" s="7"/>
      <c r="R132" s="7"/>
      <c r="S132" s="7"/>
    </row>
    <row r="133" spans="1:19" ht="15.75" x14ac:dyDescent="0.25">
      <c r="A133" s="4">
        <v>42752</v>
      </c>
      <c r="B133">
        <v>8.9</v>
      </c>
      <c r="C133">
        <f>(B133-B132)/B132</f>
        <v>-0.3503649635036496</v>
      </c>
      <c r="D133">
        <v>1.3913</v>
      </c>
      <c r="E133">
        <v>2.3252999999999999</v>
      </c>
      <c r="F133">
        <v>9.4774999999999991</v>
      </c>
      <c r="G133">
        <f>F133+E133</f>
        <v>11.8028</v>
      </c>
      <c r="H133">
        <f>E133+D133*(G133-E133)</f>
        <v>15.511345749999998</v>
      </c>
      <c r="I133" s="15">
        <f>(((H133/100)+1)^(1/365)-1)</f>
        <v>3.951426256880719E-4</v>
      </c>
      <c r="J133">
        <f>1+I133</f>
        <v>1.0003951426256881</v>
      </c>
      <c r="K133">
        <f>C133-I133</f>
        <v>-0.35076010612933767</v>
      </c>
      <c r="L133" s="36">
        <f>K133^2</f>
        <v>0.12303265205186423</v>
      </c>
      <c r="M133" s="7"/>
      <c r="N133" s="7"/>
      <c r="O133" s="7"/>
      <c r="P133" s="7"/>
      <c r="Q133" s="7"/>
      <c r="R133" s="7"/>
      <c r="S133" s="7"/>
    </row>
    <row r="134" spans="1:19" ht="15.75" x14ac:dyDescent="0.25">
      <c r="A134" s="4">
        <v>42753</v>
      </c>
      <c r="B134">
        <v>5.62</v>
      </c>
      <c r="C134">
        <f>(B134-B133)/B133</f>
        <v>-0.36853932584269666</v>
      </c>
      <c r="D134">
        <v>1.3774999999999999</v>
      </c>
      <c r="E134">
        <v>2.4295999999999998</v>
      </c>
      <c r="F134">
        <v>9.4670000000000005</v>
      </c>
      <c r="G134">
        <f>F134+E134</f>
        <v>11.896599999999999</v>
      </c>
      <c r="H134">
        <f>E134+D134*(G134-E134)</f>
        <v>15.470392499999999</v>
      </c>
      <c r="I134" s="15">
        <f>(((H134/100)+1)^(1/365)-1)</f>
        <v>3.9417073095981969E-4</v>
      </c>
      <c r="J134">
        <f>1+I134</f>
        <v>1.0003941707309598</v>
      </c>
      <c r="K134">
        <f>C134-I134</f>
        <v>-0.36893349657365648</v>
      </c>
      <c r="L134" s="36">
        <f>K134^2</f>
        <v>0.13611192489406421</v>
      </c>
      <c r="M134" s="7"/>
      <c r="N134" s="7"/>
      <c r="O134" s="7"/>
      <c r="P134" s="7"/>
      <c r="Q134" s="7"/>
      <c r="R134" s="7"/>
      <c r="S134" s="7"/>
    </row>
    <row r="135" spans="1:19" ht="15.75" x14ac:dyDescent="0.25">
      <c r="A135" s="4">
        <v>42754</v>
      </c>
      <c r="B135">
        <v>6.16</v>
      </c>
      <c r="C135">
        <f>(B135-B134)/B134</f>
        <v>9.6085409252669049E-2</v>
      </c>
      <c r="D135">
        <v>1.3672</v>
      </c>
      <c r="E135">
        <v>2.4739</v>
      </c>
      <c r="F135">
        <v>9.4830000000000005</v>
      </c>
      <c r="G135">
        <f>F135+E135</f>
        <v>11.956900000000001</v>
      </c>
      <c r="H135">
        <f>E135+D135*(G135-E135)</f>
        <v>15.439057600000002</v>
      </c>
      <c r="I135" s="15">
        <f>(((H135/100)+1)^(1/365)-1)</f>
        <v>3.934268649219419E-4</v>
      </c>
      <c r="J135">
        <f>1+I135</f>
        <v>1.0003934268649219</v>
      </c>
      <c r="K135">
        <f>C135-I135</f>
        <v>9.5691982387747107E-2</v>
      </c>
      <c r="L135" s="36">
        <f>K135^2</f>
        <v>9.1569554932969029E-3</v>
      </c>
      <c r="O135" s="7"/>
    </row>
    <row r="136" spans="1:19" ht="15.75" x14ac:dyDescent="0.25">
      <c r="A136" s="4">
        <v>42755</v>
      </c>
      <c r="B136">
        <v>7.96</v>
      </c>
      <c r="C136">
        <f>(B136-B135)/B135</f>
        <v>0.29220779220779219</v>
      </c>
      <c r="D136">
        <v>1.3898999999999999</v>
      </c>
      <c r="E136">
        <v>2.4668000000000001</v>
      </c>
      <c r="F136">
        <v>9.4687000000000001</v>
      </c>
      <c r="G136">
        <f>F136+E136</f>
        <v>11.935500000000001</v>
      </c>
      <c r="H136">
        <f>E136+D136*(G136-E136)</f>
        <v>15.627346130000003</v>
      </c>
      <c r="I136" s="15">
        <f>(((H136/100)+1)^(1/365)-1)</f>
        <v>3.9789366058862186E-4</v>
      </c>
      <c r="J136">
        <f>1+I136</f>
        <v>1.0003978936605886</v>
      </c>
      <c r="K136">
        <f>C136-I136</f>
        <v>0.29180989854720357</v>
      </c>
      <c r="L136" s="36">
        <f>K136^2</f>
        <v>8.5153016890129246E-2</v>
      </c>
      <c r="O136" s="7"/>
    </row>
    <row r="137" spans="1:19" ht="15.75" x14ac:dyDescent="0.25">
      <c r="A137" s="4">
        <v>42758</v>
      </c>
      <c r="B137">
        <v>7.75</v>
      </c>
      <c r="C137">
        <f>(B137-B136)/B136</f>
        <v>-2.638190954773869E-2</v>
      </c>
      <c r="D137">
        <v>1.4046000000000001</v>
      </c>
      <c r="E137">
        <v>2.3971</v>
      </c>
      <c r="F137">
        <v>9.5175000000000001</v>
      </c>
      <c r="G137">
        <f>F137+E137</f>
        <v>11.9146</v>
      </c>
      <c r="H137">
        <f>E137+D137*(G137-E137)</f>
        <v>15.765380500000001</v>
      </c>
      <c r="I137" s="15">
        <f>(((H137/100)+1)^(1/365)-1)</f>
        <v>4.0116366391873548E-4</v>
      </c>
      <c r="J137">
        <f>1+I137</f>
        <v>1.0004011636639187</v>
      </c>
      <c r="K137">
        <f>C137-I137</f>
        <v>-2.6783073211657425E-2</v>
      </c>
      <c r="L137" s="36">
        <f>K137^2</f>
        <v>7.1733301066100161E-4</v>
      </c>
      <c r="O137" s="7"/>
    </row>
    <row r="138" spans="1:19" ht="15.75" x14ac:dyDescent="0.25">
      <c r="A138" s="4">
        <v>42759</v>
      </c>
      <c r="B138">
        <v>7.47</v>
      </c>
      <c r="C138">
        <f>(B138-B137)/B137</f>
        <v>-3.6129032258064547E-2</v>
      </c>
      <c r="D138">
        <v>1.3995</v>
      </c>
      <c r="E138">
        <v>2.4651999999999998</v>
      </c>
      <c r="F138">
        <v>9.48</v>
      </c>
      <c r="G138">
        <f>F138+E138</f>
        <v>11.9452</v>
      </c>
      <c r="H138">
        <f>E138+D138*(G138-E138)</f>
        <v>15.73246</v>
      </c>
      <c r="I138" s="15">
        <f>(((H138/100)+1)^(1/365)-1)</f>
        <v>4.0038413787080174E-4</v>
      </c>
      <c r="J138">
        <f>1+I138</f>
        <v>1.0004003841378708</v>
      </c>
      <c r="K138">
        <f>C138-I138</f>
        <v>-3.6529416395935349E-2</v>
      </c>
      <c r="L138" s="36">
        <f>K138^2</f>
        <v>1.3343982622276303E-3</v>
      </c>
      <c r="O138" s="7"/>
    </row>
    <row r="139" spans="1:19" ht="15.75" x14ac:dyDescent="0.25">
      <c r="A139" s="4">
        <v>42760</v>
      </c>
      <c r="B139">
        <v>7.34</v>
      </c>
      <c r="C139">
        <f>(B139-B138)/B138</f>
        <v>-1.7402945113788475E-2</v>
      </c>
      <c r="D139">
        <v>1.3947000000000001</v>
      </c>
      <c r="E139">
        <v>2.5116000000000001</v>
      </c>
      <c r="F139">
        <v>9.4261999999999997</v>
      </c>
      <c r="G139">
        <f>F139+E139</f>
        <v>11.937799999999999</v>
      </c>
      <c r="H139">
        <f>E139+D139*(G139-E139)</f>
        <v>15.65832114</v>
      </c>
      <c r="I139" s="15">
        <f>(((H139/100)+1)^(1/365)-1)</f>
        <v>3.9862779029253836E-4</v>
      </c>
      <c r="J139">
        <f>1+I139</f>
        <v>1.0003986277902925</v>
      </c>
      <c r="K139">
        <f>C139-I139</f>
        <v>-1.7801572904081013E-2</v>
      </c>
      <c r="L139" s="36">
        <f>K139^2</f>
        <v>3.1689599785931133E-4</v>
      </c>
      <c r="O139" s="7"/>
    </row>
    <row r="140" spans="1:19" ht="15.75" x14ac:dyDescent="0.25">
      <c r="A140" s="4">
        <v>42761</v>
      </c>
      <c r="B140">
        <v>7.33</v>
      </c>
      <c r="C140">
        <f>(B140-B139)/B139</f>
        <v>-1.3623978201634586E-3</v>
      </c>
      <c r="D140">
        <v>1.3946000000000001</v>
      </c>
      <c r="E140">
        <v>2.5042999999999997</v>
      </c>
      <c r="F140">
        <v>9.4337999999999997</v>
      </c>
      <c r="G140">
        <f>F140+E140</f>
        <v>11.938099999999999</v>
      </c>
      <c r="H140">
        <f>E140+D140*(G140-E140)</f>
        <v>15.660677479999997</v>
      </c>
      <c r="I140" s="15">
        <f>(((H140/100)+1)^(1/365)-1)</f>
        <v>3.9868362919603939E-4</v>
      </c>
      <c r="J140">
        <f>1+I140</f>
        <v>1.000398683629196</v>
      </c>
      <c r="K140">
        <f>C140-I140</f>
        <v>-1.761081449359498E-3</v>
      </c>
      <c r="L140" s="36">
        <f>K140^2</f>
        <v>3.1014078712781503E-6</v>
      </c>
      <c r="O140" s="7"/>
    </row>
    <row r="141" spans="1:19" ht="15.75" x14ac:dyDescent="0.25">
      <c r="A141" s="4">
        <v>42762</v>
      </c>
      <c r="B141">
        <v>6.96</v>
      </c>
      <c r="C141">
        <f>(B141-B140)/B140</f>
        <v>-5.0477489768076415E-2</v>
      </c>
      <c r="D141">
        <v>1.4098999999999999</v>
      </c>
      <c r="E141">
        <v>2.4843000000000002</v>
      </c>
      <c r="F141">
        <v>9.4596999999999998</v>
      </c>
      <c r="G141">
        <f>F141+E141</f>
        <v>11.943999999999999</v>
      </c>
      <c r="H141">
        <f>E141+D141*(G141-E141)</f>
        <v>15.821531029999996</v>
      </c>
      <c r="I141" s="15">
        <f>(((H141/100)+1)^(1/365)-1)</f>
        <v>4.0249274496706455E-4</v>
      </c>
      <c r="J141">
        <f>1+I141</f>
        <v>1.0004024927449671</v>
      </c>
      <c r="K141">
        <f>C141-I141</f>
        <v>-5.087998251304348E-2</v>
      </c>
      <c r="L141" s="36">
        <f>K141^2</f>
        <v>2.5887726205276102E-3</v>
      </c>
      <c r="O141" s="7"/>
    </row>
    <row r="142" spans="1:19" ht="15.75" x14ac:dyDescent="0.25">
      <c r="A142" s="4">
        <v>42765</v>
      </c>
      <c r="B142">
        <v>6.52</v>
      </c>
      <c r="C142">
        <f>(B142-B141)/B141</f>
        <v>-6.3218390804597763E-2</v>
      </c>
      <c r="D142">
        <v>1.4476</v>
      </c>
      <c r="E142">
        <v>2.4881000000000002</v>
      </c>
      <c r="F142">
        <v>9.4304000000000006</v>
      </c>
      <c r="G142">
        <f>F142+E142</f>
        <v>11.918500000000002</v>
      </c>
      <c r="H142">
        <f>E142+D142*(G142-E142)</f>
        <v>16.139547040000004</v>
      </c>
      <c r="I142" s="15">
        <f>(((H142/100)+1)^(1/365)-1)</f>
        <v>4.1000806822411029E-4</v>
      </c>
      <c r="J142">
        <f>1+I142</f>
        <v>1.0004100080682241</v>
      </c>
      <c r="K142">
        <f>C142-I142</f>
        <v>-6.3628398872821873E-2</v>
      </c>
      <c r="L142" s="36">
        <f>K142^2</f>
        <v>4.0485731431189201E-3</v>
      </c>
      <c r="O142" s="7"/>
    </row>
    <row r="143" spans="1:19" ht="15.75" x14ac:dyDescent="0.25">
      <c r="A143" s="4">
        <v>42766</v>
      </c>
      <c r="B143">
        <v>6.29</v>
      </c>
      <c r="C143">
        <f>(B143-B142)/B142</f>
        <v>-3.527607361963183E-2</v>
      </c>
      <c r="D143">
        <v>1.456</v>
      </c>
      <c r="E143">
        <v>2.4531000000000001</v>
      </c>
      <c r="F143">
        <v>9.4146999999999998</v>
      </c>
      <c r="G143">
        <f>F143+E143</f>
        <v>11.867799999999999</v>
      </c>
      <c r="H143">
        <f>E143+D143*(G143-E143)</f>
        <v>16.1609032</v>
      </c>
      <c r="I143" s="15">
        <f>(((H143/100)+1)^(1/365)-1)</f>
        <v>4.1051201930830672E-4</v>
      </c>
      <c r="J143">
        <f>1+I143</f>
        <v>1.0004105120193083</v>
      </c>
      <c r="K143">
        <f>C143-I143</f>
        <v>-3.5686585638940137E-2</v>
      </c>
      <c r="L143" s="36">
        <f>K143^2</f>
        <v>1.2735323945654083E-3</v>
      </c>
      <c r="O143" s="7"/>
    </row>
    <row r="144" spans="1:19" ht="15.75" x14ac:dyDescent="0.25">
      <c r="A144" s="4">
        <v>42767</v>
      </c>
      <c r="B144">
        <v>8.3800000000000008</v>
      </c>
      <c r="C144">
        <f>(B144-B143)/B143</f>
        <v>0.33227344992050883</v>
      </c>
      <c r="D144">
        <v>1.4560999999999999</v>
      </c>
      <c r="E144">
        <v>2.4699</v>
      </c>
      <c r="F144">
        <v>9.4619</v>
      </c>
      <c r="G144">
        <f>F144+E144</f>
        <v>11.931799999999999</v>
      </c>
      <c r="H144">
        <f>E144+D144*(G144-E144)</f>
        <v>16.247372590000001</v>
      </c>
      <c r="I144" s="15">
        <f>(((H144/100)+1)^(1/365)-1)</f>
        <v>4.125515331023788E-4</v>
      </c>
      <c r="J144">
        <f>1+I144</f>
        <v>1.0004125515331024</v>
      </c>
      <c r="K144">
        <f>C144-I144</f>
        <v>0.33186089838740646</v>
      </c>
      <c r="L144" s="36">
        <f>K144^2</f>
        <v>0.11013165587849651</v>
      </c>
      <c r="O144" s="7"/>
    </row>
    <row r="145" spans="1:15" ht="15.75" x14ac:dyDescent="0.25">
      <c r="A145" s="4">
        <v>42768</v>
      </c>
      <c r="B145">
        <v>7.2</v>
      </c>
      <c r="C145">
        <f>(B145-B144)/B144</f>
        <v>-0.14081145584725543</v>
      </c>
      <c r="D145">
        <v>1.4551000000000001</v>
      </c>
      <c r="E145">
        <v>2.4737</v>
      </c>
      <c r="F145">
        <v>9.4308999999999994</v>
      </c>
      <c r="G145">
        <f>F145+E145</f>
        <v>11.904599999999999</v>
      </c>
      <c r="H145">
        <f>E145+D145*(G145-E145)</f>
        <v>16.196602589999998</v>
      </c>
      <c r="I145" s="15">
        <f>(((H145/100)+1)^(1/365)-1)</f>
        <v>4.1135422787252907E-4</v>
      </c>
      <c r="J145">
        <f>1+I145</f>
        <v>1.0004113542278725</v>
      </c>
      <c r="K145">
        <f>C145-I145</f>
        <v>-0.14122281007512796</v>
      </c>
      <c r="L145" s="36">
        <f>K145^2</f>
        <v>1.9943882085515664E-2</v>
      </c>
      <c r="O145" s="7"/>
    </row>
    <row r="146" spans="1:15" ht="15.75" x14ac:dyDescent="0.25">
      <c r="A146" s="4">
        <v>42769</v>
      </c>
      <c r="B146">
        <v>7.54</v>
      </c>
      <c r="C146">
        <f>(B146-B145)/B145</f>
        <v>4.72222222222222E-2</v>
      </c>
      <c r="D146">
        <v>1.4527999999999999</v>
      </c>
      <c r="E146">
        <v>2.4647999999999999</v>
      </c>
      <c r="F146">
        <v>9.2910000000000004</v>
      </c>
      <c r="G146">
        <f>F146+E146</f>
        <v>11.755800000000001</v>
      </c>
      <c r="H146">
        <f>E146+D146*(G146-E146)</f>
        <v>15.9627648</v>
      </c>
      <c r="I146" s="15">
        <f>(((H146/100)+1)^(1/365)-1)</f>
        <v>4.0583290457241183E-4</v>
      </c>
      <c r="J146">
        <f>1+I146</f>
        <v>1.0004058329045724</v>
      </c>
      <c r="K146">
        <f>C146-I146</f>
        <v>4.6816389317649788E-2</v>
      </c>
      <c r="L146" s="36">
        <f>K146^2</f>
        <v>2.1917743087417531E-3</v>
      </c>
      <c r="O146" s="7"/>
    </row>
    <row r="147" spans="1:15" ht="15.75" x14ac:dyDescent="0.25">
      <c r="A147" s="4">
        <v>42772</v>
      </c>
      <c r="B147">
        <v>7.64</v>
      </c>
      <c r="C147">
        <f>(B147-B146)/B146</f>
        <v>1.3262599469495973E-2</v>
      </c>
      <c r="D147">
        <v>1.4414</v>
      </c>
      <c r="E147">
        <v>2.4077000000000002</v>
      </c>
      <c r="F147">
        <v>9.3722999999999992</v>
      </c>
      <c r="G147">
        <f>F147+E147</f>
        <v>11.78</v>
      </c>
      <c r="H147">
        <f>E147+D147*(G147-E147)</f>
        <v>15.916933219999999</v>
      </c>
      <c r="I147" s="15">
        <f>(((H147/100)+1)^(1/365)-1)</f>
        <v>4.0474943874002633E-4</v>
      </c>
      <c r="J147">
        <f>1+I147</f>
        <v>1.00040474943874</v>
      </c>
      <c r="K147">
        <f>C147-I147</f>
        <v>1.2857850030755947E-2</v>
      </c>
      <c r="L147" s="36">
        <f>K147^2</f>
        <v>1.653243074134107E-4</v>
      </c>
      <c r="O147" s="7"/>
    </row>
    <row r="148" spans="1:15" ht="15.75" x14ac:dyDescent="0.25">
      <c r="A148" s="4">
        <v>42773</v>
      </c>
      <c r="B148">
        <v>7.34</v>
      </c>
      <c r="C148">
        <f>(B148-B147)/B147</f>
        <v>-3.9267015706806262E-2</v>
      </c>
      <c r="D148">
        <v>1.4416</v>
      </c>
      <c r="E148">
        <v>2.3931</v>
      </c>
      <c r="F148">
        <v>9.3262999999999998</v>
      </c>
      <c r="G148">
        <f>F148+E148</f>
        <v>11.7194</v>
      </c>
      <c r="H148">
        <f>E148+D148*(G148-E148)</f>
        <v>15.83789408</v>
      </c>
      <c r="I148" s="15">
        <f>(((H148/100)+1)^(1/365)-1)</f>
        <v>4.0287993686805024E-4</v>
      </c>
      <c r="J148">
        <f>1+I148</f>
        <v>1.0004028799368681</v>
      </c>
      <c r="K148">
        <f>C148-I148</f>
        <v>-3.9669895643674312E-2</v>
      </c>
      <c r="L148" s="36">
        <f>K148^2</f>
        <v>1.5737006203800101E-3</v>
      </c>
      <c r="O148" s="7"/>
    </row>
    <row r="149" spans="1:15" ht="15.75" x14ac:dyDescent="0.25">
      <c r="A149" s="4">
        <v>42774</v>
      </c>
      <c r="B149">
        <v>7.12</v>
      </c>
      <c r="C149">
        <f>(B149-B148)/B148</f>
        <v>-2.9972752043596698E-2</v>
      </c>
      <c r="D149">
        <v>1.4413</v>
      </c>
      <c r="E149">
        <v>2.3363</v>
      </c>
      <c r="F149">
        <v>9.3130000000000006</v>
      </c>
      <c r="G149">
        <f>F149+E149</f>
        <v>11.6493</v>
      </c>
      <c r="H149">
        <f>E149+D149*(G149-E149)</f>
        <v>15.7591269</v>
      </c>
      <c r="I149" s="15">
        <f>(((H149/100)+1)^(1/365)-1)</f>
        <v>4.0101560164407246E-4</v>
      </c>
      <c r="J149">
        <f>1+I149</f>
        <v>1.0004010156016441</v>
      </c>
      <c r="K149">
        <f>C149-I149</f>
        <v>-3.037376764524077E-2</v>
      </c>
      <c r="L149" s="36">
        <f>K149^2</f>
        <v>9.2256576096707503E-4</v>
      </c>
      <c r="O149" s="7"/>
    </row>
    <row r="150" spans="1:15" ht="15.75" x14ac:dyDescent="0.25">
      <c r="A150" s="4">
        <v>42775</v>
      </c>
      <c r="B150">
        <v>8.15</v>
      </c>
      <c r="C150">
        <f>(B150-B149)/B149</f>
        <v>0.14466292134831463</v>
      </c>
      <c r="D150">
        <v>1.4612000000000001</v>
      </c>
      <c r="E150">
        <v>2.3948</v>
      </c>
      <c r="F150">
        <v>9.2995000000000001</v>
      </c>
      <c r="G150">
        <f>F150+E150</f>
        <v>11.6943</v>
      </c>
      <c r="H150">
        <f>E150+D150*(G150-E150)</f>
        <v>15.983229400000001</v>
      </c>
      <c r="I150" s="15">
        <f>(((H150/100)+1)^(1/365)-1)</f>
        <v>4.0631655306255787E-4</v>
      </c>
      <c r="J150">
        <f>1+I150</f>
        <v>1.0004063165530626</v>
      </c>
      <c r="K150">
        <f>C150-I150</f>
        <v>0.14425660479525207</v>
      </c>
      <c r="L150" s="36">
        <f>K150^2</f>
        <v>2.0809968027053542E-2</v>
      </c>
      <c r="O150" s="7"/>
    </row>
    <row r="151" spans="1:15" ht="15.75" x14ac:dyDescent="0.25">
      <c r="A151" s="4">
        <v>42776</v>
      </c>
      <c r="B151">
        <v>7.85</v>
      </c>
      <c r="C151">
        <f>(B151-B150)/B150</f>
        <v>-3.6809815950920331E-2</v>
      </c>
      <c r="D151">
        <v>1.46</v>
      </c>
      <c r="E151">
        <v>2.4073000000000002</v>
      </c>
      <c r="F151">
        <v>9.2844999999999995</v>
      </c>
      <c r="G151">
        <f>F151+E151</f>
        <v>11.691800000000001</v>
      </c>
      <c r="H151">
        <f>E151+D151*(G151-E151)</f>
        <v>15.962670000000003</v>
      </c>
      <c r="I151" s="15">
        <f>(((H151/100)+1)^(1/365)-1)</f>
        <v>4.058306639260767E-4</v>
      </c>
      <c r="J151">
        <f>1+I151</f>
        <v>1.0004058306639261</v>
      </c>
      <c r="K151">
        <f>C151-I151</f>
        <v>-3.7215646614846408E-2</v>
      </c>
      <c r="L151" s="36">
        <f>K151^2</f>
        <v>1.3850043529611289E-3</v>
      </c>
      <c r="O151" s="7"/>
    </row>
    <row r="152" spans="1:15" ht="15.75" x14ac:dyDescent="0.25">
      <c r="A152" s="4">
        <v>42779</v>
      </c>
      <c r="B152">
        <v>7.6899999999999995</v>
      </c>
      <c r="C152">
        <f>(B152-B151)/B151</f>
        <v>-2.0382165605095561E-2</v>
      </c>
      <c r="D152">
        <v>1.4561999999999999</v>
      </c>
      <c r="E152">
        <v>2.4358</v>
      </c>
      <c r="F152">
        <v>9.2706999999999997</v>
      </c>
      <c r="G152">
        <f>F152+E152</f>
        <v>11.7065</v>
      </c>
      <c r="H152">
        <f>E152+D152*(G152-E152)</f>
        <v>15.93579334</v>
      </c>
      <c r="I152" s="15">
        <f>(((H152/100)+1)^(1/365)-1)</f>
        <v>4.0519534669258839E-4</v>
      </c>
      <c r="J152">
        <f>1+I152</f>
        <v>1.0004051953466926</v>
      </c>
      <c r="K152">
        <f>C152-I152</f>
        <v>-2.078736095178815E-2</v>
      </c>
      <c r="L152" s="36">
        <f>K152^2</f>
        <v>4.3211437533992672E-4</v>
      </c>
      <c r="O152" s="7"/>
    </row>
    <row r="153" spans="1:15" ht="15.75" x14ac:dyDescent="0.25">
      <c r="A153" s="4">
        <v>42780</v>
      </c>
      <c r="B153">
        <v>7.45</v>
      </c>
      <c r="C153">
        <f>(B153-B152)/B152</f>
        <v>-3.1209362808842567E-2</v>
      </c>
      <c r="D153">
        <v>1.4532</v>
      </c>
      <c r="E153">
        <v>2.4698000000000002</v>
      </c>
      <c r="F153">
        <v>9.2555999999999994</v>
      </c>
      <c r="G153">
        <f>F153+E153</f>
        <v>11.7254</v>
      </c>
      <c r="H153">
        <f>E153+D153*(G153-E153)</f>
        <v>15.920037920000002</v>
      </c>
      <c r="I153" s="15">
        <f>(((H153/100)+1)^(1/365)-1)</f>
        <v>4.0482284782972222E-4</v>
      </c>
      <c r="J153">
        <f>1+I153</f>
        <v>1.0004048228478297</v>
      </c>
      <c r="K153">
        <f>C153-I153</f>
        <v>-3.1614185656672289E-2</v>
      </c>
      <c r="L153" s="36">
        <f>K153^2</f>
        <v>9.9945673473454395E-4</v>
      </c>
      <c r="O153" s="7"/>
    </row>
    <row r="154" spans="1:15" ht="15.75" x14ac:dyDescent="0.25">
      <c r="A154" s="4">
        <v>42781</v>
      </c>
      <c r="B154">
        <v>7.64</v>
      </c>
      <c r="C154">
        <f>(B154-B153)/B153</f>
        <v>2.550335570469792E-2</v>
      </c>
      <c r="D154">
        <v>1.456</v>
      </c>
      <c r="E154">
        <v>2.4931999999999999</v>
      </c>
      <c r="F154">
        <v>9.2173999999999996</v>
      </c>
      <c r="G154">
        <f>F154+E154</f>
        <v>11.710599999999999</v>
      </c>
      <c r="H154">
        <f>E154+D154*(G154-E154)</f>
        <v>15.913734399999999</v>
      </c>
      <c r="I154" s="15">
        <f>(((H154/100)+1)^(1/365)-1)</f>
        <v>4.0467380217856785E-4</v>
      </c>
      <c r="J154">
        <f>1+I154</f>
        <v>1.0004046738021786</v>
      </c>
      <c r="K154">
        <f>C154-I154</f>
        <v>2.5098681902519352E-2</v>
      </c>
      <c r="L154" s="36">
        <f>K154^2</f>
        <v>6.2994383324385249E-4</v>
      </c>
      <c r="O154" s="7"/>
    </row>
    <row r="155" spans="1:15" ht="15.75" x14ac:dyDescent="0.25">
      <c r="A155" s="4">
        <v>42782</v>
      </c>
      <c r="B155">
        <v>7.29</v>
      </c>
      <c r="C155">
        <f>(B155-B154)/B154</f>
        <v>-4.5811518324607288E-2</v>
      </c>
      <c r="D155">
        <v>1.4571000000000001</v>
      </c>
      <c r="E155">
        <v>2.4466999999999999</v>
      </c>
      <c r="F155">
        <v>9.1775000000000002</v>
      </c>
      <c r="G155">
        <f>F155+E155</f>
        <v>11.6242</v>
      </c>
      <c r="H155">
        <f>E155+D155*(G155-E155)</f>
        <v>15.81923525</v>
      </c>
      <c r="I155" s="15">
        <f>(((H155/100)+1)^(1/365)-1)</f>
        <v>4.0243841653642143E-4</v>
      </c>
      <c r="J155">
        <f>1+I155</f>
        <v>1.0004024384165364</v>
      </c>
      <c r="K155">
        <f>C155-I155</f>
        <v>-4.6213956741143709E-2</v>
      </c>
      <c r="L155" s="36">
        <f>K155^2</f>
        <v>2.1357297976723022E-3</v>
      </c>
      <c r="O155" s="7"/>
    </row>
    <row r="156" spans="1:15" ht="15.75" x14ac:dyDescent="0.25">
      <c r="A156" s="4">
        <v>42783</v>
      </c>
      <c r="B156">
        <v>7.15</v>
      </c>
      <c r="C156">
        <f>(B156-B155)/B155</f>
        <v>-1.9204389574759902E-2</v>
      </c>
      <c r="D156">
        <v>1.4565000000000001</v>
      </c>
      <c r="E156">
        <v>2.4146999999999998</v>
      </c>
      <c r="F156">
        <v>9.1610999999999994</v>
      </c>
      <c r="G156">
        <f>F156+E156</f>
        <v>11.575799999999999</v>
      </c>
      <c r="H156">
        <f>E156+D156*(G156-E156)</f>
        <v>15.75784215</v>
      </c>
      <c r="I156" s="15">
        <f>(((H156/100)+1)^(1/365)-1)</f>
        <v>4.0098518249598314E-4</v>
      </c>
      <c r="J156">
        <f>1+I156</f>
        <v>1.000400985182496</v>
      </c>
      <c r="K156">
        <f>C156-I156</f>
        <v>-1.9605374757255885E-2</v>
      </c>
      <c r="L156" s="36">
        <f>K156^2</f>
        <v>3.8437071937244625E-4</v>
      </c>
      <c r="O156" s="7"/>
    </row>
    <row r="157" spans="1:15" ht="15.75" x14ac:dyDescent="0.25">
      <c r="A157" s="4">
        <v>42787</v>
      </c>
      <c r="B157">
        <v>6.64</v>
      </c>
      <c r="C157">
        <f>(B157-B156)/B156</f>
        <v>-7.132867132867142E-2</v>
      </c>
      <c r="D157">
        <v>1.4480999999999999</v>
      </c>
      <c r="E157">
        <v>2.4289999999999998</v>
      </c>
      <c r="F157">
        <v>9.1373999999999995</v>
      </c>
      <c r="G157">
        <f>F157+E157</f>
        <v>11.5664</v>
      </c>
      <c r="H157">
        <f>E157+D157*(G157-E157)</f>
        <v>15.660868939999999</v>
      </c>
      <c r="I157" s="15">
        <f>(((H157/100)+1)^(1/365)-1)</f>
        <v>3.9868816623189751E-4</v>
      </c>
      <c r="J157">
        <f>1+I157</f>
        <v>1.0003986881662319</v>
      </c>
      <c r="K157">
        <f>C157-I157</f>
        <v>-7.1727359494903317E-2</v>
      </c>
      <c r="L157" s="36">
        <f>K157^2</f>
        <v>5.1448141001110967E-3</v>
      </c>
      <c r="O157" s="7"/>
    </row>
    <row r="158" spans="1:15" ht="15.75" x14ac:dyDescent="0.25">
      <c r="A158" s="4">
        <v>42788</v>
      </c>
      <c r="B158">
        <v>6.4</v>
      </c>
      <c r="C158">
        <f>(B158-B157)/B157</f>
        <v>-3.6144578313252913E-2</v>
      </c>
      <c r="D158">
        <v>1.4492</v>
      </c>
      <c r="E158">
        <v>2.4129</v>
      </c>
      <c r="F158">
        <v>9.1402999999999999</v>
      </c>
      <c r="G158">
        <f>F158+E158</f>
        <v>11.5532</v>
      </c>
      <c r="H158">
        <f>E158+D158*(G158-E158)</f>
        <v>15.659022760000001</v>
      </c>
      <c r="I158" s="15">
        <f>(((H158/100)+1)^(1/365)-1)</f>
        <v>3.9864441691306318E-4</v>
      </c>
      <c r="J158">
        <f>1+I158</f>
        <v>1.0003986444169131</v>
      </c>
      <c r="K158">
        <f>C158-I158</f>
        <v>-3.6543222730165976E-2</v>
      </c>
      <c r="L158" s="36">
        <f>K158^2</f>
        <v>1.3354071275065193E-3</v>
      </c>
      <c r="O158" s="7"/>
    </row>
    <row r="159" spans="1:15" ht="15.75" x14ac:dyDescent="0.25">
      <c r="A159" s="4">
        <v>42789</v>
      </c>
      <c r="B159">
        <v>6.09</v>
      </c>
      <c r="C159">
        <f>(B159-B158)/B158</f>
        <v>-4.8437500000000078E-2</v>
      </c>
      <c r="D159">
        <v>1.4490000000000001</v>
      </c>
      <c r="E159">
        <v>2.3719999999999999</v>
      </c>
      <c r="F159">
        <v>9.1377000000000006</v>
      </c>
      <c r="G159">
        <f>F159+E159</f>
        <v>11.5097</v>
      </c>
      <c r="H159">
        <f>E159+D159*(G159-E159)</f>
        <v>15.612527300000002</v>
      </c>
      <c r="I159" s="15">
        <f>(((H159/100)+1)^(1/365)-1)</f>
        <v>3.9754237444689089E-4</v>
      </c>
      <c r="J159">
        <f>1+I159</f>
        <v>1.0003975423744469</v>
      </c>
      <c r="K159">
        <f>C159-I159</f>
        <v>-4.8835042374446969E-2</v>
      </c>
      <c r="L159" s="36">
        <f>K159^2</f>
        <v>2.384861363714031E-3</v>
      </c>
      <c r="O159" s="7"/>
    </row>
    <row r="160" spans="1:15" ht="15.75" x14ac:dyDescent="0.25">
      <c r="A160" s="4">
        <v>42790</v>
      </c>
      <c r="B160">
        <v>5.98</v>
      </c>
      <c r="C160">
        <f>(B160-B159)/B159</f>
        <v>-1.8062397372742109E-2</v>
      </c>
      <c r="D160">
        <v>1.4501999999999999</v>
      </c>
      <c r="E160">
        <v>2.3117000000000001</v>
      </c>
      <c r="F160">
        <v>9.2836999999999996</v>
      </c>
      <c r="G160">
        <f>F160+E160</f>
        <v>11.5954</v>
      </c>
      <c r="H160">
        <f>E160+D160*(G160-E160)</f>
        <v>15.774921739999998</v>
      </c>
      <c r="I160" s="15">
        <f>(((H160/100)+1)^(1/365)-1)</f>
        <v>4.0138955006341348E-4</v>
      </c>
      <c r="J160">
        <f>1+I160</f>
        <v>1.0004013895500634</v>
      </c>
      <c r="K160">
        <f>C160-I160</f>
        <v>-1.8463786922805522E-2</v>
      </c>
      <c r="L160" s="36">
        <f>K160^2</f>
        <v>3.4091142753076421E-4</v>
      </c>
      <c r="O160" s="7"/>
    </row>
    <row r="161" spans="1:15" ht="15.75" x14ac:dyDescent="0.25">
      <c r="A161" s="4">
        <v>42793</v>
      </c>
      <c r="B161">
        <v>5.8100000000000005</v>
      </c>
      <c r="C161">
        <f>(B161-B160)/B160</f>
        <v>-2.8428093645484934E-2</v>
      </c>
      <c r="D161">
        <v>1.4487999999999999</v>
      </c>
      <c r="E161">
        <v>2.3650000000000002</v>
      </c>
      <c r="F161">
        <v>9.1948000000000008</v>
      </c>
      <c r="G161">
        <f>F161+E161</f>
        <v>11.559800000000001</v>
      </c>
      <c r="H161">
        <f>E161+D161*(G161-E161)</f>
        <v>15.686426239999999</v>
      </c>
      <c r="I161" s="15">
        <f>(((H161/100)+1)^(1/365)-1)</f>
        <v>3.9929373145008995E-4</v>
      </c>
      <c r="J161">
        <f>1+I161</f>
        <v>1.0003992937314501</v>
      </c>
      <c r="K161">
        <f>C161-I161</f>
        <v>-2.8827387376935024E-2</v>
      </c>
      <c r="L161" s="36">
        <f>K161^2</f>
        <v>8.3101826297987279E-4</v>
      </c>
      <c r="O161" s="7"/>
    </row>
    <row r="162" spans="1:15" ht="15.75" x14ac:dyDescent="0.25">
      <c r="A162" s="4">
        <v>42794</v>
      </c>
      <c r="B162">
        <v>6.36</v>
      </c>
      <c r="C162">
        <f>(B162-B161)/B161</f>
        <v>9.466437177280547E-2</v>
      </c>
      <c r="D162">
        <v>1.4346999999999999</v>
      </c>
      <c r="E162">
        <v>2.3898999999999999</v>
      </c>
      <c r="F162">
        <v>9.1740999999999993</v>
      </c>
      <c r="G162">
        <f>F162+E162</f>
        <v>11.564</v>
      </c>
      <c r="H162">
        <f>E162+D162*(G162-E162)</f>
        <v>15.551981269999999</v>
      </c>
      <c r="I162" s="15">
        <f>(((H162/100)+1)^(1/365)-1)</f>
        <v>3.9610664052625033E-4</v>
      </c>
      <c r="J162">
        <f>1+I162</f>
        <v>1.0003961066405263</v>
      </c>
      <c r="K162">
        <f>C162-I162</f>
        <v>9.4268265132279219E-2</v>
      </c>
      <c r="L162" s="36">
        <f>K162^2</f>
        <v>8.8865058110496904E-3</v>
      </c>
      <c r="O162" s="7"/>
    </row>
    <row r="163" spans="1:15" ht="15.75" x14ac:dyDescent="0.25">
      <c r="A163" s="4">
        <v>42795</v>
      </c>
      <c r="B163">
        <v>6.49</v>
      </c>
      <c r="C163">
        <f>(B163-B162)/B162</f>
        <v>2.0440251572327026E-2</v>
      </c>
      <c r="D163">
        <v>1.4365000000000001</v>
      </c>
      <c r="E163">
        <v>2.4525999999999999</v>
      </c>
      <c r="F163">
        <v>9.1053999999999995</v>
      </c>
      <c r="G163">
        <f>F163+E163</f>
        <v>11.558</v>
      </c>
      <c r="H163">
        <f>E163+D163*(G163-E163)</f>
        <v>15.5325071</v>
      </c>
      <c r="I163" s="15">
        <f>(((H163/100)+1)^(1/365)-1)</f>
        <v>3.9564468816899456E-4</v>
      </c>
      <c r="J163">
        <f>1+I163</f>
        <v>1.000395644688169</v>
      </c>
      <c r="K163">
        <f>C163-I163</f>
        <v>2.0044606884158031E-2</v>
      </c>
      <c r="L163" s="36">
        <f>K163^2</f>
        <v>4.0178626514043555E-4</v>
      </c>
      <c r="O163" s="7"/>
    </row>
    <row r="164" spans="1:15" ht="15.75" x14ac:dyDescent="0.25">
      <c r="A164" s="4">
        <v>42796</v>
      </c>
      <c r="B164">
        <v>6.47</v>
      </c>
      <c r="C164">
        <f>(B164-B163)/B163</f>
        <v>-3.0816640986133224E-3</v>
      </c>
      <c r="D164">
        <v>1.4350000000000001</v>
      </c>
      <c r="E164">
        <v>2.4779</v>
      </c>
      <c r="F164">
        <v>9.1148000000000007</v>
      </c>
      <c r="G164">
        <f>F164+E164</f>
        <v>11.592700000000001</v>
      </c>
      <c r="H164">
        <f>E164+D164*(G164-E164)</f>
        <v>15.557638000000001</v>
      </c>
      <c r="I164" s="15">
        <f>(((H164/100)+1)^(1/365)-1)</f>
        <v>3.9624081088507346E-4</v>
      </c>
      <c r="J164">
        <f>1+I164</f>
        <v>1.0003962408108851</v>
      </c>
      <c r="K164">
        <f>C164-I164</f>
        <v>-3.4779049094983958E-3</v>
      </c>
      <c r="L164" s="36">
        <f>K164^2</f>
        <v>1.2095822559513045E-5</v>
      </c>
      <c r="O164" s="7"/>
    </row>
    <row r="165" spans="1:15" ht="15.75" x14ac:dyDescent="0.25">
      <c r="A165" s="4">
        <v>42797</v>
      </c>
      <c r="B165">
        <v>6.34</v>
      </c>
      <c r="C165">
        <f>(B165-B164)/B164</f>
        <v>-2.0092735703245733E-2</v>
      </c>
      <c r="D165">
        <v>1.4351</v>
      </c>
      <c r="E165">
        <v>2.4779999999999998</v>
      </c>
      <c r="F165">
        <v>9.1212999999999997</v>
      </c>
      <c r="G165">
        <f>F165+E165</f>
        <v>11.599299999999999</v>
      </c>
      <c r="H165">
        <f>E165+D165*(G165-E165)</f>
        <v>15.56797763</v>
      </c>
      <c r="I165" s="15">
        <f>(((H165/100)+1)^(1/365)-1)</f>
        <v>3.9648603668096527E-4</v>
      </c>
      <c r="J165">
        <f>1+I165</f>
        <v>1.000396486036681</v>
      </c>
      <c r="K165">
        <f>C165-I165</f>
        <v>-2.0489221739926698E-2</v>
      </c>
      <c r="L165" s="36">
        <f>K165^2</f>
        <v>4.1980820750788482E-4</v>
      </c>
      <c r="O165" s="7"/>
    </row>
    <row r="166" spans="1:15" ht="15.75" x14ac:dyDescent="0.25">
      <c r="A166" s="4">
        <v>42800</v>
      </c>
      <c r="B166">
        <v>6.43</v>
      </c>
      <c r="C166">
        <f>(B166-B165)/B165</f>
        <v>1.4195583596214489E-2</v>
      </c>
      <c r="D166">
        <v>1.4266000000000001</v>
      </c>
      <c r="E166">
        <v>2.4996999999999998</v>
      </c>
      <c r="F166">
        <v>9.1439000000000004</v>
      </c>
      <c r="G166">
        <f>F166+E166</f>
        <v>11.643599999999999</v>
      </c>
      <c r="H166">
        <f>E166+D166*(G166-E166)</f>
        <v>15.544387739999998</v>
      </c>
      <c r="I166" s="15">
        <f>(((H166/100)+1)^(1/365)-1)</f>
        <v>3.9592652146436258E-4</v>
      </c>
      <c r="J166">
        <f>1+I166</f>
        <v>1.0003959265214644</v>
      </c>
      <c r="K166">
        <f>C166-I166</f>
        <v>1.3799657074750126E-2</v>
      </c>
      <c r="L166" s="36">
        <f>K166^2</f>
        <v>1.904305353807012E-4</v>
      </c>
      <c r="O166" s="7"/>
    </row>
    <row r="167" spans="1:15" ht="15.75" x14ac:dyDescent="0.25">
      <c r="A167" s="4">
        <v>42801</v>
      </c>
      <c r="B167">
        <v>6.4</v>
      </c>
      <c r="C167">
        <f>(B167-B166)/B166</f>
        <v>-4.6656298600310049E-3</v>
      </c>
      <c r="D167">
        <v>1.4256</v>
      </c>
      <c r="E167">
        <v>2.5179</v>
      </c>
      <c r="F167">
        <v>9.1614000000000004</v>
      </c>
      <c r="G167">
        <f>F167+E167</f>
        <v>11.679300000000001</v>
      </c>
      <c r="H167">
        <f>E167+D167*(G167-E167)</f>
        <v>15.578391840000002</v>
      </c>
      <c r="I167" s="15">
        <f>(((H167/100)+1)^(1/365)-1)</f>
        <v>3.9673300918052767E-4</v>
      </c>
      <c r="J167">
        <f>1+I167</f>
        <v>1.0003967330091805</v>
      </c>
      <c r="K167">
        <f>C167-I167</f>
        <v>-5.0623628692115325E-3</v>
      </c>
      <c r="L167" s="36">
        <f>K167^2</f>
        <v>2.5627517819571619E-5</v>
      </c>
      <c r="O167" s="7"/>
    </row>
    <row r="168" spans="1:15" ht="15.75" x14ac:dyDescent="0.25">
      <c r="A168" s="4">
        <v>42802</v>
      </c>
      <c r="B168">
        <v>6.28</v>
      </c>
      <c r="C168">
        <f>(B168-B167)/B167</f>
        <v>-1.8750000000000017E-2</v>
      </c>
      <c r="D168">
        <v>1.4262999999999999</v>
      </c>
      <c r="E168">
        <v>2.5596999999999999</v>
      </c>
      <c r="F168">
        <v>9.1750000000000007</v>
      </c>
      <c r="G168">
        <f>F168+E168</f>
        <v>11.7347</v>
      </c>
      <c r="H168">
        <f>E168+D168*(G168-E168)</f>
        <v>15.6460025</v>
      </c>
      <c r="I168" s="15">
        <f>(((H168/100)+1)^(1/365)-1)</f>
        <v>3.9833585327397891E-4</v>
      </c>
      <c r="J168">
        <f>1+I168</f>
        <v>1.000398335853274</v>
      </c>
      <c r="K168">
        <f>C168-I168</f>
        <v>-1.9148335853273996E-2</v>
      </c>
      <c r="L168" s="36">
        <f>K168^2</f>
        <v>3.6665876594977833E-4</v>
      </c>
      <c r="O168" s="7"/>
    </row>
    <row r="169" spans="1:15" ht="15.75" x14ac:dyDescent="0.25">
      <c r="A169" s="4">
        <v>42803</v>
      </c>
      <c r="B169">
        <v>6.19</v>
      </c>
      <c r="C169">
        <f>(B169-B168)/B168</f>
        <v>-1.4331210191082779E-2</v>
      </c>
      <c r="D169">
        <v>1.4262000000000001</v>
      </c>
      <c r="E169">
        <v>2.6052999999999997</v>
      </c>
      <c r="F169">
        <v>9.1753</v>
      </c>
      <c r="G169">
        <f>F169+E169</f>
        <v>11.7806</v>
      </c>
      <c r="H169">
        <f>E169+D169*(G169-E169)</f>
        <v>15.69111286</v>
      </c>
      <c r="I169" s="15">
        <f>(((H169/100)+1)^(1/365)-1)</f>
        <v>3.9940476368349742E-4</v>
      </c>
      <c r="J169">
        <f>1+I169</f>
        <v>1.0003994047636835</v>
      </c>
      <c r="K169">
        <f>C169-I169</f>
        <v>-1.4730614954766276E-2</v>
      </c>
      <c r="L169" s="36">
        <f>K169^2</f>
        <v>2.1699101694558386E-4</v>
      </c>
      <c r="O169" s="7"/>
    </row>
    <row r="170" spans="1:15" ht="15.75" x14ac:dyDescent="0.25">
      <c r="A170" s="4">
        <v>42804</v>
      </c>
      <c r="B170">
        <v>6.05</v>
      </c>
      <c r="C170">
        <f>(B170-B169)/B169</f>
        <v>-2.2617124394184257E-2</v>
      </c>
      <c r="D170">
        <v>1.4209000000000001</v>
      </c>
      <c r="E170">
        <v>2.5745</v>
      </c>
      <c r="F170">
        <v>9.1478999999999999</v>
      </c>
      <c r="G170">
        <f>F170+E170</f>
        <v>11.7224</v>
      </c>
      <c r="H170">
        <f>E170+D170*(G170-E170)</f>
        <v>15.57275111</v>
      </c>
      <c r="I170" s="15">
        <f>(((H170/100)+1)^(1/365)-1)</f>
        <v>3.9659924228918619E-4</v>
      </c>
      <c r="J170">
        <f>1+I170</f>
        <v>1.0003965992422892</v>
      </c>
      <c r="K170">
        <f>C170-I170</f>
        <v>-2.3013723636473443E-2</v>
      </c>
      <c r="L170" s="36">
        <f>K170^2</f>
        <v>5.2963147561597642E-4</v>
      </c>
      <c r="O170" s="7"/>
    </row>
    <row r="171" spans="1:15" ht="15.75" x14ac:dyDescent="0.25">
      <c r="A171" s="4">
        <v>42807</v>
      </c>
      <c r="B171">
        <v>6.05</v>
      </c>
      <c r="C171">
        <f>(B171-B170)/B170</f>
        <v>0</v>
      </c>
      <c r="D171">
        <v>1.4231</v>
      </c>
      <c r="E171">
        <v>2.6257999999999999</v>
      </c>
      <c r="F171">
        <v>9.1324000000000005</v>
      </c>
      <c r="G171">
        <f>F171+E171</f>
        <v>11.7582</v>
      </c>
      <c r="H171">
        <f>E171+D171*(G171-E171)</f>
        <v>15.622118440000001</v>
      </c>
      <c r="I171" s="15">
        <f>(((H171/100)+1)^(1/365)-1)</f>
        <v>3.9776974128513665E-4</v>
      </c>
      <c r="J171">
        <f>1+I171</f>
        <v>1.0003977697412851</v>
      </c>
      <c r="K171">
        <f>C171-I171</f>
        <v>-3.9776974128513665E-4</v>
      </c>
      <c r="L171" s="36">
        <f>K171^2</f>
        <v>1.5822076708204454E-7</v>
      </c>
      <c r="O171" s="7"/>
    </row>
    <row r="172" spans="1:15" ht="15.75" x14ac:dyDescent="0.25">
      <c r="A172" s="4">
        <v>42808</v>
      </c>
      <c r="B172">
        <v>6.21</v>
      </c>
      <c r="C172">
        <f>(B172-B171)/B171</f>
        <v>2.6446280991735561E-2</v>
      </c>
      <c r="D172">
        <v>1.4407000000000001</v>
      </c>
      <c r="E172">
        <v>2.6002000000000001</v>
      </c>
      <c r="F172">
        <v>9.1844000000000001</v>
      </c>
      <c r="G172">
        <f>F172+E172</f>
        <v>11.784600000000001</v>
      </c>
      <c r="H172">
        <f>E172+D172*(G172-E172)</f>
        <v>15.832165079999999</v>
      </c>
      <c r="I172" s="15">
        <f>(((H172/100)+1)^(1/365)-1)</f>
        <v>4.027443801803976E-4</v>
      </c>
      <c r="J172">
        <f>1+I172</f>
        <v>1.0004027443801804</v>
      </c>
      <c r="K172">
        <f>C172-I172</f>
        <v>2.6043536611555163E-2</v>
      </c>
      <c r="L172" s="36">
        <f>K172^2</f>
        <v>6.7826579923741415E-4</v>
      </c>
      <c r="O172" s="7"/>
    </row>
    <row r="173" spans="1:15" ht="15.75" x14ac:dyDescent="0.25">
      <c r="A173" s="4">
        <v>42809</v>
      </c>
      <c r="B173">
        <v>6.19</v>
      </c>
      <c r="C173">
        <f>(B173-B172)/B172</f>
        <v>-3.2206119162640216E-3</v>
      </c>
      <c r="D173">
        <v>1.4382999999999999</v>
      </c>
      <c r="E173">
        <v>2.4929999999999999</v>
      </c>
      <c r="F173">
        <v>9.2948000000000004</v>
      </c>
      <c r="G173">
        <f>F173+E173</f>
        <v>11.787800000000001</v>
      </c>
      <c r="H173">
        <f>E173+D173*(G173-E173)</f>
        <v>15.861710840000001</v>
      </c>
      <c r="I173" s="15">
        <f>(((H173/100)+1)^(1/365)-1)</f>
        <v>4.034434052810898E-4</v>
      </c>
      <c r="J173">
        <f>1+I173</f>
        <v>1.0004034434052811</v>
      </c>
      <c r="K173">
        <f>C173-I173</f>
        <v>-3.6240553215451114E-3</v>
      </c>
      <c r="L173" s="36">
        <f>K173^2</f>
        <v>1.3133776973619442E-5</v>
      </c>
      <c r="O173" s="7"/>
    </row>
    <row r="174" spans="1:15" ht="15.75" x14ac:dyDescent="0.25">
      <c r="A174" s="4">
        <v>42810</v>
      </c>
      <c r="B174">
        <v>6.16</v>
      </c>
      <c r="C174">
        <f>(B174-B173)/B173</f>
        <v>-4.8465266558966472E-3</v>
      </c>
      <c r="D174">
        <v>1.4381999999999999</v>
      </c>
      <c r="E174">
        <v>2.5402</v>
      </c>
      <c r="F174">
        <v>9.3254999999999999</v>
      </c>
      <c r="G174">
        <f>F174+E174</f>
        <v>11.8657</v>
      </c>
      <c r="H174">
        <f>E174+D174*(G174-E174)</f>
        <v>15.9521341</v>
      </c>
      <c r="I174" s="15">
        <f>(((H174/100)+1)^(1/365)-1)</f>
        <v>4.0558163117898616E-4</v>
      </c>
      <c r="J174">
        <f>1+I174</f>
        <v>1.000405581631179</v>
      </c>
      <c r="K174">
        <f>C174-I174</f>
        <v>-5.2521082870756334E-3</v>
      </c>
      <c r="L174" s="36">
        <f>K174^2</f>
        <v>2.7584641459168543E-5</v>
      </c>
      <c r="O174" s="7"/>
    </row>
    <row r="175" spans="1:15" ht="15.75" x14ac:dyDescent="0.25">
      <c r="A175" s="4">
        <v>42811</v>
      </c>
      <c r="B175">
        <v>6.01</v>
      </c>
      <c r="C175">
        <f>(B175-B174)/B174</f>
        <v>-2.4350649350649407E-2</v>
      </c>
      <c r="D175">
        <v>1.4379999999999999</v>
      </c>
      <c r="E175">
        <v>2.5004999999999997</v>
      </c>
      <c r="F175">
        <v>9.3304000000000009</v>
      </c>
      <c r="G175">
        <f>F175+E175</f>
        <v>11.8309</v>
      </c>
      <c r="H175">
        <f>E175+D175*(G175-E175)</f>
        <v>15.9176152</v>
      </c>
      <c r="I175" s="15">
        <f>(((H175/100)+1)^(1/365)-1)</f>
        <v>4.0476556398649777E-4</v>
      </c>
      <c r="J175">
        <f>1+I175</f>
        <v>1.0004047655639865</v>
      </c>
      <c r="K175">
        <f>C175-I175</f>
        <v>-2.4755414914635905E-2</v>
      </c>
      <c r="L175" s="36">
        <f>K175^2</f>
        <v>6.1283056759577786E-4</v>
      </c>
      <c r="O175" s="7"/>
    </row>
    <row r="176" spans="1:15" ht="15.75" x14ac:dyDescent="0.25">
      <c r="A176" s="4">
        <v>42814</v>
      </c>
      <c r="B176">
        <v>5.9</v>
      </c>
      <c r="C176">
        <f>(B176-B175)/B175</f>
        <v>-1.8302828618968293E-2</v>
      </c>
      <c r="D176">
        <v>1.4497</v>
      </c>
      <c r="E176">
        <v>2.4607000000000001</v>
      </c>
      <c r="F176">
        <v>9.3255999999999997</v>
      </c>
      <c r="G176">
        <f>F176+E176</f>
        <v>11.786300000000001</v>
      </c>
      <c r="H176">
        <f>E176+D176*(G176-E176)</f>
        <v>15.980022320000003</v>
      </c>
      <c r="I176" s="15">
        <f>(((H176/100)+1)^(1/365)-1)</f>
        <v>4.0624076441719836E-4</v>
      </c>
      <c r="J176">
        <f>1+I176</f>
        <v>1.0004062407644172</v>
      </c>
      <c r="K176">
        <f>C176-I176</f>
        <v>-1.8709069383385492E-2</v>
      </c>
      <c r="L176" s="36">
        <f>K176^2</f>
        <v>3.5002927719233237E-4</v>
      </c>
      <c r="O176" s="7"/>
    </row>
    <row r="177" spans="1:15" ht="15.75" x14ac:dyDescent="0.25">
      <c r="A177" s="4">
        <v>42815</v>
      </c>
      <c r="B177">
        <v>5.84</v>
      </c>
      <c r="C177">
        <f>(B177-B176)/B176</f>
        <v>-1.0169491525423813E-2</v>
      </c>
      <c r="D177">
        <v>1.4450000000000001</v>
      </c>
      <c r="E177">
        <v>2.4175</v>
      </c>
      <c r="F177">
        <v>9.3582000000000001</v>
      </c>
      <c r="G177">
        <f>F177+E177</f>
        <v>11.775700000000001</v>
      </c>
      <c r="H177">
        <f>E177+D177*(G177-E177)</f>
        <v>15.940099000000002</v>
      </c>
      <c r="I177" s="15">
        <f>(((H177/100)+1)^(1/365)-1)</f>
        <v>4.0529713484382945E-4</v>
      </c>
      <c r="J177">
        <f>1+I177</f>
        <v>1.0004052971348438</v>
      </c>
      <c r="K177">
        <f>C177-I177</f>
        <v>-1.0574788660267643E-2</v>
      </c>
      <c r="L177" s="36">
        <f>K177^2</f>
        <v>1.1182615520932512E-4</v>
      </c>
      <c r="O177" s="7"/>
    </row>
    <row r="178" spans="1:15" ht="15.75" x14ac:dyDescent="0.25">
      <c r="A178" s="4">
        <v>42816</v>
      </c>
      <c r="B178">
        <v>5.84</v>
      </c>
      <c r="C178">
        <f>(B178-B177)/B177</f>
        <v>0</v>
      </c>
      <c r="D178">
        <v>1.4450000000000001</v>
      </c>
      <c r="E178">
        <v>2.4050000000000002</v>
      </c>
      <c r="F178">
        <v>9.3728999999999996</v>
      </c>
      <c r="G178">
        <f>F178+E178</f>
        <v>11.777899999999999</v>
      </c>
      <c r="H178">
        <f>E178+D178*(G178-E178)</f>
        <v>15.948840499999999</v>
      </c>
      <c r="I178" s="15">
        <f>(((H178/100)+1)^(1/365)-1)</f>
        <v>4.0550377707693208E-4</v>
      </c>
      <c r="J178">
        <f>1+I178</f>
        <v>1.0004055037770769</v>
      </c>
      <c r="K178">
        <f>C178-I178</f>
        <v>-4.0550377707693208E-4</v>
      </c>
      <c r="L178" s="36">
        <f>K178^2</f>
        <v>1.6443331322365823E-7</v>
      </c>
      <c r="O178" s="7"/>
    </row>
    <row r="179" spans="1:15" ht="15.75" x14ac:dyDescent="0.25">
      <c r="A179" s="4">
        <v>42817</v>
      </c>
      <c r="B179">
        <v>5.71</v>
      </c>
      <c r="C179">
        <f>(B179-B178)/B178</f>
        <v>-2.2260273972602721E-2</v>
      </c>
      <c r="D179">
        <v>1.4456</v>
      </c>
      <c r="E179">
        <v>2.4194</v>
      </c>
      <c r="F179">
        <v>9.3724000000000007</v>
      </c>
      <c r="G179">
        <f>F179+E179</f>
        <v>11.7918</v>
      </c>
      <c r="H179">
        <f>E179+D179*(G179-E179)</f>
        <v>15.96814144</v>
      </c>
      <c r="I179" s="15">
        <f>(((H179/100)+1)^(1/365)-1)</f>
        <v>4.0595998120784849E-4</v>
      </c>
      <c r="J179">
        <f>1+I179</f>
        <v>1.0004059599812078</v>
      </c>
      <c r="K179">
        <f>C179-I179</f>
        <v>-2.266623395381057E-2</v>
      </c>
      <c r="L179" s="36">
        <f>K179^2</f>
        <v>5.1375816164887518E-4</v>
      </c>
      <c r="O179" s="7"/>
    </row>
    <row r="180" spans="1:15" ht="15.75" x14ac:dyDescent="0.25">
      <c r="A180" s="4">
        <v>42818</v>
      </c>
      <c r="B180">
        <v>5.8</v>
      </c>
      <c r="C180">
        <f>(B180-B179)/B179</f>
        <v>1.5761821366024494E-2</v>
      </c>
      <c r="D180">
        <v>1.4474</v>
      </c>
      <c r="E180">
        <v>2.4123000000000001</v>
      </c>
      <c r="F180">
        <v>9.3774999999999995</v>
      </c>
      <c r="G180">
        <f>F180+E180</f>
        <v>11.7898</v>
      </c>
      <c r="H180">
        <f>E180+D180*(G180-E180)</f>
        <v>15.985293499999999</v>
      </c>
      <c r="I180" s="15">
        <f>(((H180/100)+1)^(1/365)-1)</f>
        <v>4.0636533008031606E-4</v>
      </c>
      <c r="J180">
        <f>1+I180</f>
        <v>1.0004063653300803</v>
      </c>
      <c r="K180">
        <f>C180-I180</f>
        <v>1.5355456035944178E-2</v>
      </c>
      <c r="L180" s="36">
        <f>K180^2</f>
        <v>2.357900300718145E-4</v>
      </c>
      <c r="O180" s="7"/>
    </row>
    <row r="181" spans="1:15" ht="15.75" x14ac:dyDescent="0.25">
      <c r="A181" s="4">
        <v>42821</v>
      </c>
      <c r="B181">
        <v>5.7</v>
      </c>
      <c r="C181">
        <f>(B181-B180)/B180</f>
        <v>-1.7241379310344768E-2</v>
      </c>
      <c r="D181">
        <v>1.4626999999999999</v>
      </c>
      <c r="E181">
        <v>2.3782000000000001</v>
      </c>
      <c r="F181">
        <v>9.3718000000000004</v>
      </c>
      <c r="G181">
        <f>F181+E181</f>
        <v>11.75</v>
      </c>
      <c r="H181">
        <f>E181+D181*(G181-E181)</f>
        <v>16.086331860000001</v>
      </c>
      <c r="I181" s="15">
        <f>(((H181/100)+1)^(1/365)-1)</f>
        <v>4.0875192310796393E-4</v>
      </c>
      <c r="J181">
        <f>1+I181</f>
        <v>1.000408751923108</v>
      </c>
      <c r="K181">
        <f>C181-I181</f>
        <v>-1.7650131233452732E-2</v>
      </c>
      <c r="L181" s="36">
        <f>K181^2</f>
        <v>3.1152713255810368E-4</v>
      </c>
      <c r="O181" s="7"/>
    </row>
    <row r="182" spans="1:15" ht="15.75" x14ac:dyDescent="0.25">
      <c r="A182" s="4">
        <v>42822</v>
      </c>
      <c r="B182">
        <v>5.65</v>
      </c>
      <c r="C182">
        <f>(B182-B181)/B181</f>
        <v>-8.7719298245613718E-3</v>
      </c>
      <c r="D182">
        <v>1.4712000000000001</v>
      </c>
      <c r="E182">
        <v>2.4178000000000002</v>
      </c>
      <c r="F182">
        <v>9.3414999999999999</v>
      </c>
      <c r="G182">
        <f>F182+E182</f>
        <v>11.7593</v>
      </c>
      <c r="H182">
        <f>E182+D182*(G182-E182)</f>
        <v>16.1610148</v>
      </c>
      <c r="I182" s="15">
        <f>(((H182/100)+1)^(1/365)-1)</f>
        <v>4.1051465254193786E-4</v>
      </c>
      <c r="J182">
        <f>1+I182</f>
        <v>1.0004105146525419</v>
      </c>
      <c r="K182">
        <f>C182-I182</f>
        <v>-9.1824444771033097E-3</v>
      </c>
      <c r="L182" s="36">
        <f>K182^2</f>
        <v>8.4317286575085073E-5</v>
      </c>
      <c r="O182" s="7"/>
    </row>
    <row r="183" spans="1:15" ht="15.75" x14ac:dyDescent="0.25">
      <c r="A183" s="4">
        <v>42823</v>
      </c>
      <c r="B183">
        <v>5.64</v>
      </c>
      <c r="C183">
        <f>(B183-B182)/B182</f>
        <v>-1.7699115044248982E-3</v>
      </c>
      <c r="D183">
        <v>1.4712000000000001</v>
      </c>
      <c r="E183">
        <v>2.3765000000000001</v>
      </c>
      <c r="F183">
        <v>9.3411000000000008</v>
      </c>
      <c r="G183">
        <f>F183+E183</f>
        <v>11.717600000000001</v>
      </c>
      <c r="H183">
        <f>E183+D183*(G183-E183)</f>
        <v>16.119126319999999</v>
      </c>
      <c r="I183" s="15">
        <f>(((H183/100)+1)^(1/365)-1)</f>
        <v>4.0952610470701423E-4</v>
      </c>
      <c r="J183">
        <f>1+I183</f>
        <v>1.000409526104707</v>
      </c>
      <c r="K183">
        <f>C183-I183</f>
        <v>-2.1794376091319127E-3</v>
      </c>
      <c r="L183" s="36">
        <f>K183^2</f>
        <v>4.749948292098628E-6</v>
      </c>
      <c r="O183" s="7"/>
    </row>
    <row r="184" spans="1:15" ht="15.75" x14ac:dyDescent="0.25">
      <c r="A184" s="4">
        <v>42824</v>
      </c>
      <c r="B184">
        <v>5.79</v>
      </c>
      <c r="C184">
        <f>(B184-B183)/B183</f>
        <v>2.659574468085113E-2</v>
      </c>
      <c r="D184">
        <v>1.4731000000000001</v>
      </c>
      <c r="E184">
        <v>2.4197000000000002</v>
      </c>
      <c r="F184">
        <v>9.3323999999999998</v>
      </c>
      <c r="G184">
        <f>F184+E184</f>
        <v>11.7521</v>
      </c>
      <c r="H184">
        <f>E184+D184*(G184-E184)</f>
        <v>16.167258440000001</v>
      </c>
      <c r="I184" s="15">
        <f>(((H184/100)+1)^(1/365)-1)</f>
        <v>4.1066196897698859E-4</v>
      </c>
      <c r="J184">
        <f>1+I184</f>
        <v>1.000410661968977</v>
      </c>
      <c r="K184">
        <f>C184-I184</f>
        <v>2.6185082711874141E-2</v>
      </c>
      <c r="L184" s="36">
        <f>K184^2</f>
        <v>6.8565855662769003E-4</v>
      </c>
      <c r="O184" s="7"/>
    </row>
    <row r="185" spans="1:15" ht="15.75" x14ac:dyDescent="0.25">
      <c r="A185" s="4">
        <v>42825</v>
      </c>
      <c r="B185">
        <v>5.76</v>
      </c>
      <c r="C185">
        <f>(B185-B184)/B184</f>
        <v>-5.1813471502591101E-3</v>
      </c>
      <c r="D185">
        <v>1.4708999999999999</v>
      </c>
      <c r="E185">
        <v>2.3874</v>
      </c>
      <c r="F185">
        <v>9.3407</v>
      </c>
      <c r="G185">
        <f>F185+E185</f>
        <v>11.7281</v>
      </c>
      <c r="H185">
        <f>E185+D185*(G185-E185)</f>
        <v>16.126635629999999</v>
      </c>
      <c r="I185" s="15">
        <f>(((H185/100)+1)^(1/365)-1)</f>
        <v>4.0970334694456767E-4</v>
      </c>
      <c r="J185">
        <f>1+I185</f>
        <v>1.0004097033469446</v>
      </c>
      <c r="K185">
        <f>C185-I185</f>
        <v>-5.5910504972036777E-3</v>
      </c>
      <c r="L185" s="36">
        <f>K185^2</f>
        <v>3.1259845662281494E-5</v>
      </c>
      <c r="O185" s="7"/>
    </row>
    <row r="186" spans="1:15" ht="15.75" x14ac:dyDescent="0.25">
      <c r="A186" s="4">
        <v>42828</v>
      </c>
      <c r="B186">
        <v>5.87</v>
      </c>
      <c r="C186">
        <f>(B186-B185)/B185</f>
        <v>1.9097222222222279E-2</v>
      </c>
      <c r="D186">
        <v>1.4775</v>
      </c>
      <c r="E186">
        <v>2.3193000000000001</v>
      </c>
      <c r="F186">
        <v>9.3566000000000003</v>
      </c>
      <c r="G186">
        <f>F186+E186</f>
        <v>11.6759</v>
      </c>
      <c r="H186">
        <f>E186+D186*(G186-E186)</f>
        <v>16.143676500000002</v>
      </c>
      <c r="I186" s="15">
        <f>(((H186/100)+1)^(1/365)-1)</f>
        <v>4.101055201888304E-4</v>
      </c>
      <c r="J186">
        <f>1+I186</f>
        <v>1.0004101055201888</v>
      </c>
      <c r="K186">
        <f>C186-I186</f>
        <v>1.8687116702033449E-2</v>
      </c>
      <c r="L186" s="36">
        <f>K186^2</f>
        <v>3.4920833063541748E-4</v>
      </c>
      <c r="O186" s="7"/>
    </row>
    <row r="187" spans="1:15" ht="15.75" x14ac:dyDescent="0.25">
      <c r="A187" s="4">
        <v>42829</v>
      </c>
      <c r="B187">
        <v>5.92</v>
      </c>
      <c r="C187">
        <f>(B187-B186)/B186</f>
        <v>8.5178875638841269E-3</v>
      </c>
      <c r="D187">
        <v>1.4776</v>
      </c>
      <c r="E187">
        <v>2.3605</v>
      </c>
      <c r="F187">
        <v>9.3757999999999999</v>
      </c>
      <c r="G187">
        <f>F187+E187</f>
        <v>11.7363</v>
      </c>
      <c r="H187">
        <f>E187+D187*(G187-E187)</f>
        <v>16.21418208</v>
      </c>
      <c r="I187" s="15">
        <f>(((H187/100)+1)^(1/365)-1)</f>
        <v>4.1176886274829627E-4</v>
      </c>
      <c r="J187">
        <f>1+I187</f>
        <v>1.0004117688627483</v>
      </c>
      <c r="K187">
        <f>C187-I187</f>
        <v>8.1061187011358306E-3</v>
      </c>
      <c r="L187" s="36">
        <f>K187^2</f>
        <v>6.5709160396904042E-5</v>
      </c>
      <c r="O187" s="7"/>
    </row>
    <row r="188" spans="1:15" ht="15.75" x14ac:dyDescent="0.25">
      <c r="A188" s="4">
        <v>42830</v>
      </c>
      <c r="B188">
        <v>6.01</v>
      </c>
      <c r="C188">
        <f>(B188-B187)/B187</f>
        <v>1.5202702702702679E-2</v>
      </c>
      <c r="D188">
        <v>1.4755</v>
      </c>
      <c r="E188">
        <v>2.3353999999999999</v>
      </c>
      <c r="F188">
        <v>9.3960000000000008</v>
      </c>
      <c r="G188">
        <f>F188+E188</f>
        <v>11.731400000000001</v>
      </c>
      <c r="H188">
        <f>E188+D188*(G188-E188)</f>
        <v>16.199198000000003</v>
      </c>
      <c r="I188" s="15">
        <f>(((H188/100)+1)^(1/365)-1)</f>
        <v>4.1141544789069506E-4</v>
      </c>
      <c r="J188">
        <f>1+I188</f>
        <v>1.0004114154478907</v>
      </c>
      <c r="K188">
        <f>C188-I188</f>
        <v>1.4791287254811984E-2</v>
      </c>
      <c r="L188" s="36">
        <f>K188^2</f>
        <v>2.1878217865436343E-4</v>
      </c>
      <c r="O188" s="7"/>
    </row>
    <row r="189" spans="1:15" ht="15.75" x14ac:dyDescent="0.25">
      <c r="A189" s="4">
        <v>42831</v>
      </c>
      <c r="B189">
        <v>5.99</v>
      </c>
      <c r="C189">
        <f>(B189-B188)/B188</f>
        <v>-3.327787021630545E-3</v>
      </c>
      <c r="D189">
        <v>1.4754</v>
      </c>
      <c r="E189">
        <v>2.3407999999999998</v>
      </c>
      <c r="F189">
        <v>9.3914000000000009</v>
      </c>
      <c r="G189">
        <f>F189+E189</f>
        <v>11.732200000000001</v>
      </c>
      <c r="H189">
        <f>E189+D189*(G189-E189)</f>
        <v>16.196871560000002</v>
      </c>
      <c r="I189" s="15">
        <f>(((H189/100)+1)^(1/365)-1)</f>
        <v>4.1136057234703038E-4</v>
      </c>
      <c r="J189">
        <f>1+I189</f>
        <v>1.000411360572347</v>
      </c>
      <c r="K189">
        <f>C189-I189</f>
        <v>-3.7391475939775754E-3</v>
      </c>
      <c r="L189" s="36">
        <f>K189^2</f>
        <v>1.3981224729548292E-5</v>
      </c>
      <c r="O189" s="7"/>
    </row>
    <row r="190" spans="1:15" ht="15.75" x14ac:dyDescent="0.25">
      <c r="A190" s="4">
        <v>42832</v>
      </c>
      <c r="B190">
        <v>5.7</v>
      </c>
      <c r="C190">
        <f>(B190-B189)/B189</f>
        <v>-4.8414023372287146E-2</v>
      </c>
      <c r="D190">
        <v>1.4873000000000001</v>
      </c>
      <c r="E190">
        <v>2.3822000000000001</v>
      </c>
      <c r="F190">
        <v>9.4095999999999993</v>
      </c>
      <c r="G190">
        <f>F190+E190</f>
        <v>11.791799999999999</v>
      </c>
      <c r="H190">
        <f>E190+D190*(G190-E190)</f>
        <v>16.377098079999996</v>
      </c>
      <c r="I190" s="15">
        <f>(((H190/100)+1)^(1/365)-1)</f>
        <v>4.1560847295341041E-4</v>
      </c>
      <c r="J190">
        <f>1+I190</f>
        <v>1.0004156084729534</v>
      </c>
      <c r="K190">
        <f>C190-I190</f>
        <v>-4.8829631845240556E-2</v>
      </c>
      <c r="L190" s="36">
        <f>K190^2</f>
        <v>2.3843329461417308E-3</v>
      </c>
      <c r="O190" s="7"/>
    </row>
    <row r="191" spans="1:15" ht="15.75" x14ac:dyDescent="0.25">
      <c r="A191" s="4">
        <v>42835</v>
      </c>
      <c r="B191">
        <v>5.77</v>
      </c>
      <c r="C191">
        <f>(B191-B190)/B190</f>
        <v>1.2280701754385859E-2</v>
      </c>
      <c r="D191">
        <v>1.4842</v>
      </c>
      <c r="E191">
        <v>2.3660999999999999</v>
      </c>
      <c r="F191">
        <v>9.4106000000000005</v>
      </c>
      <c r="G191">
        <f>F191+E191</f>
        <v>11.7767</v>
      </c>
      <c r="H191">
        <f>E191+D191*(G191-E191)</f>
        <v>16.33331252</v>
      </c>
      <c r="I191" s="15">
        <f>(((H191/100)+1)^(1/365)-1)</f>
        <v>4.1457706027037133E-4</v>
      </c>
      <c r="J191">
        <f>1+I191</f>
        <v>1.0004145770602704</v>
      </c>
      <c r="K191">
        <f>C191-I191</f>
        <v>1.1866124694115488E-2</v>
      </c>
      <c r="L191" s="36">
        <f>K191^2</f>
        <v>1.4080491525629739E-4</v>
      </c>
      <c r="O191" s="7"/>
    </row>
    <row r="192" spans="1:15" ht="15.75" x14ac:dyDescent="0.25">
      <c r="A192" s="4">
        <v>42836</v>
      </c>
      <c r="B192">
        <v>5.84</v>
      </c>
      <c r="C192">
        <f>(B192-B191)/B191</f>
        <v>1.2131715771230553E-2</v>
      </c>
      <c r="D192">
        <v>1.5024</v>
      </c>
      <c r="E192">
        <v>2.2961999999999998</v>
      </c>
      <c r="F192">
        <v>9.4080999999999992</v>
      </c>
      <c r="G192">
        <f>F192+E192</f>
        <v>11.7043</v>
      </c>
      <c r="H192">
        <f>E192+D192*(G192-E192)</f>
        <v>16.43092944</v>
      </c>
      <c r="I192" s="15">
        <f>(((H192/100)+1)^(1/365)-1)</f>
        <v>4.1687599427575606E-4</v>
      </c>
      <c r="J192">
        <f>1+I192</f>
        <v>1.0004168759942758</v>
      </c>
      <c r="K192">
        <f>C192-I192</f>
        <v>1.1714839776954797E-2</v>
      </c>
      <c r="L192" s="36">
        <f>K192^2</f>
        <v>1.3723747099972231E-4</v>
      </c>
      <c r="O192" s="7"/>
    </row>
    <row r="193" spans="1:15" ht="15.75" x14ac:dyDescent="0.25">
      <c r="A193" s="4">
        <v>42837</v>
      </c>
      <c r="B193">
        <v>5.7</v>
      </c>
      <c r="C193">
        <f>(B193-B192)/B192</f>
        <v>-2.3972602739725974E-2</v>
      </c>
      <c r="D193">
        <v>1.5038</v>
      </c>
      <c r="E193">
        <v>2.2391999999999999</v>
      </c>
      <c r="F193">
        <v>9.4144000000000005</v>
      </c>
      <c r="G193">
        <f>F193+E193</f>
        <v>11.653600000000001</v>
      </c>
      <c r="H193">
        <f>E193+D193*(G193-E193)</f>
        <v>16.39657472</v>
      </c>
      <c r="I193" s="15">
        <f>(((H193/100)+1)^(1/365)-1)</f>
        <v>4.1606714034814196E-4</v>
      </c>
      <c r="J193">
        <f>1+I193</f>
        <v>1.0004160671403481</v>
      </c>
      <c r="K193">
        <f>C193-I193</f>
        <v>-2.4388669880074116E-2</v>
      </c>
      <c r="L193" s="36">
        <f>K193^2</f>
        <v>5.9480721851923443E-4</v>
      </c>
      <c r="O193" s="7"/>
    </row>
    <row r="194" spans="1:15" ht="15.75" x14ac:dyDescent="0.25">
      <c r="A194" s="4">
        <v>42838</v>
      </c>
      <c r="B194">
        <v>5.66</v>
      </c>
      <c r="C194">
        <f>(B194-B193)/B193</f>
        <v>-7.017543859649129E-3</v>
      </c>
      <c r="D194">
        <v>1.5024</v>
      </c>
      <c r="E194">
        <v>2.2374000000000001</v>
      </c>
      <c r="F194">
        <v>9.4464000000000006</v>
      </c>
      <c r="G194">
        <f>F194+E194</f>
        <v>11.683800000000002</v>
      </c>
      <c r="H194">
        <f>E194+D194*(G194-E194)</f>
        <v>16.42967136</v>
      </c>
      <c r="I194" s="15">
        <f>(((H194/100)+1)^(1/365)-1)</f>
        <v>4.1684637800454283E-4</v>
      </c>
      <c r="J194">
        <f>1+I194</f>
        <v>1.0004168463780045</v>
      </c>
      <c r="K194">
        <f>C194-I194</f>
        <v>-7.4343902376536718E-3</v>
      </c>
      <c r="L194" s="36">
        <f>K194^2</f>
        <v>5.5270158205720217E-5</v>
      </c>
      <c r="O194" s="7"/>
    </row>
    <row r="195" spans="1:15" ht="15.75" x14ac:dyDescent="0.25">
      <c r="A195" s="4">
        <v>42842</v>
      </c>
      <c r="B195">
        <v>5.6</v>
      </c>
      <c r="C195">
        <f>(B195-B194)/B194</f>
        <v>-1.0600706713781006E-2</v>
      </c>
      <c r="D195">
        <v>1.4913000000000001</v>
      </c>
      <c r="E195">
        <v>2.2498</v>
      </c>
      <c r="F195">
        <v>9.4319000000000006</v>
      </c>
      <c r="G195">
        <f>F195+E195</f>
        <v>11.681700000000001</v>
      </c>
      <c r="H195">
        <f>E195+D195*(G195-E195)</f>
        <v>16.315592470000002</v>
      </c>
      <c r="I195" s="15">
        <f>(((H195/100)+1)^(1/365)-1)</f>
        <v>4.1415953671419814E-4</v>
      </c>
      <c r="J195">
        <f>1+I195</f>
        <v>1.0004141595367142</v>
      </c>
      <c r="K195">
        <f>C195-I195</f>
        <v>-1.1014866250495204E-2</v>
      </c>
      <c r="L195" s="36">
        <f>K195^2</f>
        <v>1.2132727851629828E-4</v>
      </c>
      <c r="O195" s="7"/>
    </row>
    <row r="196" spans="1:15" ht="15.75" x14ac:dyDescent="0.25">
      <c r="A196" s="4">
        <v>42843</v>
      </c>
      <c r="B196">
        <v>5.47</v>
      </c>
      <c r="C196">
        <f>(B196-B195)/B195</f>
        <v>-2.3214285714285698E-2</v>
      </c>
      <c r="D196">
        <v>1.4948000000000001</v>
      </c>
      <c r="E196">
        <v>2.1682000000000001</v>
      </c>
      <c r="F196">
        <v>9.4463000000000008</v>
      </c>
      <c r="G196">
        <f>F196+E196</f>
        <v>11.614500000000001</v>
      </c>
      <c r="H196">
        <f>E196+D196*(G196-E196)</f>
        <v>16.288529240000003</v>
      </c>
      <c r="I196" s="15">
        <f>(((H196/100)+1)^(1/365)-1)</f>
        <v>4.1352174474429404E-4</v>
      </c>
      <c r="J196">
        <f>1+I196</f>
        <v>1.0004135217447443</v>
      </c>
      <c r="K196">
        <f>C196-I196</f>
        <v>-2.3627807459029992E-2</v>
      </c>
      <c r="L196" s="36">
        <f>K196^2</f>
        <v>5.5827328532099337E-4</v>
      </c>
      <c r="O196" s="7"/>
    </row>
    <row r="197" spans="1:15" ht="15.75" x14ac:dyDescent="0.25">
      <c r="A197" s="4">
        <v>42844</v>
      </c>
      <c r="B197">
        <v>5.44</v>
      </c>
      <c r="C197">
        <f>(B197-B196)/B196</f>
        <v>-5.4844606946982382E-3</v>
      </c>
      <c r="D197">
        <v>1.4946999999999999</v>
      </c>
      <c r="E197">
        <v>2.2143000000000002</v>
      </c>
      <c r="F197">
        <v>9.5122999999999998</v>
      </c>
      <c r="G197">
        <f>F197+E197</f>
        <v>11.726599999999999</v>
      </c>
      <c r="H197">
        <f>E197+D197*(G197-E197)</f>
        <v>16.43233481</v>
      </c>
      <c r="I197" s="15">
        <f>(((H197/100)+1)^(1/365)-1)</f>
        <v>4.169090775012485E-4</v>
      </c>
      <c r="J197">
        <f>1+I197</f>
        <v>1.0004169090775012</v>
      </c>
      <c r="K197">
        <f>C197-I197</f>
        <v>-5.9013697721994867E-3</v>
      </c>
      <c r="L197" s="36">
        <f>K197^2</f>
        <v>3.4826165188229823E-5</v>
      </c>
      <c r="O197" s="7"/>
    </row>
    <row r="198" spans="1:15" ht="15.75" x14ac:dyDescent="0.25">
      <c r="A198" s="4">
        <v>42845</v>
      </c>
      <c r="B198">
        <v>5.26</v>
      </c>
      <c r="C198">
        <f>(B198-B197)/B197</f>
        <v>-3.3088235294117758E-2</v>
      </c>
      <c r="D198">
        <v>1.4868999999999999</v>
      </c>
      <c r="E198">
        <v>2.2320000000000002</v>
      </c>
      <c r="F198">
        <v>9.4929000000000006</v>
      </c>
      <c r="G198">
        <f>F198+E198</f>
        <v>11.724900000000002</v>
      </c>
      <c r="H198">
        <f>E198+D198*(G198-E198)</f>
        <v>16.346993010000002</v>
      </c>
      <c r="I198" s="15">
        <f>(((H198/100)+1)^(1/365)-1)</f>
        <v>4.1489935948013645E-4</v>
      </c>
      <c r="J198">
        <f>1+I198</f>
        <v>1.0004148993594801</v>
      </c>
      <c r="K198">
        <f>C198-I198</f>
        <v>-3.3503134653597895E-2</v>
      </c>
      <c r="L198" s="36">
        <f>K198^2</f>
        <v>1.1224600316171122E-3</v>
      </c>
      <c r="O198" s="7"/>
    </row>
    <row r="199" spans="1:15" ht="15.75" x14ac:dyDescent="0.25">
      <c r="A199" s="4">
        <v>42846</v>
      </c>
      <c r="B199">
        <v>4.6899999999999995</v>
      </c>
      <c r="C199">
        <f>(B199-B198)/B198</f>
        <v>-0.1083650190114069</v>
      </c>
      <c r="D199">
        <v>1.4956</v>
      </c>
      <c r="E199">
        <v>2.2480000000000002</v>
      </c>
      <c r="F199">
        <v>9.4600000000000009</v>
      </c>
      <c r="G199">
        <f>F199+E199</f>
        <v>11.708000000000002</v>
      </c>
      <c r="H199">
        <f>E199+D199*(G199-E199)</f>
        <v>16.396376000000004</v>
      </c>
      <c r="I199" s="15">
        <f>(((H199/100)+1)^(1/365)-1)</f>
        <v>4.1606246095504673E-4</v>
      </c>
      <c r="J199">
        <f>1+I199</f>
        <v>1.000416062460955</v>
      </c>
      <c r="K199">
        <f>C199-I199</f>
        <v>-0.10878108147236194</v>
      </c>
      <c r="L199" s="36">
        <f>K199^2</f>
        <v>1.1833323686296646E-2</v>
      </c>
      <c r="O199" s="7"/>
    </row>
    <row r="200" spans="1:15" ht="15.75" x14ac:dyDescent="0.25">
      <c r="A200" s="4">
        <v>42849</v>
      </c>
      <c r="B200">
        <v>4.59</v>
      </c>
      <c r="C200">
        <f>(B200-B199)/B199</f>
        <v>-2.132196162046901E-2</v>
      </c>
      <c r="D200">
        <v>1.4843999999999999</v>
      </c>
      <c r="E200">
        <v>2.2730000000000001</v>
      </c>
      <c r="F200">
        <v>9.4016999999999999</v>
      </c>
      <c r="G200">
        <f>F200+E200</f>
        <v>11.6747</v>
      </c>
      <c r="H200">
        <f>E200+D200*(G200-E200)</f>
        <v>16.22888348</v>
      </c>
      <c r="I200" s="15">
        <f>(((H200/100)+1)^(1/365)-1)</f>
        <v>4.1211556614695333E-4</v>
      </c>
      <c r="J200">
        <f>1+I200</f>
        <v>1.000412115566147</v>
      </c>
      <c r="K200">
        <f>C200-I200</f>
        <v>-2.1734077186615963E-2</v>
      </c>
      <c r="L200" s="36">
        <f>K200^2</f>
        <v>4.7237011115378047E-4</v>
      </c>
      <c r="O200" s="7"/>
    </row>
    <row r="201" spans="1:15" ht="15.75" x14ac:dyDescent="0.25">
      <c r="A201" s="4">
        <v>42850</v>
      </c>
      <c r="B201">
        <v>4.1500000000000004</v>
      </c>
      <c r="C201">
        <f>(B201-B200)/B200</f>
        <v>-9.5860566448801643E-2</v>
      </c>
      <c r="D201">
        <v>1.4670000000000001</v>
      </c>
      <c r="E201">
        <v>2.3321999999999998</v>
      </c>
      <c r="F201">
        <v>9.3574999999999999</v>
      </c>
      <c r="G201">
        <f>F201+E201</f>
        <v>11.6897</v>
      </c>
      <c r="H201">
        <f>E201+D201*(G201-E201)</f>
        <v>16.059652499999999</v>
      </c>
      <c r="I201" s="15">
        <f>(((H201/100)+1)^(1/365)-1)</f>
        <v>4.081219402818359E-4</v>
      </c>
      <c r="J201">
        <f>1+I201</f>
        <v>1.0004081219402818</v>
      </c>
      <c r="K201">
        <f>C201-I201</f>
        <v>-9.6268688389083479E-2</v>
      </c>
      <c r="L201" s="36">
        <f>K201^2</f>
        <v>9.2676603641544571E-3</v>
      </c>
      <c r="O201" s="7"/>
    </row>
    <row r="202" spans="1:15" ht="15.75" x14ac:dyDescent="0.25">
      <c r="A202" s="4">
        <v>42851</v>
      </c>
      <c r="B202">
        <v>4.34</v>
      </c>
      <c r="C202">
        <f>(B202-B201)/B201</f>
        <v>4.5783132530120361E-2</v>
      </c>
      <c r="D202">
        <v>1.466</v>
      </c>
      <c r="E202">
        <v>2.3035000000000001</v>
      </c>
      <c r="F202">
        <v>9.3712999999999997</v>
      </c>
      <c r="G202">
        <f>F202+E202</f>
        <v>11.674799999999999</v>
      </c>
      <c r="H202">
        <f>E202+D202*(G202-E202)</f>
        <v>16.041825800000002</v>
      </c>
      <c r="I202" s="15">
        <f>(((H202/100)+1)^(1/365)-1)</f>
        <v>4.0770091584940715E-4</v>
      </c>
      <c r="J202">
        <f>1+I202</f>
        <v>1.0004077009158494</v>
      </c>
      <c r="K202">
        <f>C202-I202</f>
        <v>4.5375431614270954E-2</v>
      </c>
      <c r="L202" s="36">
        <f>K202^2</f>
        <v>2.0589297941813801E-3</v>
      </c>
      <c r="O202" s="7"/>
    </row>
    <row r="203" spans="1:15" ht="15.75" x14ac:dyDescent="0.25">
      <c r="A203" s="4">
        <v>42852</v>
      </c>
      <c r="B203">
        <v>4.21</v>
      </c>
      <c r="C203">
        <f>(B203-B202)/B202</f>
        <v>-2.9953917050691222E-2</v>
      </c>
      <c r="D203">
        <v>1.4658</v>
      </c>
      <c r="E203">
        <v>2.2946</v>
      </c>
      <c r="F203">
        <v>9.3717000000000006</v>
      </c>
      <c r="G203">
        <f>F203+E203</f>
        <v>11.6663</v>
      </c>
      <c r="H203">
        <f>E203+D203*(G203-E203)</f>
        <v>16.03163786</v>
      </c>
      <c r="I203" s="15">
        <f>(((H203/100)+1)^(1/365)-1)</f>
        <v>4.074602718704412E-4</v>
      </c>
      <c r="J203">
        <f>1+I203</f>
        <v>1.0004074602718704</v>
      </c>
      <c r="K203">
        <f>C203-I203</f>
        <v>-3.0361377322561663E-2</v>
      </c>
      <c r="L203" s="36">
        <f>K203^2</f>
        <v>9.2181323292296169E-4</v>
      </c>
      <c r="O203" s="7"/>
    </row>
    <row r="204" spans="1:15" ht="15.75" x14ac:dyDescent="0.25">
      <c r="A204" s="4">
        <v>42853</v>
      </c>
      <c r="B204">
        <v>4.2</v>
      </c>
      <c r="C204">
        <f>(B204-B203)/B203</f>
        <v>-2.3752969121139636E-3</v>
      </c>
      <c r="D204">
        <v>1.4647999999999999</v>
      </c>
      <c r="E204">
        <v>2.2801999999999998</v>
      </c>
      <c r="F204">
        <v>9.3661999999999992</v>
      </c>
      <c r="G204">
        <f>F204+E204</f>
        <v>11.6464</v>
      </c>
      <c r="H204">
        <f>E204+D204*(G204-E204)</f>
        <v>15.999809759999998</v>
      </c>
      <c r="I204" s="15">
        <f>(((H204/100)+1)^(1/365)-1)</f>
        <v>4.0670834127420896E-4</v>
      </c>
      <c r="J204">
        <f>1+I204</f>
        <v>1.0004067083412742</v>
      </c>
      <c r="K204">
        <f>C204-I204</f>
        <v>-2.7820052533881726E-3</v>
      </c>
      <c r="L204" s="36">
        <f>K204^2</f>
        <v>7.7395532298793896E-6</v>
      </c>
      <c r="O204" s="7"/>
    </row>
    <row r="205" spans="1:15" ht="15.75" x14ac:dyDescent="0.25">
      <c r="A205" s="4">
        <v>42856</v>
      </c>
      <c r="B205">
        <v>4.24</v>
      </c>
      <c r="C205">
        <f>(B205-B204)/B204</f>
        <v>9.5238095238095316E-3</v>
      </c>
      <c r="D205">
        <v>1.4825999999999999</v>
      </c>
      <c r="E205">
        <v>2.3180000000000001</v>
      </c>
      <c r="F205">
        <v>9.4032999999999998</v>
      </c>
      <c r="G205">
        <f>F205+E205</f>
        <v>11.721299999999999</v>
      </c>
      <c r="H205">
        <f>E205+D205*(G205-E205)</f>
        <v>16.259332579999999</v>
      </c>
      <c r="I205" s="15">
        <f>(((H205/100)+1)^(1/365)-1)</f>
        <v>4.128335087867363E-4</v>
      </c>
      <c r="J205">
        <f>1+I205</f>
        <v>1.0004128335087867</v>
      </c>
      <c r="K205">
        <f>C205-I205</f>
        <v>9.1109760150227953E-3</v>
      </c>
      <c r="L205" s="36">
        <f>K205^2</f>
        <v>8.3009883946320658E-5</v>
      </c>
      <c r="O205" s="7"/>
    </row>
    <row r="206" spans="1:15" ht="15.75" x14ac:dyDescent="0.25">
      <c r="A206" s="4">
        <v>42857</v>
      </c>
      <c r="B206">
        <v>4.17</v>
      </c>
      <c r="C206">
        <f>(B206-B205)/B205</f>
        <v>-1.6509433962264217E-2</v>
      </c>
      <c r="D206">
        <v>1.4816</v>
      </c>
      <c r="E206">
        <v>2.2803</v>
      </c>
      <c r="F206">
        <v>9.3940000000000001</v>
      </c>
      <c r="G206">
        <f>F206+E206</f>
        <v>11.674300000000001</v>
      </c>
      <c r="H206">
        <f>E206+D206*(G206-E206)</f>
        <v>16.198450399999999</v>
      </c>
      <c r="I206" s="15">
        <f>(((H206/100)+1)^(1/365)-1)</f>
        <v>4.1139781378940476E-4</v>
      </c>
      <c r="J206">
        <f>1+I206</f>
        <v>1.0004113978137894</v>
      </c>
      <c r="K206">
        <f>C206-I206</f>
        <v>-1.6920831776053621E-2</v>
      </c>
      <c r="L206" s="36">
        <f>K206^2</f>
        <v>2.8631454799350596E-4</v>
      </c>
      <c r="O206" s="7"/>
    </row>
    <row r="207" spans="1:15" ht="15.75" x14ac:dyDescent="0.25">
      <c r="A207" s="4">
        <v>42858</v>
      </c>
      <c r="B207">
        <v>4.28</v>
      </c>
      <c r="C207">
        <f>(B207-B206)/B206</f>
        <v>2.6378896882494084E-2</v>
      </c>
      <c r="D207">
        <v>1.4802</v>
      </c>
      <c r="E207">
        <v>2.3180000000000001</v>
      </c>
      <c r="F207">
        <v>9.3948999999999998</v>
      </c>
      <c r="G207">
        <f>F207+E207</f>
        <v>11.712899999999999</v>
      </c>
      <c r="H207">
        <f>E207+D207*(G207-E207)</f>
        <v>16.224330980000001</v>
      </c>
      <c r="I207" s="15">
        <f>(((H207/100)+1)^(1/365)-1)</f>
        <v>4.120082091267907E-4</v>
      </c>
      <c r="J207">
        <f>1+I207</f>
        <v>1.0004120082091268</v>
      </c>
      <c r="K207">
        <f>C207-I207</f>
        <v>2.5966888673367293E-2</v>
      </c>
      <c r="L207" s="36">
        <f>K207^2</f>
        <v>6.7427930737505061E-4</v>
      </c>
      <c r="O207" s="7"/>
    </row>
    <row r="208" spans="1:15" ht="15.75" x14ac:dyDescent="0.25">
      <c r="A208" s="4">
        <v>42859</v>
      </c>
      <c r="B208">
        <v>4.3</v>
      </c>
      <c r="C208">
        <f>(B208-B207)/B207</f>
        <v>4.6728971962615821E-3</v>
      </c>
      <c r="D208">
        <v>1.4802999999999999</v>
      </c>
      <c r="E208">
        <v>2.3540999999999999</v>
      </c>
      <c r="F208">
        <v>9.3983000000000008</v>
      </c>
      <c r="G208">
        <f>F208+E208</f>
        <v>11.752400000000002</v>
      </c>
      <c r="H208">
        <f>E208+D208*(G208-E208)</f>
        <v>16.266403490000002</v>
      </c>
      <c r="I208" s="15">
        <f>(((H208/100)+1)^(1/365)-1)</f>
        <v>4.1300020306911378E-4</v>
      </c>
      <c r="J208">
        <f>1+I208</f>
        <v>1.0004130002030691</v>
      </c>
      <c r="K208">
        <f>C208-I208</f>
        <v>4.2598969931924684E-3</v>
      </c>
      <c r="L208" s="36">
        <f>K208^2</f>
        <v>1.8146722392610234E-5</v>
      </c>
      <c r="O208" s="7"/>
    </row>
    <row r="209" spans="1:15" ht="15.75" x14ac:dyDescent="0.25">
      <c r="A209" s="4">
        <v>42860</v>
      </c>
      <c r="B209">
        <v>4.1900000000000004</v>
      </c>
      <c r="C209">
        <f>(B209-B208)/B208</f>
        <v>-2.5581395348837077E-2</v>
      </c>
      <c r="D209">
        <v>1.4878</v>
      </c>
      <c r="E209">
        <v>2.3487</v>
      </c>
      <c r="F209">
        <v>9.3824000000000005</v>
      </c>
      <c r="G209">
        <f>F209+E209</f>
        <v>11.731100000000001</v>
      </c>
      <c r="H209">
        <f>E209+D209*(G209-E209)</f>
        <v>16.307834720000002</v>
      </c>
      <c r="I209" s="15">
        <f>(((H209/100)+1)^(1/365)-1)</f>
        <v>4.1397672700771437E-4</v>
      </c>
      <c r="J209">
        <f>1+I209</f>
        <v>1.0004139767270077</v>
      </c>
      <c r="K209">
        <f>C209-I209</f>
        <v>-2.5995372075844791E-2</v>
      </c>
      <c r="L209" s="36">
        <f>K209^2</f>
        <v>6.7575936936161113E-4</v>
      </c>
      <c r="O209" s="7"/>
    </row>
    <row r="210" spans="1:15" ht="15.75" x14ac:dyDescent="0.25">
      <c r="A210" s="4">
        <v>42863</v>
      </c>
      <c r="B210">
        <v>4.17</v>
      </c>
      <c r="C210">
        <f>(B210-B209)/B209</f>
        <v>-4.7732696897375797E-3</v>
      </c>
      <c r="D210">
        <v>1.4969999999999999</v>
      </c>
      <c r="E210">
        <v>2.3868</v>
      </c>
      <c r="F210">
        <v>9.4258000000000006</v>
      </c>
      <c r="G210">
        <f>F210+E210</f>
        <v>11.8126</v>
      </c>
      <c r="H210">
        <f>E210+D210*(G210-E210)</f>
        <v>16.497222599999997</v>
      </c>
      <c r="I210" s="15">
        <f>(((H210/100)+1)^(1/365)-1)</f>
        <v>4.1843614023506781E-4</v>
      </c>
      <c r="J210">
        <f>1+I210</f>
        <v>1.0004184361402351</v>
      </c>
      <c r="K210">
        <f>C210-I210</f>
        <v>-5.1917058299726475E-3</v>
      </c>
      <c r="L210" s="36">
        <f>K210^2</f>
        <v>2.6953809424971975E-5</v>
      </c>
      <c r="O210" s="7"/>
    </row>
    <row r="211" spans="1:15" ht="15.75" x14ac:dyDescent="0.25">
      <c r="A211" s="4">
        <v>42864</v>
      </c>
      <c r="B211">
        <v>4.2300000000000004</v>
      </c>
      <c r="C211">
        <f>(B211-B210)/B210</f>
        <v>1.4388489208633212E-2</v>
      </c>
      <c r="D211">
        <v>1.494</v>
      </c>
      <c r="E211">
        <v>2.3976999999999999</v>
      </c>
      <c r="F211">
        <v>9.4359999999999999</v>
      </c>
      <c r="G211">
        <f>F211+E211</f>
        <v>11.8337</v>
      </c>
      <c r="H211">
        <f>E211+D211*(G211-E211)</f>
        <v>16.495083999999999</v>
      </c>
      <c r="I211" s="15">
        <f>(((H211/100)+1)^(1/365)-1)</f>
        <v>4.1838582415643089E-4</v>
      </c>
      <c r="J211">
        <f>1+I211</f>
        <v>1.0004183858241564</v>
      </c>
      <c r="K211">
        <f>C211-I211</f>
        <v>1.3970103384476781E-2</v>
      </c>
      <c r="L211" s="36">
        <f>K211^2</f>
        <v>1.9516378857296963E-4</v>
      </c>
      <c r="O211" s="7"/>
    </row>
    <row r="212" spans="1:15" ht="15.75" x14ac:dyDescent="0.25">
      <c r="A212" s="4">
        <v>42865</v>
      </c>
      <c r="B212">
        <v>4.42</v>
      </c>
      <c r="C212">
        <f>(B212-B211)/B211</f>
        <v>4.4917257683215008E-2</v>
      </c>
      <c r="D212">
        <v>1.4950999999999999</v>
      </c>
      <c r="E212">
        <v>2.4140999999999999</v>
      </c>
      <c r="F212">
        <v>9.4395000000000007</v>
      </c>
      <c r="G212">
        <f>F212+E212</f>
        <v>11.8536</v>
      </c>
      <c r="H212">
        <f>E212+D212*(G212-E212)</f>
        <v>16.527096450000002</v>
      </c>
      <c r="I212" s="15">
        <f>(((H212/100)+1)^(1/365)-1)</f>
        <v>4.1913890328859615E-4</v>
      </c>
      <c r="J212">
        <f>1+I212</f>
        <v>1.0004191389032886</v>
      </c>
      <c r="K212">
        <f>C212-I212</f>
        <v>4.4498118779926411E-2</v>
      </c>
      <c r="L212" s="36">
        <f>K212^2</f>
        <v>1.9800825749524396E-3</v>
      </c>
      <c r="O212" s="7"/>
    </row>
    <row r="213" spans="1:15" ht="15.75" x14ac:dyDescent="0.25">
      <c r="A213" s="4">
        <v>42866</v>
      </c>
      <c r="B213">
        <v>4.5600000000000005</v>
      </c>
      <c r="C213">
        <f>(B213-B212)/B212</f>
        <v>3.167420814479651E-2</v>
      </c>
      <c r="D213">
        <v>1.4923999999999999</v>
      </c>
      <c r="E213">
        <v>2.3874</v>
      </c>
      <c r="F213">
        <v>9.4375999999999998</v>
      </c>
      <c r="G213">
        <f>F213+E213</f>
        <v>11.824999999999999</v>
      </c>
      <c r="H213">
        <f>E213+D213*(G213-E213)</f>
        <v>16.472074240000001</v>
      </c>
      <c r="I213" s="15">
        <f>(((H213/100)+1)^(1/365)-1)</f>
        <v>4.1784440194736483E-4</v>
      </c>
      <c r="J213">
        <f>1+I213</f>
        <v>1.0004178444019474</v>
      </c>
      <c r="K213">
        <f>C213-I213</f>
        <v>3.1256363742849146E-2</v>
      </c>
      <c r="L213" s="36">
        <f>K213^2</f>
        <v>9.7696027442529458E-4</v>
      </c>
      <c r="O213" s="7"/>
    </row>
    <row r="214" spans="1:15" ht="15.75" x14ac:dyDescent="0.25">
      <c r="A214" s="4">
        <v>42867</v>
      </c>
      <c r="B214">
        <v>4.5600000000000005</v>
      </c>
      <c r="C214">
        <f>(B214-B213)/B213</f>
        <v>0</v>
      </c>
      <c r="D214">
        <v>1.4936</v>
      </c>
      <c r="E214">
        <v>2.3874</v>
      </c>
      <c r="F214">
        <v>9.4375999999999998</v>
      </c>
      <c r="G214">
        <f>F214+E214</f>
        <v>11.824999999999999</v>
      </c>
      <c r="H214">
        <f>E214+D214*(G214-E214)</f>
        <v>16.48339936</v>
      </c>
      <c r="I214" s="15">
        <f>(((H214/100)+1)^(1/365)-1)</f>
        <v>4.1811089660814815E-4</v>
      </c>
      <c r="J214">
        <f>1+I214</f>
        <v>1.0004181108966081</v>
      </c>
      <c r="K214">
        <f>C214-I214</f>
        <v>-4.1811089660814815E-4</v>
      </c>
      <c r="L214" s="36">
        <f>K214^2</f>
        <v>1.7481672186246956E-7</v>
      </c>
      <c r="O214" s="7"/>
    </row>
    <row r="215" spans="1:15" ht="15.75" x14ac:dyDescent="0.25">
      <c r="A215" s="4"/>
      <c r="I215" s="15"/>
    </row>
    <row r="216" spans="1:15" ht="15.75" x14ac:dyDescent="0.25">
      <c r="A216" s="4"/>
      <c r="I216" s="15"/>
    </row>
    <row r="217" spans="1:15" ht="15.75" x14ac:dyDescent="0.25">
      <c r="A217" s="4"/>
      <c r="I217" s="15"/>
    </row>
    <row r="218" spans="1:15" ht="15.75" x14ac:dyDescent="0.25">
      <c r="A218" s="4"/>
      <c r="I218" s="15"/>
    </row>
    <row r="219" spans="1:15" ht="15.75" x14ac:dyDescent="0.25">
      <c r="A219" s="4"/>
      <c r="I219" s="15"/>
    </row>
    <row r="220" spans="1:15" ht="15.75" x14ac:dyDescent="0.25">
      <c r="A220" s="4"/>
      <c r="I220" s="15"/>
    </row>
    <row r="221" spans="1:15" ht="15.75" x14ac:dyDescent="0.25">
      <c r="A221" s="4"/>
      <c r="I221" s="15"/>
    </row>
    <row r="222" spans="1:15" ht="15.75" x14ac:dyDescent="0.25">
      <c r="A222" s="4"/>
      <c r="I222" s="15"/>
    </row>
    <row r="223" spans="1:15" ht="15.75" x14ac:dyDescent="0.25">
      <c r="A223" s="4"/>
      <c r="I223" s="15"/>
    </row>
    <row r="224" spans="1:15" ht="15.75" x14ac:dyDescent="0.25">
      <c r="A224" s="4"/>
      <c r="I224" s="15"/>
    </row>
    <row r="225" spans="1:9" ht="15.75" x14ac:dyDescent="0.25">
      <c r="A225" s="4"/>
      <c r="I225" s="15"/>
    </row>
    <row r="226" spans="1:9" ht="15.75" x14ac:dyDescent="0.25">
      <c r="A226" s="4"/>
      <c r="I226" s="15"/>
    </row>
    <row r="227" spans="1:9" ht="15.75" x14ac:dyDescent="0.25">
      <c r="A227" s="4"/>
      <c r="I227" s="15"/>
    </row>
    <row r="228" spans="1:9" ht="15.75" x14ac:dyDescent="0.25">
      <c r="A228" s="4"/>
      <c r="I228" s="15"/>
    </row>
    <row r="229" spans="1:9" ht="15.75" x14ac:dyDescent="0.25">
      <c r="A229" s="4"/>
      <c r="I229" s="15"/>
    </row>
    <row r="230" spans="1:9" ht="15.75" x14ac:dyDescent="0.25">
      <c r="A230" s="4"/>
      <c r="I230" s="15"/>
    </row>
    <row r="231" spans="1:9" ht="15.75" x14ac:dyDescent="0.25">
      <c r="A231" s="4"/>
      <c r="I231" s="15"/>
    </row>
    <row r="232" spans="1:9" ht="15.75" x14ac:dyDescent="0.25">
      <c r="A232" s="4"/>
      <c r="I232" s="15"/>
    </row>
    <row r="233" spans="1:9" ht="15.75" x14ac:dyDescent="0.25">
      <c r="A233" s="4"/>
      <c r="I233" s="15"/>
    </row>
    <row r="234" spans="1:9" ht="15.75" x14ac:dyDescent="0.25">
      <c r="A234" s="4"/>
      <c r="I234" s="15"/>
    </row>
    <row r="235" spans="1:9" ht="15.75" x14ac:dyDescent="0.25">
      <c r="A235" s="4"/>
      <c r="I235" s="15"/>
    </row>
    <row r="236" spans="1:9" ht="15.75" x14ac:dyDescent="0.25">
      <c r="A236" s="4"/>
      <c r="I236" s="15"/>
    </row>
    <row r="237" spans="1:9" ht="15.75" x14ac:dyDescent="0.25">
      <c r="A237" s="4"/>
      <c r="I237" s="15"/>
    </row>
    <row r="238" spans="1:9" ht="15.75" x14ac:dyDescent="0.25">
      <c r="A238" s="4"/>
      <c r="I238" s="15"/>
    </row>
    <row r="239" spans="1:9" ht="15.75" x14ac:dyDescent="0.25">
      <c r="A239" s="4"/>
      <c r="I239" s="15"/>
    </row>
    <row r="240" spans="1:9" ht="15.75" x14ac:dyDescent="0.25">
      <c r="A240" s="4"/>
      <c r="I240" s="15"/>
    </row>
    <row r="241" spans="1:9" ht="15.75" x14ac:dyDescent="0.25">
      <c r="A241" s="4"/>
      <c r="I241" s="15"/>
    </row>
    <row r="242" spans="1:9" ht="15.75" x14ac:dyDescent="0.25">
      <c r="A242" s="4"/>
      <c r="I242" s="15"/>
    </row>
    <row r="243" spans="1:9" ht="15.75" x14ac:dyDescent="0.25">
      <c r="A243" s="4"/>
      <c r="I243" s="15"/>
    </row>
  </sheetData>
  <pageMargins left="0.7" right="0.7" top="0.75" bottom="0.75" header="0.3" footer="0.3"/>
  <pageSetup paperSize="9" orientation="portrait" horizontalDpi="300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43"/>
  <sheetViews>
    <sheetView topLeftCell="K107" workbookViewId="0">
      <selection activeCell="C8" sqref="C8"/>
    </sheetView>
  </sheetViews>
  <sheetFormatPr defaultRowHeight="15" x14ac:dyDescent="0.25"/>
  <cols>
    <col min="1" max="1" width="13.42578125" customWidth="1"/>
    <col min="9" max="9" width="39.42578125" customWidth="1"/>
    <col min="12" max="12" width="10.7109375" style="35" customWidth="1"/>
    <col min="13" max="13" width="27.28515625" customWidth="1"/>
    <col min="16" max="18" width="22.140625" customWidth="1"/>
    <col min="19" max="19" width="29.7109375" customWidth="1"/>
    <col min="20" max="20" width="12" customWidth="1"/>
    <col min="21" max="21" width="10.7109375" customWidth="1"/>
    <col min="22" max="22" width="17.42578125" customWidth="1"/>
  </cols>
  <sheetData>
    <row r="1" spans="1:33" ht="15.75" thickBot="1" x14ac:dyDescent="0.3">
      <c r="A1" t="s">
        <v>77</v>
      </c>
      <c r="V1" t="s">
        <v>54</v>
      </c>
      <c r="W1" t="s">
        <v>68</v>
      </c>
      <c r="X1" t="s">
        <v>69</v>
      </c>
      <c r="Y1" t="s">
        <v>70</v>
      </c>
      <c r="Z1" t="s">
        <v>54</v>
      </c>
      <c r="AA1" t="s">
        <v>68</v>
      </c>
      <c r="AB1" t="s">
        <v>69</v>
      </c>
    </row>
    <row r="2" spans="1:33" x14ac:dyDescent="0.25">
      <c r="A2" t="s">
        <v>9</v>
      </c>
      <c r="B2" t="s">
        <v>10</v>
      </c>
      <c r="C2" t="s">
        <v>21</v>
      </c>
      <c r="D2" t="s">
        <v>43</v>
      </c>
      <c r="E2" t="s">
        <v>13</v>
      </c>
      <c r="F2" t="s">
        <v>14</v>
      </c>
      <c r="G2" t="s">
        <v>65</v>
      </c>
      <c r="H2" t="s">
        <v>66</v>
      </c>
      <c r="I2" t="s">
        <v>79</v>
      </c>
      <c r="J2" t="s">
        <v>78</v>
      </c>
      <c r="K2" t="s">
        <v>64</v>
      </c>
      <c r="L2" s="36" t="s">
        <v>63</v>
      </c>
      <c r="M2" s="5" t="s">
        <v>46</v>
      </c>
      <c r="N2" s="7">
        <f>SUM(L4:L123)/(COUNT(F4:F123)-2)</f>
        <v>1.7763165364228332E-2</v>
      </c>
      <c r="O2" s="11" t="s">
        <v>55</v>
      </c>
      <c r="P2" s="11"/>
      <c r="Q2" s="11" t="s">
        <v>56</v>
      </c>
      <c r="R2" s="11" t="s">
        <v>57</v>
      </c>
      <c r="S2" s="11" t="s">
        <v>58</v>
      </c>
      <c r="T2" s="11" t="s">
        <v>59</v>
      </c>
      <c r="U2" s="11" t="s">
        <v>67</v>
      </c>
      <c r="V2" s="11" t="s">
        <v>60</v>
      </c>
      <c r="W2" s="11"/>
      <c r="X2" s="11"/>
      <c r="Y2" s="11"/>
      <c r="Z2" s="11" t="s">
        <v>61</v>
      </c>
      <c r="AA2" s="11"/>
      <c r="AB2" s="7"/>
    </row>
    <row r="3" spans="1:33" ht="15.75" x14ac:dyDescent="0.25">
      <c r="A3" s="39">
        <v>42563</v>
      </c>
      <c r="B3">
        <v>21.936299999999999</v>
      </c>
      <c r="C3">
        <v>0</v>
      </c>
      <c r="D3">
        <v>1.3522000000000001</v>
      </c>
      <c r="E3">
        <v>1.51</v>
      </c>
      <c r="F3">
        <v>9.2727000000000004</v>
      </c>
      <c r="G3">
        <f>F3+E3</f>
        <v>10.7827</v>
      </c>
      <c r="H3">
        <f>E3+D3*(G3-E3)</f>
        <v>14.048544940000001</v>
      </c>
      <c r="I3" s="15">
        <f>(((H3/100)+1)^(1/365)-1)</f>
        <v>3.6021281879450306E-4</v>
      </c>
      <c r="J3">
        <f>1+I3</f>
        <v>1.0003602128187945</v>
      </c>
      <c r="L3" s="36"/>
      <c r="M3" s="18" t="s">
        <v>47</v>
      </c>
      <c r="N3" s="7">
        <f>SQRT(N2)</f>
        <v>0.13327852551791056</v>
      </c>
      <c r="O3" s="7"/>
      <c r="P3" s="7"/>
      <c r="Q3" s="7"/>
      <c r="R3" s="7"/>
      <c r="S3" s="7"/>
      <c r="T3" s="7"/>
      <c r="AF3" t="s">
        <v>30</v>
      </c>
      <c r="AG3">
        <f>1+I3</f>
        <v>1.0003602128187945</v>
      </c>
    </row>
    <row r="4" spans="1:33" ht="15.75" x14ac:dyDescent="0.25">
      <c r="A4" s="4">
        <v>42564</v>
      </c>
      <c r="B4">
        <v>29.3169</v>
      </c>
      <c r="C4">
        <f>(B4-B3)/B3</f>
        <v>0.33645601126899255</v>
      </c>
      <c r="D4">
        <v>1.3515999999999999</v>
      </c>
      <c r="E4">
        <v>1.4742999999999999</v>
      </c>
      <c r="F4">
        <v>9.2149000000000001</v>
      </c>
      <c r="G4">
        <f>F4+E4</f>
        <v>10.6892</v>
      </c>
      <c r="H4">
        <f>E4+D4*(G4-E4)</f>
        <v>13.929158839999999</v>
      </c>
      <c r="I4" s="15">
        <f>(((H4/100)+1)^(1/365)-1)</f>
        <v>3.5734233996431719E-4</v>
      </c>
      <c r="J4">
        <f>1+I4</f>
        <v>1.0003573423399643</v>
      </c>
      <c r="K4">
        <f>C4-I4</f>
        <v>0.33609866892902823</v>
      </c>
      <c r="L4" s="36">
        <f>K4^2</f>
        <v>0.11296231525586453</v>
      </c>
      <c r="M4" s="7"/>
      <c r="N4" s="7"/>
      <c r="O4" s="7">
        <f>C4/$N$3</f>
        <v>2.5244577846397176</v>
      </c>
      <c r="P4" s="7"/>
      <c r="Q4" s="7">
        <f>O4</f>
        <v>2.5244577846397176</v>
      </c>
      <c r="R4" s="7">
        <f>RANK(Q4,$Q$4:$Q$124)</f>
        <v>3</v>
      </c>
      <c r="S4" s="7">
        <f>O4</f>
        <v>2.5244577846397176</v>
      </c>
      <c r="T4" s="7">
        <f>RANK(S4,$S$4:$S$124)</f>
        <v>2</v>
      </c>
      <c r="U4">
        <v>1</v>
      </c>
      <c r="V4">
        <f>R4/(COUNT($U$4:$U$124)+1)-0.5</f>
        <v>-0.47540983606557374</v>
      </c>
      <c r="W4">
        <f>SUM($V$4:V4)/U4</f>
        <v>-0.47540983606557374</v>
      </c>
      <c r="X4">
        <f>(U4/11)*W4^2</f>
        <v>2.054677383889961E-2</v>
      </c>
      <c r="Z4">
        <f>T4/(COUNT($O$4:$O$124)+1)-0.5</f>
        <v>-0.48360655737704916</v>
      </c>
      <c r="AA4">
        <f>SUM($Z$4:Z4)/U4</f>
        <v>-0.48360655737704916</v>
      </c>
      <c r="AB4">
        <f>(U4/11)*AA4^2</f>
        <v>2.1261391121643741E-2</v>
      </c>
    </row>
    <row r="5" spans="1:33" ht="15.75" x14ac:dyDescent="0.25">
      <c r="A5" s="4">
        <v>42565</v>
      </c>
      <c r="B5">
        <v>25.0031</v>
      </c>
      <c r="C5">
        <f>(B5-B4)/B4</f>
        <v>-0.14714379760479451</v>
      </c>
      <c r="D5">
        <v>1.3348</v>
      </c>
      <c r="E5">
        <v>1.5356000000000001</v>
      </c>
      <c r="F5">
        <v>9.1925000000000008</v>
      </c>
      <c r="G5">
        <f>F5+E5</f>
        <v>10.728100000000001</v>
      </c>
      <c r="H5">
        <f>E5+D5*(G5-E5)</f>
        <v>13.805749000000002</v>
      </c>
      <c r="I5" s="15">
        <f>(((H5/100)+1)^(1/365)-1)</f>
        <v>3.5437196089027623E-4</v>
      </c>
      <c r="J5">
        <f>1+I5</f>
        <v>1.0003543719608903</v>
      </c>
      <c r="K5">
        <f>C5-I5</f>
        <v>-0.14749816956568479</v>
      </c>
      <c r="L5" s="36">
        <f>K5^2</f>
        <v>2.1755710025227502E-2</v>
      </c>
      <c r="M5" s="7"/>
      <c r="N5" s="7"/>
      <c r="O5" s="7">
        <f>C5/$N$3</f>
        <v>-1.1040323040265079</v>
      </c>
      <c r="P5" s="7"/>
      <c r="Q5" s="7">
        <f>O5</f>
        <v>-1.1040323040265079</v>
      </c>
      <c r="R5" s="7">
        <f>RANK(Q5,$Q$4:$Q$124)</f>
        <v>113</v>
      </c>
      <c r="S5" s="7">
        <f>O5</f>
        <v>-1.1040323040265079</v>
      </c>
      <c r="T5" s="7">
        <f>RANK(S5,$S$4:$S$124)</f>
        <v>113</v>
      </c>
      <c r="U5">
        <v>2</v>
      </c>
      <c r="V5">
        <f>R5/(COUNT($U$4:$U$124)+1)-0.5</f>
        <v>0.42622950819672134</v>
      </c>
      <c r="W5">
        <f>SUM($V$4:V5)/U5</f>
        <v>-2.4590163934426201E-2</v>
      </c>
      <c r="X5">
        <f>(U5/11)*W5^2</f>
        <v>1.0994112042217365E-4</v>
      </c>
      <c r="Z5">
        <f>T5/(COUNT($O$4:$O$124)+1)-0.5</f>
        <v>0.42622950819672134</v>
      </c>
      <c r="AA5">
        <f>SUM($Z$4:Z5)/U5</f>
        <v>-2.8688524590163911E-2</v>
      </c>
      <c r="AB5">
        <f>(U5/11)*AA5^2</f>
        <v>1.4964208057462533E-4</v>
      </c>
    </row>
    <row r="6" spans="1:33" ht="15.75" x14ac:dyDescent="0.25">
      <c r="A6" s="4">
        <v>42566</v>
      </c>
      <c r="B6">
        <v>18.164999999999999</v>
      </c>
      <c r="C6">
        <f>(B6-B5)/B5</f>
        <v>-0.27349008722918361</v>
      </c>
      <c r="D6">
        <v>1.3416999999999999</v>
      </c>
      <c r="E6">
        <v>1.5508999999999999</v>
      </c>
      <c r="F6">
        <v>9.1815999999999995</v>
      </c>
      <c r="G6">
        <f>F6+E6</f>
        <v>10.7325</v>
      </c>
      <c r="H6">
        <f>E6+D6*(G6-E6)</f>
        <v>13.869852719999999</v>
      </c>
      <c r="I6" s="15">
        <f>(((H6/100)+1)^(1/365)-1)</f>
        <v>3.5591528838008202E-4</v>
      </c>
      <c r="J6">
        <f>1+I6</f>
        <v>1.0003559152883801</v>
      </c>
      <c r="K6">
        <f>C6-I6</f>
        <v>-0.27384600251756369</v>
      </c>
      <c r="L6" s="36">
        <f>K6^2</f>
        <v>7.4991633094849505E-2</v>
      </c>
      <c r="M6" s="7"/>
      <c r="N6" s="7"/>
      <c r="O6" s="7">
        <f>C6/$N$3</f>
        <v>-2.0520191543718034</v>
      </c>
      <c r="P6" s="7"/>
      <c r="Q6" s="7">
        <f>O6</f>
        <v>-2.0520191543718034</v>
      </c>
      <c r="R6" s="7">
        <f>RANK(Q6,$Q$4:$Q$124)</f>
        <v>121</v>
      </c>
      <c r="S6" s="7">
        <f>O6</f>
        <v>-2.0520191543718034</v>
      </c>
      <c r="T6" s="7">
        <f>RANK(S6,$S$4:$S$124)</f>
        <v>121</v>
      </c>
      <c r="U6">
        <v>3</v>
      </c>
      <c r="V6">
        <f>R6/(COUNT($U$4:$U$124)+1)-0.5</f>
        <v>0.49180327868852458</v>
      </c>
      <c r="W6">
        <f>SUM($V$4:V6)/U6</f>
        <v>0.1475409836065574</v>
      </c>
      <c r="X6">
        <f>(U6/11)*W6^2</f>
        <v>5.936820502797392E-3</v>
      </c>
      <c r="Z6">
        <f>T6/(COUNT($O$4:$O$124)+1)-0.5</f>
        <v>0.49180327868852458</v>
      </c>
      <c r="AA6">
        <f>SUM($Z$4:Z6)/U6</f>
        <v>0.14480874316939893</v>
      </c>
      <c r="AB6">
        <f>(U6/11)*AA6^2</f>
        <v>5.7189742086275292E-3</v>
      </c>
    </row>
    <row r="7" spans="1:33" ht="15.75" x14ac:dyDescent="0.25">
      <c r="A7" s="4">
        <v>42569</v>
      </c>
      <c r="B7">
        <v>16.808800000000002</v>
      </c>
      <c r="C7">
        <f>(B7-B6)/B6</f>
        <v>-7.4660060556014179E-2</v>
      </c>
      <c r="D7">
        <v>1.3252999999999999</v>
      </c>
      <c r="E7">
        <v>1.5817999999999999</v>
      </c>
      <c r="F7">
        <v>9.1454000000000004</v>
      </c>
      <c r="G7">
        <f>F7+E7</f>
        <v>10.7272</v>
      </c>
      <c r="H7">
        <f>E7+D7*(G7-E7)</f>
        <v>13.702198619999999</v>
      </c>
      <c r="I7" s="15">
        <f>(((H7/100)+1)^(1/365)-1)</f>
        <v>3.5187710411599404E-4</v>
      </c>
      <c r="J7">
        <f>1+I7</f>
        <v>1.000351877104116</v>
      </c>
      <c r="K7">
        <f>C7-I7</f>
        <v>-7.5011937660130173E-2</v>
      </c>
      <c r="L7" s="36">
        <f>K7^2</f>
        <v>5.6267907915272556E-3</v>
      </c>
      <c r="M7" s="7"/>
      <c r="N7" s="7"/>
      <c r="O7" s="7">
        <f>C7/$N$3</f>
        <v>-0.56018072128192198</v>
      </c>
      <c r="P7" s="7"/>
      <c r="Q7" s="7">
        <f>O7</f>
        <v>-0.56018072128192198</v>
      </c>
      <c r="R7" s="7">
        <f>RANK(Q7,$Q$4:$Q$124)</f>
        <v>91</v>
      </c>
      <c r="S7" s="7">
        <f>O7</f>
        <v>-0.56018072128192198</v>
      </c>
      <c r="T7" s="7">
        <f>RANK(S7,$S$4:$S$124)</f>
        <v>91</v>
      </c>
      <c r="U7">
        <v>4</v>
      </c>
      <c r="V7">
        <f>R7/(COUNT($U$4:$U$124)+1)-0.5</f>
        <v>0.24590163934426235</v>
      </c>
      <c r="W7">
        <f>SUM($V$4:V7)/U7</f>
        <v>0.17213114754098363</v>
      </c>
      <c r="X7">
        <f>(U7/11)*W7^2</f>
        <v>1.0774229801373046E-2</v>
      </c>
      <c r="Z7">
        <f>T7/(COUNT($O$4:$O$124)+1)-0.5</f>
        <v>0.24590163934426235</v>
      </c>
      <c r="AA7">
        <f>SUM($Z$4:Z7)/U7</f>
        <v>0.17008196721311478</v>
      </c>
      <c r="AB7">
        <f>(U7/11)*AA7^2</f>
        <v>1.0519227480393837E-2</v>
      </c>
    </row>
    <row r="8" spans="1:33" ht="15.75" x14ac:dyDescent="0.25">
      <c r="A8" s="4">
        <v>42570</v>
      </c>
      <c r="B8">
        <v>16.100000000000001</v>
      </c>
      <c r="C8">
        <f>(B8-B7)/B7</f>
        <v>-4.2168387987244781E-2</v>
      </c>
      <c r="D8">
        <v>1.3265</v>
      </c>
      <c r="E8">
        <v>1.5526</v>
      </c>
      <c r="F8">
        <v>9.1315000000000008</v>
      </c>
      <c r="G8">
        <f>F8+E8</f>
        <v>10.684100000000001</v>
      </c>
      <c r="H8">
        <f>E8+D8*(G8-E8)</f>
        <v>13.665534750000001</v>
      </c>
      <c r="I8" s="15">
        <f>(((H8/100)+1)^(1/365)-1)</f>
        <v>3.5099321210929624E-4</v>
      </c>
      <c r="J8">
        <f>1+I8</f>
        <v>1.0003509932121093</v>
      </c>
      <c r="K8">
        <f>C8-I8</f>
        <v>-4.2519381199354077E-2</v>
      </c>
      <c r="L8" s="36">
        <f>K8^2</f>
        <v>1.8078977775759849E-3</v>
      </c>
      <c r="M8" s="7"/>
      <c r="N8" s="7"/>
      <c r="O8" s="7">
        <f>C8/$N$3</f>
        <v>-0.31639296595893091</v>
      </c>
      <c r="P8" s="7"/>
      <c r="Q8" s="7">
        <f>O8</f>
        <v>-0.31639296595893091</v>
      </c>
      <c r="R8" s="7">
        <f>RANK(Q8,$Q$4:$Q$124)</f>
        <v>73</v>
      </c>
      <c r="S8" s="7">
        <f>O8</f>
        <v>-0.31639296595893091</v>
      </c>
      <c r="T8" s="7">
        <f>RANK(S8,$S$4:$S$124)</f>
        <v>73</v>
      </c>
      <c r="U8">
        <v>5</v>
      </c>
      <c r="V8">
        <f>R8/(COUNT($U$4:$U$124)+1)-0.5</f>
        <v>9.8360655737704916E-2</v>
      </c>
      <c r="W8">
        <f>SUM($V$4:V8)/U8</f>
        <v>0.15737704918032788</v>
      </c>
      <c r="X8">
        <f>(U8/11)*W8^2</f>
        <v>1.125797073123061E-2</v>
      </c>
      <c r="Z8">
        <f>T8/(COUNT($O$4:$O$124)+1)-0.5</f>
        <v>9.8360655737704916E-2</v>
      </c>
      <c r="AA8">
        <f>SUM($Z$4:Z8)/U8</f>
        <v>0.15573770491803279</v>
      </c>
      <c r="AB8">
        <f>(U8/11)*AA8^2</f>
        <v>1.1024651242334663E-2</v>
      </c>
    </row>
    <row r="9" spans="1:33" ht="15.75" x14ac:dyDescent="0.25">
      <c r="A9" s="4">
        <v>42571</v>
      </c>
      <c r="B9">
        <v>16.8</v>
      </c>
      <c r="C9">
        <f>(B9-B8)/B8</f>
        <v>4.3478260869565168E-2</v>
      </c>
      <c r="D9">
        <v>1.3306</v>
      </c>
      <c r="E9">
        <v>1.5800999999999998</v>
      </c>
      <c r="F9">
        <v>9.1210000000000004</v>
      </c>
      <c r="G9">
        <f>F9+E9</f>
        <v>10.7011</v>
      </c>
      <c r="H9">
        <f>E9+D9*(G9-E9)</f>
        <v>13.7165026</v>
      </c>
      <c r="I9" s="15">
        <f>(((H9/100)+1)^(1/365)-1)</f>
        <v>3.5222186716854509E-4</v>
      </c>
      <c r="J9">
        <f>1+I9</f>
        <v>1.0003522218671685</v>
      </c>
      <c r="K9">
        <f>C9-I9</f>
        <v>4.3126039002396623E-2</v>
      </c>
      <c r="L9" s="36">
        <f>K9^2</f>
        <v>1.8598552400362347E-3</v>
      </c>
      <c r="M9" s="7"/>
      <c r="N9" s="7"/>
      <c r="O9" s="7">
        <f>C9/$N$3</f>
        <v>0.32622105249598043</v>
      </c>
      <c r="P9" s="7"/>
      <c r="Q9" s="7">
        <f>O9</f>
        <v>0.32622105249598043</v>
      </c>
      <c r="R9" s="7">
        <f>RANK(Q9,$Q$4:$Q$124)</f>
        <v>25</v>
      </c>
      <c r="S9" s="7">
        <f>O9</f>
        <v>0.32622105249598043</v>
      </c>
      <c r="T9" s="7">
        <f>RANK(S9,$S$4:$S$124)</f>
        <v>25</v>
      </c>
      <c r="U9">
        <v>6</v>
      </c>
      <c r="V9">
        <f>R9/(COUNT($U$4:$U$124)+1)-0.5</f>
        <v>-0.29508196721311475</v>
      </c>
      <c r="W9">
        <f>SUM($V$4:V9)/U9</f>
        <v>8.196721311475412E-2</v>
      </c>
      <c r="X9">
        <f>(U9/11)*W9^2</f>
        <v>3.6647040140724649E-3</v>
      </c>
      <c r="Z9">
        <f>T9/(COUNT($O$4:$O$124)+1)-0.5</f>
        <v>-0.29508196721311475</v>
      </c>
      <c r="AA9">
        <f>SUM($Z$4:Z9)/U9</f>
        <v>8.0601092896174883E-2</v>
      </c>
      <c r="AB9">
        <f>(U9/11)*AA9^2</f>
        <v>3.5435651869406251E-3</v>
      </c>
    </row>
    <row r="10" spans="1:33" ht="15.75" x14ac:dyDescent="0.25">
      <c r="A10" s="4">
        <v>42572</v>
      </c>
      <c r="B10">
        <v>14.49</v>
      </c>
      <c r="C10">
        <f>(B10-B9)/B9</f>
        <v>-0.13750000000000001</v>
      </c>
      <c r="D10">
        <v>1.3414999999999999</v>
      </c>
      <c r="E10">
        <v>1.556</v>
      </c>
      <c r="F10">
        <v>9.1776999999999997</v>
      </c>
      <c r="G10">
        <f>F10+E10</f>
        <v>10.733699999999999</v>
      </c>
      <c r="H10">
        <f>E10+D10*(G10-E10)</f>
        <v>13.867884549999996</v>
      </c>
      <c r="I10" s="15">
        <f>(((H10/100)+1)^(1/365)-1)</f>
        <v>3.5586791664710127E-4</v>
      </c>
      <c r="J10">
        <f>1+I10</f>
        <v>1.0003558679166471</v>
      </c>
      <c r="K10">
        <f>C10-I10</f>
        <v>-0.13785586791664711</v>
      </c>
      <c r="L10" s="36">
        <f>K10^2</f>
        <v>1.9004240319052054E-2</v>
      </c>
      <c r="M10" s="7"/>
      <c r="N10" s="7"/>
      <c r="O10" s="7">
        <f>C10/$N$3</f>
        <v>-1.0316740785185394</v>
      </c>
      <c r="P10" s="7"/>
      <c r="Q10" s="7">
        <f>O10</f>
        <v>-1.0316740785185394</v>
      </c>
      <c r="R10" s="7">
        <f>RANK(Q10,$Q$4:$Q$124)</f>
        <v>111</v>
      </c>
      <c r="S10" s="7">
        <f>O10</f>
        <v>-1.0316740785185394</v>
      </c>
      <c r="T10" s="7">
        <f>RANK(S10,$S$4:$S$124)</f>
        <v>111</v>
      </c>
      <c r="U10">
        <v>7</v>
      </c>
      <c r="V10">
        <f>R10/(COUNT($U$4:$U$124)+1)-0.5</f>
        <v>0.4098360655737705</v>
      </c>
      <c r="W10">
        <f>SUM($V$4:V10)/U10</f>
        <v>0.1288056206088993</v>
      </c>
      <c r="X10">
        <f>(U10/11)*W10^2</f>
        <v>1.0557837754827812E-2</v>
      </c>
      <c r="Z10">
        <f>T10/(COUNT($O$4:$O$124)+1)-0.5</f>
        <v>0.4098360655737705</v>
      </c>
      <c r="AA10">
        <f>SUM($Z$4:Z10)/U10</f>
        <v>0.12763466042154567</v>
      </c>
      <c r="AB10">
        <f>(U10/11)*AA10^2</f>
        <v>1.0366749616951176E-2</v>
      </c>
    </row>
    <row r="11" spans="1:33" ht="15.75" x14ac:dyDescent="0.25">
      <c r="A11" s="4">
        <v>42573</v>
      </c>
      <c r="B11">
        <v>15.4</v>
      </c>
      <c r="C11">
        <f>(B11-B10)/B10</f>
        <v>6.2801932367149774E-2</v>
      </c>
      <c r="D11">
        <v>1.3471</v>
      </c>
      <c r="E11">
        <v>1.5663</v>
      </c>
      <c r="F11">
        <v>9.1327999999999996</v>
      </c>
      <c r="G11">
        <f>F11+E11</f>
        <v>10.6991</v>
      </c>
      <c r="H11">
        <f>E11+D11*(G11-E11)</f>
        <v>13.869094879999999</v>
      </c>
      <c r="I11" s="15">
        <f>(((H11/100)+1)^(1/365)-1)</f>
        <v>3.5589704808391964E-4</v>
      </c>
      <c r="J11">
        <f>1+I11</f>
        <v>1.0003558970480839</v>
      </c>
      <c r="K11">
        <f>C11-I11</f>
        <v>6.2446035319065854E-2</v>
      </c>
      <c r="L11" s="36">
        <f>K11^2</f>
        <v>3.8995073270700199E-3</v>
      </c>
      <c r="M11" s="7"/>
      <c r="N11" s="7"/>
      <c r="O11" s="7">
        <f>C11/$N$3</f>
        <v>0.47120818693863908</v>
      </c>
      <c r="P11" s="7"/>
      <c r="Q11" s="7">
        <f>O11</f>
        <v>0.47120818693863908</v>
      </c>
      <c r="R11" s="7">
        <f>RANK(Q11,$Q$4:$Q$124)</f>
        <v>17</v>
      </c>
      <c r="S11" s="7">
        <f>O11</f>
        <v>0.47120818693863908</v>
      </c>
      <c r="T11" s="7">
        <f>RANK(S11,$S$4:$S$124)</f>
        <v>17</v>
      </c>
      <c r="U11">
        <v>8</v>
      </c>
      <c r="V11">
        <f>R11/(COUNT($U$4:$U$124)+1)-0.5</f>
        <v>-0.36065573770491804</v>
      </c>
      <c r="W11">
        <f>SUM($V$4:V11)/U11</f>
        <v>6.7622950819672151E-2</v>
      </c>
      <c r="X11">
        <f>(U11/11)*W11^2</f>
        <v>3.3257188927707623E-3</v>
      </c>
      <c r="Z11">
        <f>T11/(COUNT($O$4:$O$124)+1)-0.5</f>
        <v>-0.36065573770491804</v>
      </c>
      <c r="AA11">
        <f>SUM($Z$4:Z11)/U11</f>
        <v>6.6598360655737709E-2</v>
      </c>
      <c r="AB11">
        <f>(U11/11)*AA11^2</f>
        <v>3.2257030123867001E-3</v>
      </c>
    </row>
    <row r="12" spans="1:33" ht="15.75" x14ac:dyDescent="0.25">
      <c r="A12" s="4">
        <v>42576</v>
      </c>
      <c r="B12">
        <v>14.008800000000001</v>
      </c>
      <c r="C12">
        <f>(B12-B11)/B11</f>
        <v>-9.03376623376623E-2</v>
      </c>
      <c r="D12">
        <v>1.3525</v>
      </c>
      <c r="E12">
        <v>1.5731000000000002</v>
      </c>
      <c r="F12">
        <v>9.1539000000000001</v>
      </c>
      <c r="G12">
        <f>F12+E12</f>
        <v>10.727</v>
      </c>
      <c r="H12">
        <f>E12+D12*(G12-E12)</f>
        <v>13.95374975</v>
      </c>
      <c r="I12" s="15">
        <f>(((H12/100)+1)^(1/365)-1)</f>
        <v>3.5793384067628331E-4</v>
      </c>
      <c r="J12">
        <f>1+I12</f>
        <v>1.0003579338406763</v>
      </c>
      <c r="K12">
        <f>C12-I12</f>
        <v>-9.0695596178338583E-2</v>
      </c>
      <c r="L12" s="36">
        <f>K12^2</f>
        <v>8.2256911661442635E-3</v>
      </c>
      <c r="M12" s="7"/>
      <c r="N12" s="7"/>
      <c r="O12" s="7">
        <f>C12/$N$3</f>
        <v>-0.67781108761983055</v>
      </c>
      <c r="P12" s="7"/>
      <c r="Q12" s="7">
        <f>O12</f>
        <v>-0.67781108761983055</v>
      </c>
      <c r="R12" s="7">
        <f>RANK(Q12,$Q$4:$Q$124)</f>
        <v>101</v>
      </c>
      <c r="S12" s="7">
        <f>O12</f>
        <v>-0.67781108761983055</v>
      </c>
      <c r="T12" s="7">
        <f>RANK(S12,$S$4:$S$124)</f>
        <v>101</v>
      </c>
      <c r="U12">
        <v>9</v>
      </c>
      <c r="V12">
        <f>R12/(COUNT($U$4:$U$124)+1)-0.5</f>
        <v>0.32786885245901642</v>
      </c>
      <c r="W12">
        <f>SUM($V$4:V12)/U12</f>
        <v>9.6539162112932619E-2</v>
      </c>
      <c r="X12">
        <f>(U12/11)*W12^2</f>
        <v>7.6252989448367071E-3</v>
      </c>
      <c r="Z12">
        <f>T12/(COUNT($O$4:$O$124)+1)-0.5</f>
        <v>0.32786885245901642</v>
      </c>
      <c r="AA12">
        <f>SUM($Z$4:Z12)/U12</f>
        <v>9.5628415300546457E-2</v>
      </c>
      <c r="AB12">
        <f>(U12/11)*AA12^2</f>
        <v>7.4821040287312811E-3</v>
      </c>
    </row>
    <row r="13" spans="1:33" ht="15.75" x14ac:dyDescent="0.25">
      <c r="A13" s="4">
        <v>42577</v>
      </c>
      <c r="B13">
        <v>15.5138</v>
      </c>
      <c r="C13">
        <f>(B13-B12)/B12</f>
        <v>0.10743247101821704</v>
      </c>
      <c r="D13">
        <v>1.3528</v>
      </c>
      <c r="E13">
        <v>1.5611000000000002</v>
      </c>
      <c r="F13">
        <v>9.1428999999999991</v>
      </c>
      <c r="G13">
        <f>F13+E13</f>
        <v>10.703999999999999</v>
      </c>
      <c r="H13">
        <f>E13+D13*(G13-E13)</f>
        <v>13.929615119999999</v>
      </c>
      <c r="I13" s="15">
        <f>(((H13/100)+1)^(1/365)-1)</f>
        <v>3.5735331631503442E-4</v>
      </c>
      <c r="J13">
        <f>1+I13</f>
        <v>1.000357353316315</v>
      </c>
      <c r="K13">
        <f>C13-I13</f>
        <v>0.10707511770190201</v>
      </c>
      <c r="L13" s="36">
        <f>K13^2</f>
        <v>1.1465080830876169E-2</v>
      </c>
      <c r="M13" s="7"/>
      <c r="N13" s="7"/>
      <c r="O13" s="7">
        <f>C13/$N$3</f>
        <v>0.80607487665955446</v>
      </c>
      <c r="P13" s="7"/>
      <c r="Q13" s="7">
        <f>O13</f>
        <v>0.80607487665955446</v>
      </c>
      <c r="R13" s="7">
        <f>RANK(Q13,$Q$4:$Q$124)</f>
        <v>10</v>
      </c>
      <c r="S13" s="7">
        <f>O13</f>
        <v>0.80607487665955446</v>
      </c>
      <c r="T13" s="7">
        <f>RANK(S13,$S$4:$S$124)</f>
        <v>10</v>
      </c>
      <c r="U13">
        <v>10</v>
      </c>
      <c r="V13">
        <f>R13/(COUNT($U$4:$U$124)+1)-0.5</f>
        <v>-0.41803278688524592</v>
      </c>
      <c r="W13">
        <f>SUM($V$4:V13)/U13</f>
        <v>4.5081967213114769E-2</v>
      </c>
      <c r="X13">
        <f>(U13/11)*W13^2</f>
        <v>1.8476216070948679E-3</v>
      </c>
      <c r="Z13">
        <f>T13/(COUNT($O$4:$O$124)+1)-0.5</f>
        <v>-0.41803278688524592</v>
      </c>
      <c r="AA13">
        <f>SUM($Z$4:Z13)/U13</f>
        <v>4.4262295081967218E-2</v>
      </c>
      <c r="AB13">
        <f>(U13/11)*AA13^2</f>
        <v>1.7810461508392175E-3</v>
      </c>
    </row>
    <row r="14" spans="1:33" ht="15.75" x14ac:dyDescent="0.25">
      <c r="A14" s="4">
        <v>42578</v>
      </c>
      <c r="B14">
        <v>16.366900000000001</v>
      </c>
      <c r="C14">
        <f>(B14-B13)/B13</f>
        <v>5.4989751060346356E-2</v>
      </c>
      <c r="D14">
        <v>1.3507</v>
      </c>
      <c r="E14">
        <v>1.4976</v>
      </c>
      <c r="F14">
        <v>9.1475000000000009</v>
      </c>
      <c r="G14">
        <f>F14+E14</f>
        <v>10.645100000000001</v>
      </c>
      <c r="H14">
        <f>E14+D14*(G14-E14)</f>
        <v>13.853128250000001</v>
      </c>
      <c r="I14" s="15">
        <f>(((H14/100)+1)^(1/365)-1)</f>
        <v>3.5551272237976939E-4</v>
      </c>
      <c r="J14">
        <f>1+I14</f>
        <v>1.0003555127223798</v>
      </c>
      <c r="K14">
        <f>C14-I14</f>
        <v>5.4634238337966587E-2</v>
      </c>
      <c r="L14" s="36">
        <f>K14^2</f>
        <v>2.984899998769738E-3</v>
      </c>
      <c r="M14" s="7"/>
      <c r="N14" s="7"/>
      <c r="O14" s="7">
        <f>C14/$N$3</f>
        <v>0.41259273275015779</v>
      </c>
      <c r="P14" s="7"/>
      <c r="Q14" s="7">
        <f>O14</f>
        <v>0.41259273275015779</v>
      </c>
      <c r="R14" s="7">
        <f>RANK(Q14,$Q$4:$Q$124)</f>
        <v>19</v>
      </c>
      <c r="S14" s="7">
        <f>O14</f>
        <v>0.41259273275015779</v>
      </c>
      <c r="T14" s="7">
        <f>RANK(S14,$S$4:$S$124)</f>
        <v>19</v>
      </c>
      <c r="U14">
        <v>11</v>
      </c>
      <c r="V14">
        <f>R14/(COUNT($U$4:$U$124)+1)-0.5</f>
        <v>-0.34426229508196721</v>
      </c>
      <c r="W14">
        <f>SUM($V$4:V14)/U14</f>
        <v>9.6870342771982268E-3</v>
      </c>
      <c r="X14">
        <f>(U14/11)*W14^2</f>
        <v>9.3838633087613371E-5</v>
      </c>
      <c r="Z14">
        <f>T14/(COUNT($O$4:$O$124)+1)-0.5</f>
        <v>-0.34426229508196721</v>
      </c>
      <c r="AA14">
        <f>SUM($Z$4:Z14)/U14</f>
        <v>8.9418777943368159E-3</v>
      </c>
      <c r="AB14">
        <f>(U14/11)*AA14^2</f>
        <v>7.9957178488853845E-5</v>
      </c>
    </row>
    <row r="15" spans="1:33" ht="15.75" x14ac:dyDescent="0.25">
      <c r="A15" s="4">
        <v>42579</v>
      </c>
      <c r="B15">
        <v>16.03</v>
      </c>
      <c r="C15">
        <f>(B15-B14)/B14</f>
        <v>-2.0584227923430825E-2</v>
      </c>
      <c r="D15">
        <v>1.3502000000000001</v>
      </c>
      <c r="E15">
        <v>1.5044</v>
      </c>
      <c r="F15">
        <v>9.1533999999999995</v>
      </c>
      <c r="G15">
        <f>F15+E15</f>
        <v>10.6578</v>
      </c>
      <c r="H15">
        <f>E15+D15*(G15-E15)</f>
        <v>13.863320680000001</v>
      </c>
      <c r="I15" s="15">
        <f>(((H15/100)+1)^(1/365)-1)</f>
        <v>3.5575806606780169E-4</v>
      </c>
      <c r="J15">
        <f>1+I15</f>
        <v>1.0003557580660678</v>
      </c>
      <c r="K15">
        <f>C15-I15</f>
        <v>-2.0939985989498627E-2</v>
      </c>
      <c r="L15" s="36">
        <f>K15^2</f>
        <v>4.3848301324039878E-4</v>
      </c>
      <c r="M15" s="7"/>
      <c r="N15" s="7"/>
      <c r="O15" s="7">
        <f>C15/$N$3</f>
        <v>-0.15444519545397151</v>
      </c>
      <c r="P15" s="7"/>
      <c r="Q15" s="7">
        <f>O15</f>
        <v>-0.15444519545397151</v>
      </c>
      <c r="R15" s="7">
        <f>RANK(Q15,$Q$4:$Q$124)</f>
        <v>58</v>
      </c>
      <c r="S15" s="7">
        <f>O15</f>
        <v>-0.15444519545397151</v>
      </c>
      <c r="T15" s="7">
        <f>RANK(S15,$S$4:$S$124)</f>
        <v>58</v>
      </c>
      <c r="U15">
        <v>12</v>
      </c>
      <c r="V15">
        <f>R15/(COUNT($U$4:$U$124)+1)-0.5</f>
        <v>-2.4590163934426257E-2</v>
      </c>
      <c r="W15">
        <f>SUM($V$4:V15)/U15</f>
        <v>6.8306010928961868E-3</v>
      </c>
      <c r="X15">
        <f>(U15/11)*W15^2</f>
        <v>5.0898666862117718E-5</v>
      </c>
      <c r="Z15">
        <f>T15/(COUNT($O$4:$O$124)+1)-0.5</f>
        <v>-2.4590163934426257E-2</v>
      </c>
      <c r="AA15">
        <f>SUM($Z$4:Z15)/U15</f>
        <v>6.1475409836065599E-3</v>
      </c>
      <c r="AB15">
        <f>(U15/11)*AA15^2</f>
        <v>4.1227920158315242E-5</v>
      </c>
    </row>
    <row r="16" spans="1:33" ht="15.75" x14ac:dyDescent="0.25">
      <c r="A16" s="4">
        <v>42580</v>
      </c>
      <c r="B16">
        <v>14.7788</v>
      </c>
      <c r="C16">
        <f>(B16-B15)/B15</f>
        <v>-7.8053649407361245E-2</v>
      </c>
      <c r="D16">
        <v>1.3397999999999999</v>
      </c>
      <c r="E16">
        <v>1.4531000000000001</v>
      </c>
      <c r="F16">
        <v>9.1183999999999994</v>
      </c>
      <c r="G16">
        <f>F16+E16</f>
        <v>10.5715</v>
      </c>
      <c r="H16">
        <f>E16+D16*(G16-E16)</f>
        <v>13.669932320000001</v>
      </c>
      <c r="I16" s="15">
        <f>(((H16/100)+1)^(1/365)-1)</f>
        <v>3.510992436632776E-4</v>
      </c>
      <c r="J16">
        <f>1+I16</f>
        <v>1.0003510992436633</v>
      </c>
      <c r="K16">
        <f>C16-I16</f>
        <v>-7.8404748651024522E-2</v>
      </c>
      <c r="L16" s="36">
        <f>K16^2</f>
        <v>6.1473046110303315E-3</v>
      </c>
      <c r="M16" s="7"/>
      <c r="N16" s="7"/>
      <c r="O16" s="7">
        <f>C16/$N$3</f>
        <v>-0.58564310419889853</v>
      </c>
      <c r="P16" s="7"/>
      <c r="Q16" s="7">
        <f>O16</f>
        <v>-0.58564310419889853</v>
      </c>
      <c r="R16" s="7">
        <f>RANK(Q16,$Q$4:$Q$124)</f>
        <v>94</v>
      </c>
      <c r="S16" s="7">
        <f>O16</f>
        <v>-0.58564310419889853</v>
      </c>
      <c r="T16" s="7">
        <f>RANK(S16,$S$4:$S$124)</f>
        <v>94</v>
      </c>
      <c r="U16">
        <v>13</v>
      </c>
      <c r="V16">
        <f>R16/(COUNT($U$4:$U$124)+1)-0.5</f>
        <v>0.27049180327868849</v>
      </c>
      <c r="W16">
        <f>SUM($V$4:V16)/U16</f>
        <v>2.7112232030264825E-2</v>
      </c>
      <c r="X16">
        <f>(U16/11)*W16^2</f>
        <v>8.6872278487435761E-4</v>
      </c>
      <c r="Z16">
        <f>T16/(COUNT($O$4:$O$124)+1)-0.5</f>
        <v>0.27049180327868849</v>
      </c>
      <c r="AA16">
        <f>SUM($Z$4:Z16)/U16</f>
        <v>2.6481715006305171E-2</v>
      </c>
      <c r="AB16">
        <f>(U16/11)*AA16^2</f>
        <v>8.2878690779792643E-4</v>
      </c>
    </row>
    <row r="17" spans="1:28" ht="15.75" x14ac:dyDescent="0.25">
      <c r="A17" s="4">
        <v>42583</v>
      </c>
      <c r="B17">
        <v>14.21</v>
      </c>
      <c r="C17">
        <f>(B17-B16)/B16</f>
        <v>-3.8487563266300345E-2</v>
      </c>
      <c r="D17">
        <v>1.3574999999999999</v>
      </c>
      <c r="E17">
        <v>1.5213999999999999</v>
      </c>
      <c r="F17">
        <v>9.0931999999999995</v>
      </c>
      <c r="G17">
        <f>F17+E17</f>
        <v>10.614599999999999</v>
      </c>
      <c r="H17">
        <f>E17+D17*(G17-E17)</f>
        <v>13.865418999999999</v>
      </c>
      <c r="I17" s="15">
        <f>(((H17/100)+1)^(1/365)-1)</f>
        <v>3.5580857236094943E-4</v>
      </c>
      <c r="J17">
        <f>1+I17</f>
        <v>1.0003558085723609</v>
      </c>
      <c r="K17">
        <f>C17-I17</f>
        <v>-3.8843371838661295E-2</v>
      </c>
      <c r="L17" s="36">
        <f>K17^2</f>
        <v>1.5088075357965053E-3</v>
      </c>
      <c r="M17" s="7"/>
      <c r="N17" s="7"/>
      <c r="O17" s="7">
        <f>C17/$N$3</f>
        <v>-0.28877542812497742</v>
      </c>
      <c r="P17" s="7"/>
      <c r="Q17" s="7">
        <f>O17</f>
        <v>-0.28877542812497742</v>
      </c>
      <c r="R17" s="7">
        <f>RANK(Q17,$Q$4:$Q$124)</f>
        <v>71</v>
      </c>
      <c r="S17" s="7">
        <f>O17</f>
        <v>-0.28877542812497742</v>
      </c>
      <c r="T17" s="7">
        <f>RANK(S17,$S$4:$S$124)</f>
        <v>71</v>
      </c>
      <c r="U17">
        <v>14</v>
      </c>
      <c r="V17">
        <f>R17/(COUNT($U$4:$U$124)+1)-0.5</f>
        <v>8.1967213114754078E-2</v>
      </c>
      <c r="W17">
        <f>SUM($V$4:V17)/U17</f>
        <v>3.1030444964871201E-2</v>
      </c>
      <c r="X17">
        <f>(U17/11)*W17^2</f>
        <v>1.2254944732773279E-3</v>
      </c>
      <c r="Z17">
        <f>T17/(COUNT($O$4:$O$124)+1)-0.5</f>
        <v>8.1967213114754078E-2</v>
      </c>
      <c r="AA17">
        <f>SUM($Z$4:Z17)/U17</f>
        <v>3.0444964871194378E-2</v>
      </c>
      <c r="AB17">
        <f>(U17/11)*AA17^2</f>
        <v>1.1796856731014216E-3</v>
      </c>
    </row>
    <row r="18" spans="1:28" ht="15.75" x14ac:dyDescent="0.25">
      <c r="A18" s="4">
        <v>42584</v>
      </c>
      <c r="B18">
        <v>13.09</v>
      </c>
      <c r="C18">
        <f>(B18-B17)/B17</f>
        <v>-7.8817733990147854E-2</v>
      </c>
      <c r="D18">
        <v>1.3688</v>
      </c>
      <c r="E18">
        <v>1.5558000000000001</v>
      </c>
      <c r="F18">
        <v>9.1205999999999996</v>
      </c>
      <c r="G18">
        <f>F18+E18</f>
        <v>10.676399999999999</v>
      </c>
      <c r="H18">
        <f>E18+D18*(G18-E18)</f>
        <v>14.040077279999998</v>
      </c>
      <c r="I18" s="15">
        <f>(((H18/100)+1)^(1/365)-1)</f>
        <v>3.6000932400792607E-4</v>
      </c>
      <c r="J18">
        <f>1+I18</f>
        <v>1.0003600093240079</v>
      </c>
      <c r="K18">
        <f>C18-I18</f>
        <v>-7.917774331415578E-2</v>
      </c>
      <c r="L18" s="36">
        <f>K18^2</f>
        <v>6.2691150363223406E-3</v>
      </c>
      <c r="M18" s="7"/>
      <c r="N18" s="7"/>
      <c r="O18" s="7">
        <f>C18/$N$3</f>
        <v>-0.59137609516512835</v>
      </c>
      <c r="P18" s="7"/>
      <c r="Q18" s="7">
        <f>O18</f>
        <v>-0.59137609516512835</v>
      </c>
      <c r="R18" s="7">
        <f>RANK(Q18,$Q$4:$Q$124)</f>
        <v>95</v>
      </c>
      <c r="S18" s="7">
        <f>O18</f>
        <v>-0.59137609516512835</v>
      </c>
      <c r="T18" s="7">
        <f>RANK(S18,$S$4:$S$124)</f>
        <v>95</v>
      </c>
      <c r="U18">
        <v>15</v>
      </c>
      <c r="V18">
        <f>R18/(COUNT($U$4:$U$124)+1)-0.5</f>
        <v>0.27868852459016391</v>
      </c>
      <c r="W18">
        <f>SUM($V$4:V18)/U18</f>
        <v>4.7540983606557376E-2</v>
      </c>
      <c r="X18">
        <f>(U18/11)*W18^2</f>
        <v>3.0820160758349415E-3</v>
      </c>
      <c r="Z18">
        <f>T18/(COUNT($O$4:$O$124)+1)-0.5</f>
        <v>0.27868852459016391</v>
      </c>
      <c r="AA18">
        <f>SUM($Z$4:Z18)/U18</f>
        <v>4.6994535519125677E-2</v>
      </c>
      <c r="AB18">
        <f>(U18/11)*AA18^2</f>
        <v>3.0115723208977698E-3</v>
      </c>
    </row>
    <row r="19" spans="1:28" ht="15.75" x14ac:dyDescent="0.25">
      <c r="A19" s="4">
        <v>42585</v>
      </c>
      <c r="B19">
        <v>13.3</v>
      </c>
      <c r="C19">
        <f>(B19-B18)/B18</f>
        <v>1.6042780748663166E-2</v>
      </c>
      <c r="D19">
        <v>1.37</v>
      </c>
      <c r="E19">
        <v>1.542</v>
      </c>
      <c r="F19">
        <v>9.1319999999999997</v>
      </c>
      <c r="G19">
        <f>F19+E19</f>
        <v>10.673999999999999</v>
      </c>
      <c r="H19">
        <f>E19+D19*(G19-E19)</f>
        <v>14.05284</v>
      </c>
      <c r="I19" s="15">
        <f>(((H19/100)+1)^(1/365)-1)</f>
        <v>3.6031603190744832E-4</v>
      </c>
      <c r="J19">
        <f>1+I19</f>
        <v>1.0003603160319074</v>
      </c>
      <c r="K19">
        <f>C19-I19</f>
        <v>1.5682464716755717E-2</v>
      </c>
      <c r="L19" s="36">
        <f>K19^2</f>
        <v>2.45939699592288E-4</v>
      </c>
      <c r="M19" s="7"/>
      <c r="N19" s="7"/>
      <c r="O19" s="7">
        <f>C19/$N$3</f>
        <v>0.12037033487819661</v>
      </c>
      <c r="P19" s="7"/>
      <c r="Q19" s="7">
        <f>O19</f>
        <v>0.12037033487819661</v>
      </c>
      <c r="R19" s="7">
        <f>RANK(Q19,$Q$4:$Q$124)</f>
        <v>38</v>
      </c>
      <c r="S19" s="7">
        <f>O19</f>
        <v>0.12037033487819661</v>
      </c>
      <c r="T19" s="7">
        <f>RANK(S19,$S$4:$S$124)</f>
        <v>38</v>
      </c>
      <c r="U19">
        <v>16</v>
      </c>
      <c r="V19">
        <f>R19/(COUNT($U$4:$U$124)+1)-0.5</f>
        <v>-0.18852459016393441</v>
      </c>
      <c r="W19">
        <f>SUM($V$4:V19)/U19</f>
        <v>3.2786885245901641E-2</v>
      </c>
      <c r="X19">
        <f>(U19/11)*W19^2</f>
        <v>1.5636070460042513E-3</v>
      </c>
      <c r="Z19">
        <f>T19/(COUNT($O$4:$O$124)+1)-0.5</f>
        <v>-0.18852459016393441</v>
      </c>
      <c r="AA19">
        <f>SUM($Z$4:Z19)/U19</f>
        <v>3.227459016393442E-2</v>
      </c>
      <c r="AB19">
        <f>(U19/11)*AA19^2</f>
        <v>1.5151260658180835E-3</v>
      </c>
    </row>
    <row r="20" spans="1:28" ht="15.75" x14ac:dyDescent="0.25">
      <c r="A20" s="4">
        <v>42586</v>
      </c>
      <c r="B20">
        <v>13.418100000000001</v>
      </c>
      <c r="C20">
        <f>(B20-B19)/B19</f>
        <v>8.8796992481203069E-3</v>
      </c>
      <c r="D20">
        <v>1.37</v>
      </c>
      <c r="E20">
        <v>1.5007999999999999</v>
      </c>
      <c r="F20">
        <v>9.1257999999999999</v>
      </c>
      <c r="G20">
        <f>F20+E20</f>
        <v>10.6266</v>
      </c>
      <c r="H20">
        <f>E20+D20*(G20-E20)</f>
        <v>14.003146000000001</v>
      </c>
      <c r="I20" s="15">
        <f>(((H20/100)+1)^(1/365)-1)</f>
        <v>3.5912161535445186E-4</v>
      </c>
      <c r="J20">
        <f>1+I20</f>
        <v>1.0003591216153545</v>
      </c>
      <c r="K20">
        <f>C20-I20</f>
        <v>8.520577632765855E-3</v>
      </c>
      <c r="L20" s="36">
        <f>K20^2</f>
        <v>7.2600243195989784E-5</v>
      </c>
      <c r="M20" s="7"/>
      <c r="N20" s="7"/>
      <c r="O20" s="7">
        <f>C20/$N$3</f>
        <v>6.6625131195100246E-2</v>
      </c>
      <c r="P20" s="7"/>
      <c r="Q20" s="7">
        <f>O20</f>
        <v>6.6625131195100246E-2</v>
      </c>
      <c r="R20" s="7">
        <f>RANK(Q20,$Q$4:$Q$124)</f>
        <v>44</v>
      </c>
      <c r="S20" s="7">
        <f>O20</f>
        <v>6.6625131195100246E-2</v>
      </c>
      <c r="T20" s="7">
        <f>RANK(S20,$S$4:$S$124)</f>
        <v>44</v>
      </c>
      <c r="U20">
        <v>17</v>
      </c>
      <c r="V20">
        <f>R20/(COUNT($U$4:$U$124)+1)-0.5</f>
        <v>-0.13934426229508196</v>
      </c>
      <c r="W20">
        <f>SUM($V$4:V20)/U20</f>
        <v>2.2661523625843782E-2</v>
      </c>
      <c r="X20">
        <f>(U20/11)*W20^2</f>
        <v>7.9365991834177193E-4</v>
      </c>
      <c r="Z20">
        <f>T20/(COUNT($O$4:$O$124)+1)-0.5</f>
        <v>-0.13934426229508196</v>
      </c>
      <c r="AA20">
        <f>SUM($Z$4:Z20)/U20</f>
        <v>2.2179363548698164E-2</v>
      </c>
      <c r="AB20">
        <f>(U20/11)*AA20^2</f>
        <v>7.6024644056640488E-4</v>
      </c>
    </row>
    <row r="21" spans="1:28" ht="15.75" x14ac:dyDescent="0.25">
      <c r="A21" s="4">
        <v>42587</v>
      </c>
      <c r="B21">
        <v>13.0069</v>
      </c>
      <c r="C21">
        <f>(B21-B20)/B20</f>
        <v>-3.0645173310677433E-2</v>
      </c>
      <c r="D21">
        <v>1.3566</v>
      </c>
      <c r="E21">
        <v>1.5885</v>
      </c>
      <c r="F21">
        <v>9.0888000000000009</v>
      </c>
      <c r="G21">
        <f>F21+E21</f>
        <v>10.677300000000001</v>
      </c>
      <c r="H21">
        <f>E21+D21*(G21-E21)</f>
        <v>13.918366080000002</v>
      </c>
      <c r="I21" s="15">
        <f>(((H21/100)+1)^(1/365)-1)</f>
        <v>3.5708269467749076E-4</v>
      </c>
      <c r="J21">
        <f>1+I21</f>
        <v>1.0003570826946775</v>
      </c>
      <c r="K21">
        <f>C21-I21</f>
        <v>-3.1002256005354924E-2</v>
      </c>
      <c r="L21" s="36">
        <f>K21^2</f>
        <v>9.6113987742156538E-4</v>
      </c>
      <c r="M21" s="7"/>
      <c r="N21" s="7"/>
      <c r="O21" s="7">
        <f>C21/$N$3</f>
        <v>-0.22993331590061145</v>
      </c>
      <c r="P21" s="7"/>
      <c r="Q21" s="7">
        <f>O21</f>
        <v>-0.22993331590061145</v>
      </c>
      <c r="R21" s="7">
        <f>RANK(Q21,$Q$4:$Q$124)</f>
        <v>64</v>
      </c>
      <c r="S21" s="7">
        <f>O21</f>
        <v>-0.22993331590061145</v>
      </c>
      <c r="T21" s="7">
        <f>RANK(S21,$S$4:$S$124)</f>
        <v>64</v>
      </c>
      <c r="U21">
        <v>18</v>
      </c>
      <c r="V21">
        <f>R21/(COUNT($U$4:$U$124)+1)-0.5</f>
        <v>2.4590163934426257E-2</v>
      </c>
      <c r="W21">
        <f>SUM($V$4:V21)/U21</f>
        <v>2.2768670309653918E-2</v>
      </c>
      <c r="X21">
        <f>(U21/11)*W21^2</f>
        <v>8.4831111436862593E-4</v>
      </c>
      <c r="Z21">
        <f>T21/(COUNT($O$4:$O$124)+1)-0.5</f>
        <v>2.4590163934426257E-2</v>
      </c>
      <c r="AA21">
        <f>SUM($Z$4:Z21)/U21</f>
        <v>2.2313296903460834E-2</v>
      </c>
      <c r="AB21">
        <f>(U21/11)*AA21^2</f>
        <v>8.1471799423962798E-4</v>
      </c>
    </row>
    <row r="22" spans="1:28" ht="15.75" x14ac:dyDescent="0.25">
      <c r="A22" s="4">
        <v>42590</v>
      </c>
      <c r="B22">
        <v>13.23</v>
      </c>
      <c r="C22">
        <f>(B22-B21)/B21</f>
        <v>1.7152434477085279E-2</v>
      </c>
      <c r="D22">
        <v>1.3592</v>
      </c>
      <c r="E22">
        <v>1.5920000000000001</v>
      </c>
      <c r="F22">
        <v>9.0937000000000001</v>
      </c>
      <c r="G22">
        <f>F22+E22</f>
        <v>10.685700000000001</v>
      </c>
      <c r="H22">
        <f>E22+D22*(G22-E22)</f>
        <v>13.952157040000001</v>
      </c>
      <c r="I22" s="15">
        <f>(((H22/100)+1)^(1/365)-1)</f>
        <v>3.5789553407084007E-4</v>
      </c>
      <c r="J22">
        <f>1+I22</f>
        <v>1.0003578955340708</v>
      </c>
      <c r="K22">
        <f>C22-I22</f>
        <v>1.6794538943014439E-2</v>
      </c>
      <c r="L22" s="36">
        <f>K22^2</f>
        <v>2.8205653830842852E-4</v>
      </c>
      <c r="M22" s="7"/>
      <c r="N22" s="7"/>
      <c r="O22" s="7">
        <f>C22/$N$3</f>
        <v>0.12869616024361147</v>
      </c>
      <c r="P22" s="7"/>
      <c r="Q22" s="7">
        <f>O22</f>
        <v>0.12869616024361147</v>
      </c>
      <c r="R22" s="7">
        <f>RANK(Q22,$Q$4:$Q$124)</f>
        <v>37</v>
      </c>
      <c r="S22" s="7">
        <f>O22</f>
        <v>0.12869616024361147</v>
      </c>
      <c r="T22" s="7">
        <f>RANK(S22,$S$4:$S$124)</f>
        <v>37</v>
      </c>
      <c r="U22">
        <v>19</v>
      </c>
      <c r="V22">
        <f>R22/(COUNT($U$4:$U$124)+1)-0.5</f>
        <v>-0.19672131147540983</v>
      </c>
      <c r="W22">
        <f>SUM($V$4:V22)/U22</f>
        <v>1.121656600517688E-2</v>
      </c>
      <c r="X22">
        <f>(U22/11)*W22^2</f>
        <v>2.1731051872920937E-4</v>
      </c>
      <c r="Z22">
        <f>T22/(COUNT($O$4:$O$124)+1)-0.5</f>
        <v>-0.19672131147540983</v>
      </c>
      <c r="AA22">
        <f>SUM($Z$4:Z22)/U22</f>
        <v>1.0785159620362379E-2</v>
      </c>
      <c r="AB22">
        <f>(U22/11)*AA22^2</f>
        <v>2.0091579024520076E-4</v>
      </c>
    </row>
    <row r="23" spans="1:28" ht="15.75" x14ac:dyDescent="0.25">
      <c r="A23" s="4">
        <v>42591</v>
      </c>
      <c r="B23">
        <v>13.02</v>
      </c>
      <c r="C23">
        <f>(B23-B22)/B22</f>
        <v>-1.5873015873015938E-2</v>
      </c>
      <c r="D23">
        <v>1.3538999999999999</v>
      </c>
      <c r="E23">
        <v>1.5470000000000002</v>
      </c>
      <c r="F23">
        <v>9.0922999999999998</v>
      </c>
      <c r="G23">
        <f>F23+E23</f>
        <v>10.6393</v>
      </c>
      <c r="H23">
        <f>E23+D23*(G23-E23)</f>
        <v>13.85706497</v>
      </c>
      <c r="I23" s="15">
        <f>(((H23/100)+1)^(1/365)-1)</f>
        <v>3.5560748642171625E-4</v>
      </c>
      <c r="J23">
        <f>1+I23</f>
        <v>1.0003556074864217</v>
      </c>
      <c r="K23">
        <f>C23-I23</f>
        <v>-1.6228623359437654E-2</v>
      </c>
      <c r="L23" s="36">
        <f>K23^2</f>
        <v>2.6336821614248552E-4</v>
      </c>
      <c r="M23" s="7"/>
      <c r="N23" s="7"/>
      <c r="O23" s="7">
        <f>C23/$N$3</f>
        <v>-0.11909657472075538</v>
      </c>
      <c r="P23" s="7"/>
      <c r="Q23" s="7">
        <f>O23</f>
        <v>-0.11909657472075538</v>
      </c>
      <c r="R23" s="7">
        <f>RANK(Q23,$Q$4:$Q$124)</f>
        <v>54</v>
      </c>
      <c r="S23" s="7">
        <f>O23</f>
        <v>-0.11909657472075538</v>
      </c>
      <c r="T23" s="7">
        <f>RANK(S23,$S$4:$S$124)</f>
        <v>54</v>
      </c>
      <c r="U23">
        <v>20</v>
      </c>
      <c r="V23">
        <f>R23/(COUNT($U$4:$U$124)+1)-0.5</f>
        <v>-5.7377049180327877E-2</v>
      </c>
      <c r="W23">
        <f>SUM($V$4:V23)/U23</f>
        <v>7.7868852459016423E-3</v>
      </c>
      <c r="X23">
        <f>(U23/11)*W23^2</f>
        <v>1.1024651242334669E-4</v>
      </c>
      <c r="Z23">
        <f>T23/(COUNT($O$4:$O$124)+1)-0.5</f>
        <v>-5.7377049180327877E-2</v>
      </c>
      <c r="AA23">
        <f>SUM($Z$4:Z23)/U23</f>
        <v>7.3770491803278656E-3</v>
      </c>
      <c r="AB23">
        <f>(U23/11)*AA23^2</f>
        <v>9.8947008379956424E-5</v>
      </c>
    </row>
    <row r="24" spans="1:28" ht="15.75" x14ac:dyDescent="0.25">
      <c r="A24" s="4">
        <v>42592</v>
      </c>
      <c r="B24">
        <v>11.7819</v>
      </c>
      <c r="C24">
        <f>(B24-B23)/B23</f>
        <v>-9.5092165898617464E-2</v>
      </c>
      <c r="D24">
        <v>1.3599999999999999</v>
      </c>
      <c r="E24">
        <v>1.5074000000000001</v>
      </c>
      <c r="F24">
        <v>9.0939999999999994</v>
      </c>
      <c r="G24">
        <f>F24+E24</f>
        <v>10.6014</v>
      </c>
      <c r="H24">
        <f>E24+D24*(G24-E24)</f>
        <v>13.875239999999998</v>
      </c>
      <c r="I24" s="15">
        <f>(((H24/100)+1)^(1/365)-1)</f>
        <v>3.5604495023333627E-4</v>
      </c>
      <c r="J24">
        <f>1+I24</f>
        <v>1.0003560449502333</v>
      </c>
      <c r="K24">
        <f>C24-I24</f>
        <v>-9.5448210848850801E-2</v>
      </c>
      <c r="L24" s="36">
        <f>K24^2</f>
        <v>9.1103609542466796E-3</v>
      </c>
      <c r="M24" s="7"/>
      <c r="N24" s="7"/>
      <c r="O24" s="7">
        <f>C24/$N$3</f>
        <v>-0.71348452820209629</v>
      </c>
      <c r="P24" s="7"/>
      <c r="Q24" s="7">
        <f>O24</f>
        <v>-0.71348452820209629</v>
      </c>
      <c r="R24" s="7">
        <f>RANK(Q24,$Q$4:$Q$124)</f>
        <v>102</v>
      </c>
      <c r="S24" s="7">
        <f>O24</f>
        <v>-0.71348452820209629</v>
      </c>
      <c r="T24" s="7">
        <f>RANK(S24,$S$4:$S$124)</f>
        <v>102</v>
      </c>
      <c r="U24">
        <v>21</v>
      </c>
      <c r="V24">
        <f>R24/(COUNT($U$4:$U$124)+1)-0.5</f>
        <v>0.33606557377049184</v>
      </c>
      <c r="W24">
        <f>SUM($V$4:V24)/U24</f>
        <v>2.3419203747072605E-2</v>
      </c>
      <c r="X24">
        <f>(U24/11)*W24^2</f>
        <v>1.0470582897349899E-3</v>
      </c>
      <c r="Z24">
        <f>T24/(COUNT($O$4:$O$124)+1)-0.5</f>
        <v>0.33606557377049184</v>
      </c>
      <c r="AA24">
        <f>SUM($Z$4:Z24)/U24</f>
        <v>2.3028883684621387E-2</v>
      </c>
      <c r="AB24">
        <f>(U24/11)*AA24^2</f>
        <v>1.0124471962687494E-3</v>
      </c>
    </row>
    <row r="25" spans="1:28" ht="15.75" x14ac:dyDescent="0.25">
      <c r="A25" s="4">
        <v>42593</v>
      </c>
      <c r="B25">
        <v>12.0313</v>
      </c>
      <c r="C25">
        <f>(B25-B24)/B24</f>
        <v>2.1168062876106539E-2</v>
      </c>
      <c r="D25">
        <v>1.3623000000000001</v>
      </c>
      <c r="E25">
        <v>1.5592999999999999</v>
      </c>
      <c r="F25">
        <v>9.0793999999999997</v>
      </c>
      <c r="G25">
        <f>F25+E25</f>
        <v>10.6387</v>
      </c>
      <c r="H25">
        <f>E25+D25*(G25-E25)</f>
        <v>13.928166620000001</v>
      </c>
      <c r="I25" s="15">
        <f>(((H25/100)+1)^(1/365)-1)</f>
        <v>3.573184707967858E-4</v>
      </c>
      <c r="J25">
        <f>1+I25</f>
        <v>1.0003573184707968</v>
      </c>
      <c r="K25">
        <f>C25-I25</f>
        <v>2.0810744405309754E-2</v>
      </c>
      <c r="L25" s="36">
        <f>K25^2</f>
        <v>4.330870827031312E-4</v>
      </c>
      <c r="M25" s="7"/>
      <c r="N25" s="7"/>
      <c r="O25" s="7">
        <f>C25/$N$3</f>
        <v>0.15882575826712519</v>
      </c>
      <c r="P25" s="7"/>
      <c r="Q25" s="7">
        <f>O25</f>
        <v>0.15882575826712519</v>
      </c>
      <c r="R25" s="7">
        <f>RANK(Q25,$Q$4:$Q$124)</f>
        <v>36</v>
      </c>
      <c r="S25" s="7">
        <f>O25</f>
        <v>0.15882575826712519</v>
      </c>
      <c r="T25" s="7">
        <f>RANK(S25,$S$4:$S$124)</f>
        <v>36</v>
      </c>
      <c r="U25">
        <v>22</v>
      </c>
      <c r="V25">
        <f>R25/(COUNT($U$4:$U$124)+1)-0.5</f>
        <v>-0.20491803278688525</v>
      </c>
      <c r="W25">
        <f>SUM($V$4:V25)/U25</f>
        <v>1.304023845007452E-2</v>
      </c>
      <c r="X25">
        <f>(U25/11)*W25^2</f>
        <v>3.4009563766960386E-4</v>
      </c>
      <c r="Z25">
        <f>T25/(COUNT($O$4:$O$124)+1)-0.5</f>
        <v>-0.20491803278688525</v>
      </c>
      <c r="AA25">
        <f>SUM($Z$4:Z25)/U25</f>
        <v>1.2667660208643815E-2</v>
      </c>
      <c r="AB25">
        <f>(U25/11)*AA25^2</f>
        <v>3.2093923032331572E-4</v>
      </c>
    </row>
    <row r="26" spans="1:28" ht="15.75" x14ac:dyDescent="0.25">
      <c r="A26" s="4">
        <v>42594</v>
      </c>
      <c r="B26">
        <v>11.83</v>
      </c>
      <c r="C26">
        <f>(B26-B25)/B25</f>
        <v>-1.6731359038507875E-2</v>
      </c>
      <c r="D26">
        <v>1.3616999999999999</v>
      </c>
      <c r="E26">
        <v>1.5135000000000001</v>
      </c>
      <c r="F26">
        <v>9.1094000000000008</v>
      </c>
      <c r="G26">
        <f>F26+E26</f>
        <v>10.622900000000001</v>
      </c>
      <c r="H26">
        <f>E26+D26*(G26-E26)</f>
        <v>13.917769980000001</v>
      </c>
      <c r="I26" s="15">
        <f>(((H26/100)+1)^(1/365)-1)</f>
        <v>3.5706835337157017E-4</v>
      </c>
      <c r="J26">
        <f>1+I26</f>
        <v>1.0003570683533716</v>
      </c>
      <c r="K26">
        <f>C26-I26</f>
        <v>-1.7088427391879445E-2</v>
      </c>
      <c r="L26" s="36">
        <f>K26^2</f>
        <v>2.9201435072753572E-4</v>
      </c>
      <c r="M26" s="7"/>
      <c r="N26" s="7"/>
      <c r="O26" s="7">
        <f>C26/$N$3</f>
        <v>-0.12553679577029414</v>
      </c>
      <c r="P26" s="7"/>
      <c r="Q26" s="7">
        <f>O26</f>
        <v>-0.12553679577029414</v>
      </c>
      <c r="R26" s="7">
        <f>RANK(Q26,$Q$4:$Q$124)</f>
        <v>56</v>
      </c>
      <c r="S26" s="7">
        <f>O26</f>
        <v>-0.12553679577029414</v>
      </c>
      <c r="T26" s="7">
        <f>RANK(S26,$S$4:$S$124)</f>
        <v>56</v>
      </c>
      <c r="U26">
        <v>23</v>
      </c>
      <c r="V26">
        <f>R26/(COUNT($U$4:$U$124)+1)-0.5</f>
        <v>-4.0983606557377039E-2</v>
      </c>
      <c r="W26">
        <f>SUM($V$4:V26)/U26</f>
        <v>1.0691375623663582E-2</v>
      </c>
      <c r="X26">
        <f>(U26/11)*W26^2</f>
        <v>2.3900243570037824E-4</v>
      </c>
      <c r="Z26">
        <f>T26/(COUNT($O$4:$O$124)+1)-0.5</f>
        <v>-4.0983606557377039E-2</v>
      </c>
      <c r="AA26">
        <f>SUM($Z$4:Z26)/U26</f>
        <v>1.0334996436208124E-2</v>
      </c>
      <c r="AB26">
        <f>(U26/11)*AA26^2</f>
        <v>2.2333449824890877E-4</v>
      </c>
    </row>
    <row r="27" spans="1:28" ht="15.75" x14ac:dyDescent="0.25">
      <c r="A27" s="4">
        <v>42597</v>
      </c>
      <c r="B27">
        <v>11.9963</v>
      </c>
      <c r="C27">
        <f>(B27-B26)/B26</f>
        <v>1.4057480980557875E-2</v>
      </c>
      <c r="D27">
        <v>1.3549</v>
      </c>
      <c r="E27">
        <v>1.5575999999999999</v>
      </c>
      <c r="F27">
        <v>9.1056000000000008</v>
      </c>
      <c r="G27">
        <f>F27+E27</f>
        <v>10.6632</v>
      </c>
      <c r="H27">
        <f>E27+D27*(G27-E27)</f>
        <v>13.894777439999999</v>
      </c>
      <c r="I27" s="15">
        <f>(((H27/100)+1)^(1/365)-1)</f>
        <v>3.5651512891865522E-4</v>
      </c>
      <c r="J27">
        <f>1+I27</f>
        <v>1.0003565151289187</v>
      </c>
      <c r="K27">
        <f>C27-I27</f>
        <v>1.370096585163922E-2</v>
      </c>
      <c r="L27" s="36">
        <f>K27^2</f>
        <v>1.8771646526778401E-4</v>
      </c>
      <c r="M27" s="7"/>
      <c r="N27" s="7"/>
      <c r="O27" s="7">
        <f>C27/$N$3</f>
        <v>0.10547446354115592</v>
      </c>
      <c r="P27" s="7"/>
      <c r="Q27" s="7">
        <f>O27</f>
        <v>0.10547446354115592</v>
      </c>
      <c r="R27" s="7">
        <f>RANK(Q27,$Q$4:$Q$124)</f>
        <v>39</v>
      </c>
      <c r="S27" s="7">
        <f>O27</f>
        <v>0.10547446354115592</v>
      </c>
      <c r="T27" s="7">
        <f>RANK(S27,$S$4:$S$124)</f>
        <v>39</v>
      </c>
      <c r="U27">
        <v>24</v>
      </c>
      <c r="V27">
        <f>R27/(COUNT($U$4:$U$124)+1)-0.5</f>
        <v>-0.18032786885245899</v>
      </c>
      <c r="W27">
        <f>SUM($V$4:V27)/U27</f>
        <v>2.7322404371584751E-3</v>
      </c>
      <c r="X27">
        <f>(U27/11)*W27^2</f>
        <v>1.6287573395877676E-5</v>
      </c>
      <c r="Z27">
        <f>T27/(COUNT($O$4:$O$124)+1)-0.5</f>
        <v>-0.18032786885245899</v>
      </c>
      <c r="AA27">
        <f>SUM($Z$4:Z27)/U27</f>
        <v>2.3907103825136617E-3</v>
      </c>
      <c r="AB27">
        <f>(U27/11)*AA27^2</f>
        <v>1.2470173381218803E-5</v>
      </c>
    </row>
    <row r="28" spans="1:28" ht="15.75" x14ac:dyDescent="0.25">
      <c r="A28" s="4">
        <v>42598</v>
      </c>
      <c r="B28">
        <v>11.6069</v>
      </c>
      <c r="C28">
        <f>(B28-B27)/B27</f>
        <v>-3.2460008502621658E-2</v>
      </c>
      <c r="D28">
        <v>1.3566</v>
      </c>
      <c r="E28">
        <v>1.5746</v>
      </c>
      <c r="F28">
        <v>9.1153999999999993</v>
      </c>
      <c r="G28">
        <f>F28+E28</f>
        <v>10.69</v>
      </c>
      <c r="H28">
        <f>E28+D28*(G28-E28)</f>
        <v>13.940551639999999</v>
      </c>
      <c r="I28" s="15">
        <f>(((H28/100)+1)^(1/365)-1)</f>
        <v>3.5761639401665768E-4</v>
      </c>
      <c r="J28">
        <f>1+I28</f>
        <v>1.0003576163940167</v>
      </c>
      <c r="K28">
        <f>C28-I28</f>
        <v>-3.2817624896638316E-2</v>
      </c>
      <c r="L28" s="36">
        <f>K28^2</f>
        <v>1.076996503856455E-3</v>
      </c>
      <c r="M28" s="7"/>
      <c r="N28" s="7"/>
      <c r="O28" s="7">
        <f>C28/$N$3</f>
        <v>-0.24355017716833563</v>
      </c>
      <c r="P28" s="7"/>
      <c r="Q28" s="7">
        <f>O28</f>
        <v>-0.24355017716833563</v>
      </c>
      <c r="R28" s="7">
        <f>RANK(Q28,$Q$4:$Q$124)</f>
        <v>66</v>
      </c>
      <c r="S28" s="7">
        <f>O28</f>
        <v>-0.24355017716833563</v>
      </c>
      <c r="T28" s="7">
        <f>RANK(S28,$S$4:$S$124)</f>
        <v>66</v>
      </c>
      <c r="U28">
        <v>25</v>
      </c>
      <c r="V28">
        <f>R28/(COUNT($U$4:$U$124)+1)-0.5</f>
        <v>4.0983606557377095E-2</v>
      </c>
      <c r="W28">
        <f>SUM($V$4:V28)/U28</f>
        <v>4.2622950819672205E-3</v>
      </c>
      <c r="X28">
        <f>(U28/11)*W28^2</f>
        <v>4.1288998558549902E-5</v>
      </c>
      <c r="Z28">
        <f>T28/(COUNT($O$4:$O$124)+1)-0.5</f>
        <v>4.0983606557377095E-2</v>
      </c>
      <c r="AA28">
        <f>SUM($Z$4:Z28)/U28</f>
        <v>3.9344262295081985E-3</v>
      </c>
      <c r="AB28">
        <f>(U28/11)*AA28^2</f>
        <v>3.5181158535095683E-5</v>
      </c>
    </row>
    <row r="29" spans="1:28" ht="15.75" x14ac:dyDescent="0.25">
      <c r="A29" s="4">
        <v>42599</v>
      </c>
      <c r="B29">
        <v>12.123100000000001</v>
      </c>
      <c r="C29">
        <f>(B29-B28)/B28</f>
        <v>4.4473545908037579E-2</v>
      </c>
      <c r="D29">
        <v>1.3585</v>
      </c>
      <c r="E29">
        <v>1.5491000000000001</v>
      </c>
      <c r="F29">
        <v>9.0801999999999996</v>
      </c>
      <c r="G29">
        <f>F29+E29</f>
        <v>10.629300000000001</v>
      </c>
      <c r="H29">
        <f>E29+D29*(G29-E29)</f>
        <v>13.884551700000003</v>
      </c>
      <c r="I29" s="15">
        <f>(((H29/100)+1)^(1/365)-1)</f>
        <v>3.5626905118424368E-4</v>
      </c>
      <c r="J29">
        <f>1+I29</f>
        <v>1.0003562690511842</v>
      </c>
      <c r="K29">
        <f>C29-I29</f>
        <v>4.4117276856853335E-2</v>
      </c>
      <c r="L29" s="36">
        <f>K29^2</f>
        <v>1.9463341172642468E-3</v>
      </c>
      <c r="M29" s="7"/>
      <c r="N29" s="7"/>
      <c r="O29" s="7">
        <f>C29/$N$3</f>
        <v>0.33368875995001179</v>
      </c>
      <c r="P29" s="7"/>
      <c r="Q29" s="7">
        <f>O29</f>
        <v>0.33368875995001179</v>
      </c>
      <c r="R29" s="7">
        <f>RANK(Q29,$Q$4:$Q$124)</f>
        <v>24</v>
      </c>
      <c r="S29" s="7">
        <f>O29</f>
        <v>0.33368875995001179</v>
      </c>
      <c r="T29" s="7">
        <f>RANK(S29,$S$4:$S$124)</f>
        <v>24</v>
      </c>
      <c r="U29">
        <v>26</v>
      </c>
      <c r="V29">
        <f>R29/(COUNT($U$4:$U$124)+1)-0.5</f>
        <v>-0.30327868852459017</v>
      </c>
      <c r="W29">
        <f>SUM($V$4:V29)/U29</f>
        <v>-7.566204287515756E-3</v>
      </c>
      <c r="X29">
        <f>(U29/11)*W29^2</f>
        <v>1.3531214821190611E-4</v>
      </c>
      <c r="Z29">
        <f>T29/(COUNT($O$4:$O$124)+1)-0.5</f>
        <v>-0.30327868852459017</v>
      </c>
      <c r="AA29">
        <f>SUM($Z$4:Z29)/U29</f>
        <v>-7.8814627994955849E-3</v>
      </c>
      <c r="AB29">
        <f>(U29/11)*AA29^2</f>
        <v>1.4682307748687748E-4</v>
      </c>
    </row>
    <row r="30" spans="1:28" ht="15.75" x14ac:dyDescent="0.25">
      <c r="A30" s="4">
        <v>42600</v>
      </c>
      <c r="B30">
        <v>12.9719</v>
      </c>
      <c r="C30">
        <f>(B30-B29)/B29</f>
        <v>7.0015095148930451E-2</v>
      </c>
      <c r="D30">
        <v>1.3618999999999999</v>
      </c>
      <c r="E30">
        <v>1.5356000000000001</v>
      </c>
      <c r="F30">
        <v>9.0690000000000008</v>
      </c>
      <c r="G30">
        <f>F30+E30</f>
        <v>10.604600000000001</v>
      </c>
      <c r="H30">
        <f>E30+D30*(G30-E30)</f>
        <v>13.886671100000001</v>
      </c>
      <c r="I30" s="15">
        <f>(((H30/100)+1)^(1/365)-1)</f>
        <v>3.5632005538155376E-4</v>
      </c>
      <c r="J30">
        <f>1+I30</f>
        <v>1.0003563200553816</v>
      </c>
      <c r="K30">
        <f>C30-I30</f>
        <v>6.9658775093548897E-2</v>
      </c>
      <c r="L30" s="36">
        <f>K30^2</f>
        <v>4.8523449475336286E-3</v>
      </c>
      <c r="M30" s="7"/>
      <c r="N30" s="7"/>
      <c r="O30" s="7">
        <f>C30/$N$3</f>
        <v>0.52532915469207764</v>
      </c>
      <c r="P30" s="7"/>
      <c r="Q30" s="7">
        <f>O30</f>
        <v>0.52532915469207764</v>
      </c>
      <c r="R30" s="7">
        <f>RANK(Q30,$Q$4:$Q$124)</f>
        <v>15</v>
      </c>
      <c r="S30" s="7">
        <f>O30</f>
        <v>0.52532915469207764</v>
      </c>
      <c r="T30" s="7">
        <f>RANK(S30,$S$4:$S$124)</f>
        <v>15</v>
      </c>
      <c r="U30">
        <v>27</v>
      </c>
      <c r="V30">
        <f>R30/(COUNT($U$4:$U$124)+1)-0.5</f>
        <v>-0.37704918032786883</v>
      </c>
      <c r="W30">
        <f>SUM($V$4:V30)/U30</f>
        <v>-2.125075895567698E-2</v>
      </c>
      <c r="X30">
        <f>(U30/11)*W30^2</f>
        <v>1.1084598561083368E-3</v>
      </c>
      <c r="Z30">
        <f>T30/(COUNT($O$4:$O$124)+1)-0.5</f>
        <v>-0.37704918032786883</v>
      </c>
      <c r="AA30">
        <f>SUM($Z$4:Z30)/U30</f>
        <v>-2.155434122647237E-2</v>
      </c>
      <c r="AB30">
        <f>(U30/11)*AA30^2</f>
        <v>1.1403563540085975E-3</v>
      </c>
    </row>
    <row r="31" spans="1:28" ht="15.75" x14ac:dyDescent="0.25">
      <c r="A31" s="4">
        <v>42601</v>
      </c>
      <c r="B31">
        <v>14.595000000000001</v>
      </c>
      <c r="C31">
        <f>(B31-B30)/B30</f>
        <v>0.12512430715623779</v>
      </c>
      <c r="D31">
        <v>1.3506</v>
      </c>
      <c r="E31">
        <v>1.5781000000000001</v>
      </c>
      <c r="F31">
        <v>9.0805000000000007</v>
      </c>
      <c r="G31">
        <f>F31+E31</f>
        <v>10.6586</v>
      </c>
      <c r="H31">
        <f>E31+D31*(G31-E31)</f>
        <v>13.842223300000001</v>
      </c>
      <c r="I31" s="15">
        <f>(((H31/100)+1)^(1/365)-1)</f>
        <v>3.5525020324844725E-4</v>
      </c>
      <c r="J31">
        <f>1+I31</f>
        <v>1.0003552502032484</v>
      </c>
      <c r="K31">
        <f>C31-I31</f>
        <v>0.12476905695298934</v>
      </c>
      <c r="L31" s="36">
        <f>K31^2</f>
        <v>1.5567317572938298E-2</v>
      </c>
      <c r="M31" s="7"/>
      <c r="N31" s="7"/>
      <c r="O31" s="7">
        <f>C31/$N$3</f>
        <v>0.93881821298678036</v>
      </c>
      <c r="P31" s="7"/>
      <c r="Q31" s="7">
        <f>O31</f>
        <v>0.93881821298678036</v>
      </c>
      <c r="R31" s="7">
        <f>RANK(Q31,$Q$4:$Q$124)</f>
        <v>8</v>
      </c>
      <c r="S31" s="7">
        <f>O31</f>
        <v>0.93881821298678036</v>
      </c>
      <c r="T31" s="7">
        <f>RANK(S31,$S$4:$S$124)</f>
        <v>8</v>
      </c>
      <c r="U31">
        <v>28</v>
      </c>
      <c r="V31">
        <f>R31/(COUNT($U$4:$U$124)+1)-0.5</f>
        <v>-0.4344262295081967</v>
      </c>
      <c r="W31">
        <f>SUM($V$4:V31)/U31</f>
        <v>-3.6007025761124113E-2</v>
      </c>
      <c r="X31">
        <f>(U31/11)*W31^2</f>
        <v>3.3001968469584687E-3</v>
      </c>
      <c r="Z31">
        <f>T31/(COUNT($O$4:$O$124)+1)-0.5</f>
        <v>-0.4344262295081967</v>
      </c>
      <c r="AA31">
        <f>SUM($Z$4:Z31)/U31</f>
        <v>-3.6299765807962521E-2</v>
      </c>
      <c r="AB31">
        <f>(U31/11)*AA31^2</f>
        <v>3.3540767214510813E-3</v>
      </c>
    </row>
    <row r="32" spans="1:28" ht="15.75" x14ac:dyDescent="0.25">
      <c r="A32" s="4">
        <v>42604</v>
      </c>
      <c r="B32">
        <v>12.6088</v>
      </c>
      <c r="C32">
        <f>(B32-B31)/B31</f>
        <v>-0.1360877012675574</v>
      </c>
      <c r="D32">
        <v>1.3548</v>
      </c>
      <c r="E32">
        <v>1.5424</v>
      </c>
      <c r="F32">
        <v>9.1072000000000006</v>
      </c>
      <c r="G32">
        <f>F32+E32</f>
        <v>10.649600000000001</v>
      </c>
      <c r="H32">
        <f>E32+D32*(G32-E32)</f>
        <v>13.880834560000002</v>
      </c>
      <c r="I32" s="15">
        <f>(((H32/100)+1)^(1/365)-1)</f>
        <v>3.5617959445732872E-4</v>
      </c>
      <c r="J32">
        <f>1+I32</f>
        <v>1.0003561795944573</v>
      </c>
      <c r="K32">
        <f>C32-I32</f>
        <v>-0.13644388086201473</v>
      </c>
      <c r="L32" s="36">
        <f>K32^2</f>
        <v>1.8616932624687669E-2</v>
      </c>
      <c r="M32" s="7"/>
      <c r="N32" s="7"/>
      <c r="O32" s="7">
        <f>C32/$N$3</f>
        <v>-1.0210774822030075</v>
      </c>
      <c r="P32" s="7"/>
      <c r="Q32" s="7">
        <f>O32</f>
        <v>-1.0210774822030075</v>
      </c>
      <c r="R32" s="7">
        <f>RANK(Q32,$Q$4:$Q$124)</f>
        <v>110</v>
      </c>
      <c r="S32" s="7">
        <f>O32</f>
        <v>-1.0210774822030075</v>
      </c>
      <c r="T32" s="7">
        <f>RANK(S32,$S$4:$S$124)</f>
        <v>110</v>
      </c>
      <c r="U32">
        <v>29</v>
      </c>
      <c r="V32">
        <f>R32/(COUNT($U$4:$U$124)+1)-0.5</f>
        <v>0.40163934426229508</v>
      </c>
      <c r="W32">
        <f>SUM($V$4:V32)/U32</f>
        <v>-2.0915771622385518E-2</v>
      </c>
      <c r="X32">
        <f>(U32/11)*W32^2</f>
        <v>1.153328688566712E-3</v>
      </c>
      <c r="Z32">
        <f>T32/(COUNT($O$4:$O$124)+1)-0.5</f>
        <v>0.40163934426229508</v>
      </c>
      <c r="AA32">
        <f>SUM($Z$4:Z32)/U32</f>
        <v>-2.1198417184850191E-2</v>
      </c>
      <c r="AB32">
        <f>(U32/11)*AA32^2</f>
        <v>1.1847103493768732E-3</v>
      </c>
    </row>
    <row r="33" spans="1:28" ht="15.75" x14ac:dyDescent="0.25">
      <c r="A33" s="4">
        <v>42605</v>
      </c>
      <c r="B33">
        <v>13.0769</v>
      </c>
      <c r="C33">
        <f>(B33-B32)/B32</f>
        <v>3.712486517352958E-2</v>
      </c>
      <c r="D33">
        <v>1.3592</v>
      </c>
      <c r="E33">
        <v>1.5457999999999998</v>
      </c>
      <c r="F33">
        <v>9.1029</v>
      </c>
      <c r="G33">
        <f>F33+E33</f>
        <v>10.6487</v>
      </c>
      <c r="H33">
        <f>E33+D33*(G33-E33)</f>
        <v>13.91846168</v>
      </c>
      <c r="I33" s="15">
        <f>(((H33/100)+1)^(1/365)-1)</f>
        <v>3.5708499466857724E-4</v>
      </c>
      <c r="J33">
        <f>1+I33</f>
        <v>1.0003570849946686</v>
      </c>
      <c r="K33">
        <f>C33-I33</f>
        <v>3.6767780178861002E-2</v>
      </c>
      <c r="L33" s="36">
        <f>K33^2</f>
        <v>1.3518696592810439E-3</v>
      </c>
      <c r="M33" s="7"/>
      <c r="N33" s="7"/>
      <c r="O33" s="7">
        <f>C33/$N$3</f>
        <v>0.27855098958564467</v>
      </c>
      <c r="P33" s="7"/>
      <c r="Q33" s="7">
        <f>O33</f>
        <v>0.27855098958564467</v>
      </c>
      <c r="R33" s="7">
        <f>RANK(Q33,$Q$4:$Q$124)</f>
        <v>28</v>
      </c>
      <c r="S33" s="7">
        <f>O33</f>
        <v>0.27855098958564467</v>
      </c>
      <c r="T33" s="7">
        <f>RANK(S33,$S$4:$S$124)</f>
        <v>28</v>
      </c>
      <c r="U33">
        <v>30</v>
      </c>
      <c r="V33">
        <f>R33/(COUNT($U$4:$U$124)+1)-0.5</f>
        <v>-0.27049180327868849</v>
      </c>
      <c r="W33">
        <f>SUM($V$4:V33)/U33</f>
        <v>-2.9234972677595616E-2</v>
      </c>
      <c r="X33">
        <f>(U33/11)*W33^2</f>
        <v>2.3309553476175329E-3</v>
      </c>
      <c r="Z33">
        <f>T33/(COUNT($O$4:$O$124)+1)-0.5</f>
        <v>-0.27049180327868849</v>
      </c>
      <c r="AA33">
        <f>SUM($Z$4:Z33)/U33</f>
        <v>-2.9508196721311466E-2</v>
      </c>
      <c r="AB33">
        <f>(U33/11)*AA33^2</f>
        <v>2.3747282011189544E-3</v>
      </c>
    </row>
    <row r="34" spans="1:28" ht="15.75" x14ac:dyDescent="0.25">
      <c r="A34" s="4">
        <v>42606</v>
      </c>
      <c r="B34">
        <v>13.216900000000001</v>
      </c>
      <c r="C34">
        <f>(B34-B33)/B33</f>
        <v>1.0705901245708124E-2</v>
      </c>
      <c r="D34">
        <v>1.3559999999999999</v>
      </c>
      <c r="E34">
        <v>1.5611000000000002</v>
      </c>
      <c r="F34">
        <v>9.1212999999999997</v>
      </c>
      <c r="G34">
        <f>F34+E34</f>
        <v>10.682399999999999</v>
      </c>
      <c r="H34">
        <f>E34+D34*(G34-E34)</f>
        <v>13.929582799999999</v>
      </c>
      <c r="I34" s="15">
        <f>(((H34/100)+1)^(1/365)-1)</f>
        <v>3.5735253882096529E-4</v>
      </c>
      <c r="J34">
        <f>1+I34</f>
        <v>1.000357352538821</v>
      </c>
      <c r="K34">
        <f>C34-I34</f>
        <v>1.0348548706887159E-2</v>
      </c>
      <c r="L34" s="36">
        <f>K34^2</f>
        <v>1.0709246033881589E-4</v>
      </c>
      <c r="M34" s="7"/>
      <c r="N34" s="7"/>
      <c r="O34" s="7">
        <f>C34/$N$3</f>
        <v>8.0327278562737539E-2</v>
      </c>
      <c r="P34" s="7"/>
      <c r="Q34" s="7">
        <f>O34</f>
        <v>8.0327278562737539E-2</v>
      </c>
      <c r="R34" s="7">
        <f>RANK(Q34,$Q$4:$Q$124)</f>
        <v>40</v>
      </c>
      <c r="S34" s="7">
        <f>O34</f>
        <v>8.0327278562737539E-2</v>
      </c>
      <c r="T34" s="7">
        <f>RANK(S34,$S$4:$S$124)</f>
        <v>40</v>
      </c>
      <c r="U34">
        <v>31</v>
      </c>
      <c r="V34">
        <f>R34/(COUNT($U$4:$U$124)+1)-0.5</f>
        <v>-0.17213114754098363</v>
      </c>
      <c r="W34">
        <f>SUM($V$4:V34)/U34</f>
        <v>-3.384452670544684E-2</v>
      </c>
      <c r="X34">
        <f>(U34/11)*W34^2</f>
        <v>3.2280919659442579E-3</v>
      </c>
      <c r="Z34">
        <f>T34/(COUNT($O$4:$O$124)+1)-0.5</f>
        <v>-0.17213114754098363</v>
      </c>
      <c r="AA34">
        <f>SUM($Z$4:Z34)/U34</f>
        <v>-3.4108937070333148E-2</v>
      </c>
      <c r="AB34">
        <f>(U34/11)*AA34^2</f>
        <v>3.2787279300096682E-3</v>
      </c>
    </row>
    <row r="35" spans="1:28" ht="15.75" x14ac:dyDescent="0.25">
      <c r="A35" s="4">
        <v>42607</v>
      </c>
      <c r="B35">
        <v>13.23</v>
      </c>
      <c r="C35">
        <f>(B35-B34)/B34</f>
        <v>9.9115526333706599E-4</v>
      </c>
      <c r="D35">
        <v>1.3557000000000001</v>
      </c>
      <c r="E35">
        <v>1.5731000000000002</v>
      </c>
      <c r="F35">
        <v>9.1311</v>
      </c>
      <c r="G35">
        <f>F35+E35</f>
        <v>10.7042</v>
      </c>
      <c r="H35">
        <f>E35+D35*(G35-E35)</f>
        <v>13.952132270000002</v>
      </c>
      <c r="I35" s="15">
        <f>(((H35/100)+1)^(1/365)-1)</f>
        <v>3.5789493831805963E-4</v>
      </c>
      <c r="J35">
        <f>1+I35</f>
        <v>1.0003578949383181</v>
      </c>
      <c r="K35">
        <f>C35-I35</f>
        <v>6.3326032501900636E-4</v>
      </c>
      <c r="L35" s="36">
        <f>K35^2</f>
        <v>4.0101863924317756E-7</v>
      </c>
      <c r="M35" s="7"/>
      <c r="N35" s="7"/>
      <c r="O35" s="7">
        <f>C35/$N$3</f>
        <v>7.4367214034332194E-3</v>
      </c>
      <c r="P35" s="7"/>
      <c r="Q35" s="7">
        <f>O35</f>
        <v>7.4367214034332194E-3</v>
      </c>
      <c r="R35" s="7">
        <f>RANK(Q35,$Q$4:$Q$124)</f>
        <v>46</v>
      </c>
      <c r="S35" s="7">
        <f>O35</f>
        <v>7.4367214034332194E-3</v>
      </c>
      <c r="T35" s="7">
        <f>RANK(S35,$S$4:$S$124)</f>
        <v>46</v>
      </c>
      <c r="U35">
        <v>32</v>
      </c>
      <c r="V35">
        <f>R35/(COUNT($U$4:$U$124)+1)-0.5</f>
        <v>-0.12295081967213117</v>
      </c>
      <c r="W35">
        <f>SUM($V$4:V35)/U35</f>
        <v>-3.6629098360655726E-2</v>
      </c>
      <c r="X35">
        <f>(U35/11)*W35^2</f>
        <v>3.9031006449879043E-3</v>
      </c>
      <c r="Z35">
        <f>T35/(COUNT($O$4:$O$124)+1)-0.5</f>
        <v>-0.12295081967213117</v>
      </c>
      <c r="AA35">
        <f>SUM($Z$4:Z35)/U35</f>
        <v>-3.6885245901639337E-2</v>
      </c>
      <c r="AB35">
        <f>(U35/11)*AA35^2</f>
        <v>3.9578803351982585E-3</v>
      </c>
    </row>
    <row r="36" spans="1:28" ht="15.75" x14ac:dyDescent="0.25">
      <c r="A36" s="4">
        <v>42608</v>
      </c>
      <c r="B36">
        <v>13.58</v>
      </c>
      <c r="C36">
        <f>(B36-B35)/B35</f>
        <v>2.6455026455026426E-2</v>
      </c>
      <c r="D36">
        <v>1.3552999999999999</v>
      </c>
      <c r="E36">
        <v>1.6295999999999999</v>
      </c>
      <c r="F36">
        <v>9.1582000000000008</v>
      </c>
      <c r="G36">
        <f>F36+E36</f>
        <v>10.787800000000001</v>
      </c>
      <c r="H36">
        <f>E36+D36*(G36-E36)</f>
        <v>14.041708460000001</v>
      </c>
      <c r="I36" s="15">
        <f>(((H36/100)+1)^(1/365)-1)</f>
        <v>3.6004852569382351E-4</v>
      </c>
      <c r="J36">
        <f>1+I36</f>
        <v>1.0003600485256938</v>
      </c>
      <c r="K36">
        <f>C36-I36</f>
        <v>2.6094977929332602E-2</v>
      </c>
      <c r="L36" s="36">
        <f>K36^2</f>
        <v>6.8094787313235559E-4</v>
      </c>
      <c r="M36" s="7"/>
      <c r="N36" s="7"/>
      <c r="O36" s="7">
        <f>C36/$N$3</f>
        <v>0.19849429120125794</v>
      </c>
      <c r="P36" s="7"/>
      <c r="Q36" s="7">
        <f>O36</f>
        <v>0.19849429120125794</v>
      </c>
      <c r="R36" s="7">
        <f>RANK(Q36,$Q$4:$Q$124)</f>
        <v>31</v>
      </c>
      <c r="S36" s="7">
        <f>O36</f>
        <v>0.19849429120125794</v>
      </c>
      <c r="T36" s="7">
        <f>RANK(S36,$S$4:$S$124)</f>
        <v>31</v>
      </c>
      <c r="U36">
        <v>33</v>
      </c>
      <c r="V36">
        <f>R36/(COUNT($U$4:$U$124)+1)-0.5</f>
        <v>-0.24590163934426229</v>
      </c>
      <c r="W36">
        <f>SUM($V$4:V36)/U36</f>
        <v>-4.2970690511674112E-2</v>
      </c>
      <c r="X36">
        <f>(U36/11)*W36^2</f>
        <v>5.539440729150239E-3</v>
      </c>
      <c r="Z36">
        <f>T36/(COUNT($O$4:$O$124)+1)-0.5</f>
        <v>-0.24590163934426229</v>
      </c>
      <c r="AA36">
        <f>SUM($Z$4:Z36)/U36</f>
        <v>-4.3219076005961247E-2</v>
      </c>
      <c r="AB36">
        <f>(U36/11)*AA36^2</f>
        <v>5.6036655924271653E-3</v>
      </c>
    </row>
    <row r="37" spans="1:28" ht="15.75" x14ac:dyDescent="0.25">
      <c r="A37" s="4">
        <v>42611</v>
      </c>
      <c r="B37">
        <v>12.8888</v>
      </c>
      <c r="C37">
        <f>(B37-B36)/B36</f>
        <v>-5.0898379970544937E-2</v>
      </c>
      <c r="D37">
        <v>1.3502000000000001</v>
      </c>
      <c r="E37">
        <v>1.5594999999999999</v>
      </c>
      <c r="F37">
        <v>9.1216000000000008</v>
      </c>
      <c r="G37">
        <f>F37+E37</f>
        <v>10.681100000000001</v>
      </c>
      <c r="H37">
        <f>E37+D37*(G37-E37)</f>
        <v>13.875484320000002</v>
      </c>
      <c r="I37" s="15">
        <f>(((H37/100)+1)^(1/365)-1)</f>
        <v>3.560508304181198E-4</v>
      </c>
      <c r="J37">
        <f>1+I37</f>
        <v>1.0003560508304181</v>
      </c>
      <c r="K37">
        <f>C37-I37</f>
        <v>-5.1254430800963056E-2</v>
      </c>
      <c r="L37" s="36">
        <f>K37^2</f>
        <v>2.6270166767307103E-3</v>
      </c>
      <c r="M37" s="7"/>
      <c r="N37" s="7"/>
      <c r="O37" s="7">
        <f>C37/$N$3</f>
        <v>-0.3818948309396249</v>
      </c>
      <c r="P37" s="7"/>
      <c r="Q37" s="7">
        <f>O37</f>
        <v>-0.3818948309396249</v>
      </c>
      <c r="R37" s="7">
        <f>RANK(Q37,$Q$4:$Q$124)</f>
        <v>79</v>
      </c>
      <c r="S37" s="7">
        <f>O37</f>
        <v>-0.3818948309396249</v>
      </c>
      <c r="T37" s="7">
        <f>RANK(S37,$S$4:$S$124)</f>
        <v>79</v>
      </c>
      <c r="U37">
        <v>34</v>
      </c>
      <c r="V37">
        <f>R37/(COUNT($U$4:$U$124)+1)-0.5</f>
        <v>0.14754098360655743</v>
      </c>
      <c r="W37">
        <f>SUM($V$4:V37)/U37</f>
        <v>-3.7367405978784948E-2</v>
      </c>
      <c r="X37">
        <f>(U37/11)*W37^2</f>
        <v>4.3159075459848475E-3</v>
      </c>
      <c r="Z37">
        <f>T37/(COUNT($O$4:$O$124)+1)-0.5</f>
        <v>0.14754098360655743</v>
      </c>
      <c r="AA37">
        <f>SUM($Z$4:Z37)/U37</f>
        <v>-3.7608486017357751E-2</v>
      </c>
      <c r="AB37">
        <f>(U37/11)*AA37^2</f>
        <v>4.3717763179640882E-3</v>
      </c>
    </row>
    <row r="38" spans="1:28" ht="15.75" x14ac:dyDescent="0.25">
      <c r="A38" s="4">
        <v>42612</v>
      </c>
      <c r="B38">
        <v>12.7181</v>
      </c>
      <c r="C38">
        <f>(B38-B37)/B37</f>
        <v>-1.3244056855564528E-2</v>
      </c>
      <c r="D38">
        <v>1.3505</v>
      </c>
      <c r="E38">
        <v>1.5663</v>
      </c>
      <c r="F38">
        <v>9.1389999999999993</v>
      </c>
      <c r="G38">
        <f>F38+E38</f>
        <v>10.705299999999999</v>
      </c>
      <c r="H38">
        <f>E38+D38*(G38-E38)</f>
        <v>13.908519499999999</v>
      </c>
      <c r="I38" s="15">
        <f>(((H38/100)+1)^(1/365)-1)</f>
        <v>3.5684579058026245E-4</v>
      </c>
      <c r="J38">
        <f>1+I38</f>
        <v>1.0003568457905803</v>
      </c>
      <c r="K38">
        <f>C38-I38</f>
        <v>-1.360090264614479E-2</v>
      </c>
      <c r="L38" s="36">
        <f>K38^2</f>
        <v>1.8498455278990835E-4</v>
      </c>
      <c r="M38" s="7"/>
      <c r="N38" s="7"/>
      <c r="O38" s="7">
        <f>C38/$N$3</f>
        <v>-9.9371273834994014E-2</v>
      </c>
      <c r="P38" s="7"/>
      <c r="Q38" s="7">
        <f>O38</f>
        <v>-9.9371273834994014E-2</v>
      </c>
      <c r="R38" s="7">
        <f>RANK(Q38,$Q$4:$Q$124)</f>
        <v>52</v>
      </c>
      <c r="S38" s="7">
        <f>O38</f>
        <v>-9.9371273834994014E-2</v>
      </c>
      <c r="T38" s="7">
        <f>RANK(S38,$S$4:$S$124)</f>
        <v>52</v>
      </c>
      <c r="U38">
        <v>35</v>
      </c>
      <c r="V38">
        <f>R38/(COUNT($U$4:$U$124)+1)-0.5</f>
        <v>-7.3770491803278715E-2</v>
      </c>
      <c r="W38">
        <f>SUM($V$4:V38)/U38</f>
        <v>-3.8407494145199055E-2</v>
      </c>
      <c r="X38">
        <f>(U38/11)*W38^2</f>
        <v>4.693613293452044E-3</v>
      </c>
      <c r="Z38">
        <f>T38/(COUNT($O$4:$O$124)+1)-0.5</f>
        <v>-7.3770491803278715E-2</v>
      </c>
      <c r="AA38">
        <f>SUM($Z$4:Z38)/U38</f>
        <v>-3.8641686182669777E-2</v>
      </c>
      <c r="AB38">
        <f>(U38/11)*AA38^2</f>
        <v>4.7510269896725117E-3</v>
      </c>
    </row>
    <row r="39" spans="1:28" ht="15.75" x14ac:dyDescent="0.25">
      <c r="A39" s="4">
        <v>42613</v>
      </c>
      <c r="B39">
        <v>11.585000000000001</v>
      </c>
      <c r="C39">
        <f>(B39-B38)/B38</f>
        <v>-8.9093496670100011E-2</v>
      </c>
      <c r="D39">
        <v>1.3551</v>
      </c>
      <c r="E39">
        <v>1.58</v>
      </c>
      <c r="F39">
        <v>9.1471999999999998</v>
      </c>
      <c r="G39">
        <f>F39+E39</f>
        <v>10.7272</v>
      </c>
      <c r="H39">
        <f>E39+D39*(G39-E39)</f>
        <v>13.975370719999999</v>
      </c>
      <c r="I39" s="15">
        <f>(((H39/100)+1)^(1/365)-1)</f>
        <v>3.5845379839050118E-4</v>
      </c>
      <c r="J39">
        <f>1+I39</f>
        <v>1.0003584537983905</v>
      </c>
      <c r="K39">
        <f>C39-I39</f>
        <v>-8.9451950468490513E-2</v>
      </c>
      <c r="L39" s="36">
        <f>K39^2</f>
        <v>8.0016514426172799E-3</v>
      </c>
      <c r="M39" s="7"/>
      <c r="N39" s="7"/>
      <c r="O39" s="7">
        <f>C39/$N$3</f>
        <v>-0.66847600784814531</v>
      </c>
      <c r="P39" s="7"/>
      <c r="Q39" s="7">
        <f>O39</f>
        <v>-0.66847600784814531</v>
      </c>
      <c r="R39" s="7">
        <f>RANK(Q39,$Q$4:$Q$124)</f>
        <v>99</v>
      </c>
      <c r="S39" s="7">
        <f>O39</f>
        <v>-0.66847600784814531</v>
      </c>
      <c r="T39" s="7">
        <f>RANK(S39,$S$4:$S$124)</f>
        <v>99</v>
      </c>
      <c r="U39">
        <v>36</v>
      </c>
      <c r="V39">
        <f>R39/(COUNT($U$4:$U$124)+1)-0.5</f>
        <v>0.31147540983606559</v>
      </c>
      <c r="W39">
        <f>SUM($V$4:V39)/U39</f>
        <v>-2.8688524590163925E-2</v>
      </c>
      <c r="X39">
        <f>(U39/11)*W39^2</f>
        <v>2.6935574503432588E-3</v>
      </c>
      <c r="Z39">
        <f>T39/(COUNT($O$4:$O$124)+1)-0.5</f>
        <v>0.31147540983606559</v>
      </c>
      <c r="AA39">
        <f>SUM($Z$4:Z39)/U39</f>
        <v>-2.8916211293260458E-2</v>
      </c>
      <c r="AB39">
        <f>(U39/11)*AA39^2</f>
        <v>2.7364819927303101E-3</v>
      </c>
    </row>
    <row r="40" spans="1:28" ht="15.75" x14ac:dyDescent="0.25">
      <c r="A40" s="4">
        <v>42614</v>
      </c>
      <c r="B40">
        <v>11.34</v>
      </c>
      <c r="C40">
        <f>(B40-B39)/B39</f>
        <v>-2.1148036253776519E-2</v>
      </c>
      <c r="D40">
        <v>1.3552</v>
      </c>
      <c r="E40">
        <v>1.5681</v>
      </c>
      <c r="F40">
        <v>9.1439000000000004</v>
      </c>
      <c r="G40">
        <f>F40+E40</f>
        <v>10.712</v>
      </c>
      <c r="H40">
        <f>E40+D40*(G40-E40)</f>
        <v>13.95991328</v>
      </c>
      <c r="I40" s="15">
        <f>(((H40/100)+1)^(1/365)-1)</f>
        <v>3.5808207601073505E-4</v>
      </c>
      <c r="J40">
        <f>1+I40</f>
        <v>1.0003580820760107</v>
      </c>
      <c r="K40">
        <f>C40-I40</f>
        <v>-2.1506118329787254E-2</v>
      </c>
      <c r="L40" s="36">
        <f>K40^2</f>
        <v>4.6251312561481131E-4</v>
      </c>
      <c r="M40" s="7"/>
      <c r="N40" s="7"/>
      <c r="O40" s="7">
        <f>C40/$N$3</f>
        <v>-0.1586754968333931</v>
      </c>
      <c r="P40" s="7"/>
      <c r="Q40" s="7">
        <f>O40</f>
        <v>-0.1586754968333931</v>
      </c>
      <c r="R40" s="7">
        <f>RANK(Q40,$Q$4:$Q$124)</f>
        <v>59</v>
      </c>
      <c r="S40" s="7">
        <f>O40</f>
        <v>-0.1586754968333931</v>
      </c>
      <c r="T40" s="7">
        <f>RANK(S40,$S$4:$S$124)</f>
        <v>59</v>
      </c>
      <c r="U40">
        <v>37</v>
      </c>
      <c r="V40">
        <f>R40/(COUNT($U$4:$U$124)+1)-0.5</f>
        <v>-1.6393442622950838E-2</v>
      </c>
      <c r="W40">
        <f>SUM($V$4:V40)/U40</f>
        <v>-2.8356225077536542E-2</v>
      </c>
      <c r="X40">
        <f>(U40/11)*W40^2</f>
        <v>2.7046175930884324E-3</v>
      </c>
      <c r="Z40">
        <f>T40/(COUNT($O$4:$O$124)+1)-0.5</f>
        <v>-1.6393442622950838E-2</v>
      </c>
      <c r="AA40">
        <f>SUM($Z$4:Z40)/U40</f>
        <v>-2.8577758085954794E-2</v>
      </c>
      <c r="AB40">
        <f>(U40/11)*AA40^2</f>
        <v>2.7470423197378294E-3</v>
      </c>
    </row>
    <row r="41" spans="1:28" ht="15.75" x14ac:dyDescent="0.25">
      <c r="A41" s="4">
        <v>42615</v>
      </c>
      <c r="B41">
        <v>10.7669</v>
      </c>
      <c r="C41">
        <f>(B41-B40)/B40</f>
        <v>-5.0537918871252217E-2</v>
      </c>
      <c r="D41">
        <v>1.3507</v>
      </c>
      <c r="E41">
        <v>1.6024</v>
      </c>
      <c r="F41">
        <v>9.1219000000000001</v>
      </c>
      <c r="G41">
        <f>F41+E41</f>
        <v>10.724299999999999</v>
      </c>
      <c r="H41">
        <f>E41+D41*(G41-E41)</f>
        <v>13.92335033</v>
      </c>
      <c r="I41" s="15">
        <f>(((H41/100)+1)^(1/365)-1)</f>
        <v>3.5720260561045158E-4</v>
      </c>
      <c r="J41">
        <f>1+I41</f>
        <v>1.0003572026056105</v>
      </c>
      <c r="K41">
        <f>C41-I41</f>
        <v>-5.0895121476862669E-2</v>
      </c>
      <c r="L41" s="36">
        <f>K41^2</f>
        <v>2.5903133901446075E-3</v>
      </c>
      <c r="M41" s="7"/>
      <c r="N41" s="7"/>
      <c r="O41" s="7">
        <f>C41/$N$3</f>
        <v>-0.37919026095813696</v>
      </c>
      <c r="P41" s="7"/>
      <c r="Q41" s="7">
        <f>O41</f>
        <v>-0.37919026095813696</v>
      </c>
      <c r="R41" s="7">
        <f>RANK(Q41,$Q$4:$Q$124)</f>
        <v>78</v>
      </c>
      <c r="S41" s="7">
        <f>O41</f>
        <v>-0.37919026095813696</v>
      </c>
      <c r="T41" s="7">
        <f>RANK(S41,$S$4:$S$124)</f>
        <v>78</v>
      </c>
      <c r="U41">
        <v>38</v>
      </c>
      <c r="V41">
        <f>R41/(COUNT($U$4:$U$124)+1)-0.5</f>
        <v>0.13934426229508201</v>
      </c>
      <c r="W41">
        <f>SUM($V$4:V41)/U41</f>
        <v>-2.3943054357204476E-2</v>
      </c>
      <c r="X41">
        <f>(U41/11)*W41^2</f>
        <v>1.9803867612888941E-3</v>
      </c>
      <c r="Z41">
        <f>T41/(COUNT($O$4:$O$124)+1)-0.5</f>
        <v>0.13934426229508201</v>
      </c>
      <c r="AA41">
        <f>SUM($Z$4:Z41)/U41</f>
        <v>-2.415875754961172E-2</v>
      </c>
      <c r="AB41">
        <f>(U41/11)*AA41^2</f>
        <v>2.0162301382686369E-3</v>
      </c>
    </row>
    <row r="42" spans="1:28" ht="15.75" x14ac:dyDescent="0.25">
      <c r="A42" s="4">
        <v>42619</v>
      </c>
      <c r="B42">
        <v>9.5549999999999997</v>
      </c>
      <c r="C42">
        <f>(B42-B41)/B41</f>
        <v>-0.11255793218103632</v>
      </c>
      <c r="D42">
        <v>1.3463000000000001</v>
      </c>
      <c r="E42">
        <v>1.534</v>
      </c>
      <c r="F42">
        <v>9.1115999999999993</v>
      </c>
      <c r="G42">
        <f>F42+E42</f>
        <v>10.6456</v>
      </c>
      <c r="H42">
        <f>E42+D42*(G42-E42)</f>
        <v>13.80094708</v>
      </c>
      <c r="I42" s="15">
        <f>(((H42/100)+1)^(1/365)-1)</f>
        <v>3.5425631748631226E-4</v>
      </c>
      <c r="J42">
        <f>1+I42</f>
        <v>1.0003542563174863</v>
      </c>
      <c r="K42">
        <f>C42-I42</f>
        <v>-0.11291218849852264</v>
      </c>
      <c r="L42" s="36">
        <f>K42^2</f>
        <v>1.2749162311525907E-2</v>
      </c>
      <c r="M42" s="7"/>
      <c r="N42" s="7"/>
      <c r="O42" s="7">
        <f>C42/$N$3</f>
        <v>-0.84453164336598463</v>
      </c>
      <c r="P42" s="7"/>
      <c r="Q42" s="7">
        <f>O42</f>
        <v>-0.84453164336598463</v>
      </c>
      <c r="R42" s="7">
        <f>RANK(Q42,$Q$4:$Q$124)</f>
        <v>106</v>
      </c>
      <c r="S42" s="7">
        <f>O42</f>
        <v>-0.84453164336598463</v>
      </c>
      <c r="T42" s="7">
        <f>RANK(S42,$S$4:$S$124)</f>
        <v>106</v>
      </c>
      <c r="U42">
        <v>39</v>
      </c>
      <c r="V42">
        <f>R42/(COUNT($U$4:$U$124)+1)-0.5</f>
        <v>0.36885245901639341</v>
      </c>
      <c r="W42">
        <f>SUM($V$4:V42)/U42</f>
        <v>-1.3871374527112222E-2</v>
      </c>
      <c r="X42">
        <f>(U42/11)*W42^2</f>
        <v>6.8219874723502686E-4</v>
      </c>
      <c r="Z42">
        <f>T42/(COUNT($O$4:$O$124)+1)-0.5</f>
        <v>0.36885245901639341</v>
      </c>
      <c r="AA42">
        <f>SUM($Z$4:Z42)/U42</f>
        <v>-1.4081546868432101E-2</v>
      </c>
      <c r="AB42">
        <f>(U42/11)*AA42^2</f>
        <v>7.030280478278314E-4</v>
      </c>
    </row>
    <row r="43" spans="1:28" ht="15.75" x14ac:dyDescent="0.25">
      <c r="A43" s="4">
        <v>42620</v>
      </c>
      <c r="B43">
        <v>9.9610000000000003</v>
      </c>
      <c r="C43">
        <f>(B43-B42)/B42</f>
        <v>4.2490842490842555E-2</v>
      </c>
      <c r="D43">
        <v>1.3458000000000001</v>
      </c>
      <c r="E43">
        <v>1.5390999999999999</v>
      </c>
      <c r="F43">
        <v>9.1144999999999996</v>
      </c>
      <c r="G43">
        <f>F43+E43</f>
        <v>10.653599999999999</v>
      </c>
      <c r="H43">
        <f>E43+D43*(G43-E43)</f>
        <v>13.805394099999999</v>
      </c>
      <c r="I43" s="15">
        <f>(((H43/100)+1)^(1/365)-1)</f>
        <v>3.5436341409122996E-4</v>
      </c>
      <c r="J43">
        <f>1+I43</f>
        <v>1.0003543634140912</v>
      </c>
      <c r="K43">
        <f>C43-I43</f>
        <v>4.2136479076751325E-2</v>
      </c>
      <c r="L43" s="36">
        <f>K43^2</f>
        <v>1.7754828689855021E-3</v>
      </c>
      <c r="M43" s="7"/>
      <c r="N43" s="7"/>
      <c r="O43" s="7">
        <f>C43/$N$3</f>
        <v>0.3188123692524828</v>
      </c>
      <c r="P43" s="7"/>
      <c r="Q43" s="7">
        <f>O43</f>
        <v>0.3188123692524828</v>
      </c>
      <c r="R43" s="7">
        <f>RANK(Q43,$Q$4:$Q$124)</f>
        <v>26</v>
      </c>
      <c r="S43" s="7">
        <f>O43</f>
        <v>0.3188123692524828</v>
      </c>
      <c r="T43" s="7">
        <f>RANK(S43,$S$4:$S$124)</f>
        <v>26</v>
      </c>
      <c r="U43">
        <v>40</v>
      </c>
      <c r="V43">
        <f>R43/(COUNT($U$4:$U$124)+1)-0.5</f>
        <v>-0.28688524590163933</v>
      </c>
      <c r="W43">
        <f>SUM($V$4:V43)/U43</f>
        <v>-2.0696721311475399E-2</v>
      </c>
      <c r="X43">
        <f>(U43/11)*W43^2</f>
        <v>1.5576519019813815E-3</v>
      </c>
      <c r="Z43">
        <f>T43/(COUNT($O$4:$O$124)+1)-0.5</f>
        <v>-0.28688524590163933</v>
      </c>
      <c r="AA43">
        <f>SUM($Z$4:Z43)/U43</f>
        <v>-2.0901639344262282E-2</v>
      </c>
      <c r="AB43">
        <f>(U43/11)*AA43^2</f>
        <v>1.5886491901004108E-3</v>
      </c>
    </row>
    <row r="44" spans="1:28" ht="15.75" x14ac:dyDescent="0.25">
      <c r="A44" s="4">
        <v>42621</v>
      </c>
      <c r="B44">
        <v>10.584</v>
      </c>
      <c r="C44">
        <f>(B44-B43)/B43</f>
        <v>6.2543921293042801E-2</v>
      </c>
      <c r="D44">
        <v>1.3416999999999999</v>
      </c>
      <c r="E44">
        <v>1.599</v>
      </c>
      <c r="F44">
        <v>9.1603999999999992</v>
      </c>
      <c r="G44">
        <f>F44+E44</f>
        <v>10.759399999999999</v>
      </c>
      <c r="H44">
        <f>E44+D44*(G44-E44)</f>
        <v>13.889508679999999</v>
      </c>
      <c r="I44" s="15">
        <f>(((H44/100)+1)^(1/365)-1)</f>
        <v>3.5638834138196351E-4</v>
      </c>
      <c r="J44">
        <f>1+I44</f>
        <v>1.000356388341382</v>
      </c>
      <c r="K44">
        <f>C44-I44</f>
        <v>6.2187532951660837E-2</v>
      </c>
      <c r="L44" s="36">
        <f>K44^2</f>
        <v>3.8672892546139023E-3</v>
      </c>
      <c r="M44" s="7"/>
      <c r="N44" s="7"/>
      <c r="O44" s="7">
        <f>C44/$N$3</f>
        <v>0.46927230812317078</v>
      </c>
      <c r="P44" s="7"/>
      <c r="Q44" s="7">
        <f>O44</f>
        <v>0.46927230812317078</v>
      </c>
      <c r="R44" s="7">
        <f>RANK(Q44,$Q$4:$Q$124)</f>
        <v>18</v>
      </c>
      <c r="S44" s="7">
        <f>O44</f>
        <v>0.46927230812317078</v>
      </c>
      <c r="T44" s="7">
        <f>RANK(S44,$S$4:$S$124)</f>
        <v>18</v>
      </c>
      <c r="U44">
        <v>41</v>
      </c>
      <c r="V44">
        <f>R44/(COUNT($U$4:$U$124)+1)-0.5</f>
        <v>-0.35245901639344263</v>
      </c>
      <c r="W44">
        <f>SUM($V$4:V44)/U44</f>
        <v>-2.8788484606157527E-2</v>
      </c>
      <c r="X44">
        <f>(U44/11)*W44^2</f>
        <v>3.0890773347888841E-3</v>
      </c>
      <c r="Z44">
        <f>T44/(COUNT($O$4:$O$124)+1)-0.5</f>
        <v>-0.35245901639344263</v>
      </c>
      <c r="AA44">
        <f>SUM($Z$4:Z44)/U44</f>
        <v>-2.8988404638144727E-2</v>
      </c>
      <c r="AB44">
        <f>(U44/11)*AA44^2</f>
        <v>3.1321301583688401E-3</v>
      </c>
    </row>
    <row r="45" spans="1:28" ht="15.75" x14ac:dyDescent="0.25">
      <c r="A45" s="4">
        <v>42622</v>
      </c>
      <c r="B45">
        <v>9.4499999999999993</v>
      </c>
      <c r="C45">
        <f>(B45-B44)/B44</f>
        <v>-0.10714285714285718</v>
      </c>
      <c r="D45">
        <v>1.3816999999999999</v>
      </c>
      <c r="E45">
        <v>1.6749000000000001</v>
      </c>
      <c r="F45">
        <v>9.2754999999999992</v>
      </c>
      <c r="G45">
        <f>F45+E45</f>
        <v>10.950399999999998</v>
      </c>
      <c r="H45">
        <f>E45+D45*(G45-E45)</f>
        <v>14.490858349999996</v>
      </c>
      <c r="I45" s="15">
        <f>(((H45/100)+1)^(1/365)-1)</f>
        <v>3.7082159783174973E-4</v>
      </c>
      <c r="J45">
        <f>1+I45</f>
        <v>1.0003708215978317</v>
      </c>
      <c r="K45">
        <f>C45-I45</f>
        <v>-0.10751367874068893</v>
      </c>
      <c r="L45" s="36">
        <f>K45^2</f>
        <v>1.1559191116356067E-2</v>
      </c>
      <c r="M45" s="7"/>
      <c r="N45" s="7"/>
      <c r="O45" s="7">
        <f>C45/$N$3</f>
        <v>-0.80390187936509583</v>
      </c>
      <c r="P45" s="7"/>
      <c r="Q45" s="7">
        <f>O45</f>
        <v>-0.80390187936509583</v>
      </c>
      <c r="R45" s="7">
        <f>RANK(Q45,$Q$4:$Q$124)</f>
        <v>104</v>
      </c>
      <c r="S45" s="7">
        <f>O45</f>
        <v>-0.80390187936509583</v>
      </c>
      <c r="T45" s="7">
        <f>RANK(S45,$S$4:$S$124)</f>
        <v>104</v>
      </c>
      <c r="U45">
        <v>42</v>
      </c>
      <c r="V45">
        <f>R45/(COUNT($U$4:$U$124)+1)-0.5</f>
        <v>0.35245901639344257</v>
      </c>
      <c r="W45">
        <f>SUM($V$4:V45)/U45</f>
        <v>-1.9711163153786095E-2</v>
      </c>
      <c r="X45">
        <f>(U45/11)*W45^2</f>
        <v>1.4834780018870306E-3</v>
      </c>
      <c r="Z45">
        <f>T45/(COUNT($O$4:$O$124)+1)-0.5</f>
        <v>0.35245901639344257</v>
      </c>
      <c r="AA45">
        <f>SUM($Z$4:Z45)/U45</f>
        <v>-1.9906323185011697E-2</v>
      </c>
      <c r="AB45">
        <f>(U45/11)*AA45^2</f>
        <v>1.5129992286670581E-3</v>
      </c>
    </row>
    <row r="46" spans="1:28" ht="15.75" x14ac:dyDescent="0.25">
      <c r="A46" s="4">
        <v>42625</v>
      </c>
      <c r="B46">
        <v>9.1630000000000003</v>
      </c>
      <c r="C46">
        <f>(B46-B45)/B45</f>
        <v>-3.037037037037027E-2</v>
      </c>
      <c r="D46">
        <v>1.3807</v>
      </c>
      <c r="E46">
        <v>1.6629</v>
      </c>
      <c r="F46">
        <v>9.2433999999999994</v>
      </c>
      <c r="G46">
        <f>F46+E46</f>
        <v>10.9063</v>
      </c>
      <c r="H46">
        <f>E46+D46*(G46-E46)</f>
        <v>14.425262379999999</v>
      </c>
      <c r="I46" s="15">
        <f>(((H46/100)+1)^(1/365)-1)</f>
        <v>3.6925087846340077E-4</v>
      </c>
      <c r="J46">
        <f>1+I46</f>
        <v>1.0003692508784634</v>
      </c>
      <c r="K46">
        <f>C46-I46</f>
        <v>-3.0739621248833671E-2</v>
      </c>
      <c r="L46" s="36">
        <f>K46^2</f>
        <v>9.4492431452174652E-4</v>
      </c>
      <c r="M46" s="7"/>
      <c r="N46" s="7"/>
      <c r="O46" s="7">
        <f>C46/$N$3</f>
        <v>-0.22787144629904363</v>
      </c>
      <c r="P46" s="7"/>
      <c r="Q46" s="7">
        <f>O46</f>
        <v>-0.22787144629904363</v>
      </c>
      <c r="R46" s="7">
        <f>RANK(Q46,$Q$4:$Q$124)</f>
        <v>63</v>
      </c>
      <c r="S46" s="7">
        <f>O46</f>
        <v>-0.22787144629904363</v>
      </c>
      <c r="T46" s="7">
        <f>RANK(S46,$S$4:$S$124)</f>
        <v>63</v>
      </c>
      <c r="U46">
        <v>43</v>
      </c>
      <c r="V46">
        <f>R46/(COUNT($U$4:$U$124)+1)-0.5</f>
        <v>1.6393442622950838E-2</v>
      </c>
      <c r="W46">
        <f>SUM($V$4:V46)/U46</f>
        <v>-1.887152115897826E-2</v>
      </c>
      <c r="X46">
        <f>(U46/11)*W46^2</f>
        <v>1.3921613969738052E-3</v>
      </c>
      <c r="Z46">
        <f>T46/(COUNT($O$4:$O$124)+1)-0.5</f>
        <v>1.6393442622950838E-2</v>
      </c>
      <c r="AA46">
        <f>SUM($Z$4:Z46)/U46</f>
        <v>-1.9062142584826521E-2</v>
      </c>
      <c r="AB46">
        <f>(U46/11)*AA46^2</f>
        <v>1.4204279124311854E-3</v>
      </c>
    </row>
    <row r="47" spans="1:28" ht="15.75" x14ac:dyDescent="0.25">
      <c r="A47" s="4">
        <v>42626</v>
      </c>
      <c r="B47">
        <v>9.4570000000000007</v>
      </c>
      <c r="C47">
        <f>(B47-B46)/B46</f>
        <v>3.2085561497326255E-2</v>
      </c>
      <c r="D47">
        <v>1.3599999999999999</v>
      </c>
      <c r="E47">
        <v>1.7271000000000001</v>
      </c>
      <c r="F47">
        <v>9.3091000000000008</v>
      </c>
      <c r="G47">
        <f>F47+E47</f>
        <v>11.036200000000001</v>
      </c>
      <c r="H47">
        <f>E47+D47*(G47-E47)</f>
        <v>14.387475999999999</v>
      </c>
      <c r="I47" s="15">
        <f>(((H47/100)+1)^(1/365)-1)</f>
        <v>3.6834566217147646E-4</v>
      </c>
      <c r="J47">
        <f>1+I47</f>
        <v>1.0003683456621715</v>
      </c>
      <c r="K47">
        <f>C47-I47</f>
        <v>3.1717215835154779E-2</v>
      </c>
      <c r="L47" s="36">
        <f>K47^2</f>
        <v>1.005981780333793E-3</v>
      </c>
      <c r="M47" s="7"/>
      <c r="N47" s="7"/>
      <c r="O47" s="7">
        <f>C47/$N$3</f>
        <v>0.24074066975639263</v>
      </c>
      <c r="P47" s="7"/>
      <c r="Q47" s="7">
        <f>O47</f>
        <v>0.24074066975639263</v>
      </c>
      <c r="R47" s="7">
        <f>RANK(Q47,$Q$4:$Q$124)</f>
        <v>30</v>
      </c>
      <c r="S47" s="7">
        <f>O47</f>
        <v>0.24074066975639263</v>
      </c>
      <c r="T47" s="7">
        <f>RANK(S47,$S$4:$S$124)</f>
        <v>30</v>
      </c>
      <c r="U47">
        <v>44</v>
      </c>
      <c r="V47">
        <f>R47/(COUNT($U$4:$U$124)+1)-0.5</f>
        <v>-0.25409836065573771</v>
      </c>
      <c r="W47">
        <f>SUM($V$4:V47)/U47</f>
        <v>-2.4217585692995522E-2</v>
      </c>
      <c r="X47">
        <f>(U47/11)*W47^2</f>
        <v>2.3459658271903256E-3</v>
      </c>
      <c r="Z47">
        <f>T47/(COUNT($O$4:$O$124)+1)-0.5</f>
        <v>-0.25409836065573771</v>
      </c>
      <c r="AA47">
        <f>SUM($Z$4:Z47)/U47</f>
        <v>-2.4403874813710869E-2</v>
      </c>
      <c r="AB47">
        <f>(U47/11)*AA47^2</f>
        <v>2.3821964236930867E-3</v>
      </c>
    </row>
    <row r="48" spans="1:28" ht="15.75" x14ac:dyDescent="0.25">
      <c r="A48" s="4">
        <v>42627</v>
      </c>
      <c r="B48">
        <v>9.1</v>
      </c>
      <c r="C48">
        <f>(B48-B47)/B47</f>
        <v>-3.7749814951887603E-2</v>
      </c>
      <c r="D48">
        <v>1.3605</v>
      </c>
      <c r="E48">
        <v>1.6976</v>
      </c>
      <c r="F48">
        <v>9.3155000000000001</v>
      </c>
      <c r="G48">
        <f>F48+E48</f>
        <v>11.0131</v>
      </c>
      <c r="H48">
        <f>E48+D48*(G48-E48)</f>
        <v>14.37133775</v>
      </c>
      <c r="I48" s="15">
        <f>(((H48/100)+1)^(1/365)-1)</f>
        <v>3.679589609071332E-4</v>
      </c>
      <c r="J48">
        <f>1+I48</f>
        <v>1.0003679589609071</v>
      </c>
      <c r="K48">
        <f>C48-I48</f>
        <v>-3.8117773912794736E-2</v>
      </c>
      <c r="L48" s="36">
        <f>K48^2</f>
        <v>1.452964688066935E-3</v>
      </c>
      <c r="M48" s="7"/>
      <c r="N48" s="7"/>
      <c r="O48" s="7">
        <f>C48/$N$3</f>
        <v>-0.28324004039806561</v>
      </c>
      <c r="P48" s="7"/>
      <c r="Q48" s="7">
        <f>O48</f>
        <v>-0.28324004039806561</v>
      </c>
      <c r="R48" s="7">
        <f>RANK(Q48,$Q$4:$Q$124)</f>
        <v>70</v>
      </c>
      <c r="S48" s="7">
        <f>O48</f>
        <v>-0.28324004039806561</v>
      </c>
      <c r="T48" s="7">
        <f>RANK(S48,$S$4:$S$124)</f>
        <v>70</v>
      </c>
      <c r="U48">
        <v>45</v>
      </c>
      <c r="V48">
        <f>R48/(COUNT($U$4:$U$124)+1)-0.5</f>
        <v>7.3770491803278659E-2</v>
      </c>
      <c r="W48">
        <f>SUM($V$4:V48)/U48</f>
        <v>-2.2040072859744984E-2</v>
      </c>
      <c r="X48">
        <f>(U48/11)*W48^2</f>
        <v>1.9872196840753668E-3</v>
      </c>
      <c r="Z48">
        <f>T48/(COUNT($O$4:$O$124)+1)-0.5</f>
        <v>7.3770491803278659E-2</v>
      </c>
      <c r="AA48">
        <f>SUM($Z$4:Z48)/U48</f>
        <v>-2.2222222222222213E-2</v>
      </c>
      <c r="AB48">
        <f>(U48/11)*AA48^2</f>
        <v>2.0202020202020185E-3</v>
      </c>
    </row>
    <row r="49" spans="1:28" ht="15.75" x14ac:dyDescent="0.25">
      <c r="A49" s="4">
        <v>42628</v>
      </c>
      <c r="B49">
        <v>8.4420000000000002</v>
      </c>
      <c r="C49">
        <f>(B49-B48)/B48</f>
        <v>-7.2307692307692253E-2</v>
      </c>
      <c r="D49">
        <v>1.3431</v>
      </c>
      <c r="E49">
        <v>1.6907000000000001</v>
      </c>
      <c r="F49">
        <v>9.2761999999999993</v>
      </c>
      <c r="G49">
        <f>F49+E49</f>
        <v>10.966899999999999</v>
      </c>
      <c r="H49">
        <f>E49+D49*(G49-E49)</f>
        <v>14.149564219999998</v>
      </c>
      <c r="I49" s="15">
        <f>(((H49/100)+1)^(1/365)-1)</f>
        <v>3.6263935247560219E-4</v>
      </c>
      <c r="J49">
        <f>1+I49</f>
        <v>1.0003626393524756</v>
      </c>
      <c r="K49">
        <f>C49-I49</f>
        <v>-7.2670331660167856E-2</v>
      </c>
      <c r="L49" s="36">
        <f>K49^2</f>
        <v>5.2809771035987945E-3</v>
      </c>
      <c r="M49" s="7"/>
      <c r="N49" s="7"/>
      <c r="O49" s="7">
        <f>C49/$N$3</f>
        <v>-0.5425307042279307</v>
      </c>
      <c r="P49" s="7"/>
      <c r="Q49" s="7">
        <f>O49</f>
        <v>-0.5425307042279307</v>
      </c>
      <c r="R49" s="7">
        <f>RANK(Q49,$Q$4:$Q$124)</f>
        <v>89</v>
      </c>
      <c r="S49" s="7">
        <f>O49</f>
        <v>-0.5425307042279307</v>
      </c>
      <c r="T49" s="7">
        <f>RANK(S49,$S$4:$S$124)</f>
        <v>89</v>
      </c>
      <c r="U49">
        <v>46</v>
      </c>
      <c r="V49">
        <f>R49/(COUNT($U$4:$U$124)+1)-0.5</f>
        <v>0.22950819672131151</v>
      </c>
      <c r="W49">
        <f>SUM($V$4:V49)/U49</f>
        <v>-1.6571632216678539E-2</v>
      </c>
      <c r="X49">
        <f>(U49/11)*W49^2</f>
        <v>1.1484067035403157E-3</v>
      </c>
      <c r="Z49">
        <f>T49/(COUNT($O$4:$O$124)+1)-0.5</f>
        <v>0.22950819672131151</v>
      </c>
      <c r="AA49">
        <f>SUM($Z$4:Z49)/U49</f>
        <v>-1.6749821810406261E-2</v>
      </c>
      <c r="AB49">
        <f>(U49/11)*AA49^2</f>
        <v>1.1732364010269651E-3</v>
      </c>
    </row>
    <row r="50" spans="1:28" ht="15.75" x14ac:dyDescent="0.25">
      <c r="A50" s="4">
        <v>42629</v>
      </c>
      <c r="B50">
        <v>8.0500000000000007</v>
      </c>
      <c r="C50">
        <f>(B50-B49)/B49</f>
        <v>-4.643449419568816E-2</v>
      </c>
      <c r="D50">
        <v>1.3541000000000001</v>
      </c>
      <c r="E50">
        <v>1.6926000000000001</v>
      </c>
      <c r="F50">
        <v>9.2860999999999994</v>
      </c>
      <c r="G50">
        <f>F50+E50</f>
        <v>10.9787</v>
      </c>
      <c r="H50">
        <f>E50+D50*(G50-E50)</f>
        <v>14.26690801</v>
      </c>
      <c r="I50" s="15">
        <f>(((H50/100)+1)^(1/365)-1)</f>
        <v>3.6545532190457308E-4</v>
      </c>
      <c r="J50">
        <f>1+I50</f>
        <v>1.0003654553219046</v>
      </c>
      <c r="K50">
        <f>C50-I50</f>
        <v>-4.6799949517592733E-2</v>
      </c>
      <c r="L50" s="36">
        <f>K50^2</f>
        <v>2.1902352748492285E-3</v>
      </c>
      <c r="M50" s="7"/>
      <c r="N50" s="7"/>
      <c r="O50" s="7">
        <f>C50/$N$3</f>
        <v>-0.3484019200786258</v>
      </c>
      <c r="P50" s="7"/>
      <c r="Q50" s="7">
        <f>O50</f>
        <v>-0.3484019200786258</v>
      </c>
      <c r="R50" s="7">
        <f>RANK(Q50,$Q$4:$Q$124)</f>
        <v>75</v>
      </c>
      <c r="S50" s="7">
        <f>O50</f>
        <v>-0.3484019200786258</v>
      </c>
      <c r="T50" s="7">
        <f>RANK(S50,$S$4:$S$124)</f>
        <v>75</v>
      </c>
      <c r="U50">
        <v>47</v>
      </c>
      <c r="V50">
        <f>R50/(COUNT($U$4:$U$124)+1)-0.5</f>
        <v>0.11475409836065575</v>
      </c>
      <c r="W50">
        <f>SUM($V$4:V50)/U50</f>
        <v>-1.3777467736309723E-2</v>
      </c>
      <c r="X50">
        <f>(U50/11)*W50^2</f>
        <v>8.1104318268887293E-4</v>
      </c>
      <c r="Z50">
        <f>T50/(COUNT($O$4:$O$124)+1)-0.5</f>
        <v>0.11475409836065575</v>
      </c>
      <c r="AA50">
        <f>SUM($Z$4:Z50)/U50</f>
        <v>-1.3951866062085793E-2</v>
      </c>
      <c r="AB50">
        <f>(U50/11)*AA50^2</f>
        <v>8.3170587553417475E-4</v>
      </c>
    </row>
    <row r="51" spans="1:28" ht="15.75" x14ac:dyDescent="0.25">
      <c r="A51" s="4">
        <v>42632</v>
      </c>
      <c r="B51">
        <v>9.8559999999999999</v>
      </c>
      <c r="C51">
        <f>(B51-B50)/B50</f>
        <v>0.22434782608695639</v>
      </c>
      <c r="D51">
        <v>1.3565</v>
      </c>
      <c r="E51">
        <v>1.7118</v>
      </c>
      <c r="F51">
        <v>9.2836999999999996</v>
      </c>
      <c r="G51">
        <f>F51+E51</f>
        <v>10.9955</v>
      </c>
      <c r="H51">
        <f>E51+D51*(G51-E51)</f>
        <v>14.305139049999999</v>
      </c>
      <c r="I51" s="15">
        <f>(((H51/100)+1)^(1/365)-1)</f>
        <v>3.6637215232548925E-4</v>
      </c>
      <c r="J51">
        <f>1+I51</f>
        <v>1.0003663721523255</v>
      </c>
      <c r="K51">
        <f>C51-I51</f>
        <v>0.2239814539346309</v>
      </c>
      <c r="L51" s="36">
        <f>K51^2</f>
        <v>5.016769170667118E-2</v>
      </c>
      <c r="M51" s="7"/>
      <c r="N51" s="7"/>
      <c r="O51" s="7">
        <f>C51/$N$3</f>
        <v>1.68330063087926</v>
      </c>
      <c r="P51" s="7"/>
      <c r="Q51" s="7">
        <f>O51</f>
        <v>1.68330063087926</v>
      </c>
      <c r="R51" s="7">
        <f>RANK(Q51,$Q$4:$Q$124)</f>
        <v>6</v>
      </c>
      <c r="S51" s="7">
        <f>O51</f>
        <v>1.68330063087926</v>
      </c>
      <c r="T51" s="7">
        <f>RANK(S51,$S$4:$S$124)</f>
        <v>6</v>
      </c>
      <c r="U51">
        <v>48</v>
      </c>
      <c r="V51">
        <f>R51/(COUNT($U$4:$U$124)+1)-0.5</f>
        <v>-0.45081967213114754</v>
      </c>
      <c r="W51">
        <f>SUM($V$4:V51)/U51</f>
        <v>-2.288251366120218E-2</v>
      </c>
      <c r="X51">
        <f>(U51/11)*W51^2</f>
        <v>2.2848411554404553E-3</v>
      </c>
      <c r="Z51">
        <f>T51/(COUNT($O$4:$O$124)+1)-0.5</f>
        <v>-0.45081967213114754</v>
      </c>
      <c r="AA51">
        <f>SUM($Z$4:Z51)/U51</f>
        <v>-2.3053278688524581E-2</v>
      </c>
      <c r="AB51">
        <f>(U51/11)*AA51^2</f>
        <v>2.3190705089052291E-3</v>
      </c>
    </row>
    <row r="52" spans="1:28" ht="15.75" x14ac:dyDescent="0.25">
      <c r="A52" s="4">
        <v>42633</v>
      </c>
      <c r="B52">
        <v>9.6739999999999995</v>
      </c>
      <c r="C52">
        <f>(B52-B51)/B51</f>
        <v>-1.846590909090913E-2</v>
      </c>
      <c r="D52">
        <v>1.3491</v>
      </c>
      <c r="E52">
        <v>1.6892</v>
      </c>
      <c r="F52">
        <v>9.2781000000000002</v>
      </c>
      <c r="G52">
        <f>F52+E52</f>
        <v>10.9673</v>
      </c>
      <c r="H52">
        <f>E52+D52*(G52-E52)</f>
        <v>14.20628471</v>
      </c>
      <c r="I52" s="15">
        <f>(((H52/100)+1)^(1/365)-1)</f>
        <v>3.6400086842625079E-4</v>
      </c>
      <c r="J52">
        <f>1+I52</f>
        <v>1.0003640008684263</v>
      </c>
      <c r="K52">
        <f>C52-I52</f>
        <v>-1.8829909959335381E-2</v>
      </c>
      <c r="L52" s="36">
        <f>K52^2</f>
        <v>3.5456550907667778E-4</v>
      </c>
      <c r="M52" s="7"/>
      <c r="N52" s="7"/>
      <c r="O52" s="7">
        <f>C52/$N$3</f>
        <v>-0.13855127087542396</v>
      </c>
      <c r="P52" s="7"/>
      <c r="Q52" s="7">
        <f>O52</f>
        <v>-0.13855127087542396</v>
      </c>
      <c r="R52" s="7">
        <f>RANK(Q52,$Q$4:$Q$124)</f>
        <v>57</v>
      </c>
      <c r="S52" s="7">
        <f>O52</f>
        <v>-0.13855127087542396</v>
      </c>
      <c r="T52" s="7">
        <f>RANK(S52,$S$4:$S$124)</f>
        <v>57</v>
      </c>
      <c r="U52">
        <v>49</v>
      </c>
      <c r="V52">
        <f>R52/(COUNT($U$4:$U$124)+1)-0.5</f>
        <v>-3.278688524590162E-2</v>
      </c>
      <c r="W52">
        <f>SUM($V$4:V52)/U52</f>
        <v>-2.3084643693542985E-2</v>
      </c>
      <c r="X52">
        <f>(U52/11)*W52^2</f>
        <v>2.3738307225848964E-3</v>
      </c>
      <c r="Z52">
        <f>T52/(COUNT($O$4:$O$124)+1)-0.5</f>
        <v>-3.278688524590162E-2</v>
      </c>
      <c r="AA52">
        <f>SUM($Z$4:Z52)/U52</f>
        <v>-2.3251923720307786E-2</v>
      </c>
      <c r="AB52">
        <f>(U52/11)*AA52^2</f>
        <v>2.4083587161868709E-3</v>
      </c>
    </row>
    <row r="53" spans="1:28" ht="15.75" x14ac:dyDescent="0.25">
      <c r="A53" s="4">
        <v>42634</v>
      </c>
      <c r="B53">
        <v>9.4009999999999998</v>
      </c>
      <c r="C53">
        <f>(B53-B52)/B52</f>
        <v>-2.8219971056439912E-2</v>
      </c>
      <c r="D53">
        <v>1.3405</v>
      </c>
      <c r="E53">
        <v>1.6511</v>
      </c>
      <c r="F53">
        <v>9.2311999999999994</v>
      </c>
      <c r="G53">
        <f>F53+E53</f>
        <v>10.882299999999999</v>
      </c>
      <c r="H53">
        <f>E53+D53*(G53-E53)</f>
        <v>14.0255236</v>
      </c>
      <c r="I53" s="15">
        <f>(((H53/100)+1)^(1/365)-1)</f>
        <v>3.5965953479388801E-4</v>
      </c>
      <c r="J53">
        <f>1+I53</f>
        <v>1.0003596595347939</v>
      </c>
      <c r="K53">
        <f>C53-I53</f>
        <v>-2.85796305912338E-2</v>
      </c>
      <c r="L53" s="36">
        <f>K53^2</f>
        <v>8.1679528473138684E-4</v>
      </c>
      <c r="M53" s="7"/>
      <c r="N53" s="7"/>
      <c r="O53" s="7">
        <f>C53/$N$3</f>
        <v>-0.21173681916707271</v>
      </c>
      <c r="P53" s="7"/>
      <c r="Q53" s="7">
        <f>O53</f>
        <v>-0.21173681916707271</v>
      </c>
      <c r="R53" s="7">
        <f>RANK(Q53,$Q$4:$Q$124)</f>
        <v>62</v>
      </c>
      <c r="S53" s="7">
        <f>O53</f>
        <v>-0.21173681916707271</v>
      </c>
      <c r="T53" s="7">
        <f>RANK(S53,$S$4:$S$124)</f>
        <v>62</v>
      </c>
      <c r="U53">
        <v>50</v>
      </c>
      <c r="V53">
        <f>R53/(COUNT($U$4:$U$124)+1)-0.5</f>
        <v>8.1967213114754189E-3</v>
      </c>
      <c r="W53">
        <f>SUM($V$4:V53)/U53</f>
        <v>-2.2459016393442621E-2</v>
      </c>
      <c r="X53">
        <f>(U53/11)*W53^2</f>
        <v>2.2927609880042019E-3</v>
      </c>
      <c r="Z53">
        <f>T53/(COUNT($O$4:$O$124)+1)-0.5</f>
        <v>8.1967213114754189E-3</v>
      </c>
      <c r="AA53">
        <f>SUM($Z$4:Z53)/U53</f>
        <v>-2.2622950819672125E-2</v>
      </c>
      <c r="AB53">
        <f>(U53/11)*AA53^2</f>
        <v>2.3263541081331987E-3</v>
      </c>
    </row>
    <row r="54" spans="1:28" ht="15.75" x14ac:dyDescent="0.25">
      <c r="A54" s="4">
        <v>42635</v>
      </c>
      <c r="B54">
        <v>9.625</v>
      </c>
      <c r="C54">
        <f>(B54-B53)/B53</f>
        <v>2.3827252419955345E-2</v>
      </c>
      <c r="D54">
        <v>1.3437000000000001</v>
      </c>
      <c r="E54">
        <v>1.6183000000000001</v>
      </c>
      <c r="F54">
        <v>9.1780000000000008</v>
      </c>
      <c r="G54">
        <f>F54+E54</f>
        <v>10.7963</v>
      </c>
      <c r="H54">
        <f>E54+D54*(G54-E54)</f>
        <v>13.950778600000001</v>
      </c>
      <c r="I54" s="15">
        <f>(((H54/100)+1)^(1/365)-1)</f>
        <v>3.5786238048740593E-4</v>
      </c>
      <c r="J54">
        <f>1+I54</f>
        <v>1.0003578623804874</v>
      </c>
      <c r="K54">
        <f>C54-I54</f>
        <v>2.3469390039467939E-2</v>
      </c>
      <c r="L54" s="36">
        <f>K54^2</f>
        <v>5.5081226882467695E-4</v>
      </c>
      <c r="M54" s="7"/>
      <c r="N54" s="7"/>
      <c r="O54" s="7">
        <f>C54/$N$3</f>
        <v>0.17877788133808048</v>
      </c>
      <c r="P54" s="7"/>
      <c r="Q54" s="7">
        <f>O54</f>
        <v>0.17877788133808048</v>
      </c>
      <c r="R54" s="7">
        <f>RANK(Q54,$Q$4:$Q$124)</f>
        <v>33</v>
      </c>
      <c r="S54" s="7">
        <f>O54</f>
        <v>0.17877788133808048</v>
      </c>
      <c r="T54" s="7">
        <f>RANK(S54,$S$4:$S$124)</f>
        <v>33</v>
      </c>
      <c r="U54">
        <v>51</v>
      </c>
      <c r="V54">
        <f>R54/(COUNT($U$4:$U$124)+1)-0.5</f>
        <v>-0.22950819672131145</v>
      </c>
      <c r="W54">
        <f>SUM($V$4:V54)/U54</f>
        <v>-2.6518804243008676E-2</v>
      </c>
      <c r="X54">
        <f>(U54/11)*W54^2</f>
        <v>3.2605087184027059E-3</v>
      </c>
      <c r="Z54">
        <f>T54/(COUNT($O$4:$O$124)+1)-0.5</f>
        <v>-0.22950819672131145</v>
      </c>
      <c r="AA54">
        <f>SUM($Z$4:Z54)/U54</f>
        <v>-2.6679524268723876E-2</v>
      </c>
      <c r="AB54">
        <f>(U54/11)*AA54^2</f>
        <v>3.3001497977706126E-3</v>
      </c>
    </row>
    <row r="55" spans="1:28" ht="15.75" x14ac:dyDescent="0.25">
      <c r="A55" s="4">
        <v>42636</v>
      </c>
      <c r="B55">
        <v>9.4079999999999995</v>
      </c>
      <c r="C55">
        <f>(B55-B54)/B54</f>
        <v>-2.2545454545454601E-2</v>
      </c>
      <c r="D55">
        <v>1.3551</v>
      </c>
      <c r="E55">
        <v>1.6183999999999998</v>
      </c>
      <c r="F55">
        <v>9.1807999999999996</v>
      </c>
      <c r="G55">
        <f>F55+E55</f>
        <v>10.799199999999999</v>
      </c>
      <c r="H55">
        <f>E55+D55*(G55-E55)</f>
        <v>14.059302079999998</v>
      </c>
      <c r="I55" s="15">
        <f>(((H55/100)+1)^(1/365)-1)</f>
        <v>3.6047131263150511E-4</v>
      </c>
      <c r="J55">
        <f>1+I55</f>
        <v>1.0003604713126315</v>
      </c>
      <c r="K55">
        <f>C55-I55</f>
        <v>-2.2905925858086106E-2</v>
      </c>
      <c r="L55" s="36">
        <f>K55^2</f>
        <v>5.2468143941613774E-4</v>
      </c>
      <c r="M55" s="7"/>
      <c r="N55" s="7"/>
      <c r="O55" s="7">
        <f>C55/$N$3</f>
        <v>-0.16916044394882537</v>
      </c>
      <c r="P55" s="7"/>
      <c r="Q55" s="7">
        <f>O55</f>
        <v>-0.16916044394882537</v>
      </c>
      <c r="R55" s="7">
        <f>RANK(Q55,$Q$4:$Q$124)</f>
        <v>60</v>
      </c>
      <c r="S55" s="7">
        <f>O55</f>
        <v>-0.16916044394882537</v>
      </c>
      <c r="T55" s="7">
        <f>RANK(S55,$S$4:$S$124)</f>
        <v>60</v>
      </c>
      <c r="U55">
        <v>52</v>
      </c>
      <c r="V55">
        <f>R55/(COUNT($U$4:$U$124)+1)-0.5</f>
        <v>-8.1967213114754189E-3</v>
      </c>
      <c r="W55">
        <f>SUM($V$4:V55)/U55</f>
        <v>-2.6166456494325346E-2</v>
      </c>
      <c r="X55">
        <f>(U55/11)*W55^2</f>
        <v>3.2366853785827181E-3</v>
      </c>
      <c r="Z55">
        <f>T55/(COUNT($O$4:$O$124)+1)-0.5</f>
        <v>-8.1967213114754189E-3</v>
      </c>
      <c r="AA55">
        <f>SUM($Z$4:Z55)/U55</f>
        <v>-2.6324085750315255E-2</v>
      </c>
      <c r="AB55">
        <f>(U55/11)*AA55^2</f>
        <v>3.2757990464252211E-3</v>
      </c>
    </row>
    <row r="56" spans="1:28" ht="15.75" x14ac:dyDescent="0.25">
      <c r="A56" s="4">
        <v>42639</v>
      </c>
      <c r="B56">
        <v>10.458</v>
      </c>
      <c r="C56">
        <f>(B56-B55)/B55</f>
        <v>0.11160714285714293</v>
      </c>
      <c r="D56">
        <v>1.3325</v>
      </c>
      <c r="E56">
        <v>1.5838999999999999</v>
      </c>
      <c r="F56">
        <v>9.2106999999999992</v>
      </c>
      <c r="G56">
        <f>F56+E56</f>
        <v>10.794599999999999</v>
      </c>
      <c r="H56">
        <f>E56+D56*(G56-E56)</f>
        <v>13.857157749999999</v>
      </c>
      <c r="I56" s="15">
        <f>(((H56/100)+1)^(1/365)-1)</f>
        <v>3.556097197663366E-4</v>
      </c>
      <c r="J56">
        <f>1+I56</f>
        <v>1.0003556097197663</v>
      </c>
      <c r="K56">
        <f>C56-I56</f>
        <v>0.1112515331373766</v>
      </c>
      <c r="L56" s="36">
        <f>K56^2</f>
        <v>1.2376903625416803E-2</v>
      </c>
      <c r="M56" s="7"/>
      <c r="N56" s="7"/>
      <c r="O56" s="7">
        <f>C56/$N$3</f>
        <v>0.83739779100530842</v>
      </c>
      <c r="P56" s="7"/>
      <c r="Q56" s="7">
        <f>O56</f>
        <v>0.83739779100530842</v>
      </c>
      <c r="R56" s="7">
        <f>RANK(Q56,$Q$4:$Q$124)</f>
        <v>9</v>
      </c>
      <c r="S56" s="7">
        <f>O56</f>
        <v>0.83739779100530842</v>
      </c>
      <c r="T56" s="7">
        <f>RANK(S56,$S$4:$S$124)</f>
        <v>9</v>
      </c>
      <c r="U56">
        <v>53</v>
      </c>
      <c r="V56">
        <f>R56/(COUNT($U$4:$U$124)+1)-0.5</f>
        <v>-0.42622950819672134</v>
      </c>
      <c r="W56">
        <f>SUM($V$4:V56)/U56</f>
        <v>-3.371481596040829E-2</v>
      </c>
      <c r="X56">
        <f>(U56/11)*W56^2</f>
        <v>5.4767733825402442E-3</v>
      </c>
      <c r="Z56">
        <f>T56/(COUNT($O$4:$O$124)+1)-0.5</f>
        <v>-0.42622950819672134</v>
      </c>
      <c r="AA56">
        <f>SUM($Z$4:Z56)/U56</f>
        <v>-3.386947107949273E-2</v>
      </c>
      <c r="AB56">
        <f>(U56/11)*AA56^2</f>
        <v>5.5271342521675919E-3</v>
      </c>
    </row>
    <row r="57" spans="1:28" ht="15.75" x14ac:dyDescent="0.25">
      <c r="A57" s="4">
        <v>42640</v>
      </c>
      <c r="B57">
        <v>11.375</v>
      </c>
      <c r="C57">
        <f>(B57-B56)/B56</f>
        <v>8.7684069611780435E-2</v>
      </c>
      <c r="D57">
        <v>1.3509</v>
      </c>
      <c r="E57">
        <v>1.5564</v>
      </c>
      <c r="F57">
        <v>9.1860999999999997</v>
      </c>
      <c r="G57">
        <f>F57+E57</f>
        <v>10.7425</v>
      </c>
      <c r="H57">
        <f>E57+D57*(G57-E57)</f>
        <v>13.96590249</v>
      </c>
      <c r="I57" s="15">
        <f>(((H57/100)+1)^(1/365)-1)</f>
        <v>3.5822611122093839E-4</v>
      </c>
      <c r="J57">
        <f>1+I57</f>
        <v>1.0003582261112209</v>
      </c>
      <c r="K57">
        <f>C57-I57</f>
        <v>8.7325843500559497E-2</v>
      </c>
      <c r="L57" s="36">
        <f>K57^2</f>
        <v>7.6258029430842089E-3</v>
      </c>
      <c r="M57" s="7"/>
      <c r="N57" s="7"/>
      <c r="O57" s="7">
        <f>C57/$N$3</f>
        <v>0.65790095794537484</v>
      </c>
      <c r="P57" s="7"/>
      <c r="Q57" s="7">
        <f>O57</f>
        <v>0.65790095794537484</v>
      </c>
      <c r="R57" s="7">
        <f>RANK(Q57,$Q$4:$Q$124)</f>
        <v>12</v>
      </c>
      <c r="S57" s="7">
        <f>O57</f>
        <v>0.65790095794537484</v>
      </c>
      <c r="T57" s="7">
        <f>RANK(S57,$S$4:$S$124)</f>
        <v>12</v>
      </c>
      <c r="U57">
        <v>54</v>
      </c>
      <c r="V57">
        <f>R57/(COUNT($U$4:$U$124)+1)-0.5</f>
        <v>-0.40163934426229508</v>
      </c>
      <c r="W57">
        <f>SUM($V$4:V57)/U57</f>
        <v>-4.0528233151183972E-2</v>
      </c>
      <c r="X57">
        <f>(U57/11)*W57^2</f>
        <v>8.0633668042966629E-3</v>
      </c>
      <c r="Z57">
        <f>T57/(COUNT($O$4:$O$124)+1)-0.5</f>
        <v>-0.40163934426229508</v>
      </c>
      <c r="AA57">
        <f>SUM($Z$4:Z57)/U57</f>
        <v>-4.0680024286581656E-2</v>
      </c>
      <c r="AB57">
        <f>(U57/11)*AA57^2</f>
        <v>8.123879663788287E-3</v>
      </c>
    </row>
    <row r="58" spans="1:28" ht="15.75" x14ac:dyDescent="0.25">
      <c r="A58" s="4">
        <v>42641</v>
      </c>
      <c r="B58">
        <v>9.59</v>
      </c>
      <c r="C58">
        <f>(B58-B57)/B57</f>
        <v>-0.15692307692307694</v>
      </c>
      <c r="D58">
        <v>1.3329</v>
      </c>
      <c r="E58">
        <v>1.5718999999999999</v>
      </c>
      <c r="F58">
        <v>9.1681000000000008</v>
      </c>
      <c r="G58">
        <f>F58+E58</f>
        <v>10.74</v>
      </c>
      <c r="H58">
        <f>E58+D58*(G58-E58)</f>
        <v>13.792060490000001</v>
      </c>
      <c r="I58" s="15">
        <f>(((H58/100)+1)^(1/365)-1)</f>
        <v>3.5404229118896069E-4</v>
      </c>
      <c r="J58">
        <f>1+I58</f>
        <v>1.000354042291189</v>
      </c>
      <c r="K58">
        <f>C58-I58</f>
        <v>-0.1572771192142659</v>
      </c>
      <c r="L58" s="36">
        <f>K58^2</f>
        <v>2.4736092228338408E-2</v>
      </c>
      <c r="M58" s="7"/>
      <c r="N58" s="7"/>
      <c r="O58" s="7">
        <f>C58/$N$3</f>
        <v>-1.1774070602393401</v>
      </c>
      <c r="P58" s="7"/>
      <c r="Q58" s="7">
        <f>O58</f>
        <v>-1.1774070602393401</v>
      </c>
      <c r="R58" s="7">
        <f>RANK(Q58,$Q$4:$Q$124)</f>
        <v>117</v>
      </c>
      <c r="S58" s="7">
        <f>O58</f>
        <v>-1.1774070602393401</v>
      </c>
      <c r="T58" s="7">
        <f>RANK(S58,$S$4:$S$124)</f>
        <v>117</v>
      </c>
      <c r="U58">
        <v>55</v>
      </c>
      <c r="V58">
        <f>R58/(COUNT($U$4:$U$124)+1)-0.5</f>
        <v>0.45901639344262291</v>
      </c>
      <c r="W58">
        <f>SUM($V$4:V58)/U58</f>
        <v>-3.1445603576751115E-2</v>
      </c>
      <c r="X58">
        <f>(U58/11)*W58^2</f>
        <v>4.9441299215309126E-3</v>
      </c>
      <c r="Z58">
        <f>T58/(COUNT($O$4:$O$124)+1)-0.5</f>
        <v>0.45901639344262291</v>
      </c>
      <c r="AA58">
        <f>SUM($Z$4:Z58)/U58</f>
        <v>-3.1594634873323389E-2</v>
      </c>
      <c r="AB58">
        <f>(U58/11)*AA58^2</f>
        <v>4.9911047638931125E-3</v>
      </c>
    </row>
    <row r="59" spans="1:28" ht="15.75" x14ac:dyDescent="0.25">
      <c r="A59" s="4">
        <v>42642</v>
      </c>
      <c r="B59">
        <v>10.045</v>
      </c>
      <c r="C59">
        <f>(B59-B58)/B58</f>
        <v>4.7445255474452566E-2</v>
      </c>
      <c r="D59">
        <v>1.3184</v>
      </c>
      <c r="E59">
        <v>1.5598999999999998</v>
      </c>
      <c r="F59">
        <v>9.2097999999999995</v>
      </c>
      <c r="G59">
        <f>F59+E59</f>
        <v>10.7697</v>
      </c>
      <c r="H59">
        <f>E59+D59*(G59-E59)</f>
        <v>13.702100320000003</v>
      </c>
      <c r="I59" s="15">
        <f>(((H59/100)+1)^(1/365)-1)</f>
        <v>3.5187473468112351E-4</v>
      </c>
      <c r="J59">
        <f>1+I59</f>
        <v>1.0003518747346811</v>
      </c>
      <c r="K59">
        <f>C59-I59</f>
        <v>4.7093380739771443E-2</v>
      </c>
      <c r="L59" s="36">
        <f>K59^2</f>
        <v>2.2177865095010757E-3</v>
      </c>
      <c r="M59" s="7"/>
      <c r="N59" s="7"/>
      <c r="O59" s="7">
        <f>C59/$N$3</f>
        <v>0.35598574706678204</v>
      </c>
      <c r="P59" s="7"/>
      <c r="Q59" s="7">
        <f>O59</f>
        <v>0.35598574706678204</v>
      </c>
      <c r="R59" s="7">
        <f>RANK(Q59,$Q$4:$Q$124)</f>
        <v>23</v>
      </c>
      <c r="S59" s="7">
        <f>O59</f>
        <v>0.35598574706678204</v>
      </c>
      <c r="T59" s="7">
        <f>RANK(S59,$S$4:$S$124)</f>
        <v>23</v>
      </c>
      <c r="U59">
        <v>56</v>
      </c>
      <c r="V59">
        <f>R59/(COUNT($U$4:$U$124)+1)-0.5</f>
        <v>-0.31147540983606559</v>
      </c>
      <c r="W59">
        <f>SUM($V$4:V59)/U59</f>
        <v>-3.6446135831381732E-2</v>
      </c>
      <c r="X59">
        <f>(U59/11)*W59^2</f>
        <v>6.7623605231103209E-3</v>
      </c>
      <c r="Z59">
        <f>T59/(COUNT($O$4:$O$124)+1)-0.5</f>
        <v>-0.31147540983606559</v>
      </c>
      <c r="AA59">
        <f>SUM($Z$4:Z59)/U59</f>
        <v>-3.6592505854800936E-2</v>
      </c>
      <c r="AB59">
        <f>(U59/11)*AA59^2</f>
        <v>6.8167857404621713E-3</v>
      </c>
    </row>
    <row r="60" spans="1:28" ht="15.75" x14ac:dyDescent="0.25">
      <c r="A60" s="4">
        <v>42643</v>
      </c>
      <c r="B60">
        <v>9.4499999999999993</v>
      </c>
      <c r="C60">
        <f>(B60-B59)/B59</f>
        <v>-5.9233449477351978E-2</v>
      </c>
      <c r="D60">
        <v>1.3083</v>
      </c>
      <c r="E60">
        <v>1.5944</v>
      </c>
      <c r="F60">
        <v>9.1929999999999996</v>
      </c>
      <c r="G60">
        <f>F60+E60</f>
        <v>10.7874</v>
      </c>
      <c r="H60">
        <f>E60+D60*(G60-E60)</f>
        <v>13.6216019</v>
      </c>
      <c r="I60" s="15">
        <f>(((H60/100)+1)^(1/365)-1)</f>
        <v>3.4993370509917021E-4</v>
      </c>
      <c r="J60">
        <f>1+I60</f>
        <v>1.0003499337050992</v>
      </c>
      <c r="K60">
        <f>C60-I60</f>
        <v>-5.9583383182451148E-2</v>
      </c>
      <c r="L60" s="36">
        <f>K60^2</f>
        <v>3.5501795514668024E-3</v>
      </c>
      <c r="M60" s="7"/>
      <c r="N60" s="7"/>
      <c r="O60" s="7">
        <f>C60/$N$3</f>
        <v>-0.44443355932379314</v>
      </c>
      <c r="P60" s="7"/>
      <c r="Q60" s="7">
        <f>O60</f>
        <v>-0.44443355932379314</v>
      </c>
      <c r="R60" s="7">
        <f>RANK(Q60,$Q$4:$Q$124)</f>
        <v>82</v>
      </c>
      <c r="S60" s="7">
        <f>O60</f>
        <v>-0.44443355932379314</v>
      </c>
      <c r="T60" s="7">
        <f>RANK(S60,$S$4:$S$124)</f>
        <v>82</v>
      </c>
      <c r="U60">
        <v>57</v>
      </c>
      <c r="V60">
        <f>R60/(COUNT($U$4:$U$124)+1)-0.5</f>
        <v>0.17213114754098358</v>
      </c>
      <c r="W60">
        <f>SUM($V$4:V60)/U60</f>
        <v>-3.2786885245901634E-2</v>
      </c>
      <c r="X60">
        <f>(U60/11)*W60^2</f>
        <v>5.5703501013901428E-3</v>
      </c>
      <c r="Z60">
        <f>T60/(COUNT($O$4:$O$124)+1)-0.5</f>
        <v>0.17213114754098358</v>
      </c>
      <c r="AA60">
        <f>SUM($Z$4:Z60)/U60</f>
        <v>-3.293068737417313E-2</v>
      </c>
      <c r="AB60">
        <f>(U60/11)*AA60^2</f>
        <v>5.6193199766659055E-3</v>
      </c>
    </row>
    <row r="61" spans="1:28" ht="15.75" x14ac:dyDescent="0.25">
      <c r="A61" s="4">
        <v>42646</v>
      </c>
      <c r="B61">
        <v>9.5410000000000004</v>
      </c>
      <c r="C61">
        <f>(B61-B60)/B60</f>
        <v>9.6296296296297448E-3</v>
      </c>
      <c r="D61">
        <v>1.2926</v>
      </c>
      <c r="E61">
        <v>1.6221000000000001</v>
      </c>
      <c r="F61">
        <v>9.4032999999999998</v>
      </c>
      <c r="G61">
        <f>F61+E61</f>
        <v>11.025399999999999</v>
      </c>
      <c r="H61">
        <f>E61+D61*(G61-E61)</f>
        <v>13.77680558</v>
      </c>
      <c r="I61" s="15">
        <f>(((H61/100)+1)^(1/365)-1)</f>
        <v>3.5367485021153833E-4</v>
      </c>
      <c r="J61">
        <f>1+I61</f>
        <v>1.0003536748502115</v>
      </c>
      <c r="K61">
        <f>C61-I61</f>
        <v>9.2759547794182065E-3</v>
      </c>
      <c r="L61" s="36">
        <f>K61^2</f>
        <v>8.6043337069811464E-5</v>
      </c>
      <c r="M61" s="7"/>
      <c r="N61" s="7"/>
      <c r="O61" s="7">
        <f>C61/$N$3</f>
        <v>7.2251921997258842E-2</v>
      </c>
      <c r="P61" s="7"/>
      <c r="Q61" s="7">
        <f>O61</f>
        <v>7.2251921997258842E-2</v>
      </c>
      <c r="R61" s="7">
        <f>RANK(Q61,$Q$4:$Q$124)</f>
        <v>42</v>
      </c>
      <c r="S61" s="7">
        <f>O61</f>
        <v>7.2251921997258842E-2</v>
      </c>
      <c r="T61" s="7">
        <f>RANK(S61,$S$4:$S$124)</f>
        <v>42</v>
      </c>
      <c r="U61">
        <v>58</v>
      </c>
      <c r="V61">
        <f>R61/(COUNT($U$4:$U$124)+1)-0.5</f>
        <v>-0.15573770491803279</v>
      </c>
      <c r="W61">
        <f>SUM($V$4:V61)/U61</f>
        <v>-3.4906726964386653E-2</v>
      </c>
      <c r="X61">
        <f>(U61/11)*W61^2</f>
        <v>6.4247105515674377E-3</v>
      </c>
      <c r="Z61">
        <f>T61/(COUNT($O$4:$O$124)+1)-0.5</f>
        <v>-0.15573770491803279</v>
      </c>
      <c r="AA61">
        <f>SUM($Z$4:Z61)/U61</f>
        <v>-3.5048049745618988E-2</v>
      </c>
      <c r="AB61">
        <f>(U61/11)*AA61^2</f>
        <v>6.4768378069400201E-3</v>
      </c>
    </row>
    <row r="62" spans="1:28" ht="15.75" x14ac:dyDescent="0.25">
      <c r="A62" s="4">
        <v>42647</v>
      </c>
      <c r="B62">
        <v>8.7430000000000003</v>
      </c>
      <c r="C62">
        <f>(B62-B61)/B61</f>
        <v>-8.3639031548055756E-2</v>
      </c>
      <c r="D62">
        <v>1.2990999999999999</v>
      </c>
      <c r="E62">
        <v>1.6863999999999999</v>
      </c>
      <c r="F62">
        <v>9.4573999999999998</v>
      </c>
      <c r="G62">
        <f>F62+E62</f>
        <v>11.143799999999999</v>
      </c>
      <c r="H62">
        <f>E62+D62*(G62-E62)</f>
        <v>13.972508339999997</v>
      </c>
      <c r="I62" s="15">
        <f>(((H62/100)+1)^(1/365)-1)</f>
        <v>3.5838496732432112E-4</v>
      </c>
      <c r="J62">
        <f>1+I62</f>
        <v>1.0003583849673243</v>
      </c>
      <c r="K62">
        <f>C62-I62</f>
        <v>-8.3997416515380077E-2</v>
      </c>
      <c r="L62" s="36">
        <f>K62^2</f>
        <v>7.0555659812582454E-3</v>
      </c>
      <c r="M62" s="7"/>
      <c r="N62" s="7"/>
      <c r="O62" s="7">
        <f>C62/$N$3</f>
        <v>-0.62755069673107966</v>
      </c>
      <c r="P62" s="7"/>
      <c r="Q62" s="7">
        <f>O62</f>
        <v>-0.62755069673107966</v>
      </c>
      <c r="R62" s="7">
        <f>RANK(Q62,$Q$4:$Q$124)</f>
        <v>96</v>
      </c>
      <c r="S62" s="7">
        <f>O62</f>
        <v>-0.62755069673107966</v>
      </c>
      <c r="T62" s="7">
        <f>RANK(S62,$S$4:$S$124)</f>
        <v>96</v>
      </c>
      <c r="U62">
        <v>59</v>
      </c>
      <c r="V62">
        <f>R62/(COUNT($U$4:$U$124)+1)-0.5</f>
        <v>0.28688524590163933</v>
      </c>
      <c r="W62">
        <f>SUM($V$4:V62)/U62</f>
        <v>-2.9452625729369266E-2</v>
      </c>
      <c r="X62">
        <f>(U62/11)*W62^2</f>
        <v>4.65272477990036E-3</v>
      </c>
      <c r="Z62">
        <f>T62/(COUNT($O$4:$O$124)+1)-0.5</f>
        <v>0.28688524590163933</v>
      </c>
      <c r="AA62">
        <f>SUM($Z$4:Z62)/U62</f>
        <v>-2.9591553209224779E-2</v>
      </c>
      <c r="AB62">
        <f>(U62/11)*AA62^2</f>
        <v>4.6967219326116815E-3</v>
      </c>
    </row>
    <row r="63" spans="1:28" ht="15.75" x14ac:dyDescent="0.25">
      <c r="A63" s="4">
        <v>42648</v>
      </c>
      <c r="B63">
        <v>9.2050000000000001</v>
      </c>
      <c r="C63">
        <f>(B63-B62)/B62</f>
        <v>5.2842273819055215E-2</v>
      </c>
      <c r="D63">
        <v>1.3042</v>
      </c>
      <c r="E63">
        <v>1.7020999999999999</v>
      </c>
      <c r="F63">
        <v>9.4588999999999999</v>
      </c>
      <c r="G63">
        <f>F63+E63</f>
        <v>11.161</v>
      </c>
      <c r="H63">
        <f>E63+D63*(G63-E63)</f>
        <v>14.038397379999999</v>
      </c>
      <c r="I63" s="15">
        <f>(((H63/100)+1)^(1/365)-1)</f>
        <v>3.5996895086354286E-4</v>
      </c>
      <c r="J63">
        <f>1+I63</f>
        <v>1.0003599689508635</v>
      </c>
      <c r="K63">
        <f>C63-I63</f>
        <v>5.2482304868191672E-2</v>
      </c>
      <c r="L63" s="36">
        <f>K63^2</f>
        <v>2.7543923242778151E-3</v>
      </c>
      <c r="M63" s="7"/>
      <c r="N63" s="7"/>
      <c r="O63" s="7">
        <f>C63/$N$3</f>
        <v>0.39648003017525907</v>
      </c>
      <c r="P63" s="7"/>
      <c r="Q63" s="7">
        <f>O63</f>
        <v>0.39648003017525907</v>
      </c>
      <c r="R63" s="7">
        <f>RANK(Q63,$Q$4:$Q$124)</f>
        <v>20</v>
      </c>
      <c r="S63" s="7">
        <f>O63</f>
        <v>0.39648003017525907</v>
      </c>
      <c r="T63" s="7">
        <f>RANK(S63,$S$4:$S$124)</f>
        <v>20</v>
      </c>
      <c r="U63">
        <v>60</v>
      </c>
      <c r="V63">
        <f>R63/(COUNT($U$4:$U$124)+1)-0.5</f>
        <v>-0.33606557377049184</v>
      </c>
      <c r="W63">
        <f>SUM($V$4:V63)/U63</f>
        <v>-3.4562841530054643E-2</v>
      </c>
      <c r="X63">
        <f>(U63/11)*W63^2</f>
        <v>6.5159455343545628E-3</v>
      </c>
      <c r="Z63">
        <f>T63/(COUNT($O$4:$O$124)+1)-0.5</f>
        <v>-0.33606557377049184</v>
      </c>
      <c r="AA63">
        <f>SUM($Z$4:Z63)/U63</f>
        <v>-3.4699453551912569E-2</v>
      </c>
      <c r="AB63">
        <f>(U63/11)*AA63^2</f>
        <v>6.5675567825527513E-3</v>
      </c>
    </row>
    <row r="64" spans="1:28" ht="15.75" x14ac:dyDescent="0.25">
      <c r="A64" s="4">
        <v>42649</v>
      </c>
      <c r="B64">
        <v>9.1069999999999993</v>
      </c>
      <c r="C64">
        <f>(B64-B63)/B63</f>
        <v>-1.0646387832699701E-2</v>
      </c>
      <c r="D64">
        <v>1.3042</v>
      </c>
      <c r="E64">
        <v>1.7372000000000001</v>
      </c>
      <c r="F64">
        <v>9.4596</v>
      </c>
      <c r="G64">
        <f>F64+E64</f>
        <v>11.1968</v>
      </c>
      <c r="H64">
        <f>E64+D64*(G64-E64)</f>
        <v>14.07441032</v>
      </c>
      <c r="I64" s="15">
        <f>(((H64/100)+1)^(1/365)-1)</f>
        <v>3.6083432225675338E-4</v>
      </c>
      <c r="J64">
        <f>1+I64</f>
        <v>1.0003608343222568</v>
      </c>
      <c r="K64">
        <f>C64-I64</f>
        <v>-1.1007222154956454E-2</v>
      </c>
      <c r="L64" s="36">
        <f>K64^2</f>
        <v>1.2115893956856421E-4</v>
      </c>
      <c r="M64" s="7"/>
      <c r="N64" s="7"/>
      <c r="O64" s="7">
        <f>C64/$N$3</f>
        <v>-7.9880744413465113E-2</v>
      </c>
      <c r="P64" s="7"/>
      <c r="Q64" s="7">
        <f>O64</f>
        <v>-7.9880744413465113E-2</v>
      </c>
      <c r="R64" s="7">
        <f>RANK(Q64,$Q$4:$Q$124)</f>
        <v>51</v>
      </c>
      <c r="S64" s="7">
        <f>O64</f>
        <v>-7.9880744413465113E-2</v>
      </c>
      <c r="T64" s="7">
        <f>RANK(S64,$S$4:$S$124)</f>
        <v>51</v>
      </c>
      <c r="U64">
        <v>61</v>
      </c>
      <c r="V64">
        <f>R64/(COUNT($U$4:$U$124)+1)-0.5</f>
        <v>-8.1967213114754078E-2</v>
      </c>
      <c r="W64">
        <f>SUM($V$4:V64)/U64</f>
        <v>-3.5339962375705455E-2</v>
      </c>
      <c r="X64">
        <f>(U64/11)*W64^2</f>
        <v>6.9257899439720836E-3</v>
      </c>
      <c r="Z64">
        <f>T64/(COUNT($O$4:$O$124)+1)-0.5</f>
        <v>-8.1967213114754078E-2</v>
      </c>
      <c r="AA64">
        <f>SUM($Z$4:Z64)/U64</f>
        <v>-3.5474334856221444E-2</v>
      </c>
      <c r="AB64">
        <f>(U64/11)*AA64^2</f>
        <v>6.9785576766337272E-3</v>
      </c>
    </row>
    <row r="65" spans="1:28" ht="15.75" x14ac:dyDescent="0.25">
      <c r="A65" s="4">
        <v>42650</v>
      </c>
      <c r="B65">
        <v>8.5050000000000008</v>
      </c>
      <c r="C65">
        <f>(B65-B64)/B64</f>
        <v>-6.6102997694081317E-2</v>
      </c>
      <c r="D65">
        <v>1.3058000000000001</v>
      </c>
      <c r="E65">
        <v>1.7181</v>
      </c>
      <c r="F65">
        <v>9.4840999999999998</v>
      </c>
      <c r="G65">
        <f>F65+E65</f>
        <v>11.202199999999999</v>
      </c>
      <c r="H65">
        <f>E65+D65*(G65-E65)</f>
        <v>14.102437780000001</v>
      </c>
      <c r="I65" s="15">
        <f>(((H65/100)+1)^(1/365)-1)</f>
        <v>3.6150761839626178E-4</v>
      </c>
      <c r="J65">
        <f>1+I65</f>
        <v>1.0003615076183963</v>
      </c>
      <c r="K65">
        <f>C65-I65</f>
        <v>-6.6464505312477579E-2</v>
      </c>
      <c r="L65" s="36">
        <f>K65^2</f>
        <v>4.41753046643236E-3</v>
      </c>
      <c r="M65" s="7"/>
      <c r="N65" s="7"/>
      <c r="O65" s="7">
        <f>C65/$N$3</f>
        <v>-0.49597635806075979</v>
      </c>
      <c r="P65" s="7"/>
      <c r="Q65" s="7">
        <f>O65</f>
        <v>-0.49597635806075979</v>
      </c>
      <c r="R65" s="7">
        <f>RANK(Q65,$Q$4:$Q$124)</f>
        <v>87</v>
      </c>
      <c r="S65" s="7">
        <f>O65</f>
        <v>-0.49597635806075979</v>
      </c>
      <c r="T65" s="7">
        <f>RANK(S65,$S$4:$S$124)</f>
        <v>87</v>
      </c>
      <c r="U65">
        <v>62</v>
      </c>
      <c r="V65">
        <f>R65/(COUNT($U$4:$U$124)+1)-0.5</f>
        <v>0.21311475409836067</v>
      </c>
      <c r="W65">
        <f>SUM($V$4:V65)/U65</f>
        <v>-3.1332628239026966E-2</v>
      </c>
      <c r="X65">
        <f>(U65/11)*W65^2</f>
        <v>5.533407520603122E-3</v>
      </c>
      <c r="Z65">
        <f>T65/(COUNT($O$4:$O$124)+1)-0.5</f>
        <v>0.21311475409836067</v>
      </c>
      <c r="AA65">
        <f>SUM($Z$4:Z65)/U65</f>
        <v>-3.146483342147012E-2</v>
      </c>
      <c r="AB65">
        <f>(U65/11)*AA65^2</f>
        <v>5.5802014562666841E-3</v>
      </c>
    </row>
    <row r="66" spans="1:28" ht="15.75" x14ac:dyDescent="0.25">
      <c r="A66" s="4">
        <v>42653</v>
      </c>
      <c r="B66">
        <v>8.0500000000000007</v>
      </c>
      <c r="C66">
        <f>(B66-B65)/B65</f>
        <v>-5.3497942386831282E-2</v>
      </c>
      <c r="D66">
        <v>1.3235000000000001</v>
      </c>
      <c r="E66">
        <v>1.7181</v>
      </c>
      <c r="F66">
        <v>9.3021999999999991</v>
      </c>
      <c r="G66">
        <f>F66+E66</f>
        <v>11.020299999999999</v>
      </c>
      <c r="H66">
        <f>E66+D66*(G66-E66)</f>
        <v>14.0295617</v>
      </c>
      <c r="I66" s="15">
        <f>(((H66/100)+1)^(1/365)-1)</f>
        <v>3.5975659263587367E-4</v>
      </c>
      <c r="J66">
        <f>1+I66</f>
        <v>1.0003597565926359</v>
      </c>
      <c r="K66">
        <f>C66-I66</f>
        <v>-5.3857698979467156E-2</v>
      </c>
      <c r="L66" s="36">
        <f>K66^2</f>
        <v>2.9006517393628975E-3</v>
      </c>
      <c r="M66" s="7"/>
      <c r="N66" s="7"/>
      <c r="O66" s="7">
        <f>C66/$N$3</f>
        <v>-0.40139956665143323</v>
      </c>
      <c r="P66" s="7"/>
      <c r="Q66" s="7">
        <f>O66</f>
        <v>-0.40139956665143323</v>
      </c>
      <c r="R66" s="7">
        <f>RANK(Q66,$Q$4:$Q$124)</f>
        <v>81</v>
      </c>
      <c r="S66" s="7">
        <f>O66</f>
        <v>-0.40139956665143323</v>
      </c>
      <c r="T66" s="7">
        <f>RANK(S66,$S$4:$S$124)</f>
        <v>81</v>
      </c>
      <c r="U66">
        <v>63</v>
      </c>
      <c r="V66">
        <f>R66/(COUNT($U$4:$U$124)+1)-0.5</f>
        <v>0.16393442622950816</v>
      </c>
      <c r="W66">
        <f>SUM($V$4:V66)/U66</f>
        <v>-2.8233151183970854E-2</v>
      </c>
      <c r="X66">
        <f>(U66/11)*W66^2</f>
        <v>4.565271093086196E-3</v>
      </c>
      <c r="Z66">
        <f>T66/(COUNT($O$4:$O$124)+1)-0.5</f>
        <v>0.16393442622950816</v>
      </c>
      <c r="AA66">
        <f>SUM($Z$4:Z66)/U66</f>
        <v>-2.8363257871454588E-2</v>
      </c>
      <c r="AB66">
        <f>(U66/11)*AA66^2</f>
        <v>4.6074442742005213E-3</v>
      </c>
    </row>
    <row r="67" spans="1:28" ht="15.75" x14ac:dyDescent="0.25">
      <c r="A67" s="4">
        <v>42654</v>
      </c>
      <c r="B67">
        <v>7.7210000000000001</v>
      </c>
      <c r="C67">
        <f>(B67-B66)/B66</f>
        <v>-4.0869565217391379E-2</v>
      </c>
      <c r="D67">
        <v>1.3288</v>
      </c>
      <c r="E67">
        <v>1.7638</v>
      </c>
      <c r="F67">
        <v>9.2842000000000002</v>
      </c>
      <c r="G67">
        <f>F67+E67</f>
        <v>11.048</v>
      </c>
      <c r="H67">
        <f>E67+D67*(G67-E67)</f>
        <v>14.10064496</v>
      </c>
      <c r="I67" s="15">
        <f>(((H67/100)+1)^(1/365)-1)</f>
        <v>3.6146455490104756E-4</v>
      </c>
      <c r="J67">
        <f>1+I67</f>
        <v>1.000361464554901</v>
      </c>
      <c r="K67">
        <f>C67-I67</f>
        <v>-4.1231029772292427E-2</v>
      </c>
      <c r="L67" s="36">
        <f>K67^2</f>
        <v>1.6999978160836646E-3</v>
      </c>
      <c r="M67" s="7"/>
      <c r="N67" s="7"/>
      <c r="O67" s="7">
        <f>C67/$N$3</f>
        <v>-0.3066477893462225</v>
      </c>
      <c r="P67" s="7"/>
      <c r="Q67" s="7">
        <f>O67</f>
        <v>-0.3066477893462225</v>
      </c>
      <c r="R67" s="7">
        <f>RANK(Q67,$Q$4:$Q$124)</f>
        <v>72</v>
      </c>
      <c r="S67" s="7">
        <f>O67</f>
        <v>-0.3066477893462225</v>
      </c>
      <c r="T67" s="7">
        <f>RANK(S67,$S$4:$S$124)</f>
        <v>72</v>
      </c>
      <c r="U67">
        <v>64</v>
      </c>
      <c r="V67">
        <f>R67/(COUNT($U$4:$U$124)+1)-0.5</f>
        <v>9.0163934426229497E-2</v>
      </c>
      <c r="W67">
        <f>SUM($V$4:V67)/U67</f>
        <v>-2.6383196721311473E-2</v>
      </c>
      <c r="X67">
        <f>(U67/11)*W67^2</f>
        <v>4.0498796755515376E-3</v>
      </c>
      <c r="Z67">
        <f>T67/(COUNT($O$4:$O$124)+1)-0.5</f>
        <v>9.0163934426229497E-2</v>
      </c>
      <c r="AA67">
        <f>SUM($Z$4:Z67)/U67</f>
        <v>-2.6511270491803275E-2</v>
      </c>
      <c r="AB67">
        <f>(U67/11)*AA67^2</f>
        <v>4.0892943307028889E-3</v>
      </c>
    </row>
    <row r="68" spans="1:28" ht="15.75" x14ac:dyDescent="0.25">
      <c r="A68" s="4">
        <v>42655</v>
      </c>
      <c r="B68">
        <v>7.343</v>
      </c>
      <c r="C68">
        <f>(B68-B67)/B67</f>
        <v>-4.8957388939256587E-2</v>
      </c>
      <c r="D68">
        <v>1.3280000000000001</v>
      </c>
      <c r="E68">
        <v>1.7692000000000001</v>
      </c>
      <c r="F68">
        <v>9.2780000000000005</v>
      </c>
      <c r="G68">
        <f>F68+E68</f>
        <v>11.0472</v>
      </c>
      <c r="H68">
        <f>E68+D68*(G68-E68)</f>
        <v>14.090384</v>
      </c>
      <c r="I68" s="15">
        <f>(((H68/100)+1)^(1/365)-1)</f>
        <v>3.6121807389410954E-4</v>
      </c>
      <c r="J68">
        <f>1+I68</f>
        <v>1.0003612180738941</v>
      </c>
      <c r="K68">
        <f>C68-I68</f>
        <v>-4.9318607013150696E-2</v>
      </c>
      <c r="L68" s="36">
        <f>K68^2</f>
        <v>2.4323249977175969E-3</v>
      </c>
      <c r="M68" s="7"/>
      <c r="N68" s="7"/>
      <c r="O68" s="7">
        <f>C68/$N$3</f>
        <v>-0.36733141178604556</v>
      </c>
      <c r="P68" s="7"/>
      <c r="Q68" s="7">
        <f>O68</f>
        <v>-0.36733141178604556</v>
      </c>
      <c r="R68" s="7">
        <f>RANK(Q68,$Q$4:$Q$124)</f>
        <v>77</v>
      </c>
      <c r="S68" s="7">
        <f>O68</f>
        <v>-0.36733141178604556</v>
      </c>
      <c r="T68" s="7">
        <f>RANK(S68,$S$4:$S$124)</f>
        <v>77</v>
      </c>
      <c r="U68">
        <v>65</v>
      </c>
      <c r="V68">
        <f>R68/(COUNT($U$4:$U$124)+1)-0.5</f>
        <v>0.13114754098360659</v>
      </c>
      <c r="W68">
        <f>SUM($V$4:V68)/U68</f>
        <v>-2.3959646910466578E-2</v>
      </c>
      <c r="X68">
        <f>(U68/11)*W68^2</f>
        <v>3.3922003822568175E-3</v>
      </c>
      <c r="Z68">
        <f>T68/(COUNT($O$4:$O$124)+1)-0.5</f>
        <v>0.13114754098360659</v>
      </c>
      <c r="AA68">
        <f>SUM($Z$4:Z68)/U68</f>
        <v>-2.4085750315258506E-2</v>
      </c>
      <c r="AB68">
        <f>(U68/11)*AA68^2</f>
        <v>3.4280017214712174E-3</v>
      </c>
    </row>
    <row r="69" spans="1:28" ht="15.75" x14ac:dyDescent="0.25">
      <c r="A69" s="4">
        <v>42656</v>
      </c>
      <c r="B69">
        <v>7.7069999999999999</v>
      </c>
      <c r="C69">
        <f>(B69-B68)/B68</f>
        <v>4.9571020019065763E-2</v>
      </c>
      <c r="D69">
        <v>1.3230999999999999</v>
      </c>
      <c r="E69">
        <v>1.7410999999999999</v>
      </c>
      <c r="F69">
        <v>9.3010999999999999</v>
      </c>
      <c r="G69">
        <f>F69+E69</f>
        <v>11.042199999999999</v>
      </c>
      <c r="H69">
        <f>E69+D69*(G69-E69)</f>
        <v>14.047385409999999</v>
      </c>
      <c r="I69" s="15">
        <f>(((H69/100)+1)^(1/365)-1)</f>
        <v>3.6018495386258564E-4</v>
      </c>
      <c r="J69">
        <f>1+I69</f>
        <v>1.0003601849538626</v>
      </c>
      <c r="K69">
        <f>C69-I69</f>
        <v>4.9210835065203178E-2</v>
      </c>
      <c r="L69" s="36">
        <f>K69^2</f>
        <v>2.4217062878146307E-3</v>
      </c>
      <c r="M69" s="7"/>
      <c r="N69" s="7"/>
      <c r="O69" s="7">
        <f>C69/$N$3</f>
        <v>0.37193553745013624</v>
      </c>
      <c r="P69" s="7"/>
      <c r="Q69" s="7">
        <f>O69</f>
        <v>0.37193553745013624</v>
      </c>
      <c r="R69" s="7">
        <f>RANK(Q69,$Q$4:$Q$124)</f>
        <v>21</v>
      </c>
      <c r="S69" s="7">
        <f>O69</f>
        <v>0.37193553745013624</v>
      </c>
      <c r="T69" s="7">
        <f>RANK(S69,$S$4:$S$124)</f>
        <v>21</v>
      </c>
      <c r="U69">
        <v>66</v>
      </c>
      <c r="V69">
        <f>R69/(COUNT($U$4:$U$124)+1)-0.5</f>
        <v>-0.32786885245901642</v>
      </c>
      <c r="W69">
        <f>SUM($V$4:V69)/U69</f>
        <v>-2.8564331843020364E-2</v>
      </c>
      <c r="X69">
        <f>(U69/11)*W69^2</f>
        <v>4.8955263218291231E-3</v>
      </c>
      <c r="Z69">
        <f>T69/(COUNT($O$4:$O$124)+1)-0.5</f>
        <v>-0.32786885245901642</v>
      </c>
      <c r="AA69">
        <f>SUM($Z$4:Z69)/U69</f>
        <v>-2.8688524590163928E-2</v>
      </c>
      <c r="AB69">
        <f>(U69/11)*AA69^2</f>
        <v>4.9381886589626427E-3</v>
      </c>
    </row>
    <row r="70" spans="1:28" ht="15.75" x14ac:dyDescent="0.25">
      <c r="A70" s="4">
        <v>42657</v>
      </c>
      <c r="B70">
        <v>7.1890000000000001</v>
      </c>
      <c r="C70">
        <f>(B70-B69)/B69</f>
        <v>-6.7211625794732041E-2</v>
      </c>
      <c r="D70">
        <v>1.3212999999999999</v>
      </c>
      <c r="E70">
        <v>1.7976999999999999</v>
      </c>
      <c r="F70">
        <v>9.2959999999999994</v>
      </c>
      <c r="G70">
        <f>F70+E70</f>
        <v>11.093699999999998</v>
      </c>
      <c r="H70">
        <f>E70+D70*(G70-E70)</f>
        <v>14.0805048</v>
      </c>
      <c r="I70" s="15">
        <f>(((H70/100)+1)^(1/365)-1)</f>
        <v>3.6098074234702793E-4</v>
      </c>
      <c r="J70">
        <f>1+I70</f>
        <v>1.000360980742347</v>
      </c>
      <c r="K70">
        <f>C70-I70</f>
        <v>-6.7572606537079069E-2</v>
      </c>
      <c r="L70" s="36">
        <f>K70^2</f>
        <v>4.5660571542149014E-3</v>
      </c>
      <c r="M70" s="7"/>
      <c r="N70" s="7"/>
      <c r="O70" s="7">
        <f>C70/$N$3</f>
        <v>-0.5042944880546405</v>
      </c>
      <c r="P70" s="7"/>
      <c r="Q70" s="7">
        <f>O70</f>
        <v>-0.5042944880546405</v>
      </c>
      <c r="R70" s="7">
        <f>RANK(Q70,$Q$4:$Q$124)</f>
        <v>88</v>
      </c>
      <c r="S70" s="7">
        <f>O70</f>
        <v>-0.5042944880546405</v>
      </c>
      <c r="T70" s="7">
        <f>RANK(S70,$S$4:$S$124)</f>
        <v>88</v>
      </c>
      <c r="U70">
        <v>67</v>
      </c>
      <c r="V70">
        <f>R70/(COUNT($U$4:$U$124)+1)-0.5</f>
        <v>0.22131147540983609</v>
      </c>
      <c r="W70">
        <f>SUM($V$4:V70)/U70</f>
        <v>-2.483484218252997E-2</v>
      </c>
      <c r="X70">
        <f>(U70/11)*W70^2</f>
        <v>3.7566862615898535E-3</v>
      </c>
      <c r="Z70">
        <f>T70/(COUNT($O$4:$O$124)+1)-0.5</f>
        <v>0.22131147540983609</v>
      </c>
      <c r="AA70">
        <f>SUM($Z$4:Z70)/U70</f>
        <v>-2.4957181306581838E-2</v>
      </c>
      <c r="AB70">
        <f>(U70/11)*AA70^2</f>
        <v>3.7937891106875512E-3</v>
      </c>
    </row>
    <row r="71" spans="1:28" ht="15.75" x14ac:dyDescent="0.25">
      <c r="A71" s="4">
        <v>42660</v>
      </c>
      <c r="B71">
        <v>6.72</v>
      </c>
      <c r="C71">
        <f>(B71-B70)/B70</f>
        <v>-6.5238558909445021E-2</v>
      </c>
      <c r="D71">
        <v>1.3373999999999999</v>
      </c>
      <c r="E71">
        <v>1.766</v>
      </c>
      <c r="F71">
        <v>9.3011999999999997</v>
      </c>
      <c r="G71">
        <f>F71+E71</f>
        <v>11.0672</v>
      </c>
      <c r="H71">
        <f>E71+D71*(G71-E71)</f>
        <v>14.205424879999999</v>
      </c>
      <c r="I71" s="15">
        <f>(((H71/100)+1)^(1/365)-1)</f>
        <v>3.6398023414196956E-4</v>
      </c>
      <c r="J71">
        <f>1+I71</f>
        <v>1.000363980234142</v>
      </c>
      <c r="K71">
        <f>C71-I71</f>
        <v>-6.5602539143586991E-2</v>
      </c>
      <c r="L71" s="36">
        <f>K71^2</f>
        <v>4.303693142085863E-3</v>
      </c>
      <c r="M71" s="7"/>
      <c r="N71" s="7"/>
      <c r="O71" s="7">
        <f>C71/$N$3</f>
        <v>-0.48949040106748459</v>
      </c>
      <c r="P71" s="7"/>
      <c r="Q71" s="7">
        <f>O71</f>
        <v>-0.48949040106748459</v>
      </c>
      <c r="R71" s="7">
        <f>RANK(Q71,$Q$4:$Q$124)</f>
        <v>86</v>
      </c>
      <c r="S71" s="7">
        <f>O71</f>
        <v>-0.48949040106748459</v>
      </c>
      <c r="T71" s="7">
        <f>RANK(S71,$S$4:$S$124)</f>
        <v>86</v>
      </c>
      <c r="U71">
        <v>68</v>
      </c>
      <c r="V71">
        <f>R71/(COUNT($U$4:$U$124)+1)-0.5</f>
        <v>0.20491803278688525</v>
      </c>
      <c r="W71">
        <f>SUM($V$4:V71)/U71</f>
        <v>-2.1456123432979743E-2</v>
      </c>
      <c r="X71">
        <f>(U71/11)*W71^2</f>
        <v>2.8458941662223495E-3</v>
      </c>
      <c r="Z71">
        <f>T71/(COUNT($O$4:$O$124)+1)-0.5</f>
        <v>0.20491803278688525</v>
      </c>
      <c r="AA71">
        <f>SUM($Z$4:Z71)/U71</f>
        <v>-2.1576663452266144E-2</v>
      </c>
      <c r="AB71">
        <f>(U71/11)*AA71^2</f>
        <v>2.8779603263454829E-3</v>
      </c>
    </row>
    <row r="72" spans="1:28" ht="15.75" x14ac:dyDescent="0.25">
      <c r="A72" s="4">
        <v>42661</v>
      </c>
      <c r="B72">
        <v>6.79</v>
      </c>
      <c r="C72">
        <f>(B72-B71)/B71</f>
        <v>1.0416666666666709E-2</v>
      </c>
      <c r="D72">
        <v>1.3397000000000001</v>
      </c>
      <c r="E72">
        <v>1.7379</v>
      </c>
      <c r="F72">
        <v>9.2760999999999996</v>
      </c>
      <c r="G72">
        <f>F72+E72</f>
        <v>11.013999999999999</v>
      </c>
      <c r="H72">
        <f>E72+D72*(G72-E72)</f>
        <v>14.16509117</v>
      </c>
      <c r="I72" s="15">
        <f>(((H72/100)+1)^(1/365)-1)</f>
        <v>3.6301212770095681E-4</v>
      </c>
      <c r="J72">
        <f>1+I72</f>
        <v>1.000363012127701</v>
      </c>
      <c r="K72">
        <f>C72-I72</f>
        <v>1.0053654538965753E-2</v>
      </c>
      <c r="L72" s="36">
        <f>K72^2</f>
        <v>1.0107596958886668E-4</v>
      </c>
      <c r="M72" s="7"/>
      <c r="N72" s="7"/>
      <c r="O72" s="7">
        <f>C72/$N$3</f>
        <v>7.8157127160495721E-2</v>
      </c>
      <c r="P72" s="7"/>
      <c r="Q72" s="7">
        <f>O72</f>
        <v>7.8157127160495721E-2</v>
      </c>
      <c r="R72" s="7">
        <f>RANK(Q72,$Q$4:$Q$124)</f>
        <v>41</v>
      </c>
      <c r="S72" s="7">
        <f>O72</f>
        <v>7.8157127160495721E-2</v>
      </c>
      <c r="T72" s="7">
        <f>RANK(S72,$S$4:$S$124)</f>
        <v>41</v>
      </c>
      <c r="U72">
        <v>69</v>
      </c>
      <c r="V72">
        <f>R72/(COUNT($U$4:$U$124)+1)-0.5</f>
        <v>-0.16393442622950821</v>
      </c>
      <c r="W72">
        <f>SUM($V$4:V72)/U72</f>
        <v>-2.3521026372059866E-2</v>
      </c>
      <c r="X72">
        <f>(U72/11)*W72^2</f>
        <v>3.4703153663694876E-3</v>
      </c>
      <c r="Z72">
        <f>T72/(COUNT($O$4:$O$124)+1)-0.5</f>
        <v>-0.16393442622950821</v>
      </c>
      <c r="AA72">
        <f>SUM($Z$4:Z72)/U72</f>
        <v>-2.3639819434545014E-2</v>
      </c>
      <c r="AB72">
        <f>(U72/11)*AA72^2</f>
        <v>3.5054575763595048E-3</v>
      </c>
    </row>
    <row r="73" spans="1:28" ht="15.75" x14ac:dyDescent="0.25">
      <c r="A73" s="4">
        <v>42662</v>
      </c>
      <c r="B73">
        <v>7.2729999999999997</v>
      </c>
      <c r="C73">
        <f>(B73-B72)/B72</f>
        <v>7.1134020618556643E-2</v>
      </c>
      <c r="D73">
        <v>1.3431</v>
      </c>
      <c r="E73">
        <v>1.7431999999999999</v>
      </c>
      <c r="F73">
        <v>9.2901000000000007</v>
      </c>
      <c r="G73">
        <f>F73+E73</f>
        <v>11.033300000000001</v>
      </c>
      <c r="H73">
        <f>E73+D73*(G73-E73)</f>
        <v>14.22073331</v>
      </c>
      <c r="I73" s="15">
        <f>(((H73/100)+1)^(1/365)-1)</f>
        <v>3.6434758416747925E-4</v>
      </c>
      <c r="J73">
        <f>1+I73</f>
        <v>1.0003643475841675</v>
      </c>
      <c r="K73">
        <f>C73-I73</f>
        <v>7.0769673034389163E-2</v>
      </c>
      <c r="L73" s="36">
        <f>K73^2</f>
        <v>5.0083466213943486E-3</v>
      </c>
      <c r="M73" s="7"/>
      <c r="N73" s="7"/>
      <c r="O73" s="7">
        <f>C73/$N$3</f>
        <v>0.53372454671249603</v>
      </c>
      <c r="P73" s="7"/>
      <c r="Q73" s="7">
        <f>O73</f>
        <v>0.53372454671249603</v>
      </c>
      <c r="R73" s="7">
        <f>RANK(Q73,$Q$4:$Q$124)</f>
        <v>14</v>
      </c>
      <c r="S73" s="7">
        <f>O73</f>
        <v>0.53372454671249603</v>
      </c>
      <c r="T73" s="7">
        <f>RANK(S73,$S$4:$S$124)</f>
        <v>14</v>
      </c>
      <c r="U73">
        <v>70</v>
      </c>
      <c r="V73">
        <f>R73/(COUNT($U$4:$U$124)+1)-0.5</f>
        <v>-0.38524590163934425</v>
      </c>
      <c r="W73">
        <f>SUM($V$4:V73)/U73</f>
        <v>-2.8688524590163928E-2</v>
      </c>
      <c r="X73">
        <f>(U73/11)*W73^2</f>
        <v>5.2374728201118933E-3</v>
      </c>
      <c r="Z73">
        <f>T73/(COUNT($O$4:$O$124)+1)-0.5</f>
        <v>-0.38524590163934425</v>
      </c>
      <c r="AA73">
        <f>SUM($Z$4:Z73)/U73</f>
        <v>-2.8805620608899289E-2</v>
      </c>
      <c r="AB73">
        <f>(U73/11)*AA73^2</f>
        <v>5.280314955133549E-3</v>
      </c>
    </row>
    <row r="74" spans="1:28" ht="15.75" x14ac:dyDescent="0.25">
      <c r="A74" s="4">
        <v>42663</v>
      </c>
      <c r="B74">
        <v>7.0279999999999996</v>
      </c>
      <c r="C74">
        <f>(B74-B73)/B73</f>
        <v>-3.3686236766121286E-2</v>
      </c>
      <c r="D74">
        <v>1.3441000000000001</v>
      </c>
      <c r="E74">
        <v>1.7556</v>
      </c>
      <c r="F74">
        <v>9.3000000000000007</v>
      </c>
      <c r="G74">
        <f>F74+E74</f>
        <v>11.0556</v>
      </c>
      <c r="H74">
        <f>E74+D74*(G74-E74)</f>
        <v>14.255730000000002</v>
      </c>
      <c r="I74" s="15">
        <f>(((H74/100)+1)^(1/365)-1)</f>
        <v>3.6518720078460021E-4</v>
      </c>
      <c r="J74">
        <f>1+I74</f>
        <v>1.0003651872007846</v>
      </c>
      <c r="K74">
        <f>C74-I74</f>
        <v>-3.4051423966905886E-2</v>
      </c>
      <c r="L74" s="36">
        <f>K74^2</f>
        <v>1.1594994741739727E-3</v>
      </c>
      <c r="M74" s="7"/>
      <c r="N74" s="7"/>
      <c r="O74" s="7">
        <f>C74/$N$3</f>
        <v>-0.25275067108687649</v>
      </c>
      <c r="P74" s="7"/>
      <c r="Q74" s="7">
        <f>O74</f>
        <v>-0.25275067108687649</v>
      </c>
      <c r="R74" s="7">
        <f>RANK(Q74,$Q$4:$Q$124)</f>
        <v>68</v>
      </c>
      <c r="S74" s="7">
        <f>O74</f>
        <v>-0.25275067108687649</v>
      </c>
      <c r="T74" s="7">
        <f>RANK(S74,$S$4:$S$124)</f>
        <v>68</v>
      </c>
      <c r="U74">
        <v>71</v>
      </c>
      <c r="V74">
        <f>R74/(COUNT($U$4:$U$124)+1)-0.5</f>
        <v>5.7377049180327822E-2</v>
      </c>
      <c r="W74">
        <f>SUM($V$4:V74)/U74</f>
        <v>-2.7476333410297846E-2</v>
      </c>
      <c r="X74">
        <f>(U74/11)*W74^2</f>
        <v>4.8728519758948477E-3</v>
      </c>
      <c r="Z74">
        <f>T74/(COUNT($O$4:$O$124)+1)-0.5</f>
        <v>5.7377049180327822E-2</v>
      </c>
      <c r="AA74">
        <f>SUM($Z$4:Z74)/U74</f>
        <v>-2.7591780189332709E-2</v>
      </c>
      <c r="AB74">
        <f>(U74/11)*AA74^2</f>
        <v>4.9138863377425597E-3</v>
      </c>
    </row>
    <row r="75" spans="1:28" ht="15.75" x14ac:dyDescent="0.25">
      <c r="A75" s="4">
        <v>42664</v>
      </c>
      <c r="B75">
        <v>7.3639999999999999</v>
      </c>
      <c r="C75">
        <f>(B75-B74)/B74</f>
        <v>4.7808764940239092E-2</v>
      </c>
      <c r="D75">
        <v>1.3030999999999999</v>
      </c>
      <c r="E75">
        <v>1.7347000000000001</v>
      </c>
      <c r="F75">
        <v>9.3156999999999996</v>
      </c>
      <c r="G75">
        <f>F75+E75</f>
        <v>11.0504</v>
      </c>
      <c r="H75">
        <f>E75+D75*(G75-E75)</f>
        <v>13.873988669999999</v>
      </c>
      <c r="I75" s="15">
        <f>(((H75/100)+1)^(1/365)-1)</f>
        <v>3.5601483358282948E-4</v>
      </c>
      <c r="J75">
        <f>1+I75</f>
        <v>1.0003560148335828</v>
      </c>
      <c r="K75">
        <f>C75-I75</f>
        <v>4.7452750106656262E-2</v>
      </c>
      <c r="L75" s="36">
        <f>K75^2</f>
        <v>2.2517634926847658E-3</v>
      </c>
      <c r="M75" s="7"/>
      <c r="N75" s="7"/>
      <c r="O75" s="7">
        <f>C75/$N$3</f>
        <v>0.3587131891987681</v>
      </c>
      <c r="P75" s="7"/>
      <c r="Q75" s="7">
        <f>O75</f>
        <v>0.3587131891987681</v>
      </c>
      <c r="R75" s="7">
        <f>RANK(Q75,$Q$4:$Q$124)</f>
        <v>22</v>
      </c>
      <c r="S75" s="7">
        <f>O75</f>
        <v>0.3587131891987681</v>
      </c>
      <c r="T75" s="7">
        <f>RANK(S75,$S$4:$S$124)</f>
        <v>22</v>
      </c>
      <c r="U75">
        <v>72</v>
      </c>
      <c r="V75">
        <f>R75/(COUNT($U$4:$U$124)+1)-0.5</f>
        <v>-0.31967213114754101</v>
      </c>
      <c r="W75">
        <f>SUM($V$4:V75)/U75</f>
        <v>-3.1534608378870663E-2</v>
      </c>
      <c r="X75">
        <f>(U75/11)*W75^2</f>
        <v>6.5090063494390241E-3</v>
      </c>
      <c r="Z75">
        <f>T75/(COUNT($O$4:$O$124)+1)-0.5</f>
        <v>-0.31967213114754101</v>
      </c>
      <c r="AA75">
        <f>SUM($Z$4:Z75)/U75</f>
        <v>-3.1648451730418935E-2</v>
      </c>
      <c r="AB75">
        <f>(U75/11)*AA75^2</f>
        <v>6.5560876162864849E-3</v>
      </c>
    </row>
    <row r="76" spans="1:28" ht="15.75" x14ac:dyDescent="0.25">
      <c r="A76" s="4">
        <v>42667</v>
      </c>
      <c r="B76">
        <v>7.35</v>
      </c>
      <c r="C76">
        <f>(B76-B75)/B75</f>
        <v>-1.9011406844106783E-3</v>
      </c>
      <c r="D76">
        <v>1.2964</v>
      </c>
      <c r="E76">
        <v>1.7646999999999999</v>
      </c>
      <c r="F76">
        <v>9.3017000000000003</v>
      </c>
      <c r="G76">
        <f>F76+E76</f>
        <v>11.0664</v>
      </c>
      <c r="H76">
        <f>E76+D76*(G76-E76)</f>
        <v>13.82342388</v>
      </c>
      <c r="I76" s="15">
        <f>(((H76/100)+1)^(1/365)-1)</f>
        <v>3.5479757856293759E-4</v>
      </c>
      <c r="J76">
        <f>1+I76</f>
        <v>1.0003547975785629</v>
      </c>
      <c r="K76">
        <f>C76-I76</f>
        <v>-2.2559382629736158E-3</v>
      </c>
      <c r="L76" s="36">
        <f>K76^2</f>
        <v>5.0892574463484149E-6</v>
      </c>
      <c r="M76" s="7"/>
      <c r="N76" s="7"/>
      <c r="O76" s="7">
        <f>C76/$N$3</f>
        <v>-1.4264418645261758E-2</v>
      </c>
      <c r="P76" s="7"/>
      <c r="Q76" s="7">
        <f>O76</f>
        <v>-1.4264418645261758E-2</v>
      </c>
      <c r="R76" s="7">
        <f>RANK(Q76,$Q$4:$Q$124)</f>
        <v>47</v>
      </c>
      <c r="S76" s="7">
        <f>O76</f>
        <v>-1.4264418645261758E-2</v>
      </c>
      <c r="T76" s="7">
        <f>RANK(S76,$S$4:$S$124)</f>
        <v>47</v>
      </c>
      <c r="U76">
        <v>73</v>
      </c>
      <c r="V76">
        <f>R76/(COUNT($U$4:$U$124)+1)-0.5</f>
        <v>-0.11475409836065575</v>
      </c>
      <c r="W76">
        <f>SUM($V$4:V76)/U76</f>
        <v>-3.2674601392319771E-2</v>
      </c>
      <c r="X76">
        <f>(U76/11)*W76^2</f>
        <v>7.0851780962481754E-3</v>
      </c>
      <c r="Z76">
        <f>T76/(COUNT($O$4:$O$124)+1)-0.5</f>
        <v>-0.11475409836065575</v>
      </c>
      <c r="AA76">
        <f>SUM($Z$4:Z76)/U76</f>
        <v>-3.2786885245901627E-2</v>
      </c>
      <c r="AB76">
        <f>(U76/11)*AA76^2</f>
        <v>7.1339571473943908E-3</v>
      </c>
    </row>
    <row r="77" spans="1:28" ht="15.75" x14ac:dyDescent="0.25">
      <c r="A77" s="4">
        <v>42668</v>
      </c>
      <c r="B77">
        <v>7</v>
      </c>
      <c r="C77">
        <f>(B77-B76)/B76</f>
        <v>-4.7619047619047575E-2</v>
      </c>
      <c r="D77">
        <v>1.3028999999999999</v>
      </c>
      <c r="E77">
        <v>1.756</v>
      </c>
      <c r="F77">
        <v>9.3369</v>
      </c>
      <c r="G77">
        <f>F77+E77</f>
        <v>11.0929</v>
      </c>
      <c r="H77">
        <f>E77+D77*(G77-E77)</f>
        <v>13.921047010000001</v>
      </c>
      <c r="I77" s="15">
        <f>(((H77/100)+1)^(1/365)-1)</f>
        <v>3.5714719305901532E-4</v>
      </c>
      <c r="J77">
        <f>1+I77</f>
        <v>1.000357147193059</v>
      </c>
      <c r="K77">
        <f>C77-I77</f>
        <v>-4.797619481210659E-2</v>
      </c>
      <c r="L77" s="36">
        <f>K77^2</f>
        <v>2.3017152686492033E-3</v>
      </c>
      <c r="M77" s="7"/>
      <c r="N77" s="7"/>
      <c r="O77" s="7">
        <f>C77/$N$3</f>
        <v>-0.35728972416226434</v>
      </c>
      <c r="P77" s="7"/>
      <c r="Q77" s="7">
        <f>O77</f>
        <v>-0.35728972416226434</v>
      </c>
      <c r="R77" s="7">
        <f>RANK(Q77,$Q$4:$Q$124)</f>
        <v>76</v>
      </c>
      <c r="S77" s="7">
        <f>O77</f>
        <v>-0.35728972416226434</v>
      </c>
      <c r="T77" s="7">
        <f>RANK(S77,$S$4:$S$124)</f>
        <v>76</v>
      </c>
      <c r="U77">
        <v>74</v>
      </c>
      <c r="V77">
        <f>R77/(COUNT($U$4:$U$124)+1)-0.5</f>
        <v>0.12295081967213117</v>
      </c>
      <c r="W77">
        <f>SUM($V$4:V77)/U77</f>
        <v>-3.057155516171909E-2</v>
      </c>
      <c r="X77">
        <f>(U77/11)*W77^2</f>
        <v>6.2874435354951319E-3</v>
      </c>
      <c r="Z77">
        <f>T77/(COUNT($O$4:$O$124)+1)-0.5</f>
        <v>0.12295081967213117</v>
      </c>
      <c r="AA77">
        <f>SUM($Z$4:Z77)/U77</f>
        <v>-3.0682321665928214E-2</v>
      </c>
      <c r="AB77">
        <f>(U77/11)*AA77^2</f>
        <v>6.333087258913646E-3</v>
      </c>
    </row>
    <row r="78" spans="1:28" ht="15.75" x14ac:dyDescent="0.25">
      <c r="A78" s="4">
        <v>42669</v>
      </c>
      <c r="B78">
        <v>7.1539999999999999</v>
      </c>
      <c r="C78">
        <f>(B78-B77)/B77</f>
        <v>2.1999999999999988E-2</v>
      </c>
      <c r="D78">
        <v>1.3012999999999999</v>
      </c>
      <c r="E78">
        <v>1.7930999999999999</v>
      </c>
      <c r="F78">
        <v>9.3278999999999996</v>
      </c>
      <c r="G78">
        <f>F78+E78</f>
        <v>11.120999999999999</v>
      </c>
      <c r="H78">
        <f>E78+D78*(G78-E78)</f>
        <v>13.93149627</v>
      </c>
      <c r="I78" s="15">
        <f>(((H78/100)+1)^(1/365)-1)</f>
        <v>3.573985691223136E-4</v>
      </c>
      <c r="J78">
        <f>1+I78</f>
        <v>1.0003573985691223</v>
      </c>
      <c r="K78">
        <f>C78-I78</f>
        <v>2.1642601430877675E-2</v>
      </c>
      <c r="L78" s="36">
        <f>K78^2</f>
        <v>4.6840219669582839E-4</v>
      </c>
      <c r="M78" s="7"/>
      <c r="N78" s="7"/>
      <c r="O78" s="7">
        <f>C78/$N$3</f>
        <v>0.16506785256296619</v>
      </c>
      <c r="P78" s="7"/>
      <c r="Q78" s="7">
        <f>O78</f>
        <v>0.16506785256296619</v>
      </c>
      <c r="R78" s="7">
        <f>RANK(Q78,$Q$4:$Q$124)</f>
        <v>34</v>
      </c>
      <c r="S78" s="7">
        <f>O78</f>
        <v>0.16506785256296619</v>
      </c>
      <c r="T78" s="7">
        <f>RANK(S78,$S$4:$S$124)</f>
        <v>34</v>
      </c>
      <c r="U78">
        <v>75</v>
      </c>
      <c r="V78">
        <f>R78/(COUNT($U$4:$U$124)+1)-0.5</f>
        <v>-0.22131147540983609</v>
      </c>
      <c r="W78">
        <f>SUM($V$4:V78)/U78</f>
        <v>-3.3114754098360649E-2</v>
      </c>
      <c r="X78">
        <f>(U78/11)*W78^2</f>
        <v>7.4767291295106371E-3</v>
      </c>
      <c r="Z78">
        <f>T78/(COUNT($O$4:$O$124)+1)-0.5</f>
        <v>-0.22131147540983609</v>
      </c>
      <c r="AA78">
        <f>SUM($Z$4:Z78)/U78</f>
        <v>-3.3224043715846981E-2</v>
      </c>
      <c r="AB78">
        <f>(U78/11)*AA78^2</f>
        <v>7.5261619147671231E-3</v>
      </c>
    </row>
    <row r="79" spans="1:28" ht="15.75" x14ac:dyDescent="0.25">
      <c r="A79" s="4">
        <v>42670</v>
      </c>
      <c r="B79">
        <v>6.93</v>
      </c>
      <c r="C79">
        <f>(B79-B78)/B78</f>
        <v>-3.1311154598825858E-2</v>
      </c>
      <c r="D79">
        <v>1.3028</v>
      </c>
      <c r="E79">
        <v>1.8536000000000001</v>
      </c>
      <c r="F79">
        <v>9.3344000000000005</v>
      </c>
      <c r="G79">
        <f>F79+E79</f>
        <v>11.188000000000001</v>
      </c>
      <c r="H79">
        <f>E79+D79*(G79-E79)</f>
        <v>14.014456320000001</v>
      </c>
      <c r="I79" s="15">
        <f>(((H79/100)+1)^(1/365)-1)</f>
        <v>3.5939350936775583E-4</v>
      </c>
      <c r="J79">
        <f>1+I79</f>
        <v>1.0003593935093678</v>
      </c>
      <c r="K79">
        <f>C79-I79</f>
        <v>-3.1670548108193614E-2</v>
      </c>
      <c r="L79" s="36">
        <f>K79^2</f>
        <v>1.003023617473406E-3</v>
      </c>
      <c r="M79" s="7"/>
      <c r="N79" s="7"/>
      <c r="O79" s="7">
        <f>C79/$N$3</f>
        <v>-0.23493022958614684</v>
      </c>
      <c r="P79" s="7"/>
      <c r="Q79" s="7">
        <f>O79</f>
        <v>-0.23493022958614684</v>
      </c>
      <c r="R79" s="7">
        <f>RANK(Q79,$Q$4:$Q$124)</f>
        <v>65</v>
      </c>
      <c r="S79" s="7">
        <f>O79</f>
        <v>-0.23493022958614684</v>
      </c>
      <c r="T79" s="7">
        <f>RANK(S79,$S$4:$S$124)</f>
        <v>65</v>
      </c>
      <c r="U79">
        <v>76</v>
      </c>
      <c r="V79">
        <f>R79/(COUNT($U$4:$U$124)+1)-0.5</f>
        <v>3.2786885245901676E-2</v>
      </c>
      <c r="W79">
        <f>SUM($V$4:V79)/U79</f>
        <v>-3.2247627264883512E-2</v>
      </c>
      <c r="X79">
        <f>(U79/11)*W79^2</f>
        <v>7.1848290254844767E-3</v>
      </c>
      <c r="Z79">
        <f>T79/(COUNT($O$4:$O$124)+1)-0.5</f>
        <v>3.2786885245901676E-2</v>
      </c>
      <c r="AA79">
        <f>SUM($Z$4:Z79)/U79</f>
        <v>-3.2355478861087132E-2</v>
      </c>
      <c r="AB79">
        <f>(U79/11)*AA79^2</f>
        <v>7.2329684488272256E-3</v>
      </c>
    </row>
    <row r="80" spans="1:28" ht="15.75" x14ac:dyDescent="0.25">
      <c r="A80" s="4">
        <v>42671</v>
      </c>
      <c r="B80">
        <v>6.8319999999999999</v>
      </c>
      <c r="C80">
        <f>(B80-B79)/B79</f>
        <v>-1.4141414141414123E-2</v>
      </c>
      <c r="D80">
        <v>1.3070999999999999</v>
      </c>
      <c r="E80">
        <v>1.8468</v>
      </c>
      <c r="F80">
        <v>9.3003999999999998</v>
      </c>
      <c r="G80">
        <f>F80+E80</f>
        <v>11.1472</v>
      </c>
      <c r="H80">
        <f>E80+D80*(G80-E80)</f>
        <v>14.00335284</v>
      </c>
      <c r="I80" s="15">
        <f>(((H80/100)+1)^(1/365)-1)</f>
        <v>3.5912658791836805E-4</v>
      </c>
      <c r="J80">
        <f>1+I80</f>
        <v>1.0003591265879184</v>
      </c>
      <c r="K80">
        <f>C80-I80</f>
        <v>-1.4500540729332491E-2</v>
      </c>
      <c r="L80" s="36">
        <f>K80^2</f>
        <v>2.1026568144303046E-4</v>
      </c>
      <c r="M80" s="7"/>
      <c r="N80" s="7"/>
      <c r="O80" s="7">
        <f>C80/$N$3</f>
        <v>-0.10610422111485422</v>
      </c>
      <c r="P80" s="7"/>
      <c r="Q80" s="7">
        <f>O80</f>
        <v>-0.10610422111485422</v>
      </c>
      <c r="R80" s="7">
        <f>RANK(Q80,$Q$4:$Q$124)</f>
        <v>53</v>
      </c>
      <c r="S80" s="7">
        <f>O80</f>
        <v>-0.10610422111485422</v>
      </c>
      <c r="T80" s="7">
        <f>RANK(S80,$S$4:$S$124)</f>
        <v>53</v>
      </c>
      <c r="U80">
        <v>77</v>
      </c>
      <c r="V80">
        <f>R80/(COUNT($U$4:$U$124)+1)-0.5</f>
        <v>-6.5573770491803296E-2</v>
      </c>
      <c r="W80">
        <f>SUM($V$4:V80)/U80</f>
        <v>-3.2680434319778573E-2</v>
      </c>
      <c r="X80">
        <f>(U80/11)*W80^2</f>
        <v>7.4760755113055279E-3</v>
      </c>
      <c r="Z80">
        <f>T80/(COUNT($O$4:$O$124)+1)-0.5</f>
        <v>-6.5573770491803296E-2</v>
      </c>
      <c r="AA80">
        <f>SUM($Z$4:Z80)/U80</f>
        <v>-3.2786885245901627E-2</v>
      </c>
      <c r="AB80">
        <f>(U80/11)*AA80^2</f>
        <v>7.5248589088954525E-3</v>
      </c>
    </row>
    <row r="81" spans="1:28" ht="15.75" x14ac:dyDescent="0.25">
      <c r="A81" s="4">
        <v>42674</v>
      </c>
      <c r="B81">
        <v>5.8170000000000002</v>
      </c>
      <c r="C81">
        <f>(B81-B80)/B80</f>
        <v>-0.14856557377049176</v>
      </c>
      <c r="D81">
        <v>1.3005</v>
      </c>
      <c r="E81">
        <v>1.8254999999999999</v>
      </c>
      <c r="F81">
        <v>9.2899999999999991</v>
      </c>
      <c r="G81">
        <f>F81+E81</f>
        <v>11.115499999999999</v>
      </c>
      <c r="H81">
        <f>E81+D81*(G81-E81)</f>
        <v>13.907144999999998</v>
      </c>
      <c r="I81" s="15">
        <f>(((H81/100)+1)^(1/365)-1)</f>
        <v>3.5681271913046153E-4</v>
      </c>
      <c r="J81">
        <f>1+I81</f>
        <v>1.0003568127191305</v>
      </c>
      <c r="K81">
        <f>C81-I81</f>
        <v>-0.14892238648962222</v>
      </c>
      <c r="L81" s="36">
        <f>K81^2</f>
        <v>2.2177877197764415E-2</v>
      </c>
      <c r="M81" s="7"/>
      <c r="N81" s="7"/>
      <c r="O81" s="7">
        <f>C81/$N$3</f>
        <v>-1.1147000103218194</v>
      </c>
      <c r="P81" s="7"/>
      <c r="Q81" s="7">
        <f>O81</f>
        <v>-1.1147000103218194</v>
      </c>
      <c r="R81" s="7">
        <f>RANK(Q81,$Q$4:$Q$124)</f>
        <v>114</v>
      </c>
      <c r="S81" s="7">
        <f>O81</f>
        <v>-1.1147000103218194</v>
      </c>
      <c r="T81" s="7">
        <f>RANK(S81,$S$4:$S$124)</f>
        <v>114</v>
      </c>
      <c r="U81">
        <v>78</v>
      </c>
      <c r="V81">
        <f>R81/(COUNT($U$4:$U$124)+1)-0.5</f>
        <v>0.43442622950819676</v>
      </c>
      <c r="W81">
        <f>SUM($V$4:V81)/U81</f>
        <v>-2.6691887347625044E-2</v>
      </c>
      <c r="X81">
        <f>(U81/11)*W81^2</f>
        <v>5.0519667558098051E-3</v>
      </c>
      <c r="Z81">
        <f>T81/(COUNT($O$4:$O$124)+1)-0.5</f>
        <v>0.43442622950819676</v>
      </c>
      <c r="AA81">
        <f>SUM($Z$4:Z81)/U81</f>
        <v>-2.6796973518284986E-2</v>
      </c>
      <c r="AB81">
        <f>(U81/11)*AA81^2</f>
        <v>5.09182432724491E-3</v>
      </c>
    </row>
    <row r="82" spans="1:28" ht="15.75" x14ac:dyDescent="0.25">
      <c r="A82" s="4">
        <v>42675</v>
      </c>
      <c r="B82">
        <v>5.194</v>
      </c>
      <c r="C82">
        <f>(B82-B81)/B81</f>
        <v>-0.10709987966305659</v>
      </c>
      <c r="D82">
        <v>1.3153999999999999</v>
      </c>
      <c r="E82">
        <v>1.8273999999999999</v>
      </c>
      <c r="F82">
        <v>9.3241999999999994</v>
      </c>
      <c r="G82">
        <f>F82+E82</f>
        <v>11.151599999999998</v>
      </c>
      <c r="H82">
        <f>E82+D82*(G82-E82)</f>
        <v>14.092452679999997</v>
      </c>
      <c r="I82" s="15">
        <f>(((H82/100)+1)^(1/365)-1)</f>
        <v>3.6126776793676818E-4</v>
      </c>
      <c r="J82">
        <f>1+I82</f>
        <v>1.0003612677679368</v>
      </c>
      <c r="K82">
        <f>C82-I82</f>
        <v>-0.10746114743099336</v>
      </c>
      <c r="L82" s="36">
        <f>K82^2</f>
        <v>1.1547898207185691E-2</v>
      </c>
      <c r="M82" s="7"/>
      <c r="N82" s="7"/>
      <c r="O82" s="7">
        <f>C82/$N$3</f>
        <v>-0.80357941571512981</v>
      </c>
      <c r="P82" s="7"/>
      <c r="Q82" s="7">
        <f>O82</f>
        <v>-0.80357941571512981</v>
      </c>
      <c r="R82" s="7">
        <f>RANK(Q82,$Q$4:$Q$124)</f>
        <v>103</v>
      </c>
      <c r="S82" s="7">
        <f>O82</f>
        <v>-0.80357941571512981</v>
      </c>
      <c r="T82" s="7">
        <f>RANK(S82,$S$4:$S$124)</f>
        <v>103</v>
      </c>
      <c r="U82">
        <v>79</v>
      </c>
      <c r="V82">
        <f>R82/(COUNT($U$4:$U$124)+1)-0.5</f>
        <v>0.34426229508196726</v>
      </c>
      <c r="W82">
        <f>SUM($V$4:V82)/U82</f>
        <v>-2.199626478522514E-2</v>
      </c>
      <c r="X82">
        <f>(U82/11)*W82^2</f>
        <v>3.4748197723306461E-3</v>
      </c>
      <c r="Z82">
        <f>T82/(COUNT($O$4:$O$124)+1)-0.5</f>
        <v>0.34426229508196726</v>
      </c>
      <c r="AA82">
        <f>SUM($Z$4:Z82)/U82</f>
        <v>-2.2100020751193182E-2</v>
      </c>
      <c r="AB82">
        <f>(U82/11)*AA82^2</f>
        <v>3.5076784053682157E-3</v>
      </c>
    </row>
    <row r="83" spans="1:28" ht="15.75" x14ac:dyDescent="0.25">
      <c r="A83" s="4">
        <v>42676</v>
      </c>
      <c r="B83">
        <v>5.95</v>
      </c>
      <c r="C83">
        <f>(B83-B82)/B82</f>
        <v>0.14555256064690031</v>
      </c>
      <c r="D83">
        <v>1.2894999999999999</v>
      </c>
      <c r="E83">
        <v>1.8025</v>
      </c>
      <c r="F83">
        <v>9.3536999999999999</v>
      </c>
      <c r="G83">
        <f>F83+E83</f>
        <v>11.1562</v>
      </c>
      <c r="H83">
        <f>E83+D83*(G83-E83)</f>
        <v>13.864096149999998</v>
      </c>
      <c r="I83" s="15">
        <f>(((H83/100)+1)^(1/365)-1)</f>
        <v>3.5577673163933454E-4</v>
      </c>
      <c r="J83">
        <f>1+I83</f>
        <v>1.0003557767316393</v>
      </c>
      <c r="K83">
        <f>C83-I83</f>
        <v>0.14519678391526097</v>
      </c>
      <c r="L83" s="36">
        <f>K83^2</f>
        <v>2.1082106059334988E-2</v>
      </c>
      <c r="M83" s="7"/>
      <c r="N83" s="7"/>
      <c r="O83" s="7">
        <f>C83/$N$3</f>
        <v>1.0920931191374885</v>
      </c>
      <c r="P83" s="7"/>
      <c r="Q83" s="7">
        <f>O83</f>
        <v>1.0920931191374885</v>
      </c>
      <c r="R83" s="7">
        <f>RANK(Q83,$Q$4:$Q$124)</f>
        <v>7</v>
      </c>
      <c r="S83" s="7">
        <f>O83</f>
        <v>1.0920931191374885</v>
      </c>
      <c r="T83" s="7">
        <f>RANK(S83,$S$4:$S$124)</f>
        <v>7</v>
      </c>
      <c r="U83">
        <v>80</v>
      </c>
      <c r="V83">
        <f>R83/(COUNT($U$4:$U$124)+1)-0.5</f>
        <v>-0.44262295081967212</v>
      </c>
      <c r="W83">
        <f>SUM($V$4:V83)/U83</f>
        <v>-2.7254098360655725E-2</v>
      </c>
      <c r="X83">
        <f>(U83/11)*W83^2</f>
        <v>5.4020791087439788E-3</v>
      </c>
      <c r="Z83">
        <f>T83/(COUNT($O$4:$O$124)+1)-0.5</f>
        <v>-0.44262295081967212</v>
      </c>
      <c r="AA83">
        <f>SUM($Z$4:Z83)/U83</f>
        <v>-2.7356557377049166E-2</v>
      </c>
      <c r="AB83">
        <f>(U83/11)*AA83^2</f>
        <v>5.4427725929002404E-3</v>
      </c>
    </row>
    <row r="84" spans="1:28" ht="15.75" x14ac:dyDescent="0.25">
      <c r="A84" s="4">
        <v>42677</v>
      </c>
      <c r="B84">
        <v>5.5720000000000001</v>
      </c>
      <c r="C84">
        <f>(B84-B83)/B83</f>
        <v>-6.3529411764705904E-2</v>
      </c>
      <c r="D84">
        <v>1.2948</v>
      </c>
      <c r="E84">
        <v>1.8115000000000001</v>
      </c>
      <c r="F84">
        <v>9.3658999999999999</v>
      </c>
      <c r="G84">
        <f>F84+E84</f>
        <v>11.1774</v>
      </c>
      <c r="H84">
        <f>E84+D84*(G84-E84)</f>
        <v>13.938467319999999</v>
      </c>
      <c r="I84" s="15">
        <f>(((H84/100)+1)^(1/365)-1)</f>
        <v>3.5756625769600703E-4</v>
      </c>
      <c r="J84">
        <f>1+I84</f>
        <v>1.000357566257696</v>
      </c>
      <c r="K84">
        <f>C84-I84</f>
        <v>-6.3886978022401911E-2</v>
      </c>
      <c r="L84" s="36">
        <f>K84^2</f>
        <v>4.0815459608348646E-3</v>
      </c>
      <c r="M84" s="7"/>
      <c r="N84" s="7"/>
      <c r="O84" s="7">
        <f>C84/$N$3</f>
        <v>-0.47666652611765681</v>
      </c>
      <c r="P84" s="7"/>
      <c r="Q84" s="7">
        <f>O84</f>
        <v>-0.47666652611765681</v>
      </c>
      <c r="R84" s="7">
        <f>RANK(Q84,$Q$4:$Q$124)</f>
        <v>85</v>
      </c>
      <c r="S84" s="7">
        <f>O84</f>
        <v>-0.47666652611765681</v>
      </c>
      <c r="T84" s="7">
        <f>RANK(S84,$S$4:$S$124)</f>
        <v>85</v>
      </c>
      <c r="U84">
        <v>81</v>
      </c>
      <c r="V84">
        <f>R84/(COUNT($U$4:$U$124)+1)-0.5</f>
        <v>0.19672131147540983</v>
      </c>
      <c r="W84">
        <f>SUM($V$4:V84)/U84</f>
        <v>-2.4488969844161091E-2</v>
      </c>
      <c r="X84">
        <f>(U84/11)*W84^2</f>
        <v>4.4160437423897032E-3</v>
      </c>
      <c r="Z84">
        <f>T84/(COUNT($O$4:$O$124)+1)-0.5</f>
        <v>0.19672131147540983</v>
      </c>
      <c r="AA84">
        <f>SUM($Z$4:Z84)/U84</f>
        <v>-2.4590163934426219E-2</v>
      </c>
      <c r="AB84">
        <f>(U84/11)*AA84^2</f>
        <v>4.4526153770980395E-3</v>
      </c>
    </row>
    <row r="85" spans="1:28" ht="15.75" x14ac:dyDescent="0.25">
      <c r="A85" s="4">
        <v>42678</v>
      </c>
      <c r="B85">
        <v>5.0890000000000004</v>
      </c>
      <c r="C85">
        <f>(B85-B84)/B84</f>
        <v>-8.6683417085427067E-2</v>
      </c>
      <c r="D85">
        <v>1.2979000000000001</v>
      </c>
      <c r="E85">
        <v>1.7762</v>
      </c>
      <c r="F85">
        <v>9.4275000000000002</v>
      </c>
      <c r="G85">
        <f>F85+E85</f>
        <v>11.2037</v>
      </c>
      <c r="H85">
        <f>E85+D85*(G85-E85)</f>
        <v>14.01215225</v>
      </c>
      <c r="I85" s="15">
        <f>(((H85/100)+1)^(1/365)-1)</f>
        <v>3.593381229451964E-4</v>
      </c>
      <c r="J85">
        <f>1+I85</f>
        <v>1.0003593381229452</v>
      </c>
      <c r="K85">
        <f>C85-I85</f>
        <v>-8.7042755208372263E-2</v>
      </c>
      <c r="L85" s="36">
        <f>K85^2</f>
        <v>7.576441234264617E-3</v>
      </c>
      <c r="M85" s="7"/>
      <c r="N85" s="7"/>
      <c r="O85" s="7">
        <f>C85/$N$3</f>
        <v>-0.65039297777779037</v>
      </c>
      <c r="P85" s="7"/>
      <c r="Q85" s="7">
        <f>O85</f>
        <v>-0.65039297777779037</v>
      </c>
      <c r="R85" s="7">
        <f>RANK(Q85,$Q$4:$Q$124)</f>
        <v>97</v>
      </c>
      <c r="S85" s="7">
        <f>O85</f>
        <v>-0.65039297777779037</v>
      </c>
      <c r="T85" s="7">
        <f>RANK(S85,$S$4:$S$124)</f>
        <v>97</v>
      </c>
      <c r="U85">
        <v>82</v>
      </c>
      <c r="V85">
        <f>R85/(COUNT($U$4:$U$124)+1)-0.5</f>
        <v>0.29508196721311475</v>
      </c>
      <c r="W85">
        <f>SUM($V$4:V85)/U85</f>
        <v>-2.0591763294682115E-2</v>
      </c>
      <c r="X85">
        <f>(U85/11)*W85^2</f>
        <v>3.1608816979914402E-3</v>
      </c>
      <c r="Z85">
        <f>T85/(COUNT($O$4:$O$124)+1)-0.5</f>
        <v>0.29508196721311475</v>
      </c>
      <c r="AA85">
        <f>SUM($Z$4:Z85)/U85</f>
        <v>-2.0691723310675716E-2</v>
      </c>
      <c r="AB85">
        <f>(U85/11)*AA85^2</f>
        <v>3.1916443556705442E-3</v>
      </c>
    </row>
    <row r="86" spans="1:28" ht="15.75" x14ac:dyDescent="0.25">
      <c r="A86" s="4">
        <v>42681</v>
      </c>
      <c r="B86">
        <v>5.04</v>
      </c>
      <c r="C86">
        <f>(B86-B85)/B85</f>
        <v>-9.6286107290234572E-3</v>
      </c>
      <c r="D86">
        <v>1.2798</v>
      </c>
      <c r="E86">
        <v>1.8260999999999998</v>
      </c>
      <c r="F86">
        <v>9.3416999999999994</v>
      </c>
      <c r="G86">
        <f>F86+E86</f>
        <v>11.1678</v>
      </c>
      <c r="H86">
        <f>E86+D86*(G86-E86)</f>
        <v>13.781607660000001</v>
      </c>
      <c r="I86" s="15">
        <f>(((H86/100)+1)^(1/365)-1)</f>
        <v>3.5379052193929006E-4</v>
      </c>
      <c r="J86">
        <f>1+I86</f>
        <v>1.0003537905219393</v>
      </c>
      <c r="K86">
        <f>C86-I86</f>
        <v>-9.9824012509627472E-3</v>
      </c>
      <c r="L86" s="36">
        <f>K86^2</f>
        <v>9.9648334735222619E-5</v>
      </c>
      <c r="M86" s="7"/>
      <c r="N86" s="7"/>
      <c r="O86" s="7">
        <f>C86/$N$3</f>
        <v>-7.2244277100210877E-2</v>
      </c>
      <c r="P86" s="7"/>
      <c r="Q86" s="7">
        <f>O86</f>
        <v>-7.2244277100210877E-2</v>
      </c>
      <c r="R86" s="7">
        <f>RANK(Q86,$Q$4:$Q$124)</f>
        <v>50</v>
      </c>
      <c r="S86" s="7">
        <f>O86</f>
        <v>-7.2244277100210877E-2</v>
      </c>
      <c r="T86" s="7">
        <f>RANK(S86,$S$4:$S$124)</f>
        <v>50</v>
      </c>
      <c r="U86">
        <v>83</v>
      </c>
      <c r="V86">
        <f>R86/(COUNT($U$4:$U$124)+1)-0.5</f>
        <v>-9.0163934426229497E-2</v>
      </c>
      <c r="W86">
        <f>SUM($V$4:V86)/U86</f>
        <v>-2.1429982223977868E-2</v>
      </c>
      <c r="X86">
        <f>(U86/11)*W86^2</f>
        <v>3.465205769450965E-3</v>
      </c>
      <c r="Z86">
        <f>T86/(COUNT($O$4:$O$124)+1)-0.5</f>
        <v>-9.0163934426229497E-2</v>
      </c>
      <c r="AA86">
        <f>SUM($Z$4:Z86)/U86</f>
        <v>-2.1528737902429377E-2</v>
      </c>
      <c r="AB86">
        <f>(U86/11)*AA86^2</f>
        <v>3.4972167382485856E-3</v>
      </c>
    </row>
    <row r="87" spans="1:28" ht="15.75" x14ac:dyDescent="0.25">
      <c r="A87" s="4">
        <v>42682</v>
      </c>
      <c r="B87">
        <v>4.2629999999999999</v>
      </c>
      <c r="C87">
        <f>(B87-B86)/B86</f>
        <v>-0.1541666666666667</v>
      </c>
      <c r="D87">
        <v>1.2681</v>
      </c>
      <c r="E87">
        <v>1.8547</v>
      </c>
      <c r="F87">
        <v>9.3134999999999994</v>
      </c>
      <c r="G87">
        <f>F87+E87</f>
        <v>11.168199999999999</v>
      </c>
      <c r="H87">
        <f>E87+D87*(G87-E87)</f>
        <v>13.665149349999998</v>
      </c>
      <c r="I87" s="15">
        <f>(((H87/100)+1)^(1/365)-1)</f>
        <v>3.5098391938204188E-4</v>
      </c>
      <c r="J87">
        <f>1+I87</f>
        <v>1.000350983919382</v>
      </c>
      <c r="K87">
        <f>C87-I87</f>
        <v>-0.15451765058604874</v>
      </c>
      <c r="L87" s="36">
        <f>K87^2</f>
        <v>2.387570434263225E-2</v>
      </c>
      <c r="M87" s="7"/>
      <c r="N87" s="7"/>
      <c r="O87" s="7">
        <f>C87/$N$3</f>
        <v>-1.1567254819753323</v>
      </c>
      <c r="P87" s="7"/>
      <c r="Q87" s="7">
        <f>O87</f>
        <v>-1.1567254819753323</v>
      </c>
      <c r="R87" s="7">
        <f>RANK(Q87,$Q$4:$Q$124)</f>
        <v>115</v>
      </c>
      <c r="S87" s="7">
        <f>O87</f>
        <v>-1.1567254819753323</v>
      </c>
      <c r="T87" s="7">
        <f>RANK(S87,$S$4:$S$124)</f>
        <v>115</v>
      </c>
      <c r="U87">
        <v>84</v>
      </c>
      <c r="V87">
        <f>R87/(COUNT($U$4:$U$124)+1)-0.5</f>
        <v>0.44262295081967218</v>
      </c>
      <c r="W87">
        <f>SUM($V$4:V87)/U87</f>
        <v>-1.5905542544886794E-2</v>
      </c>
      <c r="X87">
        <f>(U87/11)*W87^2</f>
        <v>1.931895256942284E-3</v>
      </c>
      <c r="Z87">
        <f>T87/(COUNT($O$4:$O$124)+1)-0.5</f>
        <v>0.44262295081967218</v>
      </c>
      <c r="AA87">
        <f>SUM($Z$4:Z87)/U87</f>
        <v>-1.6003122560499596E-2</v>
      </c>
      <c r="AB87">
        <f>(U87/11)*AA87^2</f>
        <v>1.955672205605016E-3</v>
      </c>
    </row>
    <row r="88" spans="1:28" ht="15.75" x14ac:dyDescent="0.25">
      <c r="A88" s="4">
        <v>42683</v>
      </c>
      <c r="B88">
        <v>3.605</v>
      </c>
      <c r="C88">
        <f>(B88-B87)/B87</f>
        <v>-0.15435139573070605</v>
      </c>
      <c r="D88">
        <v>1.2271000000000001</v>
      </c>
      <c r="E88">
        <v>2.0571000000000002</v>
      </c>
      <c r="F88">
        <v>9.2675000000000001</v>
      </c>
      <c r="G88">
        <f>F88+E88</f>
        <v>11.3246</v>
      </c>
      <c r="H88">
        <f>E88+D88*(G88-E88)</f>
        <v>13.429249250000002</v>
      </c>
      <c r="I88" s="15">
        <f>(((H88/100)+1)^(1/365)-1)</f>
        <v>3.452900151565963E-4</v>
      </c>
      <c r="J88">
        <f>1+I88</f>
        <v>1.0003452900151566</v>
      </c>
      <c r="K88">
        <f>C88-I88</f>
        <v>-0.15469668574586265</v>
      </c>
      <c r="L88" s="36">
        <f>K88^2</f>
        <v>2.3931064580754183E-2</v>
      </c>
      <c r="M88" s="7"/>
      <c r="N88" s="7"/>
      <c r="O88" s="7">
        <f>C88/$N$3</f>
        <v>-1.1581115196983751</v>
      </c>
      <c r="P88" s="7"/>
      <c r="Q88" s="7">
        <f>O88</f>
        <v>-1.1581115196983751</v>
      </c>
      <c r="R88" s="7">
        <f>RANK(Q88,$Q$4:$Q$124)</f>
        <v>116</v>
      </c>
      <c r="S88" s="7">
        <f>O88</f>
        <v>-1.1581115196983751</v>
      </c>
      <c r="T88" s="7">
        <f>RANK(S88,$S$4:$S$124)</f>
        <v>116</v>
      </c>
      <c r="U88">
        <v>85</v>
      </c>
      <c r="V88">
        <f>R88/(COUNT($U$4:$U$124)+1)-0.5</f>
        <v>0.45081967213114749</v>
      </c>
      <c r="W88">
        <f>SUM($V$4:V88)/U88</f>
        <v>-1.0414657666345214E-2</v>
      </c>
      <c r="X88">
        <f>(U88/11)*W88^2</f>
        <v>8.3813936510080615E-4</v>
      </c>
      <c r="Z88">
        <f>T88/(COUNT($O$4:$O$124)+1)-0.5</f>
        <v>0.45081967213114749</v>
      </c>
      <c r="AA88">
        <f>SUM($Z$4:Z88)/U88</f>
        <v>-1.0511089681774336E-2</v>
      </c>
      <c r="AB88">
        <f>(U88/11)*AA88^2</f>
        <v>8.5373232139597706E-4</v>
      </c>
    </row>
    <row r="89" spans="1:28" ht="15.75" x14ac:dyDescent="0.25">
      <c r="A89" s="4">
        <v>42684</v>
      </c>
      <c r="B89">
        <v>4.7249999999999996</v>
      </c>
      <c r="C89">
        <f>(B89-B88)/B88</f>
        <v>0.31067961165048535</v>
      </c>
      <c r="D89">
        <v>1.2404999999999999</v>
      </c>
      <c r="E89">
        <v>2.1501000000000001</v>
      </c>
      <c r="F89">
        <v>9.2568000000000001</v>
      </c>
      <c r="G89">
        <f>F89+E89</f>
        <v>11.4069</v>
      </c>
      <c r="H89">
        <f>E89+D89*(G89-E89)</f>
        <v>13.6331604</v>
      </c>
      <c r="I89" s="15">
        <f>(((H89/100)+1)^(1/365)-1)</f>
        <v>3.5021249537670052E-4</v>
      </c>
      <c r="J89">
        <f>1+I89</f>
        <v>1.0003502124953767</v>
      </c>
      <c r="K89">
        <f>C89-I89</f>
        <v>0.31032939915510865</v>
      </c>
      <c r="L89" s="36">
        <f>K89^2</f>
        <v>9.6304335979970748E-2</v>
      </c>
      <c r="M89" s="7"/>
      <c r="N89" s="7"/>
      <c r="O89" s="7">
        <f>C89/$N$3</f>
        <v>2.3310552877382702</v>
      </c>
      <c r="P89" s="7"/>
      <c r="Q89" s="7">
        <f>O89</f>
        <v>2.3310552877382702</v>
      </c>
      <c r="R89" s="7">
        <f>RANK(Q89,$Q$4:$Q$124)</f>
        <v>4</v>
      </c>
      <c r="S89" s="7">
        <f>O89</f>
        <v>2.3310552877382702</v>
      </c>
      <c r="T89" s="7">
        <f>RANK(S89,$S$4:$S$124)</f>
        <v>3</v>
      </c>
      <c r="U89">
        <v>86</v>
      </c>
      <c r="V89">
        <f>R89/(COUNT($U$4:$U$124)+1)-0.5</f>
        <v>-0.46721311475409838</v>
      </c>
      <c r="W89">
        <f>SUM($V$4:V89)/U89</f>
        <v>-1.5726267632481878E-2</v>
      </c>
      <c r="X89">
        <f>(U89/11)*W89^2</f>
        <v>1.9335574957969506E-3</v>
      </c>
      <c r="Z89">
        <f>T89/(COUNT($O$4:$O$124)+1)-0.5</f>
        <v>-0.47540983606557374</v>
      </c>
      <c r="AA89">
        <f>SUM($Z$4:Z89)/U89</f>
        <v>-1.5916889058330143E-2</v>
      </c>
      <c r="AB89">
        <f>(U89/11)*AA89^2</f>
        <v>1.9807157024896659E-3</v>
      </c>
    </row>
    <row r="90" spans="1:28" ht="15.75" x14ac:dyDescent="0.25">
      <c r="A90" s="4">
        <v>42685</v>
      </c>
      <c r="B90">
        <v>4.13</v>
      </c>
      <c r="C90">
        <f>(B90-B89)/B89</f>
        <v>-0.12592592592592589</v>
      </c>
      <c r="D90">
        <v>1.2448999999999999</v>
      </c>
      <c r="E90">
        <v>2.1501000000000001</v>
      </c>
      <c r="F90">
        <v>9.2623999999999995</v>
      </c>
      <c r="G90">
        <f>F90+E90</f>
        <v>11.4125</v>
      </c>
      <c r="H90">
        <f>E90+D90*(G90-E90)</f>
        <v>13.680861759999999</v>
      </c>
      <c r="I90" s="15">
        <f>(((H90/100)+1)^(1/365)-1)</f>
        <v>3.5136275000846595E-4</v>
      </c>
      <c r="J90">
        <f>1+I90</f>
        <v>1.0003513627500085</v>
      </c>
      <c r="K90">
        <f>C90-I90</f>
        <v>-0.12627728867593435</v>
      </c>
      <c r="L90" s="36">
        <f>K90^2</f>
        <v>1.5945953635345258E-2</v>
      </c>
      <c r="M90" s="7"/>
      <c r="N90" s="7"/>
      <c r="O90" s="7">
        <f>C90/$N$3</f>
        <v>-0.94483282611798858</v>
      </c>
      <c r="P90" s="7"/>
      <c r="Q90" s="7">
        <f>O90</f>
        <v>-0.94483282611798858</v>
      </c>
      <c r="R90" s="7">
        <f>RANK(Q90,$Q$4:$Q$124)</f>
        <v>107</v>
      </c>
      <c r="S90" s="7">
        <f>O90</f>
        <v>-0.94483282611798858</v>
      </c>
      <c r="T90" s="7">
        <f>RANK(S90,$S$4:$S$124)</f>
        <v>107</v>
      </c>
      <c r="U90">
        <v>87</v>
      </c>
      <c r="V90">
        <f>R90/(COUNT($U$4:$U$124)+1)-0.5</f>
        <v>0.37704918032786883</v>
      </c>
      <c r="W90">
        <f>SUM($V$4:V90)/U90</f>
        <v>-1.1211607311098538E-2</v>
      </c>
      <c r="X90">
        <f>(U90/11)*W90^2</f>
        <v>9.9417382266820016E-4</v>
      </c>
      <c r="Z90">
        <f>T90/(COUNT($O$4:$O$124)+1)-0.5</f>
        <v>0.37704918032786883</v>
      </c>
      <c r="AA90">
        <f>SUM($Z$4:Z90)/U90</f>
        <v>-1.1400037686074983E-2</v>
      </c>
      <c r="AB90">
        <f>(U90/11)*AA90^2</f>
        <v>1.0278722503838089E-3</v>
      </c>
    </row>
    <row r="91" spans="1:28" ht="15.75" x14ac:dyDescent="0.25">
      <c r="A91" s="4">
        <v>42688</v>
      </c>
      <c r="B91">
        <v>4.2770000000000001</v>
      </c>
      <c r="C91">
        <f>(B91-B90)/B90</f>
        <v>3.5593220338983107E-2</v>
      </c>
      <c r="D91">
        <v>1.2451000000000001</v>
      </c>
      <c r="E91">
        <v>2.2614000000000001</v>
      </c>
      <c r="F91">
        <v>9.2406000000000006</v>
      </c>
      <c r="G91">
        <f>F91+E91</f>
        <v>11.502000000000001</v>
      </c>
      <c r="H91">
        <f>E91+D91*(G91-E91)</f>
        <v>13.766871060000001</v>
      </c>
      <c r="I91" s="15">
        <f>(((H91/100)+1)^(1/365)-1)</f>
        <v>3.5343553364208802E-4</v>
      </c>
      <c r="J91">
        <f>1+I91</f>
        <v>1.0003534355336421</v>
      </c>
      <c r="K91">
        <f>C91-I91</f>
        <v>3.5239784805341019E-2</v>
      </c>
      <c r="L91" s="36">
        <f>K91^2</f>
        <v>1.2418424331267438E-3</v>
      </c>
      <c r="M91" s="7"/>
      <c r="N91" s="7"/>
      <c r="O91" s="7">
        <f>C91/$N$3</f>
        <v>0.26705892941620168</v>
      </c>
      <c r="P91" s="7"/>
      <c r="Q91" s="7">
        <f>O91</f>
        <v>0.26705892941620168</v>
      </c>
      <c r="R91" s="7">
        <f>RANK(Q91,$Q$4:$Q$124)</f>
        <v>29</v>
      </c>
      <c r="S91" s="7">
        <f>O91</f>
        <v>0.26705892941620168</v>
      </c>
      <c r="T91" s="7">
        <f>RANK(S91,$S$4:$S$124)</f>
        <v>29</v>
      </c>
      <c r="U91">
        <v>88</v>
      </c>
      <c r="V91">
        <f>R91/(COUNT($U$4:$U$124)+1)-0.5</f>
        <v>-0.26229508196721313</v>
      </c>
      <c r="W91">
        <f>SUM($V$4:V91)/U91</f>
        <v>-1.406482861400893E-2</v>
      </c>
      <c r="X91">
        <f>(U91/11)*W91^2</f>
        <v>1.582555231531555E-3</v>
      </c>
      <c r="Z91">
        <f>T91/(COUNT($O$4:$O$124)+1)-0.5</f>
        <v>-0.26229508196721313</v>
      </c>
      <c r="AA91">
        <f>SUM($Z$4:Z91)/U91</f>
        <v>-1.4251117734724282E-2</v>
      </c>
      <c r="AB91">
        <f>(U91/11)*AA91^2</f>
        <v>1.6247548535117836E-3</v>
      </c>
    </row>
    <row r="92" spans="1:28" ht="15.75" x14ac:dyDescent="0.25">
      <c r="A92" s="4">
        <v>42689</v>
      </c>
      <c r="B92">
        <v>3.71</v>
      </c>
      <c r="C92">
        <f>(B92-B91)/B91</f>
        <v>-0.13256955810147303</v>
      </c>
      <c r="D92">
        <v>1.222</v>
      </c>
      <c r="E92">
        <v>2.2189000000000001</v>
      </c>
      <c r="F92">
        <v>9.2112999999999996</v>
      </c>
      <c r="G92">
        <f>F92+E92</f>
        <v>11.430199999999999</v>
      </c>
      <c r="H92">
        <f>E92+D92*(G92-E92)</f>
        <v>13.475108599999999</v>
      </c>
      <c r="I92" s="15">
        <f>(((H92/100)+1)^(1/365)-1)</f>
        <v>3.4639784323209355E-4</v>
      </c>
      <c r="J92">
        <f>1+I92</f>
        <v>1.0003463978432321</v>
      </c>
      <c r="K92">
        <f>C92-I92</f>
        <v>-0.13291595594470512</v>
      </c>
      <c r="L92" s="36">
        <f>K92^2</f>
        <v>1.7666651344694792E-2</v>
      </c>
      <c r="M92" s="7"/>
      <c r="N92" s="7"/>
      <c r="O92" s="7">
        <f>C92/$N$3</f>
        <v>-0.99468055777416109</v>
      </c>
      <c r="P92" s="7"/>
      <c r="Q92" s="7">
        <f>O92</f>
        <v>-0.99468055777416109</v>
      </c>
      <c r="R92" s="7">
        <f>RANK(Q92,$Q$4:$Q$124)</f>
        <v>109</v>
      </c>
      <c r="S92" s="7">
        <f>O92</f>
        <v>-0.99468055777416109</v>
      </c>
      <c r="T92" s="7">
        <f>RANK(S92,$S$4:$S$124)</f>
        <v>109</v>
      </c>
      <c r="U92">
        <v>89</v>
      </c>
      <c r="V92">
        <f>R92/(COUNT($U$4:$U$124)+1)-0.5</f>
        <v>0.39344262295081966</v>
      </c>
      <c r="W92">
        <f>SUM($V$4:V92)/U92</f>
        <v>-9.4860932031681604E-3</v>
      </c>
      <c r="X92">
        <f>(U92/11)*W92^2</f>
        <v>7.2806825627892658E-4</v>
      </c>
      <c r="Z92">
        <f>T92/(COUNT($O$4:$O$124)+1)-0.5</f>
        <v>0.39344262295081966</v>
      </c>
      <c r="AA92">
        <f>SUM($Z$4:Z92)/U92</f>
        <v>-9.6702891876956978E-3</v>
      </c>
      <c r="AB92">
        <f>(U92/11)*AA92^2</f>
        <v>7.5661726133237502E-4</v>
      </c>
    </row>
    <row r="93" spans="1:28" ht="15.75" x14ac:dyDescent="0.25">
      <c r="A93" s="4">
        <v>42690</v>
      </c>
      <c r="B93">
        <v>3.7450000000000001</v>
      </c>
      <c r="C93">
        <f>(B93-B92)/B92</f>
        <v>9.4339622641509812E-3</v>
      </c>
      <c r="D93">
        <v>1.2211000000000001</v>
      </c>
      <c r="E93">
        <v>2.2225000000000001</v>
      </c>
      <c r="F93">
        <v>9.2172999999999998</v>
      </c>
      <c r="G93">
        <f>F93+E93</f>
        <v>11.4398</v>
      </c>
      <c r="H93">
        <f>E93+D93*(G93-E93)</f>
        <v>13.477745030000001</v>
      </c>
      <c r="I93" s="15">
        <f>(((H93/100)+1)^(1/365)-1)</f>
        <v>3.4646151811501547E-4</v>
      </c>
      <c r="J93">
        <f>1+I93</f>
        <v>1.000346461518115</v>
      </c>
      <c r="K93">
        <f>C93-I93</f>
        <v>9.0875007460359657E-3</v>
      </c>
      <c r="L93" s="36">
        <f>K93^2</f>
        <v>8.2582669809204239E-5</v>
      </c>
      <c r="M93" s="7"/>
      <c r="N93" s="7"/>
      <c r="O93" s="7">
        <f>C93/$N$3</f>
        <v>7.078381327743008E-2</v>
      </c>
      <c r="P93" s="7"/>
      <c r="Q93" s="7">
        <f>O93</f>
        <v>7.078381327743008E-2</v>
      </c>
      <c r="R93" s="7">
        <f>RANK(Q93,$Q$4:$Q$124)</f>
        <v>43</v>
      </c>
      <c r="S93" s="7">
        <f>O93</f>
        <v>7.078381327743008E-2</v>
      </c>
      <c r="T93" s="7">
        <f>RANK(S93,$S$4:$S$124)</f>
        <v>43</v>
      </c>
      <c r="U93">
        <v>90</v>
      </c>
      <c r="V93">
        <f>R93/(COUNT($U$4:$U$124)+1)-0.5</f>
        <v>-0.14754098360655737</v>
      </c>
      <c r="W93">
        <f>SUM($V$4:V93)/U93</f>
        <v>-1.1020036429872484E-2</v>
      </c>
      <c r="X93">
        <f>(U93/11)*W93^2</f>
        <v>9.9360984203768188E-4</v>
      </c>
      <c r="Z93">
        <f>T93/(COUNT($O$4:$O$124)+1)-0.5</f>
        <v>-0.14754098360655737</v>
      </c>
      <c r="AA93">
        <f>SUM($Z$4:Z93)/U93</f>
        <v>-1.1202185792349715E-2</v>
      </c>
      <c r="AB93">
        <f>(U93/11)*AA93^2</f>
        <v>1.026727907942633E-3</v>
      </c>
    </row>
    <row r="94" spans="1:28" ht="15.75" x14ac:dyDescent="0.25">
      <c r="A94" s="4">
        <v>42691</v>
      </c>
      <c r="B94">
        <v>3.5489999999999999</v>
      </c>
      <c r="C94">
        <f>(B94-B93)/B93</f>
        <v>-5.2336448598130886E-2</v>
      </c>
      <c r="D94">
        <v>1.216</v>
      </c>
      <c r="E94">
        <v>2.3026</v>
      </c>
      <c r="F94">
        <v>9.2058999999999997</v>
      </c>
      <c r="G94">
        <f>F94+E94</f>
        <v>11.5085</v>
      </c>
      <c r="H94">
        <f>E94+D94*(G94-E94)</f>
        <v>13.496974399999999</v>
      </c>
      <c r="I94" s="15">
        <f>(((H94/100)+1)^(1/365)-1)</f>
        <v>3.4692589996931922E-4</v>
      </c>
      <c r="J94">
        <f>1+I94</f>
        <v>1.0003469258999693</v>
      </c>
      <c r="K94">
        <f>C94-I94</f>
        <v>-5.2683374498100205E-2</v>
      </c>
      <c r="L94" s="36">
        <f>K94^2</f>
        <v>2.7755379485070752E-3</v>
      </c>
      <c r="M94" s="7"/>
      <c r="N94" s="7"/>
      <c r="O94" s="7">
        <f>C94/$N$3</f>
        <v>-0.39268478094843329</v>
      </c>
      <c r="P94" s="7"/>
      <c r="Q94" s="7">
        <f>O94</f>
        <v>-0.39268478094843329</v>
      </c>
      <c r="R94" s="7">
        <f>RANK(Q94,$Q$4:$Q$124)</f>
        <v>80</v>
      </c>
      <c r="S94" s="7">
        <f>O94</f>
        <v>-0.39268478094843329</v>
      </c>
      <c r="T94" s="7">
        <f>RANK(S94,$S$4:$S$124)</f>
        <v>80</v>
      </c>
      <c r="U94">
        <v>91</v>
      </c>
      <c r="V94">
        <f>R94/(COUNT($U$4:$U$124)+1)-0.5</f>
        <v>0.15573770491803274</v>
      </c>
      <c r="W94">
        <f>SUM($V$4:V94)/U94</f>
        <v>-9.1875337776977008E-3</v>
      </c>
      <c r="X94">
        <f>(U94/11)*W94^2</f>
        <v>6.9830733630787207E-4</v>
      </c>
      <c r="Z94">
        <f>T94/(COUNT($O$4:$O$124)+1)-0.5</f>
        <v>0.15573770491803274</v>
      </c>
      <c r="AA94">
        <f>SUM($Z$4:Z94)/U94</f>
        <v>-9.3676814988290294E-3</v>
      </c>
      <c r="AB94">
        <f>(U94/11)*AA94^2</f>
        <v>7.2596041421625786E-4</v>
      </c>
    </row>
    <row r="95" spans="1:28" ht="15.75" x14ac:dyDescent="0.25">
      <c r="A95" s="4">
        <v>42692</v>
      </c>
      <c r="B95">
        <v>3.6259999999999999</v>
      </c>
      <c r="C95">
        <f>(B95-B94)/B94</f>
        <v>2.1696252465483224E-2</v>
      </c>
      <c r="D95">
        <v>1.2126999999999999</v>
      </c>
      <c r="E95">
        <v>2.3548</v>
      </c>
      <c r="F95">
        <v>9.2126999999999999</v>
      </c>
      <c r="G95">
        <f>F95+E95</f>
        <v>11.567499999999999</v>
      </c>
      <c r="H95">
        <f>E95+D95*(G95-E95)</f>
        <v>13.527041289999996</v>
      </c>
      <c r="I95" s="15">
        <f>(((H95/100)+1)^(1/365)-1)</f>
        <v>3.4765184651086578E-4</v>
      </c>
      <c r="J95">
        <f>1+I95</f>
        <v>1.0003476518465109</v>
      </c>
      <c r="K95">
        <f>C95-I95</f>
        <v>2.1348600618972358E-2</v>
      </c>
      <c r="L95" s="36">
        <f>K95^2</f>
        <v>4.5576274838838698E-4</v>
      </c>
      <c r="M95" s="7"/>
      <c r="N95" s="7"/>
      <c r="O95" s="7">
        <f>C95/$N$3</f>
        <v>0.16278880923369449</v>
      </c>
      <c r="P95" s="7"/>
      <c r="Q95" s="7">
        <f>O95</f>
        <v>0.16278880923369449</v>
      </c>
      <c r="R95" s="7">
        <f>RANK(Q95,$Q$4:$Q$124)</f>
        <v>35</v>
      </c>
      <c r="S95" s="7">
        <f>O95</f>
        <v>0.16278880923369449</v>
      </c>
      <c r="T95" s="7">
        <f>RANK(S95,$S$4:$S$124)</f>
        <v>35</v>
      </c>
      <c r="U95">
        <v>92</v>
      </c>
      <c r="V95">
        <f>R95/(COUNT($U$4:$U$124)+1)-0.5</f>
        <v>-0.21311475409836067</v>
      </c>
      <c r="W95">
        <f>SUM($V$4:V95)/U95</f>
        <v>-1.1404133998574472E-2</v>
      </c>
      <c r="X95">
        <f>(U95/11)*W95^2</f>
        <v>1.0877266406986072E-3</v>
      </c>
      <c r="Z95">
        <f>T95/(COUNT($O$4:$O$124)+1)-0.5</f>
        <v>-0.21311475409836067</v>
      </c>
      <c r="AA95">
        <f>SUM($Z$4:Z95)/U95</f>
        <v>-1.1582323592302201E-2</v>
      </c>
      <c r="AB95">
        <f>(U95/11)*AA95^2</f>
        <v>1.1219836564823286E-3</v>
      </c>
    </row>
    <row r="96" spans="1:28" ht="15.75" x14ac:dyDescent="0.25">
      <c r="A96" s="4">
        <v>42695</v>
      </c>
      <c r="B96">
        <v>3.157</v>
      </c>
      <c r="C96">
        <f>(B96-B95)/B95</f>
        <v>-0.12934362934362931</v>
      </c>
      <c r="D96">
        <v>1.1942999999999999</v>
      </c>
      <c r="E96">
        <v>2.3153999999999999</v>
      </c>
      <c r="F96">
        <v>9.2050999999999998</v>
      </c>
      <c r="G96">
        <f>F96+E96</f>
        <v>11.5205</v>
      </c>
      <c r="H96">
        <f>E96+D96*(G96-E96)</f>
        <v>13.30905093</v>
      </c>
      <c r="I96" s="15">
        <f>(((H96/100)+1)^(1/365)-1)</f>
        <v>3.4238425353172453E-4</v>
      </c>
      <c r="J96">
        <f>1+I96</f>
        <v>1.0003423842535317</v>
      </c>
      <c r="K96">
        <f>C96-I96</f>
        <v>-0.12968601359716103</v>
      </c>
      <c r="L96" s="36">
        <f>K96^2</f>
        <v>1.6818462122723036E-2</v>
      </c>
      <c r="M96" s="7"/>
      <c r="N96" s="7"/>
      <c r="O96" s="7">
        <f>C96/$N$3</f>
        <v>-0.97047614265696192</v>
      </c>
      <c r="P96" s="7"/>
      <c r="Q96" s="7">
        <f>O96</f>
        <v>-0.97047614265696192</v>
      </c>
      <c r="R96" s="7">
        <f>RANK(Q96,$Q$4:$Q$124)</f>
        <v>108</v>
      </c>
      <c r="S96" s="7">
        <f>O96</f>
        <v>-0.97047614265696192</v>
      </c>
      <c r="T96" s="7">
        <f>RANK(S96,$S$4:$S$124)</f>
        <v>108</v>
      </c>
      <c r="U96">
        <v>93</v>
      </c>
      <c r="V96">
        <f>R96/(COUNT($U$4:$U$124)+1)-0.5</f>
        <v>0.38524590163934425</v>
      </c>
      <c r="W96">
        <f>SUM($V$4:V96)/U96</f>
        <v>-7.1390798519301848E-3</v>
      </c>
      <c r="X96">
        <f>(U96/11)*W96^2</f>
        <v>4.3089826229980935E-4</v>
      </c>
      <c r="Z96">
        <f>T96/(COUNT($O$4:$O$124)+1)-0.5</f>
        <v>0.38524590163934425</v>
      </c>
      <c r="AA96">
        <f>SUM($Z$4:Z96)/U96</f>
        <v>-7.3153534285210564E-3</v>
      </c>
      <c r="AB96">
        <f>(U96/11)*AA96^2</f>
        <v>4.5243989162984131E-4</v>
      </c>
    </row>
    <row r="97" spans="1:28" ht="15.75" x14ac:dyDescent="0.25">
      <c r="A97" s="4">
        <v>42696</v>
      </c>
      <c r="B97">
        <v>6.2789999999999999</v>
      </c>
      <c r="C97">
        <f>(B97-B96)/B96</f>
        <v>0.98891352549889133</v>
      </c>
      <c r="D97">
        <v>1.2421</v>
      </c>
      <c r="E97">
        <v>2.3119000000000001</v>
      </c>
      <c r="F97">
        <v>9.1785999999999994</v>
      </c>
      <c r="G97">
        <f>F97+E97</f>
        <v>11.490499999999999</v>
      </c>
      <c r="H97">
        <f>E97+D97*(G97-E97)</f>
        <v>13.712639059999999</v>
      </c>
      <c r="I97" s="15">
        <f>(((H97/100)+1)^(1/365)-1)</f>
        <v>3.5212875008761024E-4</v>
      </c>
      <c r="J97">
        <f>1+I97</f>
        <v>1.0003521287500876</v>
      </c>
      <c r="K97">
        <f>C97-I97</f>
        <v>0.98856139674880372</v>
      </c>
      <c r="L97" s="36">
        <f>K97^2</f>
        <v>0.97725363514194574</v>
      </c>
      <c r="M97" s="7"/>
      <c r="N97" s="7"/>
      <c r="O97" s="7">
        <f>C97/$N$3</f>
        <v>7.4199014556624636</v>
      </c>
      <c r="P97" s="7"/>
      <c r="Q97" s="7">
        <f>O97</f>
        <v>7.4199014556624636</v>
      </c>
      <c r="R97" s="7">
        <f>RANK(Q97,$Q$4:$Q$124)</f>
        <v>1</v>
      </c>
      <c r="S97" s="7">
        <f>O97</f>
        <v>7.4199014556624636</v>
      </c>
      <c r="T97" s="7">
        <f>RANK(S97,$S$4:$S$124)</f>
        <v>1</v>
      </c>
      <c r="U97">
        <v>94</v>
      </c>
      <c r="V97">
        <f>R97/(COUNT($U$4:$U$124)+1)-0.5</f>
        <v>-0.49180327868852458</v>
      </c>
      <c r="W97">
        <f>SUM($V$4:V97)/U97</f>
        <v>-1.2295081967213104E-2</v>
      </c>
      <c r="X97">
        <f>(U97/11)*W97^2</f>
        <v>1.2918081649605411E-3</v>
      </c>
      <c r="Z97">
        <f>T97/(COUNT($O$4:$O$124)+1)-0.5</f>
        <v>-0.49180327868852458</v>
      </c>
      <c r="AA97">
        <f>SUM($Z$4:Z97)/U97</f>
        <v>-1.2469480292989178E-2</v>
      </c>
      <c r="AB97">
        <f>(U97/11)*AA97^2</f>
        <v>1.3287151131873703E-3</v>
      </c>
    </row>
    <row r="98" spans="1:28" ht="15.75" x14ac:dyDescent="0.25">
      <c r="A98" s="4">
        <v>42697</v>
      </c>
      <c r="B98">
        <v>4.9000000000000004</v>
      </c>
      <c r="C98">
        <f>(B98-B97)/B97</f>
        <v>-0.21962095875139348</v>
      </c>
      <c r="D98">
        <v>1.2389000000000001</v>
      </c>
      <c r="E98">
        <v>2.3498000000000001</v>
      </c>
      <c r="F98">
        <v>9.1694999999999993</v>
      </c>
      <c r="G98">
        <f>F98+E98</f>
        <v>11.519299999999999</v>
      </c>
      <c r="H98">
        <f>E98+D98*(G98-E98)</f>
        <v>13.70989355</v>
      </c>
      <c r="I98" s="15">
        <f>(((H98/100)+1)^(1/365)-1)</f>
        <v>3.5206257728104262E-4</v>
      </c>
      <c r="J98">
        <f>1+I98</f>
        <v>1.000352062577281</v>
      </c>
      <c r="K98">
        <f>C98-I98</f>
        <v>-0.21997302132867452</v>
      </c>
      <c r="L98" s="36">
        <f>K98^2</f>
        <v>4.8388130112465497E-2</v>
      </c>
      <c r="M98" s="7"/>
      <c r="N98" s="7"/>
      <c r="O98" s="7">
        <f>C98/$N$3</f>
        <v>-1.6478345472232874</v>
      </c>
      <c r="P98" s="7"/>
      <c r="Q98" s="7">
        <f>O98</f>
        <v>-1.6478345472232874</v>
      </c>
      <c r="R98" s="7">
        <f>RANK(Q98,$Q$4:$Q$124)</f>
        <v>119</v>
      </c>
      <c r="S98" s="7">
        <f>O98</f>
        <v>-1.6478345472232874</v>
      </c>
      <c r="T98" s="7">
        <f>RANK(S98,$S$4:$S$124)</f>
        <v>119</v>
      </c>
      <c r="U98">
        <v>95</v>
      </c>
      <c r="V98">
        <f>R98/(COUNT($U$4:$U$124)+1)-0.5</f>
        <v>0.47540983606557374</v>
      </c>
      <c r="W98">
        <f>SUM($V$4:V98)/U98</f>
        <v>-7.1613459879206103E-3</v>
      </c>
      <c r="X98">
        <f>(U98/11)*W98^2</f>
        <v>4.4291484127973905E-4</v>
      </c>
      <c r="Z98">
        <f>T98/(COUNT($O$4:$O$124)+1)-0.5</f>
        <v>0.47540983606557374</v>
      </c>
      <c r="AA98">
        <f>SUM($Z$4:Z98)/U98</f>
        <v>-7.3339085418464107E-3</v>
      </c>
      <c r="AB98">
        <f>(U98/11)*AA98^2</f>
        <v>4.6451730704690327E-4</v>
      </c>
    </row>
    <row r="99" spans="1:28" ht="15.75" x14ac:dyDescent="0.25">
      <c r="A99" s="4">
        <v>42699</v>
      </c>
      <c r="B99">
        <v>5.383</v>
      </c>
      <c r="C99">
        <f>(B99-B98)/B98</f>
        <v>9.857142857142849E-2</v>
      </c>
      <c r="D99">
        <v>1.2465999999999999</v>
      </c>
      <c r="E99">
        <v>2.3572000000000002</v>
      </c>
      <c r="F99">
        <v>9.1509999999999998</v>
      </c>
      <c r="G99">
        <f>F99+E99</f>
        <v>11.5082</v>
      </c>
      <c r="H99">
        <f>E99+D99*(G99-E99)</f>
        <v>13.764836599999999</v>
      </c>
      <c r="I99" s="15">
        <f>(((H99/100)+1)^(1/365)-1)</f>
        <v>3.5338652216210242E-4</v>
      </c>
      <c r="J99">
        <f>1+I99</f>
        <v>1.0003533865221621</v>
      </c>
      <c r="K99">
        <f>C99-I99</f>
        <v>9.8218042049266388E-2</v>
      </c>
      <c r="L99" s="36">
        <f>K99^2</f>
        <v>9.6467837839914611E-3</v>
      </c>
      <c r="M99" s="7"/>
      <c r="N99" s="7"/>
      <c r="O99" s="7">
        <f>C99/$N$3</f>
        <v>0.73958972901588727</v>
      </c>
      <c r="P99" s="7"/>
      <c r="Q99" s="7">
        <f>O99</f>
        <v>0.73958972901588727</v>
      </c>
      <c r="R99" s="7">
        <f>RANK(Q99,$Q$4:$Q$124)</f>
        <v>11</v>
      </c>
      <c r="S99" s="7">
        <f>O99</f>
        <v>0.73958972901588727</v>
      </c>
      <c r="T99" s="7">
        <f>RANK(S99,$S$4:$S$124)</f>
        <v>11</v>
      </c>
      <c r="U99">
        <v>96</v>
      </c>
      <c r="V99">
        <f>R99/(COUNT($U$4:$U$124)+1)-0.5</f>
        <v>-0.4098360655737705</v>
      </c>
      <c r="W99">
        <f>SUM($V$4:V99)/U99</f>
        <v>-1.1355874316939879E-2</v>
      </c>
      <c r="X99">
        <f>(U99/11)*W99^2</f>
        <v>1.1254331476549943E-3</v>
      </c>
      <c r="Z99">
        <f>T99/(COUNT($O$4:$O$124)+1)-0.5</f>
        <v>-0.4098360655737705</v>
      </c>
      <c r="AA99">
        <f>SUM($Z$4:Z99)/U99</f>
        <v>-1.1526639344262285E-2</v>
      </c>
      <c r="AB99">
        <f>(U99/11)*AA99^2</f>
        <v>1.1595352544526132E-3</v>
      </c>
    </row>
    <row r="100" spans="1:28" ht="15.75" x14ac:dyDescent="0.25">
      <c r="A100" s="4">
        <v>42702</v>
      </c>
      <c r="B100">
        <v>4.9909999999999997</v>
      </c>
      <c r="C100">
        <f>(B100-B99)/B99</f>
        <v>-7.2821846553966257E-2</v>
      </c>
      <c r="D100">
        <v>1.2506999999999999</v>
      </c>
      <c r="E100">
        <v>2.3124000000000002</v>
      </c>
      <c r="F100">
        <v>9.1379000000000001</v>
      </c>
      <c r="G100">
        <f>F100+E100</f>
        <v>11.4503</v>
      </c>
      <c r="H100">
        <f>E100+D100*(G100-E100)</f>
        <v>13.741171529999999</v>
      </c>
      <c r="I100" s="15">
        <f>(((H100/100)+1)^(1/365)-1)</f>
        <v>3.5281635082795582E-4</v>
      </c>
      <c r="J100">
        <f>1+I100</f>
        <v>1.000352816350828</v>
      </c>
      <c r="K100">
        <f>C100-I100</f>
        <v>-7.3174662904794213E-2</v>
      </c>
      <c r="L100" s="36">
        <f>K100^2</f>
        <v>5.3545312912302665E-3</v>
      </c>
      <c r="M100" s="7"/>
      <c r="N100" s="7"/>
      <c r="O100" s="7">
        <f>C100/$N$3</f>
        <v>-0.54638844683332077</v>
      </c>
      <c r="P100" s="7"/>
      <c r="Q100" s="7">
        <f>O100</f>
        <v>-0.54638844683332077</v>
      </c>
      <c r="R100" s="7">
        <f>RANK(Q100,$Q$4:$Q$124)</f>
        <v>90</v>
      </c>
      <c r="S100" s="7">
        <f>O100</f>
        <v>-0.54638844683332077</v>
      </c>
      <c r="T100" s="7">
        <f>RANK(S100,$S$4:$S$124)</f>
        <v>90</v>
      </c>
      <c r="U100">
        <v>97</v>
      </c>
      <c r="V100">
        <f>R100/(COUNT($U$4:$U$124)+1)-0.5</f>
        <v>0.23770491803278693</v>
      </c>
      <c r="W100">
        <f>SUM($V$4:V100)/U100</f>
        <v>-8.7882372824066128E-3</v>
      </c>
      <c r="X100">
        <f>(U100/11)*W100^2</f>
        <v>6.8105564632659193E-4</v>
      </c>
      <c r="Z100">
        <f>T100/(COUNT($O$4:$O$124)+1)-0.5</f>
        <v>0.23770491803278693</v>
      </c>
      <c r="AA100">
        <f>SUM($Z$4:Z100)/U100</f>
        <v>-8.9572418455298192E-3</v>
      </c>
      <c r="AB100">
        <f>(U100/11)*AA100^2</f>
        <v>7.0750196395391943E-4</v>
      </c>
    </row>
    <row r="101" spans="1:28" ht="15.75" x14ac:dyDescent="0.25">
      <c r="A101" s="4">
        <v>42703</v>
      </c>
      <c r="B101">
        <v>4.76</v>
      </c>
      <c r="C101">
        <f>(B101-B100)/B100</f>
        <v>-4.6283309957924242E-2</v>
      </c>
      <c r="D101">
        <v>1.2464999999999999</v>
      </c>
      <c r="E101">
        <v>2.2909999999999999</v>
      </c>
      <c r="F101">
        <v>9.1347000000000005</v>
      </c>
      <c r="G101">
        <f>F101+E101</f>
        <v>11.425700000000001</v>
      </c>
      <c r="H101">
        <f>E101+D101*(G101-E101)</f>
        <v>13.677403550000001</v>
      </c>
      <c r="I101" s="15">
        <f>(((H101/100)+1)^(1/365)-1)</f>
        <v>3.5127937607404291E-4</v>
      </c>
      <c r="J101">
        <f>1+I101</f>
        <v>1.000351279376074</v>
      </c>
      <c r="K101">
        <f>C101-I101</f>
        <v>-4.6634589333998284E-2</v>
      </c>
      <c r="L101" s="36">
        <f>K101^2</f>
        <v>2.1747849223506667E-3</v>
      </c>
      <c r="M101" s="7"/>
      <c r="N101" s="7"/>
      <c r="O101" s="7">
        <f>C101/$N$3</f>
        <v>-0.34726757201185038</v>
      </c>
      <c r="P101" s="7"/>
      <c r="Q101" s="7">
        <f>O101</f>
        <v>-0.34726757201185038</v>
      </c>
      <c r="R101" s="7">
        <f>RANK(Q101,$Q$4:$Q$124)</f>
        <v>74</v>
      </c>
      <c r="S101" s="7">
        <f>O101</f>
        <v>-0.34726757201185038</v>
      </c>
      <c r="T101" s="7">
        <f>RANK(S101,$S$4:$S$124)</f>
        <v>74</v>
      </c>
      <c r="U101">
        <v>98</v>
      </c>
      <c r="V101">
        <f>R101/(COUNT($U$4:$U$124)+1)-0.5</f>
        <v>0.10655737704918034</v>
      </c>
      <c r="W101">
        <f>SUM($V$4:V101)/U101</f>
        <v>-7.6112412177985825E-3</v>
      </c>
      <c r="X101">
        <f>(U101/11)*W101^2</f>
        <v>5.1611248198187021E-4</v>
      </c>
      <c r="Z101">
        <f>T101/(COUNT($O$4:$O$124)+1)-0.5</f>
        <v>0.10655737704918034</v>
      </c>
      <c r="AA101">
        <f>SUM($Z$4:Z101)/U101</f>
        <v>-7.7785212445633896E-3</v>
      </c>
      <c r="AB101">
        <f>(U101/11)*AA101^2</f>
        <v>5.3904804451892271E-4</v>
      </c>
    </row>
    <row r="102" spans="1:28" ht="15.75" x14ac:dyDescent="0.25">
      <c r="A102" s="4">
        <v>42704</v>
      </c>
      <c r="B102">
        <v>3.71</v>
      </c>
      <c r="C102">
        <f>(B102-B101)/B101</f>
        <v>-0.22058823529411761</v>
      </c>
      <c r="D102">
        <v>1.2604</v>
      </c>
      <c r="E102">
        <v>2.3809</v>
      </c>
      <c r="F102">
        <v>9.1704000000000008</v>
      </c>
      <c r="G102">
        <f>F102+E102</f>
        <v>11.551300000000001</v>
      </c>
      <c r="H102">
        <f>E102+D102*(G102-E102)</f>
        <v>13.939272160000002</v>
      </c>
      <c r="I102" s="15">
        <f>(((H102/100)+1)^(1/365)-1)</f>
        <v>3.5758561745957707E-4</v>
      </c>
      <c r="J102">
        <f>1+I102</f>
        <v>1.0003575856174596</v>
      </c>
      <c r="K102">
        <f>C102-I102</f>
        <v>-0.22094582091157719</v>
      </c>
      <c r="L102" s="36">
        <f>K102^2</f>
        <v>4.8817055778290742E-2</v>
      </c>
      <c r="M102" s="7"/>
      <c r="N102" s="7"/>
      <c r="O102" s="7">
        <f>C102/$N$3</f>
        <v>-1.6550921045751965</v>
      </c>
      <c r="P102" s="7"/>
      <c r="Q102" s="7">
        <f>O102</f>
        <v>-1.6550921045751965</v>
      </c>
      <c r="R102" s="7">
        <f>RANK(Q102,$Q$4:$Q$124)</f>
        <v>120</v>
      </c>
      <c r="S102" s="7">
        <f>O102</f>
        <v>-1.6550921045751965</v>
      </c>
      <c r="T102" s="7">
        <f>RANK(S102,$S$4:$S$124)</f>
        <v>120</v>
      </c>
      <c r="U102">
        <v>99</v>
      </c>
      <c r="V102">
        <f>R102/(COUNT($U$4:$U$124)+1)-0.5</f>
        <v>0.48360655737704916</v>
      </c>
      <c r="W102">
        <f>SUM($V$4:V102)/U102</f>
        <v>-2.6494452723960804E-3</v>
      </c>
      <c r="X102">
        <f>(U102/11)*W102^2</f>
        <v>6.3176042262797462E-5</v>
      </c>
      <c r="Z102">
        <f>T102/(COUNT($O$4:$O$124)+1)-0.5</f>
        <v>0.48360655737704916</v>
      </c>
      <c r="AA102">
        <f>SUM($Z$4:Z102)/U102</f>
        <v>-2.8150356019208387E-3</v>
      </c>
      <c r="AB102">
        <f>(U102/11)*AA102^2</f>
        <v>7.1319828960736371E-5</v>
      </c>
    </row>
    <row r="103" spans="1:28" ht="15.75" x14ac:dyDescent="0.25">
      <c r="A103" s="4">
        <v>42705</v>
      </c>
      <c r="B103">
        <v>3.3810000000000002</v>
      </c>
      <c r="C103">
        <f>(B103-B102)/B102</f>
        <v>-8.8679245283018793E-2</v>
      </c>
      <c r="D103">
        <v>1.2669999999999999</v>
      </c>
      <c r="E103">
        <v>2.4481000000000002</v>
      </c>
      <c r="F103">
        <v>9.2042000000000002</v>
      </c>
      <c r="G103">
        <f>F103+E103</f>
        <v>11.6523</v>
      </c>
      <c r="H103">
        <f>E103+D103*(G103-E103)</f>
        <v>14.1098214</v>
      </c>
      <c r="I103" s="15">
        <f>(((H103/100)+1)^(1/365)-1)</f>
        <v>3.616849656671306E-4</v>
      </c>
      <c r="J103">
        <f>1+I103</f>
        <v>1.0003616849656671</v>
      </c>
      <c r="K103">
        <f>C103-I103</f>
        <v>-8.9040930248685923E-2</v>
      </c>
      <c r="L103" s="36">
        <f>K103^2</f>
        <v>7.9282872595513518E-3</v>
      </c>
      <c r="M103" s="7"/>
      <c r="N103" s="7"/>
      <c r="O103" s="7">
        <f>C103/$N$3</f>
        <v>-0.6653678448078395</v>
      </c>
      <c r="P103" s="7"/>
      <c r="Q103" s="7">
        <f>O103</f>
        <v>-0.6653678448078395</v>
      </c>
      <c r="R103" s="7">
        <f>RANK(Q103,$Q$4:$Q$124)</f>
        <v>98</v>
      </c>
      <c r="S103" s="7">
        <f>O103</f>
        <v>-0.6653678448078395</v>
      </c>
      <c r="T103" s="7">
        <f>RANK(S103,$S$4:$S$124)</f>
        <v>98</v>
      </c>
      <c r="U103">
        <v>100</v>
      </c>
      <c r="V103">
        <f>R103/(COUNT($U$4:$U$124)+1)-0.5</f>
        <v>0.30327868852459017</v>
      </c>
      <c r="W103">
        <f>SUM($V$4:V103)/U103</f>
        <v>4.0983606557378204E-4</v>
      </c>
      <c r="X103">
        <f>(U103/11)*W103^2</f>
        <v>1.5269600058636126E-6</v>
      </c>
      <c r="Z103">
        <f>T103/(COUNT($O$4:$O$124)+1)-0.5</f>
        <v>0.30327868852459017</v>
      </c>
      <c r="AA103">
        <f>SUM($Z$4:Z103)/U103</f>
        <v>2.4590163934427146E-4</v>
      </c>
      <c r="AB103">
        <f>(U103/11)*AA103^2</f>
        <v>5.4970560211091049E-7</v>
      </c>
    </row>
    <row r="104" spans="1:28" ht="15.75" x14ac:dyDescent="0.25">
      <c r="A104" s="4">
        <v>42706</v>
      </c>
      <c r="B104">
        <v>3.395</v>
      </c>
      <c r="C104">
        <f>(B104-B103)/B103</f>
        <v>4.1407867494823395E-3</v>
      </c>
      <c r="D104">
        <v>1.2647999999999999</v>
      </c>
      <c r="E104">
        <v>2.3830999999999998</v>
      </c>
      <c r="F104">
        <v>9.1959</v>
      </c>
      <c r="G104">
        <f>F104+E104</f>
        <v>11.579000000000001</v>
      </c>
      <c r="H104">
        <f>E104+D104*(G104-E104)</f>
        <v>14.014074320000002</v>
      </c>
      <c r="I104" s="15">
        <f>(((H104/100)+1)^(1/365)-1)</f>
        <v>3.5938432673199294E-4</v>
      </c>
      <c r="J104">
        <f>1+I104</f>
        <v>1.000359384326732</v>
      </c>
      <c r="K104">
        <f>C104-I104</f>
        <v>3.7814024227503466E-3</v>
      </c>
      <c r="L104" s="36">
        <f>K104^2</f>
        <v>1.4299004282782191E-5</v>
      </c>
      <c r="M104" s="7"/>
      <c r="N104" s="7"/>
      <c r="O104" s="7">
        <f>C104/$N$3</f>
        <v>3.106867166628342E-2</v>
      </c>
      <c r="P104" s="7"/>
      <c r="Q104" s="7">
        <f>O104</f>
        <v>3.106867166628342E-2</v>
      </c>
      <c r="R104" s="7">
        <f>RANK(Q104,$Q$4:$Q$124)</f>
        <v>45</v>
      </c>
      <c r="S104" s="7">
        <f>O104</f>
        <v>3.106867166628342E-2</v>
      </c>
      <c r="T104" s="7">
        <f>RANK(S104,$S$4:$S$124)</f>
        <v>45</v>
      </c>
      <c r="U104">
        <v>101</v>
      </c>
      <c r="V104">
        <f>R104/(COUNT($U$4:$U$124)+1)-0.5</f>
        <v>-0.13114754098360654</v>
      </c>
      <c r="W104">
        <f>SUM($V$4:V104)/U104</f>
        <v>-8.9271222204186465E-4</v>
      </c>
      <c r="X104">
        <f>(U104/11)*W104^2</f>
        <v>7.317313295425024E-6</v>
      </c>
      <c r="Z104">
        <f>T104/(COUNT($O$4:$O$124)+1)-0.5</f>
        <v>-0.13114754098360654</v>
      </c>
      <c r="AA104">
        <f>SUM($Z$4:Z104)/U104</f>
        <v>-1.0550235351403901E-3</v>
      </c>
      <c r="AB104">
        <f>(U104/11)*AA104^2</f>
        <v>1.0220049148155701E-5</v>
      </c>
    </row>
    <row r="105" spans="1:28" ht="15.75" x14ac:dyDescent="0.25">
      <c r="A105" s="4">
        <v>42709</v>
      </c>
      <c r="B105">
        <v>3.6470000000000002</v>
      </c>
      <c r="C105">
        <f>(B105-B104)/B104</f>
        <v>7.422680412371141E-2</v>
      </c>
      <c r="D105">
        <v>1.2736000000000001</v>
      </c>
      <c r="E105">
        <v>2.3940999999999999</v>
      </c>
      <c r="F105">
        <v>9.1906999999999996</v>
      </c>
      <c r="G105">
        <f>F105+E105</f>
        <v>11.5848</v>
      </c>
      <c r="H105">
        <f>E105+D105*(G105-E105)</f>
        <v>14.099375520000001</v>
      </c>
      <c r="I105" s="15">
        <f>(((H105/100)+1)^(1/365)-1)</f>
        <v>3.6143406257349575E-4</v>
      </c>
      <c r="J105">
        <f>1+I105</f>
        <v>1.0003614340625735</v>
      </c>
      <c r="K105">
        <f>C105-I105</f>
        <v>7.3865370061137914E-2</v>
      </c>
      <c r="L105" s="36">
        <f>K105^2</f>
        <v>5.4560928942688491E-3</v>
      </c>
      <c r="M105" s="7"/>
      <c r="N105" s="7"/>
      <c r="O105" s="7">
        <f>C105/$N$3</f>
        <v>0.55692996178695331</v>
      </c>
      <c r="P105" s="7"/>
      <c r="Q105" s="7">
        <f>O105</f>
        <v>0.55692996178695331</v>
      </c>
      <c r="R105" s="7">
        <f>RANK(Q105,$Q$4:$Q$124)</f>
        <v>13</v>
      </c>
      <c r="S105" s="7">
        <f>O105</f>
        <v>0.55692996178695331</v>
      </c>
      <c r="T105" s="7">
        <f>RANK(S105,$S$4:$S$124)</f>
        <v>13</v>
      </c>
      <c r="U105">
        <v>102</v>
      </c>
      <c r="V105">
        <f>R105/(COUNT($U$4:$U$124)+1)-0.5</f>
        <v>-0.39344262295081966</v>
      </c>
      <c r="W105">
        <f>SUM($V$4:V105)/U105</f>
        <v>-4.7412407585985094E-3</v>
      </c>
      <c r="X105">
        <f>(U105/11)*W105^2</f>
        <v>2.0844501099650622E-4</v>
      </c>
      <c r="Z105">
        <f>T105/(COUNT($O$4:$O$124)+1)-0.5</f>
        <v>-0.39344262295081966</v>
      </c>
      <c r="AA105">
        <f>SUM($Z$4:Z105)/U105</f>
        <v>-4.9019607843137159E-3</v>
      </c>
      <c r="AB105">
        <f>(U105/11)*AA105^2</f>
        <v>2.2281639928698667E-4</v>
      </c>
    </row>
    <row r="106" spans="1:28" ht="15.75" x14ac:dyDescent="0.25">
      <c r="A106" s="4">
        <v>42710</v>
      </c>
      <c r="B106">
        <v>3.5489999999999999</v>
      </c>
      <c r="C106">
        <f>(B106-B105)/B105</f>
        <v>-2.6871401151631561E-2</v>
      </c>
      <c r="D106">
        <v>1.2763</v>
      </c>
      <c r="E106">
        <v>2.3887</v>
      </c>
      <c r="F106">
        <v>9.1682000000000006</v>
      </c>
      <c r="G106">
        <f>F106+E106</f>
        <v>11.556900000000001</v>
      </c>
      <c r="H106">
        <f>E106+D106*(G106-E106)</f>
        <v>14.09007366</v>
      </c>
      <c r="I106" s="15">
        <f>(((H106/100)+1)^(1/365)-1)</f>
        <v>3.6121061879734739E-4</v>
      </c>
      <c r="J106">
        <f>1+I106</f>
        <v>1.0003612106187973</v>
      </c>
      <c r="K106">
        <f>C106-I106</f>
        <v>-2.7232611770428908E-2</v>
      </c>
      <c r="L106" s="36">
        <f>K106^2</f>
        <v>7.4161514383890308E-4</v>
      </c>
      <c r="M106" s="7"/>
      <c r="N106" s="7"/>
      <c r="O106" s="7">
        <f>C106/$N$3</f>
        <v>-0.20161838561172005</v>
      </c>
      <c r="P106" s="7"/>
      <c r="Q106" s="7">
        <f>O106</f>
        <v>-0.20161838561172005</v>
      </c>
      <c r="R106" s="7">
        <f>RANK(Q106,$Q$4:$Q$124)</f>
        <v>61</v>
      </c>
      <c r="S106" s="7">
        <f>O106</f>
        <v>-0.20161838561172005</v>
      </c>
      <c r="T106" s="7">
        <f>RANK(S106,$S$4:$S$124)</f>
        <v>61</v>
      </c>
      <c r="U106">
        <v>103</v>
      </c>
      <c r="V106">
        <f>R106/(COUNT($U$4:$U$124)+1)-0.5</f>
        <v>0</v>
      </c>
      <c r="W106">
        <f>SUM($V$4:V106)/U106</f>
        <v>-4.6952092949227959E-3</v>
      </c>
      <c r="X106">
        <f>(U106/11)*W106^2</f>
        <v>2.0642127302566635E-4</v>
      </c>
      <c r="Z106">
        <f>T106/(COUNT($O$4:$O$124)+1)-0.5</f>
        <v>0</v>
      </c>
      <c r="AA106">
        <f>SUM($Z$4:Z106)/U106</f>
        <v>-4.8543689320388259E-3</v>
      </c>
      <c r="AB106">
        <f>(U106/11)*AA106^2</f>
        <v>2.2065313327449167E-4</v>
      </c>
    </row>
    <row r="107" spans="1:28" ht="15.75" x14ac:dyDescent="0.25">
      <c r="A107" s="4">
        <v>42711</v>
      </c>
      <c r="B107">
        <v>3.7800000000000002</v>
      </c>
      <c r="C107">
        <f>(B107-B106)/B106</f>
        <v>6.5088757396449801E-2</v>
      </c>
      <c r="D107">
        <v>1.2937000000000001</v>
      </c>
      <c r="E107">
        <v>2.3401000000000001</v>
      </c>
      <c r="F107">
        <v>9.1153999999999993</v>
      </c>
      <c r="G107">
        <f>F107+E107</f>
        <v>11.455499999999999</v>
      </c>
      <c r="H107">
        <f>E107+D107*(G107-E107)</f>
        <v>14.13269298</v>
      </c>
      <c r="I107" s="15">
        <f>(((H107/100)+1)^(1/365)-1)</f>
        <v>3.6223424584358455E-4</v>
      </c>
      <c r="J107">
        <f>1+I107</f>
        <v>1.0003622342458436</v>
      </c>
      <c r="K107">
        <f>C107-I107</f>
        <v>6.4726523150606216E-2</v>
      </c>
      <c r="L107" s="36">
        <f>K107^2</f>
        <v>4.1895227991659628E-3</v>
      </c>
      <c r="M107" s="7"/>
      <c r="N107" s="7"/>
      <c r="O107" s="7">
        <f>C107/$N$3</f>
        <v>0.4883664277010844</v>
      </c>
      <c r="P107" s="7"/>
      <c r="Q107" s="7">
        <f>O107</f>
        <v>0.4883664277010844</v>
      </c>
      <c r="R107" s="7">
        <f>RANK(Q107,$Q$4:$Q$124)</f>
        <v>16</v>
      </c>
      <c r="S107" s="7">
        <f>O107</f>
        <v>0.4883664277010844</v>
      </c>
      <c r="T107" s="7">
        <f>RANK(S107,$S$4:$S$124)</f>
        <v>16</v>
      </c>
      <c r="U107">
        <v>104</v>
      </c>
      <c r="V107">
        <f>R107/(COUNT($U$4:$U$124)+1)-0.5</f>
        <v>-0.36885245901639341</v>
      </c>
      <c r="W107">
        <f>SUM($V$4:V107)/U107</f>
        <v>-8.1967213114753981E-3</v>
      </c>
      <c r="X107">
        <f>(U107/11)*W107^2</f>
        <v>6.3521536243922518E-4</v>
      </c>
      <c r="Z107">
        <f>T107/(COUNT($O$4:$O$124)+1)-0.5</f>
        <v>-0.36885245901639341</v>
      </c>
      <c r="AA107">
        <f>SUM($Z$4:Z107)/U107</f>
        <v>-8.3543505674653108E-3</v>
      </c>
      <c r="AB107">
        <f>(U107/11)*AA107^2</f>
        <v>6.5988163945702072E-4</v>
      </c>
    </row>
    <row r="108" spans="1:28" ht="15.75" x14ac:dyDescent="0.25">
      <c r="A108" s="4">
        <v>42712</v>
      </c>
      <c r="B108">
        <v>4.8789999999999996</v>
      </c>
      <c r="C108">
        <f>(B108-B107)/B107</f>
        <v>0.29074074074074052</v>
      </c>
      <c r="D108">
        <v>1.3073000000000001</v>
      </c>
      <c r="E108">
        <v>2.4070999999999998</v>
      </c>
      <c r="F108">
        <v>9.0868000000000002</v>
      </c>
      <c r="G108">
        <f>F108+E108</f>
        <v>11.4939</v>
      </c>
      <c r="H108">
        <f>E108+D108*(G108-E108)</f>
        <v>14.286273640000001</v>
      </c>
      <c r="I108" s="15">
        <f>(((H108/100)+1)^(1/365)-1)</f>
        <v>3.6591977330613368E-4</v>
      </c>
      <c r="J108">
        <f>1+I108</f>
        <v>1.0003659197733061</v>
      </c>
      <c r="K108">
        <f>C108-I108</f>
        <v>0.29037482096743439</v>
      </c>
      <c r="L108" s="36">
        <f>K108^2</f>
        <v>8.4317536651869571E-2</v>
      </c>
      <c r="M108" s="7"/>
      <c r="N108" s="7"/>
      <c r="O108" s="7">
        <f>C108/$N$3</f>
        <v>2.1814522603018256</v>
      </c>
      <c r="P108" s="7"/>
      <c r="Q108" s="7">
        <f>O108</f>
        <v>2.1814522603018256</v>
      </c>
      <c r="R108" s="7">
        <f>RANK(Q108,$Q$4:$Q$124)</f>
        <v>5</v>
      </c>
      <c r="S108" s="7">
        <f>O108</f>
        <v>2.1814522603018256</v>
      </c>
      <c r="T108" s="7">
        <f>RANK(S108,$S$4:$S$124)</f>
        <v>4</v>
      </c>
      <c r="U108">
        <v>105</v>
      </c>
      <c r="V108">
        <f>R108/(COUNT($U$4:$U$124)+1)-0.5</f>
        <v>-0.45901639344262296</v>
      </c>
      <c r="W108">
        <f>SUM($V$4:V108)/U108</f>
        <v>-1.2490241998438708E-2</v>
      </c>
      <c r="X108">
        <f>(U108/11)*W108^2</f>
        <v>1.4891495676230932E-3</v>
      </c>
      <c r="Z108">
        <f>T108/(COUNT($O$4:$O$124)+1)-0.5</f>
        <v>-0.46721311475409838</v>
      </c>
      <c r="AA108">
        <f>SUM($Z$4:Z108)/U108</f>
        <v>-1.2724434035909435E-2</v>
      </c>
      <c r="AB108">
        <f>(U108/11)*AA108^2</f>
        <v>1.5455162055538272E-3</v>
      </c>
    </row>
    <row r="109" spans="1:28" ht="15.75" x14ac:dyDescent="0.25">
      <c r="A109" s="4">
        <v>42713</v>
      </c>
      <c r="B109">
        <v>4.7039999999999997</v>
      </c>
      <c r="C109">
        <f>(B109-B108)/B108</f>
        <v>-3.5868005738880888E-2</v>
      </c>
      <c r="D109">
        <v>1.3027</v>
      </c>
      <c r="E109">
        <v>2.4675000000000002</v>
      </c>
      <c r="F109">
        <v>9.0536999999999992</v>
      </c>
      <c r="G109">
        <f>F109+E109</f>
        <v>11.5212</v>
      </c>
      <c r="H109">
        <f>E109+D109*(G109-E109)</f>
        <v>14.26175499</v>
      </c>
      <c r="I109" s="15">
        <f>(((H109/100)+1)^(1/365)-1)</f>
        <v>3.6533172234021194E-4</v>
      </c>
      <c r="J109">
        <f>1+I109</f>
        <v>1.0003653317223402</v>
      </c>
      <c r="K109">
        <f>C109-I109</f>
        <v>-3.62333374612211E-2</v>
      </c>
      <c r="L109" s="36">
        <f>K109^2</f>
        <v>1.3128547435787283E-3</v>
      </c>
      <c r="M109" s="7"/>
      <c r="N109" s="7"/>
      <c r="O109" s="7">
        <f>C109/$N$3</f>
        <v>-0.26912066741060087</v>
      </c>
      <c r="P109" s="7"/>
      <c r="Q109" s="7">
        <f>O109</f>
        <v>-0.26912066741060087</v>
      </c>
      <c r="R109" s="7">
        <f>RANK(Q109,$Q$4:$Q$124)</f>
        <v>69</v>
      </c>
      <c r="S109" s="7">
        <f>O109</f>
        <v>-0.26912066741060087</v>
      </c>
      <c r="T109" s="7">
        <f>RANK(S109,$S$4:$S$124)</f>
        <v>69</v>
      </c>
      <c r="U109">
        <v>106</v>
      </c>
      <c r="V109">
        <f>R109/(COUNT($U$4:$U$124)+1)-0.5</f>
        <v>6.557377049180324E-2</v>
      </c>
      <c r="W109">
        <f>SUM($V$4:V109)/U109</f>
        <v>-1.1753789050417556E-2</v>
      </c>
      <c r="X109">
        <f>(U109/11)*W109^2</f>
        <v>1.3312786405838054E-3</v>
      </c>
      <c r="Z109">
        <f>T109/(COUNT($O$4:$O$124)+1)-0.5</f>
        <v>6.557377049180324E-2</v>
      </c>
      <c r="AA109">
        <f>SUM($Z$4:Z109)/U109</f>
        <v>-1.198577172904422E-2</v>
      </c>
      <c r="AB109">
        <f>(U109/11)*AA109^2</f>
        <v>1.3843477034291001E-3</v>
      </c>
    </row>
    <row r="110" spans="1:28" ht="15.75" x14ac:dyDescent="0.25">
      <c r="A110" s="4">
        <v>42716</v>
      </c>
      <c r="B110">
        <v>4.55</v>
      </c>
      <c r="C110">
        <f>(B110-B109)/B109</f>
        <v>-3.2738095238095219E-2</v>
      </c>
      <c r="D110">
        <v>1.3165</v>
      </c>
      <c r="E110">
        <v>2.4712000000000001</v>
      </c>
      <c r="F110">
        <v>9.0463000000000005</v>
      </c>
      <c r="G110">
        <f>F110+E110</f>
        <v>11.5175</v>
      </c>
      <c r="H110">
        <f>E110+D110*(G110-E110)</f>
        <v>14.380653950000001</v>
      </c>
      <c r="I110" s="15">
        <f>(((H110/100)+1)^(1/365)-1)</f>
        <v>3.6818220032031057E-4</v>
      </c>
      <c r="J110">
        <f>1+I110</f>
        <v>1.0003681822003203</v>
      </c>
      <c r="K110">
        <f>C110-I110</f>
        <v>-3.310627743841553E-2</v>
      </c>
      <c r="L110" s="36">
        <f>K110^2</f>
        <v>1.0960256058293412E-3</v>
      </c>
      <c r="M110" s="7"/>
      <c r="N110" s="7"/>
      <c r="O110" s="7">
        <f>C110/$N$3</f>
        <v>-0.24563668536155683</v>
      </c>
      <c r="P110" s="7"/>
      <c r="Q110" s="7">
        <f>O110</f>
        <v>-0.24563668536155683</v>
      </c>
      <c r="R110" s="7">
        <f>RANK(Q110,$Q$4:$Q$124)</f>
        <v>67</v>
      </c>
      <c r="S110" s="7">
        <f>O110</f>
        <v>-0.24563668536155683</v>
      </c>
      <c r="T110" s="7">
        <f>RANK(S110,$S$4:$S$124)</f>
        <v>67</v>
      </c>
      <c r="U110">
        <v>107</v>
      </c>
      <c r="V110">
        <f>R110/(COUNT($U$4:$U$124)+1)-0.5</f>
        <v>4.9180327868852514E-2</v>
      </c>
      <c r="W110">
        <f>SUM($V$4:V110)/U110</f>
        <v>-1.118431132220008E-2</v>
      </c>
      <c r="X110">
        <f>(U110/11)*W110^2</f>
        <v>1.2167730648593217E-3</v>
      </c>
      <c r="Z110">
        <f>T110/(COUNT($O$4:$O$124)+1)-0.5</f>
        <v>4.9180327868852514E-2</v>
      </c>
      <c r="AA110">
        <f>SUM($Z$4:Z110)/U110</f>
        <v>-1.1414125938409672E-2</v>
      </c>
      <c r="AB110">
        <f>(U110/11)*AA110^2</f>
        <v>1.267291180941162E-3</v>
      </c>
    </row>
    <row r="111" spans="1:28" ht="15.75" x14ac:dyDescent="0.25">
      <c r="A111" s="4">
        <v>42717</v>
      </c>
      <c r="B111">
        <v>4.0460000000000003</v>
      </c>
      <c r="C111">
        <f>(B111-B110)/B110</f>
        <v>-0.11076923076923068</v>
      </c>
      <c r="D111">
        <v>1.3039000000000001</v>
      </c>
      <c r="E111">
        <v>2.4712999999999998</v>
      </c>
      <c r="F111">
        <v>9.0015999999999998</v>
      </c>
      <c r="G111">
        <f>F111+E111</f>
        <v>11.472899999999999</v>
      </c>
      <c r="H111">
        <f>E111+D111*(G111-E111)</f>
        <v>14.208486239999999</v>
      </c>
      <c r="I111" s="15">
        <f>(((H111/100)+1)^(1/365)-1)</f>
        <v>3.6405370025205386E-4</v>
      </c>
      <c r="J111">
        <f>1+I111</f>
        <v>1.0003640537002521</v>
      </c>
      <c r="K111">
        <f>C111-I111</f>
        <v>-0.11113328446948273</v>
      </c>
      <c r="L111" s="36">
        <f>K111^2</f>
        <v>1.2350606916974972E-2</v>
      </c>
      <c r="M111" s="7"/>
      <c r="N111" s="7"/>
      <c r="O111" s="7">
        <f>C111/$N$3</f>
        <v>-0.83111086605129814</v>
      </c>
      <c r="P111" s="7"/>
      <c r="Q111" s="7">
        <f>O111</f>
        <v>-0.83111086605129814</v>
      </c>
      <c r="R111" s="7">
        <f>RANK(Q111,$Q$4:$Q$124)</f>
        <v>105</v>
      </c>
      <c r="S111" s="7">
        <f>O111</f>
        <v>-0.83111086605129814</v>
      </c>
      <c r="T111" s="7">
        <f>RANK(S111,$S$4:$S$124)</f>
        <v>105</v>
      </c>
      <c r="U111">
        <v>108</v>
      </c>
      <c r="V111">
        <f>R111/(COUNT($U$4:$U$124)+1)-0.5</f>
        <v>0.36065573770491799</v>
      </c>
      <c r="W111">
        <f>SUM($V$4:V111)/U111</f>
        <v>-7.7413479052823196E-3</v>
      </c>
      <c r="X111">
        <f>(U111/11)*W111^2</f>
        <v>5.8838858892607709E-4</v>
      </c>
      <c r="Z111">
        <f>T111/(COUNT($O$4:$O$124)+1)-0.5</f>
        <v>0.36065573770491799</v>
      </c>
      <c r="AA111">
        <f>SUM($Z$4:Z111)/U111</f>
        <v>-7.9690346083788593E-3</v>
      </c>
      <c r="AB111">
        <f>(U111/11)*AA111^2</f>
        <v>6.2350866906093821E-4</v>
      </c>
    </row>
    <row r="112" spans="1:28" ht="15.75" x14ac:dyDescent="0.25">
      <c r="A112" s="4">
        <v>42718</v>
      </c>
      <c r="B112">
        <v>4.2</v>
      </c>
      <c r="C112">
        <f>(B112-B111)/B111</f>
        <v>3.8062283737024201E-2</v>
      </c>
      <c r="D112">
        <v>1.2924</v>
      </c>
      <c r="E112">
        <v>2.5707</v>
      </c>
      <c r="F112">
        <v>9.0373999999999999</v>
      </c>
      <c r="G112">
        <f>F112+E112</f>
        <v>11.6081</v>
      </c>
      <c r="H112">
        <f>E112+D112*(G112-E112)</f>
        <v>14.25063576</v>
      </c>
      <c r="I112" s="15">
        <f>(((H112/100)+1)^(1/365)-1)</f>
        <v>3.650649992181787E-4</v>
      </c>
      <c r="J112">
        <f>1+I112</f>
        <v>1.0003650649992182</v>
      </c>
      <c r="K112">
        <f>C112-I112</f>
        <v>3.7697218737806022E-2</v>
      </c>
      <c r="L112" s="36">
        <f>K112^2</f>
        <v>1.4210803005659934E-3</v>
      </c>
      <c r="M112" s="7"/>
      <c r="N112" s="7"/>
      <c r="O112" s="7">
        <f>C112/$N$3</f>
        <v>0.28558452000513185</v>
      </c>
      <c r="P112" s="7"/>
      <c r="Q112" s="7">
        <f>O112</f>
        <v>0.28558452000513185</v>
      </c>
      <c r="R112" s="7">
        <f>RANK(Q112,$Q$4:$Q$124)</f>
        <v>27</v>
      </c>
      <c r="S112" s="7">
        <f>O112</f>
        <v>0.28558452000513185</v>
      </c>
      <c r="T112" s="7">
        <f>RANK(S112,$S$4:$S$124)</f>
        <v>27</v>
      </c>
      <c r="U112">
        <v>109</v>
      </c>
      <c r="V112">
        <f>R112/(COUNT($U$4:$U$124)+1)-0.5</f>
        <v>-0.27868852459016391</v>
      </c>
      <c r="W112">
        <f>SUM($V$4:V112)/U112</f>
        <v>-1.0227101819822516E-2</v>
      </c>
      <c r="X112">
        <f>(U112/11)*W112^2</f>
        <v>1.0364276061817139E-3</v>
      </c>
      <c r="Z112">
        <f>T112/(COUNT($O$4:$O$124)+1)-0.5</f>
        <v>-0.27868852459016391</v>
      </c>
      <c r="AA112">
        <f>SUM($Z$4:Z112)/U112</f>
        <v>-1.0452699654083309E-2</v>
      </c>
      <c r="AB112">
        <f>(U112/11)*AA112^2</f>
        <v>1.0826566705794175E-3</v>
      </c>
    </row>
    <row r="113" spans="1:29" ht="15.75" x14ac:dyDescent="0.25">
      <c r="A113" s="4">
        <v>42719</v>
      </c>
      <c r="B113">
        <v>4.3049999999999997</v>
      </c>
      <c r="C113">
        <f>(B113-B112)/B112</f>
        <v>2.499999999999989E-2</v>
      </c>
      <c r="D113">
        <v>1.2948999999999999</v>
      </c>
      <c r="E113">
        <v>2.5967000000000002</v>
      </c>
      <c r="F113">
        <v>9.0421999999999993</v>
      </c>
      <c r="G113">
        <f>F113+E113</f>
        <v>11.6389</v>
      </c>
      <c r="H113">
        <f>E113+D113*(G113-E113)</f>
        <v>14.305444779999998</v>
      </c>
      <c r="I113" s="15">
        <f>(((H113/100)+1)^(1/365)-1)</f>
        <v>3.6637948289874878E-4</v>
      </c>
      <c r="J113">
        <f>1+I113</f>
        <v>1.0003663794828987</v>
      </c>
      <c r="K113">
        <f>C113-I113</f>
        <v>2.4633620517101142E-2</v>
      </c>
      <c r="L113" s="36">
        <f>K113^2</f>
        <v>6.0681525978054627E-4</v>
      </c>
      <c r="M113" s="7"/>
      <c r="N113" s="7"/>
      <c r="O113" s="7">
        <f>C113/$N$3</f>
        <v>0.18757710518518814</v>
      </c>
      <c r="P113" s="7"/>
      <c r="Q113" s="7">
        <f>O113</f>
        <v>0.18757710518518814</v>
      </c>
      <c r="R113" s="7">
        <f>RANK(Q113,$Q$4:$Q$124)</f>
        <v>32</v>
      </c>
      <c r="S113" s="7">
        <f>O113</f>
        <v>0.18757710518518814</v>
      </c>
      <c r="T113" s="7">
        <f>RANK(S113,$S$4:$S$124)</f>
        <v>32</v>
      </c>
      <c r="U113">
        <v>110</v>
      </c>
      <c r="V113">
        <f>R113/(COUNT($U$4:$U$124)+1)-0.5</f>
        <v>-0.23770491803278687</v>
      </c>
      <c r="W113">
        <f>SUM($V$4:V113)/U113</f>
        <v>-1.2295081967213101E-2</v>
      </c>
      <c r="X113">
        <f>(U113/11)*W113^2</f>
        <v>1.5116904058048877E-3</v>
      </c>
      <c r="Z113">
        <f>T113/(COUNT($O$4:$O$124)+1)-0.5</f>
        <v>-0.23770491803278687</v>
      </c>
      <c r="AA113">
        <f>SUM($Z$4:Z113)/U113</f>
        <v>-1.2518628912071523E-2</v>
      </c>
      <c r="AB113">
        <f>(U113/11)*AA113^2</f>
        <v>1.5671606983815305E-3</v>
      </c>
    </row>
    <row r="114" spans="1:29" ht="15.75" x14ac:dyDescent="0.25">
      <c r="A114" s="4">
        <v>42720</v>
      </c>
      <c r="B114">
        <v>3.9830000000000001</v>
      </c>
      <c r="C114">
        <f>(B114-B113)/B113</f>
        <v>-7.4796747967479593E-2</v>
      </c>
      <c r="D114">
        <v>1.296</v>
      </c>
      <c r="E114">
        <v>2.5916000000000001</v>
      </c>
      <c r="F114">
        <v>9.0321999999999996</v>
      </c>
      <c r="G114">
        <f>F114+E114</f>
        <v>11.623799999999999</v>
      </c>
      <c r="H114">
        <f>E114+D114*(G114-E114)</f>
        <v>14.2973312</v>
      </c>
      <c r="I114" s="15">
        <f>(((H114/100)+1)^(1/365)-1)</f>
        <v>3.6618493470652602E-4</v>
      </c>
      <c r="J114">
        <f>1+I114</f>
        <v>1.0003661849347065</v>
      </c>
      <c r="K114">
        <f>C114-I114</f>
        <v>-7.5162932902186119E-2</v>
      </c>
      <c r="L114" s="36">
        <f>K114^2</f>
        <v>5.6494664824585329E-3</v>
      </c>
      <c r="M114" s="7"/>
      <c r="N114" s="7"/>
      <c r="O114" s="7">
        <f>C114/$N$3</f>
        <v>-0.5612062984402395</v>
      </c>
      <c r="P114" s="7"/>
      <c r="Q114" s="7">
        <f>O114</f>
        <v>-0.5612062984402395</v>
      </c>
      <c r="R114" s="7">
        <f>RANK(Q114,$Q$4:$Q$124)</f>
        <v>92</v>
      </c>
      <c r="S114" s="7">
        <f>O114</f>
        <v>-0.5612062984402395</v>
      </c>
      <c r="T114" s="7">
        <f>RANK(S114,$S$4:$S$124)</f>
        <v>92</v>
      </c>
      <c r="U114">
        <v>111</v>
      </c>
      <c r="V114">
        <f>R114/(COUNT($U$4:$U$124)+1)-0.5</f>
        <v>0.25409836065573765</v>
      </c>
      <c r="W114">
        <f>SUM($V$4:V114)/U114</f>
        <v>-9.8951410426820138E-3</v>
      </c>
      <c r="X114">
        <f>(U114/11)*W114^2</f>
        <v>9.8803941856884367E-4</v>
      </c>
      <c r="Z114">
        <f>T114/(COUNT($O$4:$O$124)+1)-0.5</f>
        <v>0.25409836065573765</v>
      </c>
      <c r="AA114">
        <f>SUM($Z$4:Z114)/U114</f>
        <v>-1.0116674051100269E-2</v>
      </c>
      <c r="AB114">
        <f>(U114/11)*AA114^2</f>
        <v>1.0327752198217104E-3</v>
      </c>
    </row>
    <row r="115" spans="1:29" ht="15.75" x14ac:dyDescent="0.25">
      <c r="A115" s="4">
        <v>42723</v>
      </c>
      <c r="B115">
        <v>3.7309999999999999</v>
      </c>
      <c r="C115">
        <f>(B115-B114)/B114</f>
        <v>-6.3268892794376155E-2</v>
      </c>
      <c r="D115">
        <v>1.2865</v>
      </c>
      <c r="E115">
        <v>2.5381999999999998</v>
      </c>
      <c r="F115">
        <v>8.9466999999999999</v>
      </c>
      <c r="G115">
        <f>F115+E115</f>
        <v>11.4849</v>
      </c>
      <c r="H115">
        <f>E115+D115*(G115-E115)</f>
        <v>14.048129549999999</v>
      </c>
      <c r="I115" s="15">
        <f>(((H115/100)+1)^(1/365)-1)</f>
        <v>3.6020283649440543E-4</v>
      </c>
      <c r="J115">
        <f>1+I115</f>
        <v>1.0003602028364944</v>
      </c>
      <c r="K115">
        <f>C115-I115</f>
        <v>-6.3629095630870561E-2</v>
      </c>
      <c r="L115" s="36">
        <f>K115^2</f>
        <v>4.0486618108024714E-3</v>
      </c>
      <c r="M115" s="7"/>
      <c r="N115" s="7"/>
      <c r="O115" s="7">
        <f>C115/$N$3</f>
        <v>-0.47471183034564562</v>
      </c>
      <c r="P115" s="7"/>
      <c r="Q115" s="7">
        <f>O115</f>
        <v>-0.47471183034564562</v>
      </c>
      <c r="R115" s="7">
        <f>RANK(Q115,$Q$4:$Q$124)</f>
        <v>84</v>
      </c>
      <c r="S115" s="7">
        <f>O115</f>
        <v>-0.47471183034564562</v>
      </c>
      <c r="T115" s="7">
        <f>RANK(S115,$S$4:$S$124)</f>
        <v>84</v>
      </c>
      <c r="U115">
        <v>112</v>
      </c>
      <c r="V115">
        <f>R115/(COUNT($U$4:$U$124)+1)-0.5</f>
        <v>0.18852459016393441</v>
      </c>
      <c r="W115">
        <f>SUM($V$4:V115)/U115</f>
        <v>-8.1235362997657944E-3</v>
      </c>
      <c r="X115">
        <f>(U115/11)*W115^2</f>
        <v>6.7191693686587302E-4</v>
      </c>
      <c r="Z115">
        <f>T115/(COUNT($O$4:$O$124)+1)-0.5</f>
        <v>0.18852459016393441</v>
      </c>
      <c r="AA115">
        <f>SUM($Z$4:Z115)/U115</f>
        <v>-8.343091334894602E-3</v>
      </c>
      <c r="AB115">
        <f>(U115/11)*AA115^2</f>
        <v>7.0872757986436912E-4</v>
      </c>
    </row>
    <row r="116" spans="1:29" ht="15.75" x14ac:dyDescent="0.25">
      <c r="A116" s="4">
        <v>42724</v>
      </c>
      <c r="B116">
        <v>3.5</v>
      </c>
      <c r="C116">
        <f>(B116-B115)/B115</f>
        <v>-6.1913696060037493E-2</v>
      </c>
      <c r="D116">
        <v>1.2819</v>
      </c>
      <c r="E116">
        <v>2.5586000000000002</v>
      </c>
      <c r="F116">
        <v>8.9169999999999998</v>
      </c>
      <c r="G116">
        <f>F116+E116</f>
        <v>11.4756</v>
      </c>
      <c r="H116">
        <f>E116+D116*(G116-E116)</f>
        <v>13.9893023</v>
      </c>
      <c r="I116" s="15">
        <f>(((H116/100)+1)^(1/365)-1)</f>
        <v>3.5878878363160283E-4</v>
      </c>
      <c r="J116">
        <f>1+I116</f>
        <v>1.0003587887836316</v>
      </c>
      <c r="K116">
        <f>C116-I116</f>
        <v>-6.2272484843669096E-2</v>
      </c>
      <c r="L116" s="36">
        <f>K116^2</f>
        <v>3.8778623686049974E-3</v>
      </c>
      <c r="M116" s="7"/>
      <c r="N116" s="7"/>
      <c r="O116" s="7">
        <f>C116/$N$3</f>
        <v>-0.46454367513029887</v>
      </c>
      <c r="P116" s="7"/>
      <c r="Q116" s="7">
        <f>O116</f>
        <v>-0.46454367513029887</v>
      </c>
      <c r="R116" s="7">
        <f>RANK(Q116,$Q$4:$Q$124)</f>
        <v>83</v>
      </c>
      <c r="S116" s="7">
        <f>O116</f>
        <v>-0.46454367513029887</v>
      </c>
      <c r="T116" s="7">
        <f>RANK(S116,$S$4:$S$124)</f>
        <v>83</v>
      </c>
      <c r="U116">
        <v>113</v>
      </c>
      <c r="V116">
        <f>R116/(COUNT($U$4:$U$124)+1)-0.5</f>
        <v>0.18032786885245899</v>
      </c>
      <c r="W116">
        <f>SUM($V$4:V116)/U116</f>
        <v>-6.455824749746107E-3</v>
      </c>
      <c r="X116">
        <f>(U116/11)*W116^2</f>
        <v>4.2814337013964416E-4</v>
      </c>
      <c r="Z116">
        <f>T116/(COUNT($O$4:$O$124)+1)-0.5</f>
        <v>0.18032786885245899</v>
      </c>
      <c r="AA116">
        <f>SUM($Z$4:Z116)/U116</f>
        <v>-6.6734368199622696E-3</v>
      </c>
      <c r="AB116">
        <f>(U116/11)*AA116^2</f>
        <v>4.5749343326119814E-4</v>
      </c>
    </row>
    <row r="117" spans="1:29" ht="15.75" x14ac:dyDescent="0.25">
      <c r="A117" s="4">
        <v>42725</v>
      </c>
      <c r="B117">
        <v>3.472</v>
      </c>
      <c r="C117">
        <f>(B117-B116)/B116</f>
        <v>-8.0000000000000071E-3</v>
      </c>
      <c r="D117">
        <v>1.2817000000000001</v>
      </c>
      <c r="E117">
        <v>2.5348000000000002</v>
      </c>
      <c r="F117">
        <v>8.9191000000000003</v>
      </c>
      <c r="G117">
        <f>F117+E117</f>
        <v>11.453900000000001</v>
      </c>
      <c r="H117">
        <f>E117+D117*(G117-E117)</f>
        <v>13.966410470000001</v>
      </c>
      <c r="I117" s="15">
        <f>(((H117/100)+1)^(1/365)-1)</f>
        <v>3.582383273441625E-4</v>
      </c>
      <c r="J117">
        <f>1+I117</f>
        <v>1.0003582383273442</v>
      </c>
      <c r="K117">
        <f>C117-I117</f>
        <v>-8.3582383273441696E-3</v>
      </c>
      <c r="L117" s="36">
        <f>K117^2</f>
        <v>6.9860147936685063E-5</v>
      </c>
      <c r="M117" s="7"/>
      <c r="N117" s="7"/>
      <c r="O117" s="7">
        <f>C117/$N$3</f>
        <v>-6.0024673659260522E-2</v>
      </c>
      <c r="P117" s="7"/>
      <c r="Q117" s="7">
        <f>O117</f>
        <v>-6.0024673659260522E-2</v>
      </c>
      <c r="R117" s="7">
        <f>RANK(Q117,$Q$4:$Q$124)</f>
        <v>48</v>
      </c>
      <c r="S117" s="7">
        <f>O117</f>
        <v>-6.0024673659260522E-2</v>
      </c>
      <c r="T117" s="7">
        <f>RANK(S117,$S$4:$S$124)</f>
        <v>48</v>
      </c>
      <c r="U117">
        <v>114</v>
      </c>
      <c r="V117">
        <f>R117/(COUNT($U$4:$U$124)+1)-0.5</f>
        <v>-0.10655737704918034</v>
      </c>
      <c r="W117">
        <f>SUM($V$4:V117)/U117</f>
        <v>-7.3339085418464072E-3</v>
      </c>
      <c r="X117">
        <f>(U117/11)*W117^2</f>
        <v>5.5742076845628329E-4</v>
      </c>
      <c r="Z117">
        <f>T117/(COUNT($O$4:$O$124)+1)-0.5</f>
        <v>-0.10655737704918034</v>
      </c>
      <c r="AA117">
        <f>SUM($Z$4:Z117)/U117</f>
        <v>-7.5496117342536556E-3</v>
      </c>
      <c r="AB117">
        <f>(U117/11)*AA117^2</f>
        <v>5.9069242332088863E-4</v>
      </c>
    </row>
    <row r="118" spans="1:29" ht="15.75" x14ac:dyDescent="0.25">
      <c r="A118" s="4">
        <v>42726</v>
      </c>
      <c r="B118">
        <v>3.444</v>
      </c>
      <c r="C118">
        <f>(B118-B117)/B117</f>
        <v>-8.0645161290322648E-3</v>
      </c>
      <c r="D118">
        <v>1.2814999999999999</v>
      </c>
      <c r="E118">
        <v>2.5514999999999999</v>
      </c>
      <c r="F118">
        <v>8.9256999999999991</v>
      </c>
      <c r="G118">
        <f>F118+E118</f>
        <v>11.4772</v>
      </c>
      <c r="H118">
        <f>E118+D118*(G118-E118)</f>
        <v>13.989784549999996</v>
      </c>
      <c r="I118" s="15">
        <f>(((H118/100)+1)^(1/365)-1)</f>
        <v>3.5880037861568681E-4</v>
      </c>
      <c r="J118">
        <f>1+I118</f>
        <v>1.0003588003786157</v>
      </c>
      <c r="K118">
        <f>C118-I118</f>
        <v>-8.4233165076479516E-3</v>
      </c>
      <c r="L118" s="36">
        <f>K118^2</f>
        <v>7.0952260988014479E-5</v>
      </c>
      <c r="M118" s="7"/>
      <c r="N118" s="7"/>
      <c r="O118" s="7">
        <f>C118/$N$3</f>
        <v>-6.0508743608125526E-2</v>
      </c>
      <c r="P118" s="7"/>
      <c r="Q118" s="7">
        <f>O118</f>
        <v>-6.0508743608125526E-2</v>
      </c>
      <c r="R118" s="7">
        <f>RANK(Q118,$Q$4:$Q$124)</f>
        <v>49</v>
      </c>
      <c r="S118" s="7">
        <f>O118</f>
        <v>-6.0508743608125526E-2</v>
      </c>
      <c r="T118" s="7">
        <f>RANK(S118,$S$4:$S$124)</f>
        <v>49</v>
      </c>
      <c r="U118">
        <v>115</v>
      </c>
      <c r="V118">
        <f>R118/(COUNT($U$4:$U$124)+1)-0.5</f>
        <v>-9.8360655737704916E-2</v>
      </c>
      <c r="W118">
        <f>SUM($V$4:V118)/U118</f>
        <v>-8.1254454739843069E-3</v>
      </c>
      <c r="X118">
        <f>(U118/11)*W118^2</f>
        <v>6.9023903430268975E-4</v>
      </c>
      <c r="Z118">
        <f>T118/(COUNT($O$4:$O$124)+1)-0.5</f>
        <v>-9.8360655737704916E-2</v>
      </c>
      <c r="AA118">
        <f>SUM($Z$4:Z118)/U118</f>
        <v>-8.3392729864575806E-3</v>
      </c>
      <c r="AB118">
        <f>(U118/11)*AA118^2</f>
        <v>7.2704540940054835E-4</v>
      </c>
    </row>
    <row r="119" spans="1:29" ht="15.75" x14ac:dyDescent="0.25">
      <c r="A119" s="4">
        <v>42727</v>
      </c>
      <c r="B119">
        <v>3.1850000000000001</v>
      </c>
      <c r="C119">
        <f>(B119-B118)/B118</f>
        <v>-7.520325203252029E-2</v>
      </c>
      <c r="D119">
        <v>1.2793000000000001</v>
      </c>
      <c r="E119">
        <v>2.5373000000000001</v>
      </c>
      <c r="F119">
        <v>8.9219000000000008</v>
      </c>
      <c r="G119">
        <f>F119+E119</f>
        <v>11.459200000000001</v>
      </c>
      <c r="H119">
        <f>E119+D119*(G119-E119)</f>
        <v>13.951086670000002</v>
      </c>
      <c r="I119" s="15">
        <f>(((H119/100)+1)^(1/365)-1)</f>
        <v>3.5786979007523811E-4</v>
      </c>
      <c r="J119">
        <f>1+I119</f>
        <v>1.0003578697900752</v>
      </c>
      <c r="K119">
        <f>C119-I119</f>
        <v>-7.5561121822595528E-2</v>
      </c>
      <c r="L119" s="36">
        <f>K119^2</f>
        <v>5.7094831310891218E-3</v>
      </c>
      <c r="M119" s="7"/>
      <c r="N119" s="7"/>
      <c r="O119" s="7">
        <f>C119/$N$3</f>
        <v>-0.56425633267089337</v>
      </c>
      <c r="P119" s="7"/>
      <c r="Q119" s="7">
        <f>O119</f>
        <v>-0.56425633267089337</v>
      </c>
      <c r="R119" s="7">
        <f>RANK(Q119,$Q$4:$Q$124)</f>
        <v>93</v>
      </c>
      <c r="S119" s="7">
        <f>O119</f>
        <v>-0.56425633267089337</v>
      </c>
      <c r="T119" s="7">
        <f>RANK(S119,$S$4:$S$124)</f>
        <v>93</v>
      </c>
      <c r="U119">
        <v>116</v>
      </c>
      <c r="V119">
        <f>R119/(COUNT($U$4:$U$124)+1)-0.5</f>
        <v>0.26229508196721307</v>
      </c>
      <c r="W119">
        <f>SUM($V$4:V119)/U119</f>
        <v>-5.7942340305257092E-3</v>
      </c>
      <c r="X119">
        <f>(U119/11)*W119^2</f>
        <v>3.5404410618711414E-4</v>
      </c>
      <c r="Z119">
        <f>T119/(COUNT($O$4:$O$124)+1)-0.5</f>
        <v>0.26229508196721307</v>
      </c>
      <c r="AA119">
        <f>SUM($Z$4:Z119)/U119</f>
        <v>-6.0062182023742118E-3</v>
      </c>
      <c r="AB119">
        <f>(U119/11)*AA119^2</f>
        <v>3.8042365663323922E-4</v>
      </c>
    </row>
    <row r="120" spans="1:29" ht="15.75" x14ac:dyDescent="0.25">
      <c r="A120" s="4">
        <v>42731</v>
      </c>
      <c r="B120">
        <v>2.8980000000000001</v>
      </c>
      <c r="C120">
        <f>(B120-B119)/B119</f>
        <v>-9.0109890109890081E-2</v>
      </c>
      <c r="D120">
        <v>1.2753999999999999</v>
      </c>
      <c r="E120">
        <v>2.5596000000000001</v>
      </c>
      <c r="F120">
        <v>8.9093</v>
      </c>
      <c r="G120">
        <f>F120+E120</f>
        <v>11.4689</v>
      </c>
      <c r="H120">
        <f>E120+D120*(G120-E120)</f>
        <v>13.922521219999998</v>
      </c>
      <c r="I120" s="15">
        <f>(((H120/100)+1)^(1/365)-1)</f>
        <v>3.5718265927031645E-4</v>
      </c>
      <c r="J120">
        <f>1+I120</f>
        <v>1.0003571826592703</v>
      </c>
      <c r="K120">
        <f>C120-I120</f>
        <v>-9.0467072769160398E-2</v>
      </c>
      <c r="L120" s="36">
        <f>K120^2</f>
        <v>8.184291255420563E-3</v>
      </c>
      <c r="M120" s="7"/>
      <c r="N120" s="7"/>
      <c r="O120" s="7">
        <f>C120/$N$3</f>
        <v>-0.67610209341474681</v>
      </c>
      <c r="P120" s="7"/>
      <c r="Q120" s="7">
        <f>O120</f>
        <v>-0.67610209341474681</v>
      </c>
      <c r="R120" s="7">
        <f>RANK(Q120,$Q$4:$Q$124)</f>
        <v>100</v>
      </c>
      <c r="S120" s="7">
        <f>O120</f>
        <v>-0.67610209341474681</v>
      </c>
      <c r="T120" s="7">
        <f>RANK(S120,$S$4:$S$124)</f>
        <v>100</v>
      </c>
      <c r="U120">
        <v>117</v>
      </c>
      <c r="V120">
        <f>R120/(COUNT($U$4:$U$124)+1)-0.5</f>
        <v>0.31967213114754101</v>
      </c>
      <c r="W120">
        <f>SUM($V$4:V120)/U120</f>
        <v>-3.012470225584968E-3</v>
      </c>
      <c r="X120">
        <f>(U120/11)*W120^2</f>
        <v>9.6524753874927815E-5</v>
      </c>
      <c r="Z120">
        <f>T120/(COUNT($O$4:$O$124)+1)-0.5</f>
        <v>0.31967213114754101</v>
      </c>
      <c r="AA120">
        <f>SUM($Z$4:Z120)/U120</f>
        <v>-3.2226425669048511E-3</v>
      </c>
      <c r="AB120">
        <f>(U120/11)*AA120^2</f>
        <v>1.104631580310154E-4</v>
      </c>
    </row>
    <row r="121" spans="1:29" ht="15.75" x14ac:dyDescent="0.25">
      <c r="A121" s="4">
        <v>42732</v>
      </c>
      <c r="B121">
        <v>2.48</v>
      </c>
      <c r="C121">
        <f>(B121-B120)/B120</f>
        <v>-0.14423740510697036</v>
      </c>
      <c r="D121">
        <v>1.3012000000000001</v>
      </c>
      <c r="E121">
        <v>2.508</v>
      </c>
      <c r="F121">
        <v>8.9521999999999995</v>
      </c>
      <c r="G121">
        <f>F121+E121</f>
        <v>11.4602</v>
      </c>
      <c r="H121">
        <f>E121+D121*(G121-E121)</f>
        <v>14.156602640000003</v>
      </c>
      <c r="I121" s="15">
        <f>(((H121/100)+1)^(1/365)-1)</f>
        <v>3.6280833903656884E-4</v>
      </c>
      <c r="J121">
        <f>1+I121</f>
        <v>1.0003628083390366</v>
      </c>
      <c r="K121">
        <f>C121-I121</f>
        <v>-0.14460021344600693</v>
      </c>
      <c r="L121" s="36">
        <f>K121^2</f>
        <v>2.0909221728630762E-2</v>
      </c>
      <c r="M121" s="7"/>
      <c r="N121" s="7"/>
      <c r="O121" s="7">
        <f>C121/$N$3</f>
        <v>-1.0822253963755557</v>
      </c>
      <c r="P121" s="7"/>
      <c r="Q121" s="7">
        <f>O121</f>
        <v>-1.0822253963755557</v>
      </c>
      <c r="R121" s="7">
        <f>RANK(Q121,$Q$4:$Q$124)</f>
        <v>112</v>
      </c>
      <c r="S121" s="7">
        <f>O121</f>
        <v>-1.0822253963755557</v>
      </c>
      <c r="T121" s="7">
        <f>RANK(S121,$S$4:$S$124)</f>
        <v>112</v>
      </c>
      <c r="U121">
        <v>118</v>
      </c>
      <c r="V121">
        <f>R121/(COUNT($U$4:$U$124)+1)-0.5</f>
        <v>0.41803278688524592</v>
      </c>
      <c r="W121">
        <f>SUM($V$4:V121)/U121</f>
        <v>5.5570991942207357E-4</v>
      </c>
      <c r="X121">
        <f>(U121/11)*W121^2</f>
        <v>3.3127267923820295E-6</v>
      </c>
      <c r="Z121">
        <f>T121/(COUNT($O$4:$O$124)+1)-0.5</f>
        <v>0.41803278688524592</v>
      </c>
      <c r="AA121">
        <f>SUM($Z$4:Z121)/U121</f>
        <v>3.4731869963879931E-4</v>
      </c>
      <c r="AB121">
        <f>(U121/11)*AA121^2</f>
        <v>1.2940339032742549E-6</v>
      </c>
    </row>
    <row r="122" spans="1:29" ht="15.75" x14ac:dyDescent="0.25">
      <c r="A122" s="4">
        <v>42733</v>
      </c>
      <c r="B122">
        <v>2.44</v>
      </c>
      <c r="C122">
        <f>(B122-B121)/B121</f>
        <v>-1.612903225806453E-2</v>
      </c>
      <c r="D122">
        <v>1.3012999999999999</v>
      </c>
      <c r="E122">
        <v>2.4750000000000001</v>
      </c>
      <c r="F122">
        <v>8.9554000000000009</v>
      </c>
      <c r="G122">
        <f>F122+E122</f>
        <v>11.430400000000001</v>
      </c>
      <c r="H122">
        <f>E122+D122*(G122-E122)</f>
        <v>14.12866202</v>
      </c>
      <c r="I122" s="15">
        <f>(((H122/100)+1)^(1/365)-1)</f>
        <v>3.6213744692714656E-4</v>
      </c>
      <c r="J122">
        <f>1+I122</f>
        <v>1.0003621374469271</v>
      </c>
      <c r="K122">
        <f>C122-I122</f>
        <v>-1.6491169704991676E-2</v>
      </c>
      <c r="L122" s="36">
        <f>K122^2</f>
        <v>2.7195867823883525E-4</v>
      </c>
      <c r="M122" s="7"/>
      <c r="N122" s="7"/>
      <c r="O122" s="7">
        <f>C122/$N$3</f>
        <v>-0.12101748721625105</v>
      </c>
      <c r="P122" s="7"/>
      <c r="Q122" s="7">
        <f>O122</f>
        <v>-0.12101748721625105</v>
      </c>
      <c r="R122" s="7">
        <f>RANK(Q122,$Q$4:$Q$124)</f>
        <v>55</v>
      </c>
      <c r="S122" s="7">
        <f>O122</f>
        <v>-0.12101748721625105</v>
      </c>
      <c r="T122" s="7">
        <f>RANK(S122,$S$4:$S$124)</f>
        <v>55</v>
      </c>
      <c r="U122">
        <v>119</v>
      </c>
      <c r="V122">
        <f>R122/(COUNT($U$4:$U$124)+1)-0.5</f>
        <v>-4.9180327868852458E-2</v>
      </c>
      <c r="W122">
        <f>SUM($V$4:V122)/U122</f>
        <v>1.3776002204161534E-4</v>
      </c>
      <c r="X122">
        <f>(U122/11)*W122^2</f>
        <v>2.0530554700689593E-7</v>
      </c>
      <c r="Z122">
        <f>T122/(COUNT($O$4:$O$124)+1)-0.5</f>
        <v>-4.9180327868852458E-2</v>
      </c>
      <c r="AA122">
        <f>SUM($Z$4:Z122)/U122</f>
        <v>-6.8880011020791109E-5</v>
      </c>
      <c r="AB122">
        <f>(U122/11)*AA122^2</f>
        <v>5.1326386751699299E-8</v>
      </c>
    </row>
    <row r="123" spans="1:29" s="27" customFormat="1" ht="16.5" thickBot="1" x14ac:dyDescent="0.3">
      <c r="A123" s="26">
        <v>42734</v>
      </c>
      <c r="B123" s="27">
        <v>2</v>
      </c>
      <c r="C123" s="27">
        <f>(B123-B122)/B122</f>
        <v>-0.18032786885245899</v>
      </c>
      <c r="D123">
        <v>1.3235000000000001</v>
      </c>
      <c r="E123" s="27">
        <v>2.4443000000000001</v>
      </c>
      <c r="F123" s="27">
        <v>8.9720999999999993</v>
      </c>
      <c r="G123">
        <f>F123+E123</f>
        <v>11.416399999999999</v>
      </c>
      <c r="H123">
        <f>E123+D123*(G123-E123)</f>
        <v>14.31887435</v>
      </c>
      <c r="I123" s="15">
        <f>(((H123/100)+1)^(1/365)-1)</f>
        <v>3.6670146814432591E-4</v>
      </c>
      <c r="J123" s="27">
        <f>1+I123</f>
        <v>1.0003667014681443</v>
      </c>
      <c r="K123" s="27">
        <f>C123-I123</f>
        <v>-0.18069457032060332</v>
      </c>
      <c r="L123" s="38">
        <f>K123^2</f>
        <v>3.2650527743347459E-2</v>
      </c>
      <c r="O123" s="27">
        <f>C123/$N$3</f>
        <v>-1.3530151849423464</v>
      </c>
      <c r="Q123" s="7">
        <f>O123</f>
        <v>-1.3530151849423464</v>
      </c>
      <c r="R123" s="7">
        <f>RANK(Q123,$Q$4:$Q$124)</f>
        <v>118</v>
      </c>
      <c r="S123" s="7">
        <f>O123</f>
        <v>-1.3530151849423464</v>
      </c>
      <c r="T123" s="7">
        <f>RANK(S123,$S$4:$S$124)</f>
        <v>118</v>
      </c>
      <c r="U123">
        <v>120</v>
      </c>
      <c r="V123">
        <f>R123/(COUNT($U$4:$U$124)+1)-0.5</f>
        <v>0.46721311475409832</v>
      </c>
      <c r="W123">
        <f>SUM($V$4:V123)/U123</f>
        <v>4.0300546448087549E-3</v>
      </c>
      <c r="X123">
        <f>(U123/11)*W123^2</f>
        <v>1.7717825934703222E-4</v>
      </c>
      <c r="Z123">
        <f>T123/(COUNT($O$4:$O$124)+1)-0.5</f>
        <v>0.46721311475409832</v>
      </c>
      <c r="AA123">
        <f>SUM($Z$4:Z123)/U123</f>
        <v>3.8251366120218683E-3</v>
      </c>
      <c r="AB123">
        <f>(U123/11)*AA123^2</f>
        <v>1.5961821927960149E-4</v>
      </c>
    </row>
    <row r="124" spans="1:29" ht="16.5" thickBot="1" x14ac:dyDescent="0.3">
      <c r="A124" s="4">
        <v>42738</v>
      </c>
      <c r="B124">
        <v>1.88</v>
      </c>
      <c r="C124">
        <f>(B124-B123)/B123</f>
        <v>-6.0000000000000053E-2</v>
      </c>
      <c r="D124">
        <v>1.3256999999999999</v>
      </c>
      <c r="E124">
        <v>2.4443999999999999</v>
      </c>
      <c r="F124">
        <v>9.4079999999999995</v>
      </c>
      <c r="G124">
        <f>F124+E124</f>
        <v>11.852399999999999</v>
      </c>
      <c r="H124">
        <f>E124+D124*(G124-E124)</f>
        <v>14.916585599999998</v>
      </c>
      <c r="I124" s="15">
        <f>(((H124/100)+1)^(1/365)-1)</f>
        <v>3.809940298733494E-4</v>
      </c>
      <c r="J124">
        <f>1+I124</f>
        <v>1.0003809940298733</v>
      </c>
      <c r="K124">
        <f>C124-I124</f>
        <v>-6.0380994029873403E-2</v>
      </c>
      <c r="L124" s="36">
        <f>K124^2</f>
        <v>3.6458644400356073E-3</v>
      </c>
      <c r="M124" s="7"/>
      <c r="N124" s="7"/>
      <c r="O124" s="7">
        <f>C124/$N$3</f>
        <v>-0.45018505244445389</v>
      </c>
      <c r="P124" s="29" t="s">
        <v>62</v>
      </c>
      <c r="Q124" s="11">
        <f>'[1]CAPM Adj Return'!$F$19</f>
        <v>2.5969898379676533</v>
      </c>
      <c r="R124" s="7">
        <f>RANK(Q124,$Q$4:$Q$124)</f>
        <v>2</v>
      </c>
      <c r="S124" s="11">
        <f>'[1]CAPM Adj Return'!$F$20</f>
        <v>1.852506041033914</v>
      </c>
      <c r="T124" s="7">
        <f>RANK(S124,$S$4:$S$124)</f>
        <v>5</v>
      </c>
      <c r="U124">
        <v>121</v>
      </c>
      <c r="V124">
        <f>R124/(COUNT($U$4:$U$124)+1)-0.5</f>
        <v>-0.48360655737704916</v>
      </c>
      <c r="W124">
        <f>SUM($V$4:V124)/U124</f>
        <v>1.1469246122160708E-17</v>
      </c>
      <c r="X124">
        <f>(U124/11)*W124^2</f>
        <v>1.446979672717683E-33</v>
      </c>
      <c r="Y124" s="7" t="s">
        <v>74</v>
      </c>
      <c r="Z124">
        <f>T124/(COUNT($O$4:$O$124)+1)-0.5</f>
        <v>-0.45901639344262296</v>
      </c>
      <c r="AA124">
        <f>SUM($Z$4:Z124)/U124</f>
        <v>1.0092936587501423E-17</v>
      </c>
      <c r="AB124">
        <f>(U124/11)*AA124^2</f>
        <v>1.1205410585525736E-33</v>
      </c>
      <c r="AC124" s="7" t="s">
        <v>74</v>
      </c>
    </row>
    <row r="125" spans="1:29" ht="15.75" x14ac:dyDescent="0.25">
      <c r="A125" s="4">
        <v>42739</v>
      </c>
      <c r="B125">
        <v>2.09</v>
      </c>
      <c r="C125">
        <f>(B125-B124)/B124</f>
        <v>0.11170212765957445</v>
      </c>
      <c r="D125">
        <v>1.341</v>
      </c>
      <c r="E125">
        <v>2.4390000000000001</v>
      </c>
      <c r="F125">
        <v>9.3993000000000002</v>
      </c>
      <c r="G125">
        <f>F125+E125</f>
        <v>11.8383</v>
      </c>
      <c r="H125">
        <f>E125+D125*(G125-E125)</f>
        <v>15.043461300000001</v>
      </c>
      <c r="I125" s="15">
        <f>(((H125/100)+1)^(1/365)-1)</f>
        <v>3.8401836091228603E-4</v>
      </c>
      <c r="J125">
        <f>1+I125</f>
        <v>1.0003840183609123</v>
      </c>
      <c r="K125">
        <f>C125-I125</f>
        <v>0.11131810929866216</v>
      </c>
      <c r="L125" s="36">
        <f>K125^2</f>
        <v>1.2391721457828896E-2</v>
      </c>
      <c r="M125" s="7"/>
      <c r="N125" s="7"/>
      <c r="O125" s="7">
        <f>C125/$N$3</f>
        <v>0.83811046997637606</v>
      </c>
      <c r="P125" s="7"/>
      <c r="Q125" s="7"/>
      <c r="R125" s="7"/>
      <c r="S125" s="7"/>
      <c r="X125">
        <f>SUM(X4:X124)</f>
        <v>0.34370256043059738</v>
      </c>
      <c r="Y125">
        <f>SQRT(X125/U124)</f>
        <v>5.3296501089208893E-2</v>
      </c>
      <c r="AB125">
        <f>SUM(AB4:AB124)</f>
        <v>0.34612005436752763</v>
      </c>
      <c r="AC125">
        <f>SQRT(AB125/U124)</f>
        <v>5.3483607928850548E-2</v>
      </c>
    </row>
    <row r="126" spans="1:29" ht="15.75" x14ac:dyDescent="0.25">
      <c r="A126" s="4">
        <v>42740</v>
      </c>
      <c r="B126">
        <v>3.9699999999999998</v>
      </c>
      <c r="C126">
        <f>(B126-B125)/B125</f>
        <v>0.8995215311004785</v>
      </c>
      <c r="D126">
        <v>1.3178000000000001</v>
      </c>
      <c r="E126">
        <v>2.3443000000000001</v>
      </c>
      <c r="F126">
        <v>9.4039000000000001</v>
      </c>
      <c r="G126">
        <f>F126+E126</f>
        <v>11.748200000000001</v>
      </c>
      <c r="H126">
        <f>E126+D126*(G126-E126)</f>
        <v>14.736759420000002</v>
      </c>
      <c r="I126" s="15">
        <f>(((H126/100)+1)^(1/365)-1)</f>
        <v>3.7670181096283173E-4</v>
      </c>
      <c r="J126">
        <f>1+I126</f>
        <v>1.0003767018109628</v>
      </c>
      <c r="K126">
        <f>C126-I126</f>
        <v>0.89914482928951567</v>
      </c>
      <c r="L126" s="36">
        <f>K126^2</f>
        <v>0.80846142403807231</v>
      </c>
      <c r="M126" s="7"/>
      <c r="N126" s="7"/>
      <c r="O126" s="7">
        <f>C126/$N$3</f>
        <v>6.7491857942230675</v>
      </c>
      <c r="P126" s="7"/>
      <c r="Q126" s="7"/>
      <c r="R126" s="7"/>
      <c r="S126" s="7"/>
    </row>
    <row r="127" spans="1:29" ht="15.75" x14ac:dyDescent="0.25">
      <c r="A127" s="4">
        <v>42741</v>
      </c>
      <c r="B127">
        <v>9.19</v>
      </c>
      <c r="C127">
        <f>(B127-B126)/B126</f>
        <v>1.3148614609571789</v>
      </c>
      <c r="D127">
        <v>1.4140999999999999</v>
      </c>
      <c r="E127">
        <v>2.4192999999999998</v>
      </c>
      <c r="F127">
        <v>9.3954000000000004</v>
      </c>
      <c r="G127">
        <f>F127+E127</f>
        <v>11.8147</v>
      </c>
      <c r="H127">
        <f>E127+D127*(G127-E127)</f>
        <v>15.705335139999999</v>
      </c>
      <c r="I127" s="15">
        <f>(((H127/100)+1)^(1/365)-1)</f>
        <v>3.9974168087053563E-4</v>
      </c>
      <c r="J127">
        <f>1+I127</f>
        <v>1.0003997416808705</v>
      </c>
      <c r="K127">
        <f>C127-I127</f>
        <v>1.3144617192763084</v>
      </c>
      <c r="L127" s="36">
        <f>K127^2</f>
        <v>1.7278096114428285</v>
      </c>
      <c r="M127" s="7"/>
      <c r="N127" s="7"/>
      <c r="O127" s="7">
        <f>C127/$N$3</f>
        <v>9.8655162626366391</v>
      </c>
      <c r="P127" s="7"/>
      <c r="Q127" s="7"/>
      <c r="R127" s="7"/>
      <c r="S127" s="7"/>
      <c r="V127" s="7" t="s">
        <v>71</v>
      </c>
      <c r="W127">
        <f>W124</f>
        <v>1.1469246122160708E-17</v>
      </c>
      <c r="Z127" s="7" t="s">
        <v>71</v>
      </c>
      <c r="AA127">
        <f>AA124</f>
        <v>1.0092936587501423E-17</v>
      </c>
    </row>
    <row r="128" spans="1:29" ht="15.75" x14ac:dyDescent="0.25">
      <c r="A128" s="4">
        <v>42744</v>
      </c>
      <c r="B128">
        <v>17.7</v>
      </c>
      <c r="C128">
        <f>(B128-B127)/B127</f>
        <v>0.92600652883569101</v>
      </c>
      <c r="D128">
        <v>1.3488</v>
      </c>
      <c r="E128">
        <v>2.3647</v>
      </c>
      <c r="F128">
        <v>9.4053000000000004</v>
      </c>
      <c r="G128">
        <f>F128+E128</f>
        <v>11.77</v>
      </c>
      <c r="H128">
        <f>E128+D128*(G128-E128)</f>
        <v>15.050568640000002</v>
      </c>
      <c r="I128" s="15">
        <f>(((H128/100)+1)^(1/365)-1)</f>
        <v>3.8418767989645275E-4</v>
      </c>
      <c r="J128">
        <f>1+I128</f>
        <v>1.0003841876798965</v>
      </c>
      <c r="K128">
        <f>C128-I128</f>
        <v>0.92562234115579456</v>
      </c>
      <c r="L128" s="36">
        <f>K128^2</f>
        <v>0.85677671844673409</v>
      </c>
      <c r="M128" s="7"/>
      <c r="N128" s="7"/>
      <c r="O128" s="7">
        <f>C128/$N$3</f>
        <v>6.9479049624633653</v>
      </c>
      <c r="P128" s="7"/>
      <c r="Q128" s="7"/>
      <c r="R128" s="7"/>
      <c r="S128" s="7"/>
      <c r="V128" s="7" t="s">
        <v>72</v>
      </c>
      <c r="W128">
        <f>X125</f>
        <v>0.34370256043059738</v>
      </c>
      <c r="Z128" s="7" t="s">
        <v>72</v>
      </c>
      <c r="AA128">
        <f>AB125</f>
        <v>0.34612005436752763</v>
      </c>
    </row>
    <row r="129" spans="1:27" ht="15.75" x14ac:dyDescent="0.25">
      <c r="A129" s="4">
        <v>42745</v>
      </c>
      <c r="B129">
        <v>27.7</v>
      </c>
      <c r="C129">
        <f>(B129-B128)/B128</f>
        <v>0.56497175141242939</v>
      </c>
      <c r="D129">
        <v>1.343</v>
      </c>
      <c r="E129">
        <v>2.3757000000000001</v>
      </c>
      <c r="F129">
        <v>9.3709000000000007</v>
      </c>
      <c r="G129">
        <f>F129+E129</f>
        <v>11.746600000000001</v>
      </c>
      <c r="H129">
        <f>E129+D129*(G129-E129)</f>
        <v>14.960818700000001</v>
      </c>
      <c r="I129" s="15">
        <f>(((H129/100)+1)^(1/365)-1)</f>
        <v>3.8204879045311557E-4</v>
      </c>
      <c r="J129">
        <f>1+I129</f>
        <v>1.0003820487904531</v>
      </c>
      <c r="K129">
        <f>C129-I129</f>
        <v>0.56458970262197627</v>
      </c>
      <c r="L129" s="36">
        <f>K129^2</f>
        <v>0.31876153230677162</v>
      </c>
      <c r="M129" s="7"/>
      <c r="N129" s="7"/>
      <c r="O129" s="7">
        <f>C129/$N$3</f>
        <v>4.2390306256539878</v>
      </c>
      <c r="P129" s="7"/>
      <c r="Q129" s="7"/>
      <c r="R129" s="7"/>
      <c r="S129" s="7"/>
      <c r="V129" s="7" t="s">
        <v>73</v>
      </c>
      <c r="W129">
        <f>Y125</f>
        <v>5.3296501089208893E-2</v>
      </c>
      <c r="Z129" s="7" t="s">
        <v>73</v>
      </c>
      <c r="AA129">
        <f>AC125</f>
        <v>5.3483607928850548E-2</v>
      </c>
    </row>
    <row r="130" spans="1:27" ht="15.75" x14ac:dyDescent="0.25">
      <c r="A130" s="4">
        <v>42746</v>
      </c>
      <c r="B130">
        <v>15.3</v>
      </c>
      <c r="C130">
        <f>(B130-B129)/B129</f>
        <v>-0.44765342960288806</v>
      </c>
      <c r="D130">
        <v>1.3143</v>
      </c>
      <c r="E130">
        <v>2.3721000000000001</v>
      </c>
      <c r="F130">
        <v>9.3626000000000005</v>
      </c>
      <c r="G130">
        <f>F130+E130</f>
        <v>11.7347</v>
      </c>
      <c r="H130">
        <f>E130+D130*(G130-E130)</f>
        <v>14.677365180000001</v>
      </c>
      <c r="I130" s="15">
        <f>(((H130/100)+1)^(1/365)-1)</f>
        <v>3.7528267313025054E-4</v>
      </c>
      <c r="J130">
        <f>1+I130</f>
        <v>1.0003752826731303</v>
      </c>
      <c r="K130">
        <f>C130-I130</f>
        <v>-0.44802871227601831</v>
      </c>
      <c r="L130" s="36">
        <f>K130^2</f>
        <v>0.2007297270237072</v>
      </c>
      <c r="M130" s="7"/>
      <c r="N130" s="7"/>
      <c r="O130" s="7">
        <f>C130/$N$3</f>
        <v>-3.3587813780452609</v>
      </c>
      <c r="P130" s="7"/>
      <c r="Q130" s="7"/>
      <c r="R130" s="7"/>
      <c r="S130" s="7"/>
    </row>
    <row r="131" spans="1:27" ht="15.75" x14ac:dyDescent="0.25">
      <c r="A131" s="4">
        <v>42747</v>
      </c>
      <c r="B131">
        <v>14</v>
      </c>
      <c r="C131">
        <f>(B131-B130)/B130</f>
        <v>-8.4967320261437954E-2</v>
      </c>
      <c r="D131">
        <v>1.319</v>
      </c>
      <c r="E131">
        <v>2.3631000000000002</v>
      </c>
      <c r="F131">
        <v>9.3757999999999999</v>
      </c>
      <c r="G131">
        <f>F131+E131</f>
        <v>11.738900000000001</v>
      </c>
      <c r="H131">
        <f>E131+D131*(G131-E131)</f>
        <v>14.7297802</v>
      </c>
      <c r="I131" s="15">
        <f>(((H131/100)+1)^(1/365)-1)</f>
        <v>3.7653509077695269E-4</v>
      </c>
      <c r="J131">
        <f>1+I131</f>
        <v>1.000376535090777</v>
      </c>
      <c r="K131">
        <f>C131-I131</f>
        <v>-8.5343855352214906E-2</v>
      </c>
      <c r="L131" s="36">
        <f>K131^2</f>
        <v>7.2835736463797811E-3</v>
      </c>
      <c r="M131" s="7"/>
      <c r="N131" s="7"/>
      <c r="O131" s="7">
        <f>C131/$N$3</f>
        <v>-0.63751695879933534</v>
      </c>
      <c r="P131" s="7"/>
      <c r="Q131" s="7"/>
      <c r="R131" s="7"/>
      <c r="S131" s="7"/>
    </row>
    <row r="132" spans="1:27" ht="15.75" x14ac:dyDescent="0.25">
      <c r="A132" s="4">
        <v>42748</v>
      </c>
      <c r="B132">
        <v>13.7</v>
      </c>
      <c r="C132">
        <f>(B132-B131)/B131</f>
        <v>-2.1428571428571481E-2</v>
      </c>
      <c r="D132">
        <v>1.3169</v>
      </c>
      <c r="E132">
        <v>2.3963999999999999</v>
      </c>
      <c r="F132">
        <v>9.3797999999999995</v>
      </c>
      <c r="G132">
        <f>F132+E132</f>
        <v>11.776199999999999</v>
      </c>
      <c r="H132">
        <f>E132+D132*(G132-E132)</f>
        <v>14.748658619999999</v>
      </c>
      <c r="I132" s="15">
        <f>(((H132/100)+1)^(1/365)-1)</f>
        <v>3.769860367195399E-4</v>
      </c>
      <c r="J132">
        <f>1+I132</f>
        <v>1.0003769860367195</v>
      </c>
      <c r="K132">
        <f>C132-I132</f>
        <v>-2.1805557465291021E-2</v>
      </c>
      <c r="L132" s="36">
        <f>K132^2</f>
        <v>4.7548233637210898E-4</v>
      </c>
      <c r="M132" s="7"/>
      <c r="N132" s="7"/>
      <c r="O132" s="7">
        <f>C132/$N$3</f>
        <v>-0.16078037587301949</v>
      </c>
      <c r="P132" s="7"/>
      <c r="Q132" s="7"/>
      <c r="R132" s="7"/>
      <c r="S132" s="7"/>
    </row>
    <row r="133" spans="1:27" ht="15.75" x14ac:dyDescent="0.25">
      <c r="A133" s="4">
        <v>42752</v>
      </c>
      <c r="B133">
        <v>8.9</v>
      </c>
      <c r="C133">
        <f>(B133-B132)/B132</f>
        <v>-0.3503649635036496</v>
      </c>
      <c r="D133">
        <v>1.3913</v>
      </c>
      <c r="E133">
        <v>2.3252999999999999</v>
      </c>
      <c r="F133">
        <v>9.4774999999999991</v>
      </c>
      <c r="G133">
        <f>F133+E133</f>
        <v>11.8028</v>
      </c>
      <c r="H133">
        <f>E133+D133*(G133-E133)</f>
        <v>15.511345749999998</v>
      </c>
      <c r="I133" s="15">
        <f>(((H133/100)+1)^(1/365)-1)</f>
        <v>3.951426256880719E-4</v>
      </c>
      <c r="J133">
        <f>1+I133</f>
        <v>1.0003951426256881</v>
      </c>
      <c r="K133">
        <f>C133-I133</f>
        <v>-0.35076010612933767</v>
      </c>
      <c r="L133" s="36">
        <f>K133^2</f>
        <v>0.12303265205186423</v>
      </c>
      <c r="M133" s="7"/>
      <c r="N133" s="7"/>
      <c r="O133" s="7">
        <f>C133/$N$3</f>
        <v>-2.6288178244931588</v>
      </c>
      <c r="P133" s="7"/>
      <c r="Q133" s="7"/>
      <c r="R133" s="7"/>
      <c r="S133" s="7"/>
    </row>
    <row r="134" spans="1:27" ht="15.75" x14ac:dyDescent="0.25">
      <c r="A134" s="4">
        <v>42753</v>
      </c>
      <c r="B134">
        <v>5.62</v>
      </c>
      <c r="C134">
        <f>(B134-B133)/B133</f>
        <v>-0.36853932584269666</v>
      </c>
      <c r="D134">
        <v>1.3774999999999999</v>
      </c>
      <c r="E134">
        <v>2.4295999999999998</v>
      </c>
      <c r="F134">
        <v>9.4670000000000005</v>
      </c>
      <c r="G134">
        <f>F134+E134</f>
        <v>11.896599999999999</v>
      </c>
      <c r="H134">
        <f>E134+D134*(G134-E134)</f>
        <v>15.470392499999999</v>
      </c>
      <c r="I134" s="15">
        <f>(((H134/100)+1)^(1/365)-1)</f>
        <v>3.9417073095981969E-4</v>
      </c>
      <c r="J134">
        <f>1+I134</f>
        <v>1.0003941707309598</v>
      </c>
      <c r="K134">
        <f>C134-I134</f>
        <v>-0.36893349657365648</v>
      </c>
      <c r="L134" s="36">
        <f>K134^2</f>
        <v>0.13611192489406421</v>
      </c>
      <c r="M134" s="7"/>
      <c r="N134" s="7"/>
      <c r="O134" s="7">
        <f>C134/$N$3</f>
        <v>-2.7651815955389658</v>
      </c>
      <c r="P134" s="7"/>
      <c r="Q134" s="7"/>
      <c r="R134" s="7"/>
      <c r="S134" s="7"/>
    </row>
    <row r="135" spans="1:27" ht="15.75" x14ac:dyDescent="0.25">
      <c r="A135" s="4">
        <v>42754</v>
      </c>
      <c r="B135">
        <v>6.16</v>
      </c>
      <c r="C135">
        <f>(B135-B134)/B134</f>
        <v>9.6085409252669049E-2</v>
      </c>
      <c r="D135">
        <v>1.3672</v>
      </c>
      <c r="E135">
        <v>2.4739</v>
      </c>
      <c r="F135">
        <v>9.4830000000000005</v>
      </c>
      <c r="G135">
        <f>F135+E135</f>
        <v>11.956900000000001</v>
      </c>
      <c r="H135">
        <f>E135+D135*(G135-E135)</f>
        <v>15.439057600000002</v>
      </c>
      <c r="I135" s="15">
        <f>(((H135/100)+1)^(1/365)-1)</f>
        <v>3.934268649219419E-4</v>
      </c>
      <c r="J135">
        <f>1+I135</f>
        <v>1.0003934268649219</v>
      </c>
      <c r="K135">
        <f>C135-I135</f>
        <v>9.5691982387747107E-2</v>
      </c>
      <c r="L135" s="36">
        <f>K135^2</f>
        <v>9.1569554932969029E-3</v>
      </c>
      <c r="O135" s="7">
        <f>C135/$N$3</f>
        <v>0.72093691672599325</v>
      </c>
    </row>
    <row r="136" spans="1:27" ht="15.75" x14ac:dyDescent="0.25">
      <c r="A136" s="4">
        <v>42755</v>
      </c>
      <c r="B136">
        <v>7.96</v>
      </c>
      <c r="C136">
        <f>(B136-B135)/B135</f>
        <v>0.29220779220779219</v>
      </c>
      <c r="D136">
        <v>1.3898999999999999</v>
      </c>
      <c r="E136">
        <v>2.4668000000000001</v>
      </c>
      <c r="F136">
        <v>9.4687000000000001</v>
      </c>
      <c r="G136">
        <f>F136+E136</f>
        <v>11.935500000000001</v>
      </c>
      <c r="H136">
        <f>E136+D136*(G136-E136)</f>
        <v>15.627346130000003</v>
      </c>
      <c r="I136" s="15">
        <f>(((H136/100)+1)^(1/365)-1)</f>
        <v>3.9789366058862186E-4</v>
      </c>
      <c r="J136">
        <f>1+I136</f>
        <v>1.0003978936605886</v>
      </c>
      <c r="K136">
        <f>C136-I136</f>
        <v>0.29180989854720357</v>
      </c>
      <c r="L136" s="36">
        <f>K136^2</f>
        <v>8.5153016890129246E-2</v>
      </c>
      <c r="O136" s="7">
        <f>C136/$N$3</f>
        <v>2.1924596709957149</v>
      </c>
    </row>
    <row r="137" spans="1:27" ht="15.75" x14ac:dyDescent="0.25">
      <c r="A137" s="4">
        <v>42758</v>
      </c>
      <c r="B137">
        <v>7.75</v>
      </c>
      <c r="C137">
        <f>(B137-B136)/B136</f>
        <v>-2.638190954773869E-2</v>
      </c>
      <c r="D137">
        <v>1.4046000000000001</v>
      </c>
      <c r="E137">
        <v>2.3971</v>
      </c>
      <c r="F137">
        <v>9.5175000000000001</v>
      </c>
      <c r="G137">
        <f>F137+E137</f>
        <v>11.9146</v>
      </c>
      <c r="H137">
        <f>E137+D137*(G137-E137)</f>
        <v>15.765380500000001</v>
      </c>
      <c r="I137" s="15">
        <f>(((H137/100)+1)^(1/365)-1)</f>
        <v>4.0116366391873548E-4</v>
      </c>
      <c r="J137">
        <f>1+I137</f>
        <v>1.0004011636639187</v>
      </c>
      <c r="K137">
        <f>C137-I137</f>
        <v>-2.6783073211657425E-2</v>
      </c>
      <c r="L137" s="36">
        <f>K137^2</f>
        <v>7.1733301066100161E-4</v>
      </c>
      <c r="O137" s="7">
        <f>C137/$N$3</f>
        <v>-0.19794568888889286</v>
      </c>
    </row>
    <row r="138" spans="1:27" ht="15.75" x14ac:dyDescent="0.25">
      <c r="A138" s="4">
        <v>42759</v>
      </c>
      <c r="B138">
        <v>7.47</v>
      </c>
      <c r="C138">
        <f>(B138-B137)/B137</f>
        <v>-3.6129032258064547E-2</v>
      </c>
      <c r="D138">
        <v>1.3995</v>
      </c>
      <c r="E138">
        <v>2.4651999999999998</v>
      </c>
      <c r="F138">
        <v>9.48</v>
      </c>
      <c r="G138">
        <f>F138+E138</f>
        <v>11.9452</v>
      </c>
      <c r="H138">
        <f>E138+D138*(G138-E138)</f>
        <v>15.73246</v>
      </c>
      <c r="I138" s="15">
        <f>(((H138/100)+1)^(1/365)-1)</f>
        <v>4.0038413787080174E-4</v>
      </c>
      <c r="J138">
        <f>1+I138</f>
        <v>1.0004003841378708</v>
      </c>
      <c r="K138">
        <f>C138-I138</f>
        <v>-3.6529416395935349E-2</v>
      </c>
      <c r="L138" s="36">
        <f>K138^2</f>
        <v>1.3343982622276303E-3</v>
      </c>
      <c r="O138" s="7">
        <f>C138/$N$3</f>
        <v>-0.27107917136440235</v>
      </c>
    </row>
    <row r="139" spans="1:27" ht="15.75" x14ac:dyDescent="0.25">
      <c r="A139" s="4">
        <v>42760</v>
      </c>
      <c r="B139">
        <v>7.34</v>
      </c>
      <c r="C139">
        <f>(B139-B138)/B138</f>
        <v>-1.7402945113788475E-2</v>
      </c>
      <c r="D139">
        <v>1.3947000000000001</v>
      </c>
      <c r="E139">
        <v>2.5116000000000001</v>
      </c>
      <c r="F139">
        <v>9.4261999999999997</v>
      </c>
      <c r="G139">
        <f>F139+E139</f>
        <v>11.937799999999999</v>
      </c>
      <c r="H139">
        <f>E139+D139*(G139-E139)</f>
        <v>15.65832114</v>
      </c>
      <c r="I139" s="15">
        <f>(((H139/100)+1)^(1/365)-1)</f>
        <v>3.9862779029253836E-4</v>
      </c>
      <c r="J139">
        <f>1+I139</f>
        <v>1.0003986277902925</v>
      </c>
      <c r="K139">
        <f>C139-I139</f>
        <v>-1.7801572904081013E-2</v>
      </c>
      <c r="L139" s="36">
        <f>K139^2</f>
        <v>3.1689599785931133E-4</v>
      </c>
      <c r="O139" s="7">
        <f>C139/$N$3</f>
        <v>-0.13057576264564685</v>
      </c>
    </row>
    <row r="140" spans="1:27" ht="15.75" x14ac:dyDescent="0.25">
      <c r="A140" s="4">
        <v>42761</v>
      </c>
      <c r="B140">
        <v>7.33</v>
      </c>
      <c r="C140">
        <f>(B140-B139)/B139</f>
        <v>-1.3623978201634586E-3</v>
      </c>
      <c r="D140">
        <v>1.3946000000000001</v>
      </c>
      <c r="E140">
        <v>2.5042999999999997</v>
      </c>
      <c r="F140">
        <v>9.4337999999999997</v>
      </c>
      <c r="G140">
        <f>F140+E140</f>
        <v>11.938099999999999</v>
      </c>
      <c r="H140">
        <f>E140+D140*(G140-E140)</f>
        <v>15.660677479999997</v>
      </c>
      <c r="I140" s="15">
        <f>(((H140/100)+1)^(1/365)-1)</f>
        <v>3.9868362919603939E-4</v>
      </c>
      <c r="J140">
        <f>1+I140</f>
        <v>1.000398683629196</v>
      </c>
      <c r="K140">
        <f>C140-I140</f>
        <v>-1.761081449359498E-3</v>
      </c>
      <c r="L140" s="36">
        <f>K140^2</f>
        <v>3.1014078712781503E-6</v>
      </c>
      <c r="O140" s="7">
        <f>C140/$N$3</f>
        <v>-1.022218556867493E-2</v>
      </c>
    </row>
    <row r="141" spans="1:27" ht="15.75" x14ac:dyDescent="0.25">
      <c r="A141" s="4">
        <v>42762</v>
      </c>
      <c r="B141">
        <v>6.96</v>
      </c>
      <c r="C141">
        <f>(B141-B140)/B140</f>
        <v>-5.0477489768076415E-2</v>
      </c>
      <c r="D141">
        <v>1.4098999999999999</v>
      </c>
      <c r="E141">
        <v>2.4843000000000002</v>
      </c>
      <c r="F141">
        <v>9.4596999999999998</v>
      </c>
      <c r="G141">
        <f>F141+E141</f>
        <v>11.943999999999999</v>
      </c>
      <c r="H141">
        <f>E141+D141*(G141-E141)</f>
        <v>15.821531029999996</v>
      </c>
      <c r="I141" s="15">
        <f>(((H141/100)+1)^(1/365)-1)</f>
        <v>4.0249274496706455E-4</v>
      </c>
      <c r="J141">
        <f>1+I141</f>
        <v>1.0004024927449671</v>
      </c>
      <c r="K141">
        <f>C141-I141</f>
        <v>-5.087998251304348E-2</v>
      </c>
      <c r="L141" s="36">
        <f>K141^2</f>
        <v>2.5887726205276102E-3</v>
      </c>
      <c r="O141" s="7">
        <f>C141/$N$3</f>
        <v>-0.37873685630843079</v>
      </c>
    </row>
    <row r="142" spans="1:27" ht="15.75" x14ac:dyDescent="0.25">
      <c r="A142" s="4">
        <v>42765</v>
      </c>
      <c r="B142">
        <v>6.52</v>
      </c>
      <c r="C142">
        <f>(B142-B141)/B141</f>
        <v>-6.3218390804597763E-2</v>
      </c>
      <c r="D142">
        <v>1.4476</v>
      </c>
      <c r="E142">
        <v>2.4881000000000002</v>
      </c>
      <c r="F142">
        <v>9.4304000000000006</v>
      </c>
      <c r="G142">
        <f>F142+E142</f>
        <v>11.918500000000002</v>
      </c>
      <c r="H142">
        <f>E142+D142*(G142-E142)</f>
        <v>16.139547040000004</v>
      </c>
      <c r="I142" s="15">
        <f>(((H142/100)+1)^(1/365)-1)</f>
        <v>4.1000806822411029E-4</v>
      </c>
      <c r="J142">
        <f>1+I142</f>
        <v>1.0004100080682241</v>
      </c>
      <c r="K142">
        <f>C142-I142</f>
        <v>-6.3628398872821873E-2</v>
      </c>
      <c r="L142" s="36">
        <f>K142^2</f>
        <v>4.0485731431189201E-3</v>
      </c>
      <c r="O142" s="7">
        <f>C142/$N$3</f>
        <v>-0.47433290966369668</v>
      </c>
    </row>
    <row r="143" spans="1:27" ht="15.75" x14ac:dyDescent="0.25">
      <c r="A143" s="4">
        <v>42766</v>
      </c>
      <c r="B143">
        <v>6.29</v>
      </c>
      <c r="C143">
        <f>(B143-B142)/B142</f>
        <v>-3.527607361963183E-2</v>
      </c>
      <c r="D143">
        <v>1.456</v>
      </c>
      <c r="E143">
        <v>2.4531000000000001</v>
      </c>
      <c r="F143">
        <v>9.4146999999999998</v>
      </c>
      <c r="G143">
        <f>F143+E143</f>
        <v>11.867799999999999</v>
      </c>
      <c r="H143">
        <f>E143+D143*(G143-E143)</f>
        <v>16.1609032</v>
      </c>
      <c r="I143" s="15">
        <f>(((H143/100)+1)^(1/365)-1)</f>
        <v>4.1051201930830672E-4</v>
      </c>
      <c r="J143">
        <f>1+I143</f>
        <v>1.0004105120193083</v>
      </c>
      <c r="K143">
        <f>C143-I143</f>
        <v>-3.5686585638940137E-2</v>
      </c>
      <c r="L143" s="36">
        <f>K143^2</f>
        <v>1.2735323945654083E-3</v>
      </c>
      <c r="O143" s="7">
        <f>C143/$N$3</f>
        <v>-0.26467935087480599</v>
      </c>
    </row>
    <row r="144" spans="1:27" ht="15.75" x14ac:dyDescent="0.25">
      <c r="A144" s="4">
        <v>42767</v>
      </c>
      <c r="B144">
        <v>8.3800000000000008</v>
      </c>
      <c r="C144">
        <f>(B144-B143)/B143</f>
        <v>0.33227344992050883</v>
      </c>
      <c r="D144">
        <v>1.4560999999999999</v>
      </c>
      <c r="E144">
        <v>2.4699</v>
      </c>
      <c r="F144">
        <v>9.4619</v>
      </c>
      <c r="G144">
        <f>F144+E144</f>
        <v>11.931799999999999</v>
      </c>
      <c r="H144">
        <f>E144+D144*(G144-E144)</f>
        <v>16.247372590000001</v>
      </c>
      <c r="I144" s="15">
        <f>(((H144/100)+1)^(1/365)-1)</f>
        <v>4.125515331023788E-4</v>
      </c>
      <c r="J144">
        <f>1+I144</f>
        <v>1.0004125515331024</v>
      </c>
      <c r="K144">
        <f>C144-I144</f>
        <v>0.33186089838740646</v>
      </c>
      <c r="L144" s="36">
        <f>K144^2</f>
        <v>0.11013165587849651</v>
      </c>
      <c r="O144" s="7">
        <f>C144/$N$3</f>
        <v>2.4930756746393961</v>
      </c>
    </row>
    <row r="145" spans="1:15" ht="15.75" x14ac:dyDescent="0.25">
      <c r="A145" s="4">
        <v>42768</v>
      </c>
      <c r="B145">
        <v>7.2</v>
      </c>
      <c r="C145">
        <f>(B145-B144)/B144</f>
        <v>-0.14081145584725543</v>
      </c>
      <c r="D145">
        <v>1.4551000000000001</v>
      </c>
      <c r="E145">
        <v>2.4737</v>
      </c>
      <c r="F145">
        <v>9.4308999999999994</v>
      </c>
      <c r="G145">
        <f>F145+E145</f>
        <v>11.904599999999999</v>
      </c>
      <c r="H145">
        <f>E145+D145*(G145-E145)</f>
        <v>16.196602589999998</v>
      </c>
      <c r="I145" s="15">
        <f>(((H145/100)+1)^(1/365)-1)</f>
        <v>4.1135422787252907E-4</v>
      </c>
      <c r="J145">
        <f>1+I145</f>
        <v>1.0004113542278725</v>
      </c>
      <c r="K145">
        <f>C145-I145</f>
        <v>-0.14122281007512796</v>
      </c>
      <c r="L145" s="36">
        <f>K145^2</f>
        <v>1.9943882085515664E-2</v>
      </c>
      <c r="O145" s="7">
        <f>C145/$N$3</f>
        <v>-1.056520210589609</v>
      </c>
    </row>
    <row r="146" spans="1:15" ht="15.75" x14ac:dyDescent="0.25">
      <c r="A146" s="4">
        <v>42769</v>
      </c>
      <c r="B146">
        <v>7.54</v>
      </c>
      <c r="C146">
        <f>(B146-B145)/B145</f>
        <v>4.72222222222222E-2</v>
      </c>
      <c r="D146">
        <v>1.4527999999999999</v>
      </c>
      <c r="E146">
        <v>2.4647999999999999</v>
      </c>
      <c r="F146">
        <v>9.2910000000000004</v>
      </c>
      <c r="G146">
        <f>F146+E146</f>
        <v>11.755800000000001</v>
      </c>
      <c r="H146">
        <f>E146+D146*(G146-E146)</f>
        <v>15.9627648</v>
      </c>
      <c r="I146" s="15">
        <f>(((H146/100)+1)^(1/365)-1)</f>
        <v>4.0583290457241183E-4</v>
      </c>
      <c r="J146">
        <f>1+I146</f>
        <v>1.0004058329045724</v>
      </c>
      <c r="K146">
        <f>C146-I146</f>
        <v>4.6816389317649788E-2</v>
      </c>
      <c r="L146" s="36">
        <f>K146^2</f>
        <v>2.1917743087417531E-3</v>
      </c>
      <c r="O146" s="7">
        <f>C146/$N$3</f>
        <v>0.35431230979424566</v>
      </c>
    </row>
    <row r="147" spans="1:15" ht="15.75" x14ac:dyDescent="0.25">
      <c r="A147" s="4">
        <v>42772</v>
      </c>
      <c r="B147">
        <v>7.64</v>
      </c>
      <c r="C147">
        <f>(B147-B146)/B146</f>
        <v>1.3262599469495973E-2</v>
      </c>
      <c r="D147">
        <v>1.4414</v>
      </c>
      <c r="E147">
        <v>2.4077000000000002</v>
      </c>
      <c r="F147">
        <v>9.3722999999999992</v>
      </c>
      <c r="G147">
        <f>F147+E147</f>
        <v>11.78</v>
      </c>
      <c r="H147">
        <f>E147+D147*(G147-E147)</f>
        <v>15.916933219999999</v>
      </c>
      <c r="I147" s="15">
        <f>(((H147/100)+1)^(1/365)-1)</f>
        <v>4.0474943874002633E-4</v>
      </c>
      <c r="J147">
        <f>1+I147</f>
        <v>1.00040474943874</v>
      </c>
      <c r="K147">
        <f>C147-I147</f>
        <v>1.2857850030755947E-2</v>
      </c>
      <c r="L147" s="36">
        <f>K147^2</f>
        <v>1.653243074134107E-4</v>
      </c>
      <c r="O147" s="7">
        <f>C147/$N$3</f>
        <v>9.9510400628747095E-2</v>
      </c>
    </row>
    <row r="148" spans="1:15" ht="15.75" x14ac:dyDescent="0.25">
      <c r="A148" s="4">
        <v>42773</v>
      </c>
      <c r="B148">
        <v>7.34</v>
      </c>
      <c r="C148">
        <f>(B148-B147)/B147</f>
        <v>-3.9267015706806262E-2</v>
      </c>
      <c r="D148">
        <v>1.4416</v>
      </c>
      <c r="E148">
        <v>2.3931</v>
      </c>
      <c r="F148">
        <v>9.3262999999999998</v>
      </c>
      <c r="G148">
        <f>F148+E148</f>
        <v>11.7194</v>
      </c>
      <c r="H148">
        <f>E148+D148*(G148-E148)</f>
        <v>15.83789408</v>
      </c>
      <c r="I148" s="15">
        <f>(((H148/100)+1)^(1/365)-1)</f>
        <v>4.0287993686805024E-4</v>
      </c>
      <c r="J148">
        <f>1+I148</f>
        <v>1.0004028799368681</v>
      </c>
      <c r="K148">
        <f>C148-I148</f>
        <v>-3.9669895643674312E-2</v>
      </c>
      <c r="L148" s="36">
        <f>K148^2</f>
        <v>1.5737006203800101E-3</v>
      </c>
      <c r="O148" s="7">
        <f>C148/$N$3</f>
        <v>-0.29462372542176263</v>
      </c>
    </row>
    <row r="149" spans="1:15" ht="15.75" x14ac:dyDescent="0.25">
      <c r="A149" s="4">
        <v>42774</v>
      </c>
      <c r="B149">
        <v>7.12</v>
      </c>
      <c r="C149">
        <f>(B149-B148)/B148</f>
        <v>-2.9972752043596698E-2</v>
      </c>
      <c r="D149">
        <v>1.4413</v>
      </c>
      <c r="E149">
        <v>2.3363</v>
      </c>
      <c r="F149">
        <v>9.3130000000000006</v>
      </c>
      <c r="G149">
        <f>F149+E149</f>
        <v>11.6493</v>
      </c>
      <c r="H149">
        <f>E149+D149*(G149-E149)</f>
        <v>15.7591269</v>
      </c>
      <c r="I149" s="15">
        <f>(((H149/100)+1)^(1/365)-1)</f>
        <v>4.0101560164407246E-4</v>
      </c>
      <c r="J149">
        <f>1+I149</f>
        <v>1.0004010156016441</v>
      </c>
      <c r="K149">
        <f>C149-I149</f>
        <v>-3.037376764524077E-2</v>
      </c>
      <c r="L149" s="36">
        <f>K149^2</f>
        <v>9.2256576096707503E-4</v>
      </c>
      <c r="O149" s="7">
        <f>C149/$N$3</f>
        <v>-0.22488808251085302</v>
      </c>
    </row>
    <row r="150" spans="1:15" ht="15.75" x14ac:dyDescent="0.25">
      <c r="A150" s="4">
        <v>42775</v>
      </c>
      <c r="B150">
        <v>8.15</v>
      </c>
      <c r="C150">
        <f>(B150-B149)/B149</f>
        <v>0.14466292134831463</v>
      </c>
      <c r="D150">
        <v>1.4612000000000001</v>
      </c>
      <c r="E150">
        <v>2.3948</v>
      </c>
      <c r="F150">
        <v>9.2995000000000001</v>
      </c>
      <c r="G150">
        <f>F150+E150</f>
        <v>11.6943</v>
      </c>
      <c r="H150">
        <f>E150+D150*(G150-E150)</f>
        <v>15.983229400000001</v>
      </c>
      <c r="I150" s="15">
        <f>(((H150/100)+1)^(1/365)-1)</f>
        <v>4.0631655306255787E-4</v>
      </c>
      <c r="J150">
        <f>1+I150</f>
        <v>1.0004063165530626</v>
      </c>
      <c r="K150">
        <f>C150-I150</f>
        <v>0.14425660479525207</v>
      </c>
      <c r="L150" s="36">
        <f>K150^2</f>
        <v>2.0809968027053542E-2</v>
      </c>
      <c r="O150" s="7">
        <f>C150/$N$3</f>
        <v>1.0854180805659812</v>
      </c>
    </row>
    <row r="151" spans="1:15" ht="15.75" x14ac:dyDescent="0.25">
      <c r="A151" s="4">
        <v>42776</v>
      </c>
      <c r="B151">
        <v>7.85</v>
      </c>
      <c r="C151">
        <f>(B151-B150)/B150</f>
        <v>-3.6809815950920331E-2</v>
      </c>
      <c r="D151">
        <v>1.46</v>
      </c>
      <c r="E151">
        <v>2.4073000000000002</v>
      </c>
      <c r="F151">
        <v>9.2844999999999995</v>
      </c>
      <c r="G151">
        <f>F151+E151</f>
        <v>11.691800000000001</v>
      </c>
      <c r="H151">
        <f>E151+D151*(G151-E151)</f>
        <v>15.962670000000003</v>
      </c>
      <c r="I151" s="15">
        <f>(((H151/100)+1)^(1/365)-1)</f>
        <v>4.058306639260767E-4</v>
      </c>
      <c r="J151">
        <f>1+I151</f>
        <v>1.0004058306639261</v>
      </c>
      <c r="K151">
        <f>C151-I151</f>
        <v>-3.7215646614846408E-2</v>
      </c>
      <c r="L151" s="36">
        <f>K151^2</f>
        <v>1.3850043529611289E-3</v>
      </c>
      <c r="O151" s="7">
        <f>C151/$N$3</f>
        <v>-0.27618714873892919</v>
      </c>
    </row>
    <row r="152" spans="1:15" ht="15.75" x14ac:dyDescent="0.25">
      <c r="A152" s="4">
        <v>42779</v>
      </c>
      <c r="B152">
        <v>7.6899999999999995</v>
      </c>
      <c r="C152">
        <f>(B152-B151)/B151</f>
        <v>-2.0382165605095561E-2</v>
      </c>
      <c r="D152">
        <v>1.4561999999999999</v>
      </c>
      <c r="E152">
        <v>2.4358</v>
      </c>
      <c r="F152">
        <v>9.2706999999999997</v>
      </c>
      <c r="G152">
        <f>F152+E152</f>
        <v>11.7065</v>
      </c>
      <c r="H152">
        <f>E152+D152*(G152-E152)</f>
        <v>15.93579334</v>
      </c>
      <c r="I152" s="15">
        <f>(((H152/100)+1)^(1/365)-1)</f>
        <v>4.0519534669258839E-4</v>
      </c>
      <c r="J152">
        <f>1+I152</f>
        <v>1.0004051953466926</v>
      </c>
      <c r="K152">
        <f>C152-I152</f>
        <v>-2.078736095178815E-2</v>
      </c>
      <c r="L152" s="36">
        <f>K152^2</f>
        <v>4.3211437533992672E-4</v>
      </c>
      <c r="O152" s="7">
        <f>C152/$N$3</f>
        <v>-0.15292910486435804</v>
      </c>
    </row>
    <row r="153" spans="1:15" ht="15.75" x14ac:dyDescent="0.25">
      <c r="A153" s="4">
        <v>42780</v>
      </c>
      <c r="B153">
        <v>7.45</v>
      </c>
      <c r="C153">
        <f>(B153-B152)/B152</f>
        <v>-3.1209362808842567E-2</v>
      </c>
      <c r="D153">
        <v>1.4532</v>
      </c>
      <c r="E153">
        <v>2.4698000000000002</v>
      </c>
      <c r="F153">
        <v>9.2555999999999994</v>
      </c>
      <c r="G153">
        <f>F153+E153</f>
        <v>11.7254</v>
      </c>
      <c r="H153">
        <f>E153+D153*(G153-E153)</f>
        <v>15.920037920000002</v>
      </c>
      <c r="I153" s="15">
        <f>(((H153/100)+1)^(1/365)-1)</f>
        <v>4.0482284782972222E-4</v>
      </c>
      <c r="J153">
        <f>1+I153</f>
        <v>1.0004048228478297</v>
      </c>
      <c r="K153">
        <f>C153-I153</f>
        <v>-3.1614185656672289E-2</v>
      </c>
      <c r="L153" s="36">
        <f>K153^2</f>
        <v>9.9945673473454395E-4</v>
      </c>
      <c r="O153" s="7">
        <f>C153/$N$3</f>
        <v>-0.23416647721427947</v>
      </c>
    </row>
    <row r="154" spans="1:15" ht="15.75" x14ac:dyDescent="0.25">
      <c r="A154" s="4">
        <v>42781</v>
      </c>
      <c r="B154">
        <v>7.64</v>
      </c>
      <c r="C154">
        <f>(B154-B153)/B153</f>
        <v>2.550335570469792E-2</v>
      </c>
      <c r="D154">
        <v>1.456</v>
      </c>
      <c r="E154">
        <v>2.4931999999999999</v>
      </c>
      <c r="F154">
        <v>9.2173999999999996</v>
      </c>
      <c r="G154">
        <f>F154+E154</f>
        <v>11.710599999999999</v>
      </c>
      <c r="H154">
        <f>E154+D154*(G154-E154)</f>
        <v>15.913734399999999</v>
      </c>
      <c r="I154" s="15">
        <f>(((H154/100)+1)^(1/365)-1)</f>
        <v>4.0467380217856785E-4</v>
      </c>
      <c r="J154">
        <f>1+I154</f>
        <v>1.0004046738021786</v>
      </c>
      <c r="K154">
        <f>C154-I154</f>
        <v>2.5098681902519352E-2</v>
      </c>
      <c r="L154" s="36">
        <f>K154^2</f>
        <v>6.2994383324385249E-4</v>
      </c>
      <c r="O154" s="7">
        <f>C154/$N$3</f>
        <v>0.19135382542381643</v>
      </c>
    </row>
    <row r="155" spans="1:15" ht="15.75" x14ac:dyDescent="0.25">
      <c r="A155" s="4">
        <v>42782</v>
      </c>
      <c r="B155">
        <v>7.29</v>
      </c>
      <c r="C155">
        <f>(B155-B154)/B154</f>
        <v>-4.5811518324607288E-2</v>
      </c>
      <c r="D155">
        <v>1.4571000000000001</v>
      </c>
      <c r="E155">
        <v>2.4466999999999999</v>
      </c>
      <c r="F155">
        <v>9.1775000000000002</v>
      </c>
      <c r="G155">
        <f>F155+E155</f>
        <v>11.6242</v>
      </c>
      <c r="H155">
        <f>E155+D155*(G155-E155)</f>
        <v>15.81923525</v>
      </c>
      <c r="I155" s="15">
        <f>(((H155/100)+1)^(1/365)-1)</f>
        <v>4.0243841653642143E-4</v>
      </c>
      <c r="J155">
        <f>1+I155</f>
        <v>1.0004024384165364</v>
      </c>
      <c r="K155">
        <f>C155-I155</f>
        <v>-4.6213956741143709E-2</v>
      </c>
      <c r="L155" s="36">
        <f>K155^2</f>
        <v>2.1357297976723022E-3</v>
      </c>
      <c r="O155" s="7">
        <f>C155/$N$3</f>
        <v>-0.34372767965872292</v>
      </c>
    </row>
    <row r="156" spans="1:15" ht="15.75" x14ac:dyDescent="0.25">
      <c r="A156" s="4">
        <v>42783</v>
      </c>
      <c r="B156">
        <v>7.15</v>
      </c>
      <c r="C156">
        <f>(B156-B155)/B155</f>
        <v>-1.9204389574759902E-2</v>
      </c>
      <c r="D156">
        <v>1.4565000000000001</v>
      </c>
      <c r="E156">
        <v>2.4146999999999998</v>
      </c>
      <c r="F156">
        <v>9.1610999999999994</v>
      </c>
      <c r="G156">
        <f>F156+E156</f>
        <v>11.575799999999999</v>
      </c>
      <c r="H156">
        <f>E156+D156*(G156-E156)</f>
        <v>15.75784215</v>
      </c>
      <c r="I156" s="15">
        <f>(((H156/100)+1)^(1/365)-1)</f>
        <v>4.0098518249598314E-4</v>
      </c>
      <c r="J156">
        <f>1+I156</f>
        <v>1.000400985182496</v>
      </c>
      <c r="K156">
        <f>C156-I156</f>
        <v>-1.9605374757255885E-2</v>
      </c>
      <c r="L156" s="36">
        <f>K156^2</f>
        <v>3.8437071937244625E-4</v>
      </c>
      <c r="O156" s="7">
        <f>C156/$N$3</f>
        <v>-0.14409215213128337</v>
      </c>
    </row>
    <row r="157" spans="1:15" ht="15.75" x14ac:dyDescent="0.25">
      <c r="A157" s="4">
        <v>42787</v>
      </c>
      <c r="B157">
        <v>6.64</v>
      </c>
      <c r="C157">
        <f>(B157-B156)/B156</f>
        <v>-7.132867132867142E-2</v>
      </c>
      <c r="D157">
        <v>1.4480999999999999</v>
      </c>
      <c r="E157">
        <v>2.4289999999999998</v>
      </c>
      <c r="F157">
        <v>9.1373999999999995</v>
      </c>
      <c r="G157">
        <f>F157+E157</f>
        <v>11.5664</v>
      </c>
      <c r="H157">
        <f>E157+D157*(G157-E157)</f>
        <v>15.660868939999999</v>
      </c>
      <c r="I157" s="15">
        <f>(((H157/100)+1)^(1/365)-1)</f>
        <v>3.9868816623189751E-4</v>
      </c>
      <c r="J157">
        <f>1+I157</f>
        <v>1.0003986881662319</v>
      </c>
      <c r="K157">
        <f>C157-I157</f>
        <v>-7.1727359494903317E-2</v>
      </c>
      <c r="L157" s="36">
        <f>K157^2</f>
        <v>5.1448141001110967E-3</v>
      </c>
      <c r="O157" s="7">
        <f>C157/$N$3</f>
        <v>-0.53518502738151885</v>
      </c>
    </row>
    <row r="158" spans="1:15" ht="15.75" x14ac:dyDescent="0.25">
      <c r="A158" s="4">
        <v>42788</v>
      </c>
      <c r="B158">
        <v>6.4</v>
      </c>
      <c r="C158">
        <f>(B158-B157)/B157</f>
        <v>-3.6144578313252913E-2</v>
      </c>
      <c r="D158">
        <v>1.4492</v>
      </c>
      <c r="E158">
        <v>2.4129</v>
      </c>
      <c r="F158">
        <v>9.1402999999999999</v>
      </c>
      <c r="G158">
        <f>F158+E158</f>
        <v>11.5532</v>
      </c>
      <c r="H158">
        <f>E158+D158*(G158-E158)</f>
        <v>15.659022760000001</v>
      </c>
      <c r="I158" s="15">
        <f>(((H158/100)+1)^(1/365)-1)</f>
        <v>3.9864441691306318E-4</v>
      </c>
      <c r="J158">
        <f>1+I158</f>
        <v>1.0003986444169131</v>
      </c>
      <c r="K158">
        <f>C158-I158</f>
        <v>-3.6543222730165976E-2</v>
      </c>
      <c r="L158" s="36">
        <f>K158^2</f>
        <v>1.3354071275065193E-3</v>
      </c>
      <c r="O158" s="7">
        <f>C158/$N$3</f>
        <v>-0.27119581472557369</v>
      </c>
    </row>
    <row r="159" spans="1:15" ht="15.75" x14ac:dyDescent="0.25">
      <c r="A159" s="4">
        <v>42789</v>
      </c>
      <c r="B159">
        <v>6.09</v>
      </c>
      <c r="C159">
        <f>(B159-B158)/B158</f>
        <v>-4.8437500000000078E-2</v>
      </c>
      <c r="D159">
        <v>1.4490000000000001</v>
      </c>
      <c r="E159">
        <v>2.3719999999999999</v>
      </c>
      <c r="F159">
        <v>9.1377000000000006</v>
      </c>
      <c r="G159">
        <f>F159+E159</f>
        <v>11.5097</v>
      </c>
      <c r="H159">
        <f>E159+D159*(G159-E159)</f>
        <v>15.612527300000002</v>
      </c>
      <c r="I159" s="15">
        <f>(((H159/100)+1)^(1/365)-1)</f>
        <v>3.9754237444689089E-4</v>
      </c>
      <c r="J159">
        <f>1+I159</f>
        <v>1.0003975423744469</v>
      </c>
      <c r="K159">
        <f>C159-I159</f>
        <v>-4.8835042374446969E-2</v>
      </c>
      <c r="L159" s="36">
        <f>K159^2</f>
        <v>2.384861363714031E-3</v>
      </c>
      <c r="O159" s="7">
        <f>C159/$N$3</f>
        <v>-0.3634306412963042</v>
      </c>
    </row>
    <row r="160" spans="1:15" ht="15.75" x14ac:dyDescent="0.25">
      <c r="A160" s="4">
        <v>42790</v>
      </c>
      <c r="B160">
        <v>5.98</v>
      </c>
      <c r="C160">
        <f>(B160-B159)/B159</f>
        <v>-1.8062397372742109E-2</v>
      </c>
      <c r="D160">
        <v>1.4501999999999999</v>
      </c>
      <c r="E160">
        <v>2.3117000000000001</v>
      </c>
      <c r="F160">
        <v>9.2836999999999996</v>
      </c>
      <c r="G160">
        <f>F160+E160</f>
        <v>11.5954</v>
      </c>
      <c r="H160">
        <f>E160+D160*(G160-E160)</f>
        <v>15.774921739999998</v>
      </c>
      <c r="I160" s="15">
        <f>(((H160/100)+1)^(1/365)-1)</f>
        <v>4.0138955006341348E-4</v>
      </c>
      <c r="J160">
        <f>1+I160</f>
        <v>1.0004013895500634</v>
      </c>
      <c r="K160">
        <f>C160-I160</f>
        <v>-1.8463786922805522E-2</v>
      </c>
      <c r="L160" s="36">
        <f>K160^2</f>
        <v>3.4091142753076421E-4</v>
      </c>
      <c r="O160" s="7">
        <f>C160/$N$3</f>
        <v>-0.1355236884753411</v>
      </c>
    </row>
    <row r="161" spans="1:15" ht="15.75" x14ac:dyDescent="0.25">
      <c r="A161" s="4">
        <v>42793</v>
      </c>
      <c r="B161">
        <v>5.8100000000000005</v>
      </c>
      <c r="C161">
        <f>(B161-B160)/B160</f>
        <v>-2.8428093645484934E-2</v>
      </c>
      <c r="D161">
        <v>1.4487999999999999</v>
      </c>
      <c r="E161">
        <v>2.3650000000000002</v>
      </c>
      <c r="F161">
        <v>9.1948000000000008</v>
      </c>
      <c r="G161">
        <f>F161+E161</f>
        <v>11.559800000000001</v>
      </c>
      <c r="H161">
        <f>E161+D161*(G161-E161)</f>
        <v>15.686426239999999</v>
      </c>
      <c r="I161" s="15">
        <f>(((H161/100)+1)^(1/365)-1)</f>
        <v>3.9929373145008995E-4</v>
      </c>
      <c r="J161">
        <f>1+I161</f>
        <v>1.0003992937314501</v>
      </c>
      <c r="K161">
        <f>C161-I161</f>
        <v>-2.8827387376935024E-2</v>
      </c>
      <c r="L161" s="36">
        <f>K161^2</f>
        <v>8.3101826297987279E-4</v>
      </c>
      <c r="O161" s="7">
        <f>C161/$N$3</f>
        <v>-0.21329838047814118</v>
      </c>
    </row>
    <row r="162" spans="1:15" ht="15.75" x14ac:dyDescent="0.25">
      <c r="A162" s="4">
        <v>42794</v>
      </c>
      <c r="B162">
        <v>6.36</v>
      </c>
      <c r="C162">
        <f>(B162-B161)/B161</f>
        <v>9.466437177280547E-2</v>
      </c>
      <c r="D162">
        <v>1.4346999999999999</v>
      </c>
      <c r="E162">
        <v>2.3898999999999999</v>
      </c>
      <c r="F162">
        <v>9.1740999999999993</v>
      </c>
      <c r="G162">
        <f>F162+E162</f>
        <v>11.564</v>
      </c>
      <c r="H162">
        <f>E162+D162*(G162-E162)</f>
        <v>15.551981269999999</v>
      </c>
      <c r="I162" s="15">
        <f>(((H162/100)+1)^(1/365)-1)</f>
        <v>3.9610664052625033E-4</v>
      </c>
      <c r="J162">
        <f>1+I162</f>
        <v>1.0003961066405263</v>
      </c>
      <c r="K162">
        <f>C162-I162</f>
        <v>9.4268265132279219E-2</v>
      </c>
      <c r="L162" s="36">
        <f>K162^2</f>
        <v>8.8865058110496904E-3</v>
      </c>
      <c r="O162" s="7">
        <f>C162/$N$3</f>
        <v>0.71027475285269459</v>
      </c>
    </row>
    <row r="163" spans="1:15" ht="15.75" x14ac:dyDescent="0.25">
      <c r="A163" s="4">
        <v>42795</v>
      </c>
      <c r="B163">
        <v>6.49</v>
      </c>
      <c r="C163">
        <f>(B163-B162)/B162</f>
        <v>2.0440251572327026E-2</v>
      </c>
      <c r="D163">
        <v>1.4365000000000001</v>
      </c>
      <c r="E163">
        <v>2.4525999999999999</v>
      </c>
      <c r="F163">
        <v>9.1053999999999995</v>
      </c>
      <c r="G163">
        <f>F163+E163</f>
        <v>11.558</v>
      </c>
      <c r="H163">
        <f>E163+D163*(G163-E163)</f>
        <v>15.5325071</v>
      </c>
      <c r="I163" s="15">
        <f>(((H163/100)+1)^(1/365)-1)</f>
        <v>3.9564468816899456E-4</v>
      </c>
      <c r="J163">
        <f>1+I163</f>
        <v>1.000395644688169</v>
      </c>
      <c r="K163">
        <f>C163-I163</f>
        <v>2.0044606884158031E-2</v>
      </c>
      <c r="L163" s="36">
        <f>K163^2</f>
        <v>4.0178626514043555E-4</v>
      </c>
      <c r="O163" s="7">
        <f>C163/$N$3</f>
        <v>0.15336492876776442</v>
      </c>
    </row>
    <row r="164" spans="1:15" ht="15.75" x14ac:dyDescent="0.25">
      <c r="A164" s="4">
        <v>42796</v>
      </c>
      <c r="B164">
        <v>6.47</v>
      </c>
      <c r="C164">
        <f>(B164-B163)/B163</f>
        <v>-3.0816640986133224E-3</v>
      </c>
      <c r="D164">
        <v>1.4350000000000001</v>
      </c>
      <c r="E164">
        <v>2.4779</v>
      </c>
      <c r="F164">
        <v>9.1148000000000007</v>
      </c>
      <c r="G164">
        <f>F164+E164</f>
        <v>11.592700000000001</v>
      </c>
      <c r="H164">
        <f>E164+D164*(G164-E164)</f>
        <v>15.557638000000001</v>
      </c>
      <c r="I164" s="15">
        <f>(((H164/100)+1)^(1/365)-1)</f>
        <v>3.9624081088507346E-4</v>
      </c>
      <c r="J164">
        <f>1+I164</f>
        <v>1.0003962408108851</v>
      </c>
      <c r="K164">
        <f>C164-I164</f>
        <v>-3.4779049094983958E-3</v>
      </c>
      <c r="L164" s="36">
        <f>K164^2</f>
        <v>1.2095822559513045E-5</v>
      </c>
      <c r="O164" s="7">
        <f>C164/$N$3</f>
        <v>-2.3121985230840469E-2</v>
      </c>
    </row>
    <row r="165" spans="1:15" ht="15.75" x14ac:dyDescent="0.25">
      <c r="A165" s="4">
        <v>42797</v>
      </c>
      <c r="B165">
        <v>6.34</v>
      </c>
      <c r="C165">
        <f>(B165-B164)/B164</f>
        <v>-2.0092735703245733E-2</v>
      </c>
      <c r="D165">
        <v>1.4351</v>
      </c>
      <c r="E165">
        <v>2.4779999999999998</v>
      </c>
      <c r="F165">
        <v>9.1212999999999997</v>
      </c>
      <c r="G165">
        <f>F165+E165</f>
        <v>11.599299999999999</v>
      </c>
      <c r="H165">
        <f>E165+D165*(G165-E165)</f>
        <v>15.56797763</v>
      </c>
      <c r="I165" s="15">
        <f>(((H165/100)+1)^(1/365)-1)</f>
        <v>3.9648603668096527E-4</v>
      </c>
      <c r="J165">
        <f>1+I165</f>
        <v>1.000396486036681</v>
      </c>
      <c r="K165">
        <f>C165-I165</f>
        <v>-2.0489221739926698E-2</v>
      </c>
      <c r="L165" s="36">
        <f>K165^2</f>
        <v>4.1980820750788482E-4</v>
      </c>
      <c r="O165" s="7">
        <f>C165/$N$3</f>
        <v>-0.15075748793863705</v>
      </c>
    </row>
    <row r="166" spans="1:15" ht="15.75" x14ac:dyDescent="0.25">
      <c r="A166" s="4">
        <v>42800</v>
      </c>
      <c r="B166">
        <v>6.43</v>
      </c>
      <c r="C166">
        <f>(B166-B165)/B165</f>
        <v>1.4195583596214489E-2</v>
      </c>
      <c r="D166">
        <v>1.4266000000000001</v>
      </c>
      <c r="E166">
        <v>2.4996999999999998</v>
      </c>
      <c r="F166">
        <v>9.1439000000000004</v>
      </c>
      <c r="G166">
        <f>F166+E166</f>
        <v>11.643599999999999</v>
      </c>
      <c r="H166">
        <f>E166+D166*(G166-E166)</f>
        <v>15.544387739999998</v>
      </c>
      <c r="I166" s="15">
        <f>(((H166/100)+1)^(1/365)-1)</f>
        <v>3.9592652146436258E-4</v>
      </c>
      <c r="J166">
        <f>1+I166</f>
        <v>1.0003959265214644</v>
      </c>
      <c r="K166">
        <f>C166-I166</f>
        <v>1.3799657074750126E-2</v>
      </c>
      <c r="L166" s="36">
        <f>K166^2</f>
        <v>1.904305353807012E-4</v>
      </c>
      <c r="O166" s="7">
        <f>C166/$N$3</f>
        <v>0.10651065909569073</v>
      </c>
    </row>
    <row r="167" spans="1:15" ht="15.75" x14ac:dyDescent="0.25">
      <c r="A167" s="4">
        <v>42801</v>
      </c>
      <c r="B167">
        <v>6.4</v>
      </c>
      <c r="C167">
        <f>(B167-B166)/B166</f>
        <v>-4.6656298600310049E-3</v>
      </c>
      <c r="D167">
        <v>1.4256</v>
      </c>
      <c r="E167">
        <v>2.5179</v>
      </c>
      <c r="F167">
        <v>9.1614000000000004</v>
      </c>
      <c r="G167">
        <f>F167+E167</f>
        <v>11.679300000000001</v>
      </c>
      <c r="H167">
        <f>E167+D167*(G167-E167)</f>
        <v>15.578391840000002</v>
      </c>
      <c r="I167" s="15">
        <f>(((H167/100)+1)^(1/365)-1)</f>
        <v>3.9673300918052767E-4</v>
      </c>
      <c r="J167">
        <f>1+I167</f>
        <v>1.0003967330091805</v>
      </c>
      <c r="K167">
        <f>C167-I167</f>
        <v>-5.0623628692115325E-3</v>
      </c>
      <c r="L167" s="36">
        <f>K167^2</f>
        <v>2.5627517819571619E-5</v>
      </c>
      <c r="O167" s="7">
        <f>C167/$N$3</f>
        <v>-3.5006613720407774E-2</v>
      </c>
    </row>
    <row r="168" spans="1:15" ht="15.75" x14ac:dyDescent="0.25">
      <c r="A168" s="4">
        <v>42802</v>
      </c>
      <c r="B168">
        <v>6.28</v>
      </c>
      <c r="C168">
        <f>(B168-B167)/B167</f>
        <v>-1.8750000000000017E-2</v>
      </c>
      <c r="D168">
        <v>1.4262999999999999</v>
      </c>
      <c r="E168">
        <v>2.5596999999999999</v>
      </c>
      <c r="F168">
        <v>9.1750000000000007</v>
      </c>
      <c r="G168">
        <f>F168+E168</f>
        <v>11.7347</v>
      </c>
      <c r="H168">
        <f>E168+D168*(G168-E168)</f>
        <v>15.6460025</v>
      </c>
      <c r="I168" s="15">
        <f>(((H168/100)+1)^(1/365)-1)</f>
        <v>3.9833585327397891E-4</v>
      </c>
      <c r="J168">
        <f>1+I168</f>
        <v>1.000398335853274</v>
      </c>
      <c r="K168">
        <f>C168-I168</f>
        <v>-1.9148335853273996E-2</v>
      </c>
      <c r="L168" s="36">
        <f>K168^2</f>
        <v>3.6665876594977833E-4</v>
      </c>
      <c r="O168" s="7">
        <f>C168/$N$3</f>
        <v>-0.14068282888889186</v>
      </c>
    </row>
    <row r="169" spans="1:15" ht="15.75" x14ac:dyDescent="0.25">
      <c r="A169" s="4">
        <v>42803</v>
      </c>
      <c r="B169">
        <v>6.19</v>
      </c>
      <c r="C169">
        <f>(B169-B168)/B168</f>
        <v>-1.4331210191082779E-2</v>
      </c>
      <c r="D169">
        <v>1.4262000000000001</v>
      </c>
      <c r="E169">
        <v>2.6052999999999997</v>
      </c>
      <c r="F169">
        <v>9.1753</v>
      </c>
      <c r="G169">
        <f>F169+E169</f>
        <v>11.7806</v>
      </c>
      <c r="H169">
        <f>E169+D169*(G169-E169)</f>
        <v>15.69111286</v>
      </c>
      <c r="I169" s="15">
        <f>(((H169/100)+1)^(1/365)-1)</f>
        <v>3.9940476368349742E-4</v>
      </c>
      <c r="J169">
        <f>1+I169</f>
        <v>1.0003994047636835</v>
      </c>
      <c r="K169">
        <f>C169-I169</f>
        <v>-1.4730614954766276E-2</v>
      </c>
      <c r="L169" s="36">
        <f>K169^2</f>
        <v>2.1699101694558386E-4</v>
      </c>
      <c r="O169" s="7">
        <f>C169/$N$3</f>
        <v>-0.10752827685775146</v>
      </c>
    </row>
    <row r="170" spans="1:15" ht="15.75" x14ac:dyDescent="0.25">
      <c r="A170" s="4">
        <v>42804</v>
      </c>
      <c r="B170">
        <v>6.05</v>
      </c>
      <c r="C170">
        <f>(B170-B169)/B169</f>
        <v>-2.2617124394184257E-2</v>
      </c>
      <c r="D170">
        <v>1.4209000000000001</v>
      </c>
      <c r="E170">
        <v>2.5745</v>
      </c>
      <c r="F170">
        <v>9.1478999999999999</v>
      </c>
      <c r="G170">
        <f>F170+E170</f>
        <v>11.7224</v>
      </c>
      <c r="H170">
        <f>E170+D170*(G170-E170)</f>
        <v>15.57275111</v>
      </c>
      <c r="I170" s="15">
        <f>(((H170/100)+1)^(1/365)-1)</f>
        <v>3.9659924228918619E-4</v>
      </c>
      <c r="J170">
        <f>1+I170</f>
        <v>1.0003965992422892</v>
      </c>
      <c r="K170">
        <f>C170-I170</f>
        <v>-2.3013723636473443E-2</v>
      </c>
      <c r="L170" s="36">
        <f>K170^2</f>
        <v>5.2963147561597642E-4</v>
      </c>
      <c r="O170" s="7">
        <f>C170/$N$3</f>
        <v>-0.16969818885897614</v>
      </c>
    </row>
    <row r="171" spans="1:15" ht="15.75" x14ac:dyDescent="0.25">
      <c r="A171" s="4">
        <v>42807</v>
      </c>
      <c r="B171">
        <v>6.05</v>
      </c>
      <c r="C171">
        <f>(B171-B170)/B170</f>
        <v>0</v>
      </c>
      <c r="D171">
        <v>1.4231</v>
      </c>
      <c r="E171">
        <v>2.6257999999999999</v>
      </c>
      <c r="F171">
        <v>9.1324000000000005</v>
      </c>
      <c r="G171">
        <f>F171+E171</f>
        <v>11.7582</v>
      </c>
      <c r="H171">
        <f>E171+D171*(G171-E171)</f>
        <v>15.622118440000001</v>
      </c>
      <c r="I171" s="15">
        <f>(((H171/100)+1)^(1/365)-1)</f>
        <v>3.9776974128513665E-4</v>
      </c>
      <c r="J171">
        <f>1+I171</f>
        <v>1.0003977697412851</v>
      </c>
      <c r="K171">
        <f>C171-I171</f>
        <v>-3.9776974128513665E-4</v>
      </c>
      <c r="L171" s="36">
        <f>K171^2</f>
        <v>1.5822076708204454E-7</v>
      </c>
      <c r="O171" s="7">
        <f>C171/$N$3</f>
        <v>0</v>
      </c>
    </row>
    <row r="172" spans="1:15" ht="15.75" x14ac:dyDescent="0.25">
      <c r="A172" s="4">
        <v>42808</v>
      </c>
      <c r="B172">
        <v>6.21</v>
      </c>
      <c r="C172">
        <f>(B172-B171)/B171</f>
        <v>2.6446280991735561E-2</v>
      </c>
      <c r="D172">
        <v>1.4407000000000001</v>
      </c>
      <c r="E172">
        <v>2.6002000000000001</v>
      </c>
      <c r="F172">
        <v>9.1844000000000001</v>
      </c>
      <c r="G172">
        <f>F172+E172</f>
        <v>11.784600000000001</v>
      </c>
      <c r="H172">
        <f>E172+D172*(G172-E172)</f>
        <v>15.832165079999999</v>
      </c>
      <c r="I172" s="15">
        <f>(((H172/100)+1)^(1/365)-1)</f>
        <v>4.027443801803976E-4</v>
      </c>
      <c r="J172">
        <f>1+I172</f>
        <v>1.0004027443801804</v>
      </c>
      <c r="K172">
        <f>C172-I172</f>
        <v>2.6043536611555163E-2</v>
      </c>
      <c r="L172" s="36">
        <f>K172^2</f>
        <v>6.7826579923741415E-4</v>
      </c>
      <c r="O172" s="7">
        <f>C172/$N$3</f>
        <v>0.1984286732537538</v>
      </c>
    </row>
    <row r="173" spans="1:15" ht="15.75" x14ac:dyDescent="0.25">
      <c r="A173" s="4">
        <v>42809</v>
      </c>
      <c r="B173">
        <v>6.19</v>
      </c>
      <c r="C173">
        <f>(B173-B172)/B172</f>
        <v>-3.2206119162640216E-3</v>
      </c>
      <c r="D173">
        <v>1.4382999999999999</v>
      </c>
      <c r="E173">
        <v>2.4929999999999999</v>
      </c>
      <c r="F173">
        <v>9.2948000000000004</v>
      </c>
      <c r="G173">
        <f>F173+E173</f>
        <v>11.787800000000001</v>
      </c>
      <c r="H173">
        <f>E173+D173*(G173-E173)</f>
        <v>15.861710840000001</v>
      </c>
      <c r="I173" s="15">
        <f>(((H173/100)+1)^(1/365)-1)</f>
        <v>4.034434052810898E-4</v>
      </c>
      <c r="J173">
        <f>1+I173</f>
        <v>1.0004034434052811</v>
      </c>
      <c r="K173">
        <f>C173-I173</f>
        <v>-3.6240553215451114E-3</v>
      </c>
      <c r="L173" s="36">
        <f>K173^2</f>
        <v>1.3133776973619442E-5</v>
      </c>
      <c r="O173" s="7">
        <f>C173/$N$3</f>
        <v>-2.4164522407109177E-2</v>
      </c>
    </row>
    <row r="174" spans="1:15" ht="15.75" x14ac:dyDescent="0.25">
      <c r="A174" s="4">
        <v>42810</v>
      </c>
      <c r="B174">
        <v>6.16</v>
      </c>
      <c r="C174">
        <f>(B174-B173)/B173</f>
        <v>-4.8465266558966472E-3</v>
      </c>
      <c r="D174">
        <v>1.4381999999999999</v>
      </c>
      <c r="E174">
        <v>2.5402</v>
      </c>
      <c r="F174">
        <v>9.3254999999999999</v>
      </c>
      <c r="G174">
        <f>F174+E174</f>
        <v>11.8657</v>
      </c>
      <c r="H174">
        <f>E174+D174*(G174-E174)</f>
        <v>15.9521341</v>
      </c>
      <c r="I174" s="15">
        <f>(((H174/100)+1)^(1/365)-1)</f>
        <v>4.0558163117898616E-4</v>
      </c>
      <c r="J174">
        <f>1+I174</f>
        <v>1.000405581631179</v>
      </c>
      <c r="K174">
        <f>C174-I174</f>
        <v>-5.2521082870756334E-3</v>
      </c>
      <c r="L174" s="36">
        <f>K174^2</f>
        <v>2.7584641459168543E-5</v>
      </c>
      <c r="O174" s="7">
        <f>C174/$N$3</f>
        <v>-3.6363897612637898E-2</v>
      </c>
    </row>
    <row r="175" spans="1:15" ht="15.75" x14ac:dyDescent="0.25">
      <c r="A175" s="4">
        <v>42811</v>
      </c>
      <c r="B175">
        <v>6.01</v>
      </c>
      <c r="C175">
        <f>(B175-B174)/B174</f>
        <v>-2.4350649350649407E-2</v>
      </c>
      <c r="D175">
        <v>1.4379999999999999</v>
      </c>
      <c r="E175">
        <v>2.5004999999999997</v>
      </c>
      <c r="F175">
        <v>9.3304000000000009</v>
      </c>
      <c r="G175">
        <f>F175+E175</f>
        <v>11.8309</v>
      </c>
      <c r="H175">
        <f>E175+D175*(G175-E175)</f>
        <v>15.9176152</v>
      </c>
      <c r="I175" s="15">
        <f>(((H175/100)+1)^(1/365)-1)</f>
        <v>4.0476556398649777E-4</v>
      </c>
      <c r="J175">
        <f>1+I175</f>
        <v>1.0004047655639865</v>
      </c>
      <c r="K175">
        <f>C175-I175</f>
        <v>-2.4755414914635905E-2</v>
      </c>
      <c r="L175" s="36">
        <f>K175^2</f>
        <v>6.1283056759577786E-4</v>
      </c>
      <c r="O175" s="7">
        <f>C175/$N$3</f>
        <v>-0.18270497258297669</v>
      </c>
    </row>
    <row r="176" spans="1:15" ht="15.75" x14ac:dyDescent="0.25">
      <c r="A176" s="4">
        <v>42814</v>
      </c>
      <c r="B176">
        <v>5.9</v>
      </c>
      <c r="C176">
        <f>(B176-B175)/B175</f>
        <v>-1.8302828618968293E-2</v>
      </c>
      <c r="D176">
        <v>1.4497</v>
      </c>
      <c r="E176">
        <v>2.4607000000000001</v>
      </c>
      <c r="F176">
        <v>9.3255999999999997</v>
      </c>
      <c r="G176">
        <f>F176+E176</f>
        <v>11.786300000000001</v>
      </c>
      <c r="H176">
        <f>E176+D176*(G176-E176)</f>
        <v>15.980022320000003</v>
      </c>
      <c r="I176" s="15">
        <f>(((H176/100)+1)^(1/365)-1)</f>
        <v>4.0624076441719836E-4</v>
      </c>
      <c r="J176">
        <f>1+I176</f>
        <v>1.0004062407644172</v>
      </c>
      <c r="K176">
        <f>C176-I176</f>
        <v>-1.8709069383385492E-2</v>
      </c>
      <c r="L176" s="36">
        <f>K176^2</f>
        <v>3.5002927719233237E-4</v>
      </c>
      <c r="O176" s="7">
        <f>C176/$N$3</f>
        <v>-0.13732766436186811</v>
      </c>
    </row>
    <row r="177" spans="1:15" ht="15.75" x14ac:dyDescent="0.25">
      <c r="A177" s="4">
        <v>42815</v>
      </c>
      <c r="B177">
        <v>5.84</v>
      </c>
      <c r="C177">
        <f>(B177-B176)/B176</f>
        <v>-1.0169491525423813E-2</v>
      </c>
      <c r="D177">
        <v>1.4450000000000001</v>
      </c>
      <c r="E177">
        <v>2.4175</v>
      </c>
      <c r="F177">
        <v>9.3582000000000001</v>
      </c>
      <c r="G177">
        <f>F177+E177</f>
        <v>11.775700000000001</v>
      </c>
      <c r="H177">
        <f>E177+D177*(G177-E177)</f>
        <v>15.940099000000002</v>
      </c>
      <c r="I177" s="15">
        <f>(((H177/100)+1)^(1/365)-1)</f>
        <v>4.0529713484382945E-4</v>
      </c>
      <c r="J177">
        <f>1+I177</f>
        <v>1.0004052971348438</v>
      </c>
      <c r="K177">
        <f>C177-I177</f>
        <v>-1.0574788660267643E-2</v>
      </c>
      <c r="L177" s="36">
        <f>K177^2</f>
        <v>1.1182615520932512E-4</v>
      </c>
      <c r="O177" s="7">
        <f>C177/$N$3</f>
        <v>-7.6302551261772419E-2</v>
      </c>
    </row>
    <row r="178" spans="1:15" ht="15.75" x14ac:dyDescent="0.25">
      <c r="A178" s="4">
        <v>42816</v>
      </c>
      <c r="B178">
        <v>5.84</v>
      </c>
      <c r="C178">
        <f>(B178-B177)/B177</f>
        <v>0</v>
      </c>
      <c r="D178">
        <v>1.4450000000000001</v>
      </c>
      <c r="E178">
        <v>2.4050000000000002</v>
      </c>
      <c r="F178">
        <v>9.3728999999999996</v>
      </c>
      <c r="G178">
        <f>F178+E178</f>
        <v>11.777899999999999</v>
      </c>
      <c r="H178">
        <f>E178+D178*(G178-E178)</f>
        <v>15.948840499999999</v>
      </c>
      <c r="I178" s="15">
        <f>(((H178/100)+1)^(1/365)-1)</f>
        <v>4.0550377707693208E-4</v>
      </c>
      <c r="J178">
        <f>1+I178</f>
        <v>1.0004055037770769</v>
      </c>
      <c r="K178">
        <f>C178-I178</f>
        <v>-4.0550377707693208E-4</v>
      </c>
      <c r="L178" s="36">
        <f>K178^2</f>
        <v>1.6443331322365823E-7</v>
      </c>
      <c r="O178" s="7">
        <f>C178/$N$3</f>
        <v>0</v>
      </c>
    </row>
    <row r="179" spans="1:15" ht="15.75" x14ac:dyDescent="0.25">
      <c r="A179" s="4">
        <v>42817</v>
      </c>
      <c r="B179">
        <v>5.71</v>
      </c>
      <c r="C179">
        <f>(B179-B178)/B178</f>
        <v>-2.2260273972602721E-2</v>
      </c>
      <c r="D179">
        <v>1.4456</v>
      </c>
      <c r="E179">
        <v>2.4194</v>
      </c>
      <c r="F179">
        <v>9.3724000000000007</v>
      </c>
      <c r="G179">
        <f>F179+E179</f>
        <v>11.7918</v>
      </c>
      <c r="H179">
        <f>E179+D179*(G179-E179)</f>
        <v>15.96814144</v>
      </c>
      <c r="I179" s="15">
        <f>(((H179/100)+1)^(1/365)-1)</f>
        <v>4.0595998120784849E-4</v>
      </c>
      <c r="J179">
        <f>1+I179</f>
        <v>1.0004059599812078</v>
      </c>
      <c r="K179">
        <f>C179-I179</f>
        <v>-2.266623395381057E-2</v>
      </c>
      <c r="L179" s="36">
        <f>K179^2</f>
        <v>5.1375816164887518E-4</v>
      </c>
      <c r="O179" s="7">
        <f>C179/$N$3</f>
        <v>-0.16702071009640099</v>
      </c>
    </row>
    <row r="180" spans="1:15" ht="15.75" x14ac:dyDescent="0.25">
      <c r="A180" s="4">
        <v>42818</v>
      </c>
      <c r="B180">
        <v>5.8</v>
      </c>
      <c r="C180">
        <f>(B180-B179)/B179</f>
        <v>1.5761821366024494E-2</v>
      </c>
      <c r="D180">
        <v>1.4474</v>
      </c>
      <c r="E180">
        <v>2.4123000000000001</v>
      </c>
      <c r="F180">
        <v>9.3774999999999995</v>
      </c>
      <c r="G180">
        <f>F180+E180</f>
        <v>11.7898</v>
      </c>
      <c r="H180">
        <f>E180+D180*(G180-E180)</f>
        <v>15.985293499999999</v>
      </c>
      <c r="I180" s="15">
        <f>(((H180/100)+1)^(1/365)-1)</f>
        <v>4.0636533008031606E-4</v>
      </c>
      <c r="J180">
        <f>1+I180</f>
        <v>1.0004063653300803</v>
      </c>
      <c r="K180">
        <f>C180-I180</f>
        <v>1.5355456035944178E-2</v>
      </c>
      <c r="L180" s="36">
        <f>K180^2</f>
        <v>2.357900300718145E-4</v>
      </c>
      <c r="O180" s="7">
        <f>C180/$N$3</f>
        <v>0.11826227297139741</v>
      </c>
    </row>
    <row r="181" spans="1:15" ht="15.75" x14ac:dyDescent="0.25">
      <c r="A181" s="4">
        <v>42821</v>
      </c>
      <c r="B181">
        <v>5.7</v>
      </c>
      <c r="C181">
        <f>(B181-B180)/B180</f>
        <v>-1.7241379310344768E-2</v>
      </c>
      <c r="D181">
        <v>1.4626999999999999</v>
      </c>
      <c r="E181">
        <v>2.3782000000000001</v>
      </c>
      <c r="F181">
        <v>9.3718000000000004</v>
      </c>
      <c r="G181">
        <f>F181+E181</f>
        <v>11.75</v>
      </c>
      <c r="H181">
        <f>E181+D181*(G181-E181)</f>
        <v>16.086331860000001</v>
      </c>
      <c r="I181" s="15">
        <f>(((H181/100)+1)^(1/365)-1)</f>
        <v>4.0875192310796393E-4</v>
      </c>
      <c r="J181">
        <f>1+I181</f>
        <v>1.000408751923108</v>
      </c>
      <c r="K181">
        <f>C181-I181</f>
        <v>-1.7650131233452732E-2</v>
      </c>
      <c r="L181" s="36">
        <f>K181^2</f>
        <v>3.1152713255810368E-4</v>
      </c>
      <c r="O181" s="7">
        <f>C181/$N$3</f>
        <v>-0.12936352081737126</v>
      </c>
    </row>
    <row r="182" spans="1:15" ht="15.75" x14ac:dyDescent="0.25">
      <c r="A182" s="4">
        <v>42822</v>
      </c>
      <c r="B182">
        <v>5.65</v>
      </c>
      <c r="C182">
        <f>(B182-B181)/B181</f>
        <v>-8.7719298245613718E-3</v>
      </c>
      <c r="D182">
        <v>1.4712000000000001</v>
      </c>
      <c r="E182">
        <v>2.4178000000000002</v>
      </c>
      <c r="F182">
        <v>9.3414999999999999</v>
      </c>
      <c r="G182">
        <f>F182+E182</f>
        <v>11.7593</v>
      </c>
      <c r="H182">
        <f>E182+D182*(G182-E182)</f>
        <v>16.1610148</v>
      </c>
      <c r="I182" s="15">
        <f>(((H182/100)+1)^(1/365)-1)</f>
        <v>4.1051465254193786E-4</v>
      </c>
      <c r="J182">
        <f>1+I182</f>
        <v>1.0004105146525419</v>
      </c>
      <c r="K182">
        <f>C182-I182</f>
        <v>-9.1824444771033097E-3</v>
      </c>
      <c r="L182" s="36">
        <f>K182^2</f>
        <v>8.4317286575085073E-5</v>
      </c>
      <c r="O182" s="7">
        <f>C182/$N$3</f>
        <v>-6.581652813515379E-2</v>
      </c>
    </row>
    <row r="183" spans="1:15" ht="15.75" x14ac:dyDescent="0.25">
      <c r="A183" s="4">
        <v>42823</v>
      </c>
      <c r="B183">
        <v>5.64</v>
      </c>
      <c r="C183">
        <f>(B183-B182)/B182</f>
        <v>-1.7699115044248982E-3</v>
      </c>
      <c r="D183">
        <v>1.4712000000000001</v>
      </c>
      <c r="E183">
        <v>2.3765000000000001</v>
      </c>
      <c r="F183">
        <v>9.3411000000000008</v>
      </c>
      <c r="G183">
        <f>F183+E183</f>
        <v>11.717600000000001</v>
      </c>
      <c r="H183">
        <f>E183+D183*(G183-E183)</f>
        <v>16.119126319999999</v>
      </c>
      <c r="I183" s="15">
        <f>(((H183/100)+1)^(1/365)-1)</f>
        <v>4.0952610470701423E-4</v>
      </c>
      <c r="J183">
        <f>1+I183</f>
        <v>1.000409526104707</v>
      </c>
      <c r="K183">
        <f>C183-I183</f>
        <v>-2.1794376091319127E-3</v>
      </c>
      <c r="L183" s="36">
        <f>K183^2</f>
        <v>4.749948292098628E-6</v>
      </c>
      <c r="O183" s="7">
        <f>C183/$N$3</f>
        <v>-1.3279795057359408E-2</v>
      </c>
    </row>
    <row r="184" spans="1:15" ht="15.75" x14ac:dyDescent="0.25">
      <c r="A184" s="4">
        <v>42824</v>
      </c>
      <c r="B184">
        <v>5.79</v>
      </c>
      <c r="C184">
        <f>(B184-B183)/B183</f>
        <v>2.659574468085113E-2</v>
      </c>
      <c r="D184">
        <v>1.4731000000000001</v>
      </c>
      <c r="E184">
        <v>2.4197000000000002</v>
      </c>
      <c r="F184">
        <v>9.3323999999999998</v>
      </c>
      <c r="G184">
        <f>F184+E184</f>
        <v>11.7521</v>
      </c>
      <c r="H184">
        <f>E184+D184*(G184-E184)</f>
        <v>16.167258440000001</v>
      </c>
      <c r="I184" s="15">
        <f>(((H184/100)+1)^(1/365)-1)</f>
        <v>4.1066196897698859E-4</v>
      </c>
      <c r="J184">
        <f>1+I184</f>
        <v>1.000410661968977</v>
      </c>
      <c r="K184">
        <f>C184-I184</f>
        <v>2.6185082711874141E-2</v>
      </c>
      <c r="L184" s="36">
        <f>K184^2</f>
        <v>6.8565855662769003E-4</v>
      </c>
      <c r="O184" s="7">
        <f>C184/$N$3</f>
        <v>0.19955011189913768</v>
      </c>
    </row>
    <row r="185" spans="1:15" ht="15.75" x14ac:dyDescent="0.25">
      <c r="A185" s="4">
        <v>42825</v>
      </c>
      <c r="B185">
        <v>5.76</v>
      </c>
      <c r="C185">
        <f>(B185-B184)/B184</f>
        <v>-5.1813471502591101E-3</v>
      </c>
      <c r="D185">
        <v>1.4708999999999999</v>
      </c>
      <c r="E185">
        <v>2.3874</v>
      </c>
      <c r="F185">
        <v>9.3407</v>
      </c>
      <c r="G185">
        <f>F185+E185</f>
        <v>11.7281</v>
      </c>
      <c r="H185">
        <f>E185+D185*(G185-E185)</f>
        <v>16.126635629999999</v>
      </c>
      <c r="I185" s="15">
        <f>(((H185/100)+1)^(1/365)-1)</f>
        <v>4.0970334694456767E-4</v>
      </c>
      <c r="J185">
        <f>1+I185</f>
        <v>1.0004097033469446</v>
      </c>
      <c r="K185">
        <f>C185-I185</f>
        <v>-5.5910504972036777E-3</v>
      </c>
      <c r="L185" s="36">
        <f>K185^2</f>
        <v>3.1259845662281494E-5</v>
      </c>
      <c r="O185" s="7">
        <f>C185/$N$3</f>
        <v>-3.8876083976205289E-2</v>
      </c>
    </row>
    <row r="186" spans="1:15" ht="15.75" x14ac:dyDescent="0.25">
      <c r="A186" s="4">
        <v>42828</v>
      </c>
      <c r="B186">
        <v>5.87</v>
      </c>
      <c r="C186">
        <f>(B186-B185)/B185</f>
        <v>1.9097222222222279E-2</v>
      </c>
      <c r="D186">
        <v>1.4775</v>
      </c>
      <c r="E186">
        <v>2.3193000000000001</v>
      </c>
      <c r="F186">
        <v>9.3566000000000003</v>
      </c>
      <c r="G186">
        <f>F186+E186</f>
        <v>11.6759</v>
      </c>
      <c r="H186">
        <f>E186+D186*(G186-E186)</f>
        <v>16.143676500000002</v>
      </c>
      <c r="I186" s="15">
        <f>(((H186/100)+1)^(1/365)-1)</f>
        <v>4.101055201888304E-4</v>
      </c>
      <c r="J186">
        <f>1+I186</f>
        <v>1.0004101055201888</v>
      </c>
      <c r="K186">
        <f>C186-I186</f>
        <v>1.8687116702033449E-2</v>
      </c>
      <c r="L186" s="36">
        <f>K186^2</f>
        <v>3.4920833063541748E-4</v>
      </c>
      <c r="O186" s="7">
        <f>C186/$N$3</f>
        <v>0.14328806646090866</v>
      </c>
    </row>
    <row r="187" spans="1:15" ht="15.75" x14ac:dyDescent="0.25">
      <c r="A187" s="4">
        <v>42829</v>
      </c>
      <c r="B187">
        <v>5.92</v>
      </c>
      <c r="C187">
        <f>(B187-B186)/B186</f>
        <v>8.5178875638841269E-3</v>
      </c>
      <c r="D187">
        <v>1.4776</v>
      </c>
      <c r="E187">
        <v>2.3605</v>
      </c>
      <c r="F187">
        <v>9.3757999999999999</v>
      </c>
      <c r="G187">
        <f>F187+E187</f>
        <v>11.7363</v>
      </c>
      <c r="H187">
        <f>E187+D187*(G187-E187)</f>
        <v>16.21418208</v>
      </c>
      <c r="I187" s="15">
        <f>(((H187/100)+1)^(1/365)-1)</f>
        <v>4.1176886274829627E-4</v>
      </c>
      <c r="J187">
        <f>1+I187</f>
        <v>1.0004117688627483</v>
      </c>
      <c r="K187">
        <f>C187-I187</f>
        <v>8.1061187011358306E-3</v>
      </c>
      <c r="L187" s="36">
        <f>K187^2</f>
        <v>6.5709160396904042E-5</v>
      </c>
      <c r="O187" s="7">
        <f>C187/$N$3</f>
        <v>6.3910427661052233E-2</v>
      </c>
    </row>
    <row r="188" spans="1:15" ht="15.75" x14ac:dyDescent="0.25">
      <c r="A188" s="4">
        <v>42830</v>
      </c>
      <c r="B188">
        <v>6.01</v>
      </c>
      <c r="C188">
        <f>(B188-B187)/B187</f>
        <v>1.5202702702702679E-2</v>
      </c>
      <c r="D188">
        <v>1.4755</v>
      </c>
      <c r="E188">
        <v>2.3353999999999999</v>
      </c>
      <c r="F188">
        <v>9.3960000000000008</v>
      </c>
      <c r="G188">
        <f>F188+E188</f>
        <v>11.731400000000001</v>
      </c>
      <c r="H188">
        <f>E188+D188*(G188-E188)</f>
        <v>16.199198000000003</v>
      </c>
      <c r="I188" s="15">
        <f>(((H188/100)+1)^(1/365)-1)</f>
        <v>4.1141544789069506E-4</v>
      </c>
      <c r="J188">
        <f>1+I188</f>
        <v>1.0004114154478907</v>
      </c>
      <c r="K188">
        <f>C188-I188</f>
        <v>1.4791287254811984E-2</v>
      </c>
      <c r="L188" s="36">
        <f>K188^2</f>
        <v>2.1878217865436343E-4</v>
      </c>
      <c r="O188" s="7">
        <f>C188/$N$3</f>
        <v>0.11406715855856069</v>
      </c>
    </row>
    <row r="189" spans="1:15" ht="15.75" x14ac:dyDescent="0.25">
      <c r="A189" s="4">
        <v>42831</v>
      </c>
      <c r="B189">
        <v>5.99</v>
      </c>
      <c r="C189">
        <f>(B189-B188)/B188</f>
        <v>-3.327787021630545E-3</v>
      </c>
      <c r="D189">
        <v>1.4754</v>
      </c>
      <c r="E189">
        <v>2.3407999999999998</v>
      </c>
      <c r="F189">
        <v>9.3914000000000009</v>
      </c>
      <c r="G189">
        <f>F189+E189</f>
        <v>11.732200000000001</v>
      </c>
      <c r="H189">
        <f>E189+D189*(G189-E189)</f>
        <v>16.196871560000002</v>
      </c>
      <c r="I189" s="15">
        <f>(((H189/100)+1)^(1/365)-1)</f>
        <v>4.1136057234703038E-4</v>
      </c>
      <c r="J189">
        <f>1+I189</f>
        <v>1.000411360572347</v>
      </c>
      <c r="K189">
        <f>C189-I189</f>
        <v>-3.7391475939775754E-3</v>
      </c>
      <c r="L189" s="36">
        <f>K189^2</f>
        <v>1.3981224729548292E-5</v>
      </c>
      <c r="O189" s="7">
        <f>C189/$N$3</f>
        <v>-2.4968666247611977E-2</v>
      </c>
    </row>
    <row r="190" spans="1:15" ht="15.75" x14ac:dyDescent="0.25">
      <c r="A190" s="4">
        <v>42832</v>
      </c>
      <c r="B190">
        <v>5.7</v>
      </c>
      <c r="C190">
        <f>(B190-B189)/B189</f>
        <v>-4.8414023372287146E-2</v>
      </c>
      <c r="D190">
        <v>1.4873000000000001</v>
      </c>
      <c r="E190">
        <v>2.3822000000000001</v>
      </c>
      <c r="F190">
        <v>9.4095999999999993</v>
      </c>
      <c r="G190">
        <f>F190+E190</f>
        <v>11.791799999999999</v>
      </c>
      <c r="H190">
        <f>E190+D190*(G190-E190)</f>
        <v>16.377098079999996</v>
      </c>
      <c r="I190" s="15">
        <f>(((H190/100)+1)^(1/365)-1)</f>
        <v>4.1560847295341041E-4</v>
      </c>
      <c r="J190">
        <f>1+I190</f>
        <v>1.0004156084729534</v>
      </c>
      <c r="K190">
        <f>C190-I190</f>
        <v>-4.8829631845240556E-2</v>
      </c>
      <c r="L190" s="36">
        <f>K190^2</f>
        <v>2.3843329461417308E-3</v>
      </c>
      <c r="O190" s="7">
        <f>C190/$N$3</f>
        <v>-0.36325449418166811</v>
      </c>
    </row>
    <row r="191" spans="1:15" ht="15.75" x14ac:dyDescent="0.25">
      <c r="A191" s="4">
        <v>42835</v>
      </c>
      <c r="B191">
        <v>5.77</v>
      </c>
      <c r="C191">
        <f>(B191-B190)/B190</f>
        <v>1.2280701754385859E-2</v>
      </c>
      <c r="D191">
        <v>1.4842</v>
      </c>
      <c r="E191">
        <v>2.3660999999999999</v>
      </c>
      <c r="F191">
        <v>9.4106000000000005</v>
      </c>
      <c r="G191">
        <f>F191+E191</f>
        <v>11.7767</v>
      </c>
      <c r="H191">
        <f>E191+D191*(G191-E191)</f>
        <v>16.33331252</v>
      </c>
      <c r="I191" s="15">
        <f>(((H191/100)+1)^(1/365)-1)</f>
        <v>4.1457706027037133E-4</v>
      </c>
      <c r="J191">
        <f>1+I191</f>
        <v>1.0004145770602704</v>
      </c>
      <c r="K191">
        <f>C191-I191</f>
        <v>1.1866124694115488E-2</v>
      </c>
      <c r="L191" s="36">
        <f>K191^2</f>
        <v>1.4080491525629739E-4</v>
      </c>
      <c r="O191" s="7">
        <f>C191/$N$3</f>
        <v>9.214313938921484E-2</v>
      </c>
    </row>
    <row r="192" spans="1:15" ht="15.75" x14ac:dyDescent="0.25">
      <c r="A192" s="4">
        <v>42836</v>
      </c>
      <c r="B192">
        <v>5.84</v>
      </c>
      <c r="C192">
        <f>(B192-B191)/B191</f>
        <v>1.2131715771230553E-2</v>
      </c>
      <c r="D192">
        <v>1.5024</v>
      </c>
      <c r="E192">
        <v>2.2961999999999998</v>
      </c>
      <c r="F192">
        <v>9.4080999999999992</v>
      </c>
      <c r="G192">
        <f>F192+E192</f>
        <v>11.7043</v>
      </c>
      <c r="H192">
        <f>E192+D192*(G192-E192)</f>
        <v>16.43092944</v>
      </c>
      <c r="I192" s="15">
        <f>(((H192/100)+1)^(1/365)-1)</f>
        <v>4.1687599427575606E-4</v>
      </c>
      <c r="J192">
        <f>1+I192</f>
        <v>1.0004168759942758</v>
      </c>
      <c r="K192">
        <f>C192-I192</f>
        <v>1.1714839776954797E-2</v>
      </c>
      <c r="L192" s="36">
        <f>K192^2</f>
        <v>1.3723747099972231E-4</v>
      </c>
      <c r="O192" s="7">
        <f>C192/$N$3</f>
        <v>9.1025285011877177E-2</v>
      </c>
    </row>
    <row r="193" spans="1:15" ht="15.75" x14ac:dyDescent="0.25">
      <c r="A193" s="4">
        <v>42837</v>
      </c>
      <c r="B193">
        <v>5.7</v>
      </c>
      <c r="C193">
        <f>(B193-B192)/B192</f>
        <v>-2.3972602739725974E-2</v>
      </c>
      <c r="D193">
        <v>1.5038</v>
      </c>
      <c r="E193">
        <v>2.2391999999999999</v>
      </c>
      <c r="F193">
        <v>9.4144000000000005</v>
      </c>
      <c r="G193">
        <f>F193+E193</f>
        <v>11.653600000000001</v>
      </c>
      <c r="H193">
        <f>E193+D193*(G193-E193)</f>
        <v>16.39657472</v>
      </c>
      <c r="I193" s="15">
        <f>(((H193/100)+1)^(1/365)-1)</f>
        <v>4.1606714034814196E-4</v>
      </c>
      <c r="J193">
        <f>1+I193</f>
        <v>1.0004160671403481</v>
      </c>
      <c r="K193">
        <f>C193-I193</f>
        <v>-2.4388669880074116E-2</v>
      </c>
      <c r="L193" s="36">
        <f>K193^2</f>
        <v>5.9480721851923443E-4</v>
      </c>
      <c r="O193" s="7">
        <f>C193/$N$3</f>
        <v>-0.17986845702689314</v>
      </c>
    </row>
    <row r="194" spans="1:15" ht="15.75" x14ac:dyDescent="0.25">
      <c r="A194" s="4">
        <v>42838</v>
      </c>
      <c r="B194">
        <v>5.66</v>
      </c>
      <c r="C194">
        <f>(B194-B193)/B193</f>
        <v>-7.017543859649129E-3</v>
      </c>
      <c r="D194">
        <v>1.5024</v>
      </c>
      <c r="E194">
        <v>2.2374000000000001</v>
      </c>
      <c r="F194">
        <v>9.4464000000000006</v>
      </c>
      <c r="G194">
        <f>F194+E194</f>
        <v>11.683800000000002</v>
      </c>
      <c r="H194">
        <f>E194+D194*(G194-E194)</f>
        <v>16.42967136</v>
      </c>
      <c r="I194" s="15">
        <f>(((H194/100)+1)^(1/365)-1)</f>
        <v>4.1684637800454283E-4</v>
      </c>
      <c r="J194">
        <f>1+I194</f>
        <v>1.0004168463780045</v>
      </c>
      <c r="K194">
        <f>C194-I194</f>
        <v>-7.4343902376536718E-3</v>
      </c>
      <c r="L194" s="36">
        <f>K194^2</f>
        <v>5.5270158205720217E-5</v>
      </c>
      <c r="O194" s="7">
        <f>C194/$N$3</f>
        <v>-5.2653222508123265E-2</v>
      </c>
    </row>
    <row r="195" spans="1:15" ht="15.75" x14ac:dyDescent="0.25">
      <c r="A195" s="4">
        <v>42842</v>
      </c>
      <c r="B195">
        <v>5.6</v>
      </c>
      <c r="C195">
        <f>(B195-B194)/B194</f>
        <v>-1.0600706713781006E-2</v>
      </c>
      <c r="D195">
        <v>1.4913000000000001</v>
      </c>
      <c r="E195">
        <v>2.2498</v>
      </c>
      <c r="F195">
        <v>9.4319000000000006</v>
      </c>
      <c r="G195">
        <f>F195+E195</f>
        <v>11.681700000000001</v>
      </c>
      <c r="H195">
        <f>E195+D195*(G195-E195)</f>
        <v>16.315592470000002</v>
      </c>
      <c r="I195" s="15">
        <f>(((H195/100)+1)^(1/365)-1)</f>
        <v>4.1415953671419814E-4</v>
      </c>
      <c r="J195">
        <f>1+I195</f>
        <v>1.0004141595367142</v>
      </c>
      <c r="K195">
        <f>C195-I195</f>
        <v>-1.1014866250495204E-2</v>
      </c>
      <c r="L195" s="36">
        <f>K195^2</f>
        <v>1.2132727851629828E-4</v>
      </c>
      <c r="O195" s="7">
        <f>C195/$N$3</f>
        <v>-7.9537995131529551E-2</v>
      </c>
    </row>
    <row r="196" spans="1:15" ht="15.75" x14ac:dyDescent="0.25">
      <c r="A196" s="4">
        <v>42843</v>
      </c>
      <c r="B196">
        <v>5.47</v>
      </c>
      <c r="C196">
        <f>(B196-B195)/B195</f>
        <v>-2.3214285714285698E-2</v>
      </c>
      <c r="D196">
        <v>1.4948000000000001</v>
      </c>
      <c r="E196">
        <v>2.1682000000000001</v>
      </c>
      <c r="F196">
        <v>9.4463000000000008</v>
      </c>
      <c r="G196">
        <f>F196+E196</f>
        <v>11.614500000000001</v>
      </c>
      <c r="H196">
        <f>E196+D196*(G196-E196)</f>
        <v>16.288529240000003</v>
      </c>
      <c r="I196" s="15">
        <f>(((H196/100)+1)^(1/365)-1)</f>
        <v>4.1352174474429404E-4</v>
      </c>
      <c r="J196">
        <f>1+I196</f>
        <v>1.0004135217447443</v>
      </c>
      <c r="K196">
        <f>C196-I196</f>
        <v>-2.3627807459029992E-2</v>
      </c>
      <c r="L196" s="36">
        <f>K196^2</f>
        <v>5.5827328532099337E-4</v>
      </c>
      <c r="O196" s="7">
        <f>C196/$N$3</f>
        <v>-0.17417874052910393</v>
      </c>
    </row>
    <row r="197" spans="1:15" ht="15.75" x14ac:dyDescent="0.25">
      <c r="A197" s="4">
        <v>42844</v>
      </c>
      <c r="B197">
        <v>5.44</v>
      </c>
      <c r="C197">
        <f>(B197-B196)/B196</f>
        <v>-5.4844606946982382E-3</v>
      </c>
      <c r="D197">
        <v>1.4946999999999999</v>
      </c>
      <c r="E197">
        <v>2.2143000000000002</v>
      </c>
      <c r="F197">
        <v>9.5122999999999998</v>
      </c>
      <c r="G197">
        <f>F197+E197</f>
        <v>11.726599999999999</v>
      </c>
      <c r="H197">
        <f>E197+D197*(G197-E197)</f>
        <v>16.43233481</v>
      </c>
      <c r="I197" s="15">
        <f>(((H197/100)+1)^(1/365)-1)</f>
        <v>4.169090775012485E-4</v>
      </c>
      <c r="J197">
        <f>1+I197</f>
        <v>1.0004169090775012</v>
      </c>
      <c r="K197">
        <f>C197-I197</f>
        <v>-5.9013697721994867E-3</v>
      </c>
      <c r="L197" s="36">
        <f>K197^2</f>
        <v>3.4826165188229823E-5</v>
      </c>
      <c r="O197" s="7">
        <f>C197/$N$3</f>
        <v>-4.1150370424537841E-2</v>
      </c>
    </row>
    <row r="198" spans="1:15" ht="15.75" x14ac:dyDescent="0.25">
      <c r="A198" s="4">
        <v>42845</v>
      </c>
      <c r="B198">
        <v>5.26</v>
      </c>
      <c r="C198">
        <f>(B198-B197)/B197</f>
        <v>-3.3088235294117758E-2</v>
      </c>
      <c r="D198">
        <v>1.4868999999999999</v>
      </c>
      <c r="E198">
        <v>2.2320000000000002</v>
      </c>
      <c r="F198">
        <v>9.4929000000000006</v>
      </c>
      <c r="G198">
        <f>F198+E198</f>
        <v>11.724900000000002</v>
      </c>
      <c r="H198">
        <f>E198+D198*(G198-E198)</f>
        <v>16.346993010000002</v>
      </c>
      <c r="I198" s="15">
        <f>(((H198/100)+1)^(1/365)-1)</f>
        <v>4.1489935948013645E-4</v>
      </c>
      <c r="J198">
        <f>1+I198</f>
        <v>1.0004148993594801</v>
      </c>
      <c r="K198">
        <f>C198-I198</f>
        <v>-3.3503134653597895E-2</v>
      </c>
      <c r="L198" s="36">
        <f>K198^2</f>
        <v>1.1224600316171122E-3</v>
      </c>
      <c r="O198" s="7">
        <f>C198/$N$3</f>
        <v>-0.24826381568628034</v>
      </c>
    </row>
    <row r="199" spans="1:15" ht="15.75" x14ac:dyDescent="0.25">
      <c r="A199" s="4">
        <v>42846</v>
      </c>
      <c r="B199">
        <v>4.6899999999999995</v>
      </c>
      <c r="C199">
        <f>(B199-B198)/B198</f>
        <v>-0.1083650190114069</v>
      </c>
      <c r="D199">
        <v>1.4956</v>
      </c>
      <c r="E199">
        <v>2.2480000000000002</v>
      </c>
      <c r="F199">
        <v>9.4600000000000009</v>
      </c>
      <c r="G199">
        <f>F199+E199</f>
        <v>11.708000000000002</v>
      </c>
      <c r="H199">
        <f>E199+D199*(G199-E199)</f>
        <v>16.396376000000004</v>
      </c>
      <c r="I199" s="15">
        <f>(((H199/100)+1)^(1/365)-1)</f>
        <v>4.1606246095504673E-4</v>
      </c>
      <c r="J199">
        <f>1+I199</f>
        <v>1.000416062460955</v>
      </c>
      <c r="K199">
        <f>C199-I199</f>
        <v>-0.10878108147236194</v>
      </c>
      <c r="L199" s="36">
        <f>K199^2</f>
        <v>1.1833323686296646E-2</v>
      </c>
      <c r="O199" s="7">
        <f>C199/$N$3</f>
        <v>-0.81307186277990695</v>
      </c>
    </row>
    <row r="200" spans="1:15" ht="15.75" x14ac:dyDescent="0.25">
      <c r="A200" s="4">
        <v>42849</v>
      </c>
      <c r="B200">
        <v>4.59</v>
      </c>
      <c r="C200">
        <f>(B200-B199)/B199</f>
        <v>-2.132196162046901E-2</v>
      </c>
      <c r="D200">
        <v>1.4843999999999999</v>
      </c>
      <c r="E200">
        <v>2.2730000000000001</v>
      </c>
      <c r="F200">
        <v>9.4016999999999999</v>
      </c>
      <c r="G200">
        <f>F200+E200</f>
        <v>11.6747</v>
      </c>
      <c r="H200">
        <f>E200+D200*(G200-E200)</f>
        <v>16.22888348</v>
      </c>
      <c r="I200" s="15">
        <f>(((H200/100)+1)^(1/365)-1)</f>
        <v>4.1211556614695333E-4</v>
      </c>
      <c r="J200">
        <f>1+I200</f>
        <v>1.000412115566147</v>
      </c>
      <c r="K200">
        <f>C200-I200</f>
        <v>-2.1734077186615963E-2</v>
      </c>
      <c r="L200" s="36">
        <f>K200^2</f>
        <v>4.7237011115378047E-4</v>
      </c>
      <c r="O200" s="7">
        <f>C200/$N$3</f>
        <v>-0.15998047350549111</v>
      </c>
    </row>
    <row r="201" spans="1:15" ht="15.75" x14ac:dyDescent="0.25">
      <c r="A201" s="4">
        <v>42850</v>
      </c>
      <c r="B201">
        <v>4.1500000000000004</v>
      </c>
      <c r="C201">
        <f>(B201-B200)/B200</f>
        <v>-9.5860566448801643E-2</v>
      </c>
      <c r="D201">
        <v>1.4670000000000001</v>
      </c>
      <c r="E201">
        <v>2.3321999999999998</v>
      </c>
      <c r="F201">
        <v>9.3574999999999999</v>
      </c>
      <c r="G201">
        <f>F201+E201</f>
        <v>11.6897</v>
      </c>
      <c r="H201">
        <f>E201+D201*(G201-E201)</f>
        <v>16.059652499999999</v>
      </c>
      <c r="I201" s="15">
        <f>(((H201/100)+1)^(1/365)-1)</f>
        <v>4.081219402818359E-4</v>
      </c>
      <c r="J201">
        <f>1+I201</f>
        <v>1.0004081219402818</v>
      </c>
      <c r="K201">
        <f>C201-I201</f>
        <v>-9.6268688389083479E-2</v>
      </c>
      <c r="L201" s="36">
        <f>K201^2</f>
        <v>9.2676603641544571E-3</v>
      </c>
      <c r="O201" s="7">
        <f>C201/$N$3</f>
        <v>-0.71924990223514651</v>
      </c>
    </row>
    <row r="202" spans="1:15" ht="15.75" x14ac:dyDescent="0.25">
      <c r="A202" s="4">
        <v>42851</v>
      </c>
      <c r="B202">
        <v>4.34</v>
      </c>
      <c r="C202">
        <f>(B202-B201)/B201</f>
        <v>4.5783132530120361E-2</v>
      </c>
      <c r="D202">
        <v>1.466</v>
      </c>
      <c r="E202">
        <v>2.3035000000000001</v>
      </c>
      <c r="F202">
        <v>9.3712999999999997</v>
      </c>
      <c r="G202">
        <f>F202+E202</f>
        <v>11.674799999999999</v>
      </c>
      <c r="H202">
        <f>E202+D202*(G202-E202)</f>
        <v>16.041825800000002</v>
      </c>
      <c r="I202" s="15">
        <f>(((H202/100)+1)^(1/365)-1)</f>
        <v>4.0770091584940715E-4</v>
      </c>
      <c r="J202">
        <f>1+I202</f>
        <v>1.0004077009158494</v>
      </c>
      <c r="K202">
        <f>C202-I202</f>
        <v>4.5375431614270954E-2</v>
      </c>
      <c r="L202" s="36">
        <f>K202^2</f>
        <v>2.0589297941813801E-3</v>
      </c>
      <c r="O202" s="7">
        <f>C202/$N$3</f>
        <v>0.34351469865239337</v>
      </c>
    </row>
    <row r="203" spans="1:15" ht="15.75" x14ac:dyDescent="0.25">
      <c r="A203" s="4">
        <v>42852</v>
      </c>
      <c r="B203">
        <v>4.21</v>
      </c>
      <c r="C203">
        <f>(B203-B202)/B202</f>
        <v>-2.9953917050691222E-2</v>
      </c>
      <c r="D203">
        <v>1.4658</v>
      </c>
      <c r="E203">
        <v>2.2946</v>
      </c>
      <c r="F203">
        <v>9.3717000000000006</v>
      </c>
      <c r="G203">
        <f>F203+E203</f>
        <v>11.6663</v>
      </c>
      <c r="H203">
        <f>E203+D203*(G203-E203)</f>
        <v>16.03163786</v>
      </c>
      <c r="I203" s="15">
        <f>(((H203/100)+1)^(1/365)-1)</f>
        <v>4.074602718704412E-4</v>
      </c>
      <c r="J203">
        <f>1+I203</f>
        <v>1.0004074602718704</v>
      </c>
      <c r="K203">
        <f>C203-I203</f>
        <v>-3.0361377322561663E-2</v>
      </c>
      <c r="L203" s="36">
        <f>K203^2</f>
        <v>9.2181323292296169E-4</v>
      </c>
      <c r="O203" s="7">
        <f>C203/$N$3</f>
        <v>-0.22474676197303731</v>
      </c>
    </row>
    <row r="204" spans="1:15" ht="15.75" x14ac:dyDescent="0.25">
      <c r="A204" s="4">
        <v>42853</v>
      </c>
      <c r="B204">
        <v>4.2</v>
      </c>
      <c r="C204">
        <f>(B204-B203)/B203</f>
        <v>-2.3752969121139636E-3</v>
      </c>
      <c r="D204">
        <v>1.4647999999999999</v>
      </c>
      <c r="E204">
        <v>2.2801999999999998</v>
      </c>
      <c r="F204">
        <v>9.3661999999999992</v>
      </c>
      <c r="G204">
        <f>F204+E204</f>
        <v>11.6464</v>
      </c>
      <c r="H204">
        <f>E204+D204*(G204-E204)</f>
        <v>15.999809759999998</v>
      </c>
      <c r="I204" s="15">
        <f>(((H204/100)+1)^(1/365)-1)</f>
        <v>4.0670834127420896E-4</v>
      </c>
      <c r="J204">
        <f>1+I204</f>
        <v>1.0004067083412742</v>
      </c>
      <c r="K204">
        <f>C204-I204</f>
        <v>-2.7820052533881726E-3</v>
      </c>
      <c r="L204" s="36">
        <f>K204^2</f>
        <v>7.7395532298793896E-6</v>
      </c>
      <c r="O204" s="7">
        <f>C204/$N$3</f>
        <v>-1.7822052749186221E-2</v>
      </c>
    </row>
    <row r="205" spans="1:15" ht="15.75" x14ac:dyDescent="0.25">
      <c r="A205" s="4">
        <v>42856</v>
      </c>
      <c r="B205">
        <v>4.24</v>
      </c>
      <c r="C205">
        <f>(B205-B204)/B204</f>
        <v>9.5238095238095316E-3</v>
      </c>
      <c r="D205">
        <v>1.4825999999999999</v>
      </c>
      <c r="E205">
        <v>2.3180000000000001</v>
      </c>
      <c r="F205">
        <v>9.4032999999999998</v>
      </c>
      <c r="G205">
        <f>F205+E205</f>
        <v>11.721299999999999</v>
      </c>
      <c r="H205">
        <f>E205+D205*(G205-E205)</f>
        <v>16.259332579999999</v>
      </c>
      <c r="I205" s="15">
        <f>(((H205/100)+1)^(1/365)-1)</f>
        <v>4.128335087867363E-4</v>
      </c>
      <c r="J205">
        <f>1+I205</f>
        <v>1.0004128335087867</v>
      </c>
      <c r="K205">
        <f>C205-I205</f>
        <v>9.1109760150227953E-3</v>
      </c>
      <c r="L205" s="36">
        <f>K205^2</f>
        <v>8.3009883946320658E-5</v>
      </c>
      <c r="O205" s="7">
        <f>C205/$N$3</f>
        <v>7.1457944832452991E-2</v>
      </c>
    </row>
    <row r="206" spans="1:15" ht="15.75" x14ac:dyDescent="0.25">
      <c r="A206" s="4">
        <v>42857</v>
      </c>
      <c r="B206">
        <v>4.17</v>
      </c>
      <c r="C206">
        <f>(B206-B205)/B205</f>
        <v>-1.6509433962264217E-2</v>
      </c>
      <c r="D206">
        <v>1.4816</v>
      </c>
      <c r="E206">
        <v>2.2803</v>
      </c>
      <c r="F206">
        <v>9.3940000000000001</v>
      </c>
      <c r="G206">
        <f>F206+E206</f>
        <v>11.674300000000001</v>
      </c>
      <c r="H206">
        <f>E206+D206*(G206-E206)</f>
        <v>16.198450399999999</v>
      </c>
      <c r="I206" s="15">
        <f>(((H206/100)+1)^(1/365)-1)</f>
        <v>4.1139781378940476E-4</v>
      </c>
      <c r="J206">
        <f>1+I206</f>
        <v>1.0004113978137894</v>
      </c>
      <c r="K206">
        <f>C206-I206</f>
        <v>-1.6920831776053621E-2</v>
      </c>
      <c r="L206" s="36">
        <f>K206^2</f>
        <v>2.8631454799350596E-4</v>
      </c>
      <c r="O206" s="7">
        <f>C206/$N$3</f>
        <v>-0.12387167323550263</v>
      </c>
    </row>
    <row r="207" spans="1:15" ht="15.75" x14ac:dyDescent="0.25">
      <c r="A207" s="4">
        <v>42858</v>
      </c>
      <c r="B207">
        <v>4.28</v>
      </c>
      <c r="C207">
        <f>(B207-B206)/B206</f>
        <v>2.6378896882494084E-2</v>
      </c>
      <c r="D207">
        <v>1.4802</v>
      </c>
      <c r="E207">
        <v>2.3180000000000001</v>
      </c>
      <c r="F207">
        <v>9.3948999999999998</v>
      </c>
      <c r="G207">
        <f>F207+E207</f>
        <v>11.712899999999999</v>
      </c>
      <c r="H207">
        <f>E207+D207*(G207-E207)</f>
        <v>16.224330980000001</v>
      </c>
      <c r="I207" s="15">
        <f>(((H207/100)+1)^(1/365)-1)</f>
        <v>4.120082091267907E-4</v>
      </c>
      <c r="J207">
        <f>1+I207</f>
        <v>1.0004120082091268</v>
      </c>
      <c r="K207">
        <f>C207-I207</f>
        <v>2.5966888673367293E-2</v>
      </c>
      <c r="L207" s="36">
        <f>K207^2</f>
        <v>6.7427930737505061E-4</v>
      </c>
      <c r="O207" s="7">
        <f>C207/$N$3</f>
        <v>0.19792308460787383</v>
      </c>
    </row>
    <row r="208" spans="1:15" ht="15.75" x14ac:dyDescent="0.25">
      <c r="A208" s="4">
        <v>42859</v>
      </c>
      <c r="B208">
        <v>4.3</v>
      </c>
      <c r="C208">
        <f>(B208-B207)/B207</f>
        <v>4.6728971962615821E-3</v>
      </c>
      <c r="D208">
        <v>1.4802999999999999</v>
      </c>
      <c r="E208">
        <v>2.3540999999999999</v>
      </c>
      <c r="F208">
        <v>9.3983000000000008</v>
      </c>
      <c r="G208">
        <f>F208+E208</f>
        <v>11.752400000000002</v>
      </c>
      <c r="H208">
        <f>E208+D208*(G208-E208)</f>
        <v>16.266403490000002</v>
      </c>
      <c r="I208" s="15">
        <f>(((H208/100)+1)^(1/365)-1)</f>
        <v>4.1300020306911378E-4</v>
      </c>
      <c r="J208">
        <f>1+I208</f>
        <v>1.0004130002030691</v>
      </c>
      <c r="K208">
        <f>C208-I208</f>
        <v>4.2598969931924684E-3</v>
      </c>
      <c r="L208" s="36">
        <f>K208^2</f>
        <v>1.8146722392610234E-5</v>
      </c>
      <c r="O208" s="7">
        <f>C208/$N$3</f>
        <v>3.5061141156109338E-2</v>
      </c>
    </row>
    <row r="209" spans="1:15" ht="15.75" x14ac:dyDescent="0.25">
      <c r="A209" s="4">
        <v>42860</v>
      </c>
      <c r="B209">
        <v>4.1900000000000004</v>
      </c>
      <c r="C209">
        <f>(B209-B208)/B208</f>
        <v>-2.5581395348837077E-2</v>
      </c>
      <c r="D209">
        <v>1.4878</v>
      </c>
      <c r="E209">
        <v>2.3487</v>
      </c>
      <c r="F209">
        <v>9.3824000000000005</v>
      </c>
      <c r="G209">
        <f>F209+E209</f>
        <v>11.731100000000001</v>
      </c>
      <c r="H209">
        <f>E209+D209*(G209-E209)</f>
        <v>16.307834720000002</v>
      </c>
      <c r="I209" s="15">
        <f>(((H209/100)+1)^(1/365)-1)</f>
        <v>4.1397672700771437E-4</v>
      </c>
      <c r="J209">
        <f>1+I209</f>
        <v>1.0004139767270077</v>
      </c>
      <c r="K209">
        <f>C209-I209</f>
        <v>-2.5995372075844791E-2</v>
      </c>
      <c r="L209" s="36">
        <f>K209^2</f>
        <v>6.7575936936161113E-4</v>
      </c>
      <c r="O209" s="7">
        <f>C209/$N$3</f>
        <v>-0.19193936344530865</v>
      </c>
    </row>
    <row r="210" spans="1:15" ht="15.75" x14ac:dyDescent="0.25">
      <c r="A210" s="4">
        <v>42863</v>
      </c>
      <c r="B210">
        <v>4.17</v>
      </c>
      <c r="C210">
        <f>(B210-B209)/B209</f>
        <v>-4.7732696897375797E-3</v>
      </c>
      <c r="D210">
        <v>1.4969999999999999</v>
      </c>
      <c r="E210">
        <v>2.3868</v>
      </c>
      <c r="F210">
        <v>9.4258000000000006</v>
      </c>
      <c r="G210">
        <f>F210+E210</f>
        <v>11.8126</v>
      </c>
      <c r="H210">
        <f>E210+D210*(G210-E210)</f>
        <v>16.497222599999997</v>
      </c>
      <c r="I210" s="15">
        <f>(((H210/100)+1)^(1/365)-1)</f>
        <v>4.1843614023506781E-4</v>
      </c>
      <c r="J210">
        <f>1+I210</f>
        <v>1.0004184361402351</v>
      </c>
      <c r="K210">
        <f>C210-I210</f>
        <v>-5.1917058299726475E-3</v>
      </c>
      <c r="L210" s="36">
        <f>K210^2</f>
        <v>2.6953809424971975E-5</v>
      </c>
      <c r="O210" s="7">
        <f>C210/$N$3</f>
        <v>-3.5814244426767214E-2</v>
      </c>
    </row>
    <row r="211" spans="1:15" ht="15.75" x14ac:dyDescent="0.25">
      <c r="A211" s="4">
        <v>42864</v>
      </c>
      <c r="B211">
        <v>4.2300000000000004</v>
      </c>
      <c r="C211">
        <f>(B211-B210)/B210</f>
        <v>1.4388489208633212E-2</v>
      </c>
      <c r="D211">
        <v>1.494</v>
      </c>
      <c r="E211">
        <v>2.3976999999999999</v>
      </c>
      <c r="F211">
        <v>9.4359999999999999</v>
      </c>
      <c r="G211">
        <f>F211+E211</f>
        <v>11.8337</v>
      </c>
      <c r="H211">
        <f>E211+D211*(G211-E211)</f>
        <v>16.495083999999999</v>
      </c>
      <c r="I211" s="15">
        <f>(((H211/100)+1)^(1/365)-1)</f>
        <v>4.1838582415643089E-4</v>
      </c>
      <c r="J211">
        <f>1+I211</f>
        <v>1.0004183858241564</v>
      </c>
      <c r="K211">
        <f>C211-I211</f>
        <v>1.3970103384476781E-2</v>
      </c>
      <c r="L211" s="36">
        <f>K211^2</f>
        <v>1.9516378857296963E-4</v>
      </c>
      <c r="O211" s="7">
        <f>C211/$N$3</f>
        <v>0.10795804614974994</v>
      </c>
    </row>
    <row r="212" spans="1:15" ht="15.75" x14ac:dyDescent="0.25">
      <c r="A212" s="4">
        <v>42865</v>
      </c>
      <c r="B212">
        <v>4.42</v>
      </c>
      <c r="C212">
        <f>(B212-B211)/B211</f>
        <v>4.4917257683215008E-2</v>
      </c>
      <c r="D212">
        <v>1.4950999999999999</v>
      </c>
      <c r="E212">
        <v>2.4140999999999999</v>
      </c>
      <c r="F212">
        <v>9.4395000000000007</v>
      </c>
      <c r="G212">
        <f>F212+E212</f>
        <v>11.8536</v>
      </c>
      <c r="H212">
        <f>E212+D212*(G212-E212)</f>
        <v>16.527096450000002</v>
      </c>
      <c r="I212" s="15">
        <f>(((H212/100)+1)^(1/365)-1)</f>
        <v>4.1913890328859615E-4</v>
      </c>
      <c r="J212">
        <f>1+I212</f>
        <v>1.0004191389032886</v>
      </c>
      <c r="K212">
        <f>C212-I212</f>
        <v>4.4498118779926411E-2</v>
      </c>
      <c r="L212" s="36">
        <f>K212^2</f>
        <v>1.9800825749524396E-3</v>
      </c>
      <c r="O212" s="7">
        <f>C212/$N$3</f>
        <v>0.33701796676298634</v>
      </c>
    </row>
    <row r="213" spans="1:15" ht="15.75" x14ac:dyDescent="0.25">
      <c r="A213" s="4">
        <v>42866</v>
      </c>
      <c r="B213">
        <v>4.5600000000000005</v>
      </c>
      <c r="C213">
        <f>(B213-B212)/B212</f>
        <v>3.167420814479651E-2</v>
      </c>
      <c r="D213">
        <v>1.4923999999999999</v>
      </c>
      <c r="E213">
        <v>2.3874</v>
      </c>
      <c r="F213">
        <v>9.4375999999999998</v>
      </c>
      <c r="G213">
        <f>F213+E213</f>
        <v>11.824999999999999</v>
      </c>
      <c r="H213">
        <f>E213+D213*(G213-E213)</f>
        <v>16.472074240000001</v>
      </c>
      <c r="I213" s="15">
        <f>(((H213/100)+1)^(1/365)-1)</f>
        <v>4.1784440194736483E-4</v>
      </c>
      <c r="J213">
        <f>1+I213</f>
        <v>1.0004178444019474</v>
      </c>
      <c r="K213">
        <f>C213-I213</f>
        <v>3.1256363742849146E-2</v>
      </c>
      <c r="L213" s="36">
        <f>K213^2</f>
        <v>9.7696027442529458E-4</v>
      </c>
      <c r="O213" s="7">
        <f>C213/$N$3</f>
        <v>0.23765425091336256</v>
      </c>
    </row>
    <row r="214" spans="1:15" ht="15.75" x14ac:dyDescent="0.25">
      <c r="A214" s="4">
        <v>42867</v>
      </c>
      <c r="B214">
        <v>4.5600000000000005</v>
      </c>
      <c r="C214">
        <f>(B214-B213)/B213</f>
        <v>0</v>
      </c>
      <c r="D214">
        <v>1.4936</v>
      </c>
      <c r="E214">
        <v>2.3874</v>
      </c>
      <c r="F214">
        <v>9.4375999999999998</v>
      </c>
      <c r="G214">
        <f>F214+E214</f>
        <v>11.824999999999999</v>
      </c>
      <c r="H214">
        <f>E214+D214*(G214-E214)</f>
        <v>16.48339936</v>
      </c>
      <c r="I214" s="15">
        <f>(((H214/100)+1)^(1/365)-1)</f>
        <v>4.1811089660814815E-4</v>
      </c>
      <c r="J214">
        <f>1+I214</f>
        <v>1.0004181108966081</v>
      </c>
      <c r="K214">
        <f>C214-I214</f>
        <v>-4.1811089660814815E-4</v>
      </c>
      <c r="L214" s="36">
        <f>K214^2</f>
        <v>1.7481672186246956E-7</v>
      </c>
      <c r="O214" s="7">
        <f>C214/$N$3</f>
        <v>0</v>
      </c>
    </row>
    <row r="215" spans="1:15" ht="15.75" x14ac:dyDescent="0.25">
      <c r="A215" s="4"/>
      <c r="I215" s="15"/>
    </row>
    <row r="216" spans="1:15" ht="15.75" x14ac:dyDescent="0.25">
      <c r="A216" s="4"/>
      <c r="I216" s="15"/>
    </row>
    <row r="217" spans="1:15" ht="15.75" x14ac:dyDescent="0.25">
      <c r="A217" s="4"/>
      <c r="I217" s="15"/>
    </row>
    <row r="218" spans="1:15" ht="15.75" x14ac:dyDescent="0.25">
      <c r="A218" s="4"/>
      <c r="I218" s="15"/>
    </row>
    <row r="219" spans="1:15" ht="15.75" x14ac:dyDescent="0.25">
      <c r="A219" s="4"/>
      <c r="I219" s="15"/>
    </row>
    <row r="220" spans="1:15" ht="15.75" x14ac:dyDescent="0.25">
      <c r="A220" s="4"/>
      <c r="I220" s="15"/>
    </row>
    <row r="221" spans="1:15" ht="15.75" x14ac:dyDescent="0.25">
      <c r="A221" s="4"/>
      <c r="I221" s="15"/>
    </row>
    <row r="222" spans="1:15" ht="15.75" x14ac:dyDescent="0.25">
      <c r="A222" s="4"/>
      <c r="I222" s="15"/>
    </row>
    <row r="223" spans="1:15" ht="15.75" x14ac:dyDescent="0.25">
      <c r="A223" s="4"/>
      <c r="I223" s="15"/>
    </row>
    <row r="224" spans="1:15" ht="15.75" x14ac:dyDescent="0.25">
      <c r="A224" s="4"/>
      <c r="I224" s="15"/>
    </row>
    <row r="225" spans="1:9" ht="15.75" x14ac:dyDescent="0.25">
      <c r="A225" s="4"/>
      <c r="I225" s="15"/>
    </row>
    <row r="226" spans="1:9" ht="15.75" x14ac:dyDescent="0.25">
      <c r="A226" s="4"/>
      <c r="I226" s="15"/>
    </row>
    <row r="227" spans="1:9" ht="15.75" x14ac:dyDescent="0.25">
      <c r="A227" s="4"/>
      <c r="I227" s="15"/>
    </row>
    <row r="228" spans="1:9" ht="15.75" x14ac:dyDescent="0.25">
      <c r="A228" s="4"/>
      <c r="I228" s="15"/>
    </row>
    <row r="229" spans="1:9" ht="15.75" x14ac:dyDescent="0.25">
      <c r="A229" s="4"/>
      <c r="I229" s="15"/>
    </row>
    <row r="230" spans="1:9" ht="15.75" x14ac:dyDescent="0.25">
      <c r="A230" s="4"/>
      <c r="I230" s="15"/>
    </row>
    <row r="231" spans="1:9" ht="15.75" x14ac:dyDescent="0.25">
      <c r="A231" s="4"/>
      <c r="I231" s="15"/>
    </row>
    <row r="232" spans="1:9" ht="15.75" x14ac:dyDescent="0.25">
      <c r="A232" s="4"/>
      <c r="I232" s="15"/>
    </row>
    <row r="233" spans="1:9" ht="15.75" x14ac:dyDescent="0.25">
      <c r="A233" s="4"/>
      <c r="I233" s="15"/>
    </row>
    <row r="234" spans="1:9" ht="15.75" x14ac:dyDescent="0.25">
      <c r="A234" s="4"/>
      <c r="I234" s="15"/>
    </row>
    <row r="235" spans="1:9" ht="15.75" x14ac:dyDescent="0.25">
      <c r="A235" s="4"/>
      <c r="I235" s="15"/>
    </row>
    <row r="236" spans="1:9" ht="15.75" x14ac:dyDescent="0.25">
      <c r="A236" s="4"/>
      <c r="I236" s="15"/>
    </row>
    <row r="237" spans="1:9" ht="15.75" x14ac:dyDescent="0.25">
      <c r="A237" s="4"/>
      <c r="I237" s="15"/>
    </row>
    <row r="238" spans="1:9" ht="15.75" x14ac:dyDescent="0.25">
      <c r="A238" s="4"/>
      <c r="I238" s="15"/>
    </row>
    <row r="239" spans="1:9" ht="15.75" x14ac:dyDescent="0.25">
      <c r="A239" s="4"/>
      <c r="I239" s="15"/>
    </row>
    <row r="240" spans="1:9" ht="15.75" x14ac:dyDescent="0.25">
      <c r="A240" s="4"/>
      <c r="I240" s="15"/>
    </row>
    <row r="241" spans="1:9" ht="15.75" x14ac:dyDescent="0.25">
      <c r="A241" s="4"/>
      <c r="I241" s="15"/>
    </row>
    <row r="242" spans="1:9" ht="15.75" x14ac:dyDescent="0.25">
      <c r="A242" s="4"/>
      <c r="I242" s="15"/>
    </row>
    <row r="243" spans="1:9" ht="15.75" x14ac:dyDescent="0.25">
      <c r="A243" s="4"/>
      <c r="I243" s="15"/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3"/>
  <sheetViews>
    <sheetView workbookViewId="0">
      <selection activeCell="H1" sqref="H1:H1048576"/>
    </sheetView>
  </sheetViews>
  <sheetFormatPr defaultColWidth="11.42578125" defaultRowHeight="15" x14ac:dyDescent="0.25"/>
  <sheetData>
    <row r="1" spans="1:13" x14ac:dyDescent="0.25">
      <c r="A1" t="s">
        <v>8</v>
      </c>
    </row>
    <row r="2" spans="1:13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43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</row>
    <row r="3" spans="1:13" x14ac:dyDescent="0.25">
      <c r="A3" s="4">
        <v>42257</v>
      </c>
      <c r="B3">
        <v>4.0599999999999996</v>
      </c>
      <c r="C3">
        <v>-7.3059000000000003</v>
      </c>
      <c r="D3">
        <v>-7.3059000000000003</v>
      </c>
      <c r="E3">
        <v>2.222</v>
      </c>
      <c r="F3">
        <v>9.7805999999999997</v>
      </c>
      <c r="G3">
        <v>7.5586000000000002</v>
      </c>
      <c r="H3">
        <v>1.2299</v>
      </c>
      <c r="I3">
        <v>622.82349999999997</v>
      </c>
      <c r="J3">
        <v>-1740.2</v>
      </c>
      <c r="K3">
        <v>153.405</v>
      </c>
      <c r="L3">
        <v>84.953000000000003</v>
      </c>
      <c r="M3">
        <v>95.697000000000003</v>
      </c>
    </row>
    <row r="4" spans="1:13" x14ac:dyDescent="0.25">
      <c r="A4" s="4">
        <v>42258</v>
      </c>
      <c r="B4">
        <v>3.66</v>
      </c>
      <c r="C4">
        <v>-9.8521999999999998</v>
      </c>
      <c r="D4">
        <v>-9.8521999999999998</v>
      </c>
      <c r="E4">
        <v>2.1882999999999999</v>
      </c>
      <c r="F4">
        <v>9.6817999999999991</v>
      </c>
      <c r="G4">
        <v>7.4934000000000003</v>
      </c>
      <c r="H4">
        <v>1.2170000000000001</v>
      </c>
      <c r="I4">
        <v>561.46159999999998</v>
      </c>
      <c r="J4">
        <v>-1740.2</v>
      </c>
      <c r="K4">
        <v>153.405</v>
      </c>
      <c r="L4">
        <v>103.3</v>
      </c>
      <c r="M4">
        <v>100.29300000000001</v>
      </c>
    </row>
    <row r="5" spans="1:13" x14ac:dyDescent="0.25">
      <c r="A5" s="4">
        <v>42261</v>
      </c>
      <c r="B5">
        <v>3.25</v>
      </c>
      <c r="C5">
        <v>-11.202199999999999</v>
      </c>
      <c r="D5">
        <v>-11.202199999999999</v>
      </c>
      <c r="E5">
        <v>2.1831</v>
      </c>
      <c r="F5">
        <v>9.7218999999999998</v>
      </c>
      <c r="G5">
        <v>7.5388999999999999</v>
      </c>
      <c r="H5">
        <v>1.2286999999999999</v>
      </c>
      <c r="I5">
        <v>498.56560000000002</v>
      </c>
      <c r="J5">
        <v>-1740.2</v>
      </c>
      <c r="K5">
        <v>153.405</v>
      </c>
      <c r="L5">
        <v>116.051</v>
      </c>
      <c r="M5">
        <v>107.173</v>
      </c>
    </row>
    <row r="6" spans="1:13" x14ac:dyDescent="0.25">
      <c r="A6" s="4">
        <v>42262</v>
      </c>
      <c r="B6">
        <v>3.2</v>
      </c>
      <c r="C6">
        <v>-1.5385</v>
      </c>
      <c r="D6">
        <v>-1.5385</v>
      </c>
      <c r="E6">
        <v>2.2867000000000002</v>
      </c>
      <c r="F6">
        <v>9.6042000000000005</v>
      </c>
      <c r="G6">
        <v>7.3174000000000001</v>
      </c>
      <c r="H6">
        <v>1.2181</v>
      </c>
      <c r="I6">
        <v>490.8954</v>
      </c>
      <c r="J6">
        <v>-1740.2</v>
      </c>
      <c r="K6">
        <v>153.405</v>
      </c>
      <c r="L6">
        <v>114.42400000000001</v>
      </c>
      <c r="M6">
        <v>107.238</v>
      </c>
    </row>
    <row r="7" spans="1:13" x14ac:dyDescent="0.25">
      <c r="A7" s="4">
        <v>42263</v>
      </c>
      <c r="B7">
        <v>3.34</v>
      </c>
      <c r="C7">
        <v>4.375</v>
      </c>
      <c r="D7">
        <v>4.375</v>
      </c>
      <c r="E7">
        <v>2.294</v>
      </c>
      <c r="F7">
        <v>9.5228999999999999</v>
      </c>
      <c r="G7">
        <v>7.2289000000000003</v>
      </c>
      <c r="H7">
        <v>1.2273000000000001</v>
      </c>
      <c r="I7">
        <v>512.37199999999996</v>
      </c>
      <c r="J7">
        <v>-1740.2</v>
      </c>
      <c r="K7">
        <v>153.405</v>
      </c>
      <c r="L7">
        <v>118.28100000000001</v>
      </c>
      <c r="M7">
        <v>104.801</v>
      </c>
    </row>
    <row r="8" spans="1:13" x14ac:dyDescent="0.25">
      <c r="A8" s="4">
        <v>42264</v>
      </c>
      <c r="B8">
        <v>3.2</v>
      </c>
      <c r="C8">
        <v>-4.1916000000000002</v>
      </c>
      <c r="D8">
        <v>-4.1916000000000002</v>
      </c>
      <c r="E8">
        <v>2.1903000000000001</v>
      </c>
      <c r="F8">
        <v>9.5274999999999999</v>
      </c>
      <c r="G8">
        <v>7.3372000000000002</v>
      </c>
      <c r="H8">
        <v>1.2284999999999999</v>
      </c>
      <c r="I8">
        <v>490.8954</v>
      </c>
      <c r="J8">
        <v>-1740.2</v>
      </c>
      <c r="K8">
        <v>153.405</v>
      </c>
      <c r="L8">
        <v>116.759</v>
      </c>
      <c r="M8">
        <v>103.18</v>
      </c>
    </row>
    <row r="9" spans="1:13" x14ac:dyDescent="0.25">
      <c r="A9" s="4">
        <v>42265</v>
      </c>
      <c r="B9">
        <v>3.08</v>
      </c>
      <c r="C9">
        <v>-3.75</v>
      </c>
      <c r="D9">
        <v>-3.75</v>
      </c>
      <c r="E9">
        <v>2.1335999999999999</v>
      </c>
      <c r="F9">
        <v>9.5728000000000009</v>
      </c>
      <c r="G9">
        <v>7.4391999999999996</v>
      </c>
      <c r="H9">
        <v>1.2230000000000001</v>
      </c>
      <c r="I9">
        <v>472.48680000000002</v>
      </c>
      <c r="J9">
        <v>-1740.2</v>
      </c>
      <c r="K9">
        <v>153.405</v>
      </c>
      <c r="L9">
        <v>116.724</v>
      </c>
      <c r="M9">
        <v>101.363</v>
      </c>
    </row>
    <row r="10" spans="1:13" x14ac:dyDescent="0.25">
      <c r="A10" s="4">
        <v>42268</v>
      </c>
      <c r="B10">
        <v>2.91</v>
      </c>
      <c r="C10">
        <v>-5.5194999999999999</v>
      </c>
      <c r="D10">
        <v>-5.5194999999999999</v>
      </c>
      <c r="E10">
        <v>2.2012</v>
      </c>
      <c r="F10">
        <v>9.5913000000000004</v>
      </c>
      <c r="G10">
        <v>7.3901000000000003</v>
      </c>
      <c r="H10">
        <v>1.2099</v>
      </c>
      <c r="I10">
        <v>446.40800000000002</v>
      </c>
      <c r="J10">
        <v>-1740.2</v>
      </c>
      <c r="K10">
        <v>153.405</v>
      </c>
      <c r="L10">
        <v>86.295000000000002</v>
      </c>
      <c r="M10">
        <v>97.575000000000003</v>
      </c>
    </row>
    <row r="11" spans="1:13" x14ac:dyDescent="0.25">
      <c r="A11" s="4">
        <v>42269</v>
      </c>
      <c r="B11">
        <v>2.83</v>
      </c>
      <c r="C11">
        <v>-2.7490999999999999</v>
      </c>
      <c r="D11">
        <v>-2.7490999999999999</v>
      </c>
      <c r="E11">
        <v>2.1337000000000002</v>
      </c>
      <c r="F11">
        <v>9.6486999999999998</v>
      </c>
      <c r="G11">
        <v>7.5151000000000003</v>
      </c>
      <c r="H11">
        <v>1.2134</v>
      </c>
      <c r="I11">
        <v>434.13560000000001</v>
      </c>
      <c r="J11">
        <v>-1740.2</v>
      </c>
      <c r="K11">
        <v>153.405</v>
      </c>
      <c r="L11">
        <v>78.168999999999997</v>
      </c>
      <c r="M11">
        <v>97.314999999999998</v>
      </c>
    </row>
    <row r="12" spans="1:13" x14ac:dyDescent="0.25">
      <c r="A12" s="4">
        <v>42270</v>
      </c>
      <c r="B12">
        <v>2.64</v>
      </c>
      <c r="C12">
        <v>-6.7138</v>
      </c>
      <c r="D12">
        <v>-6.7138</v>
      </c>
      <c r="E12">
        <v>2.1497000000000002</v>
      </c>
      <c r="F12">
        <v>9.6641999999999992</v>
      </c>
      <c r="G12">
        <v>7.5145999999999997</v>
      </c>
      <c r="H12">
        <v>1.2177</v>
      </c>
      <c r="I12">
        <v>404.98869999999999</v>
      </c>
      <c r="J12">
        <v>-1740.2</v>
      </c>
      <c r="K12">
        <v>153.405</v>
      </c>
      <c r="L12">
        <v>77.516999999999996</v>
      </c>
      <c r="M12">
        <v>97.981999999999999</v>
      </c>
    </row>
    <row r="13" spans="1:13" x14ac:dyDescent="0.25">
      <c r="A13" s="4">
        <v>42271</v>
      </c>
      <c r="B13">
        <v>2.73</v>
      </c>
      <c r="C13">
        <v>3.4091</v>
      </c>
      <c r="D13">
        <v>3.4091</v>
      </c>
      <c r="E13">
        <v>2.1265999999999998</v>
      </c>
      <c r="F13">
        <v>9.6738</v>
      </c>
      <c r="G13">
        <v>7.5471000000000004</v>
      </c>
      <c r="H13">
        <v>1.2135</v>
      </c>
      <c r="I13">
        <v>418.79509999999999</v>
      </c>
      <c r="J13">
        <v>-1740.2</v>
      </c>
      <c r="K13">
        <v>153.405</v>
      </c>
      <c r="L13">
        <v>80.397999999999996</v>
      </c>
      <c r="M13">
        <v>98.727000000000004</v>
      </c>
    </row>
    <row r="14" spans="1:13" x14ac:dyDescent="0.25">
      <c r="A14" s="4">
        <v>42272</v>
      </c>
      <c r="B14">
        <v>2.63</v>
      </c>
      <c r="C14">
        <v>-3.6630000000000003</v>
      </c>
      <c r="D14">
        <v>-3.6630000000000003</v>
      </c>
      <c r="E14">
        <v>2.1623000000000001</v>
      </c>
      <c r="F14">
        <v>9.6707999999999998</v>
      </c>
      <c r="G14">
        <v>7.5086000000000004</v>
      </c>
      <c r="H14">
        <v>1.2147000000000001</v>
      </c>
      <c r="I14">
        <v>403.45460000000003</v>
      </c>
      <c r="J14">
        <v>-1740.2</v>
      </c>
      <c r="K14">
        <v>153.405</v>
      </c>
      <c r="L14">
        <v>61.762</v>
      </c>
      <c r="M14">
        <v>97.527000000000001</v>
      </c>
    </row>
    <row r="15" spans="1:13" x14ac:dyDescent="0.25">
      <c r="A15" s="4">
        <v>42275</v>
      </c>
      <c r="B15">
        <v>2.42</v>
      </c>
      <c r="C15">
        <v>-7.9847999999999999</v>
      </c>
      <c r="D15">
        <v>-7.9847999999999999</v>
      </c>
      <c r="E15">
        <v>2.0949</v>
      </c>
      <c r="F15">
        <v>9.7843</v>
      </c>
      <c r="G15">
        <v>7.6894</v>
      </c>
      <c r="H15">
        <v>1.2432000000000001</v>
      </c>
      <c r="I15">
        <v>371.2396</v>
      </c>
      <c r="J15">
        <v>-1740.2</v>
      </c>
      <c r="K15">
        <v>153.405</v>
      </c>
      <c r="L15">
        <v>69.183000000000007</v>
      </c>
      <c r="M15">
        <v>93.486999999999995</v>
      </c>
    </row>
    <row r="16" spans="1:13" x14ac:dyDescent="0.25">
      <c r="A16" s="4">
        <v>42276</v>
      </c>
      <c r="B16">
        <v>2.39</v>
      </c>
      <c r="C16">
        <v>-1.2397</v>
      </c>
      <c r="D16">
        <v>-1.2397</v>
      </c>
      <c r="E16">
        <v>2.0508000000000002</v>
      </c>
      <c r="F16">
        <v>9.7726000000000006</v>
      </c>
      <c r="G16">
        <v>7.7218</v>
      </c>
      <c r="H16">
        <v>1.2429000000000001</v>
      </c>
      <c r="I16">
        <v>366.63749999999999</v>
      </c>
      <c r="J16">
        <v>-1740.2</v>
      </c>
      <c r="K16">
        <v>153.405</v>
      </c>
      <c r="L16">
        <v>54.908000000000001</v>
      </c>
      <c r="M16">
        <v>90.385000000000005</v>
      </c>
    </row>
    <row r="17" spans="1:13" x14ac:dyDescent="0.25">
      <c r="A17" s="4">
        <v>42277</v>
      </c>
      <c r="B17">
        <v>2.44</v>
      </c>
      <c r="C17">
        <v>2.0920999999999998</v>
      </c>
      <c r="D17">
        <v>2.0920999999999998</v>
      </c>
      <c r="E17">
        <v>2.0367999999999999</v>
      </c>
      <c r="F17">
        <v>9.6963000000000008</v>
      </c>
      <c r="G17">
        <v>7.6594999999999995</v>
      </c>
      <c r="H17">
        <v>1.2433000000000001</v>
      </c>
      <c r="I17">
        <v>374.30770000000001</v>
      </c>
      <c r="J17">
        <v>-1759.5</v>
      </c>
      <c r="K17">
        <v>153.405</v>
      </c>
      <c r="L17">
        <v>62.832999999999998</v>
      </c>
      <c r="M17">
        <v>90.926000000000002</v>
      </c>
    </row>
    <row r="18" spans="1:13" x14ac:dyDescent="0.25">
      <c r="A18" s="4">
        <v>42278</v>
      </c>
      <c r="B18">
        <v>2.36</v>
      </c>
      <c r="C18">
        <v>-3.2787000000000002</v>
      </c>
      <c r="D18">
        <v>-3.2787000000000002</v>
      </c>
      <c r="E18">
        <v>2.0367999999999999</v>
      </c>
      <c r="F18">
        <v>9.6281999999999996</v>
      </c>
      <c r="G18">
        <v>7.5914000000000001</v>
      </c>
      <c r="H18">
        <v>1.2397</v>
      </c>
      <c r="I18">
        <v>362.03530000000001</v>
      </c>
      <c r="J18">
        <v>-1759.5</v>
      </c>
      <c r="K18">
        <v>153.405</v>
      </c>
      <c r="L18">
        <v>62.683999999999997</v>
      </c>
      <c r="M18">
        <v>90.575999999999993</v>
      </c>
    </row>
    <row r="19" spans="1:13" x14ac:dyDescent="0.25">
      <c r="A19" s="4">
        <v>42279</v>
      </c>
      <c r="B19">
        <v>2.56</v>
      </c>
      <c r="C19">
        <v>8.4746000000000006</v>
      </c>
      <c r="D19">
        <v>8.4746000000000006</v>
      </c>
      <c r="E19">
        <v>1.9929000000000001</v>
      </c>
      <c r="F19">
        <v>9.5782000000000007</v>
      </c>
      <c r="G19">
        <v>7.5853000000000002</v>
      </c>
      <c r="H19">
        <v>1.2697000000000001</v>
      </c>
      <c r="I19">
        <v>392.71629999999999</v>
      </c>
      <c r="J19">
        <v>-1759.5</v>
      </c>
      <c r="K19">
        <v>153.405</v>
      </c>
      <c r="L19">
        <v>83.662000000000006</v>
      </c>
      <c r="M19">
        <v>94.164000000000001</v>
      </c>
    </row>
    <row r="20" spans="1:13" x14ac:dyDescent="0.25">
      <c r="A20" s="4">
        <v>42282</v>
      </c>
      <c r="B20">
        <v>2.94</v>
      </c>
      <c r="C20">
        <v>14.8438</v>
      </c>
      <c r="D20">
        <v>14.8438</v>
      </c>
      <c r="E20">
        <v>2.0562</v>
      </c>
      <c r="F20">
        <v>9.4962999999999997</v>
      </c>
      <c r="G20">
        <v>7.4401000000000002</v>
      </c>
      <c r="H20">
        <v>1.3296999999999999</v>
      </c>
      <c r="I20">
        <v>451.01010000000002</v>
      </c>
      <c r="J20">
        <v>-1759.5</v>
      </c>
      <c r="K20">
        <v>153.405</v>
      </c>
      <c r="L20">
        <v>116.244</v>
      </c>
      <c r="M20">
        <v>103.657</v>
      </c>
    </row>
    <row r="21" spans="1:13" x14ac:dyDescent="0.25">
      <c r="A21" s="4">
        <v>42283</v>
      </c>
      <c r="B21">
        <v>3.51</v>
      </c>
      <c r="C21">
        <v>19.387799999999999</v>
      </c>
      <c r="D21">
        <v>19.387799999999999</v>
      </c>
      <c r="E21">
        <v>2.0314999999999999</v>
      </c>
      <c r="F21">
        <v>9.4918999999999993</v>
      </c>
      <c r="G21">
        <v>7.4603999999999999</v>
      </c>
      <c r="H21">
        <v>1.3065</v>
      </c>
      <c r="I21">
        <v>538.45079999999996</v>
      </c>
      <c r="J21">
        <v>-1759.5</v>
      </c>
      <c r="K21">
        <v>153.405</v>
      </c>
      <c r="L21">
        <v>138.822</v>
      </c>
      <c r="M21">
        <v>116.876</v>
      </c>
    </row>
    <row r="22" spans="1:13" x14ac:dyDescent="0.25">
      <c r="A22" s="4">
        <v>42284</v>
      </c>
      <c r="B22">
        <v>2.94</v>
      </c>
      <c r="C22">
        <v>-16.2393</v>
      </c>
      <c r="D22">
        <v>-16.2393</v>
      </c>
      <c r="E22">
        <v>2.0668000000000002</v>
      </c>
      <c r="F22">
        <v>9.4591999999999992</v>
      </c>
      <c r="G22">
        <v>7.3924000000000003</v>
      </c>
      <c r="H22">
        <v>1.2685999999999999</v>
      </c>
      <c r="I22">
        <v>451.01010000000002</v>
      </c>
      <c r="J22">
        <v>-1759.5</v>
      </c>
      <c r="K22">
        <v>153.405</v>
      </c>
      <c r="L22">
        <v>178.447</v>
      </c>
      <c r="M22">
        <v>128.53</v>
      </c>
    </row>
    <row r="23" spans="1:13" x14ac:dyDescent="0.25">
      <c r="A23" s="4">
        <v>42285</v>
      </c>
      <c r="B23">
        <v>3.12</v>
      </c>
      <c r="C23">
        <v>6.1223999999999998</v>
      </c>
      <c r="D23">
        <v>6.1223999999999998</v>
      </c>
      <c r="E23">
        <v>2.1040000000000001</v>
      </c>
      <c r="F23">
        <v>9.4025999999999996</v>
      </c>
      <c r="G23">
        <v>7.2986000000000004</v>
      </c>
      <c r="H23">
        <v>1.2799</v>
      </c>
      <c r="I23">
        <v>478.62299999999999</v>
      </c>
      <c r="J23">
        <v>-1759.5</v>
      </c>
      <c r="K23">
        <v>153.405</v>
      </c>
      <c r="L23">
        <v>177.99600000000001</v>
      </c>
      <c r="M23">
        <v>123.48699999999999</v>
      </c>
    </row>
    <row r="24" spans="1:13" x14ac:dyDescent="0.25">
      <c r="A24" s="4">
        <v>42286</v>
      </c>
      <c r="B24">
        <v>3.05</v>
      </c>
      <c r="C24">
        <v>-2.2435999999999998</v>
      </c>
      <c r="D24">
        <v>-2.2435999999999998</v>
      </c>
      <c r="E24">
        <v>2.0880999999999998</v>
      </c>
      <c r="F24">
        <v>9.3792000000000009</v>
      </c>
      <c r="G24">
        <v>7.2911000000000001</v>
      </c>
      <c r="H24">
        <v>1.2798</v>
      </c>
      <c r="I24">
        <v>467.88459999999998</v>
      </c>
      <c r="J24">
        <v>-1759.5</v>
      </c>
      <c r="K24">
        <v>153.405</v>
      </c>
      <c r="L24">
        <v>169.47</v>
      </c>
      <c r="M24">
        <v>123.15900000000001</v>
      </c>
    </row>
    <row r="25" spans="1:13" x14ac:dyDescent="0.25">
      <c r="A25" s="4">
        <v>42289</v>
      </c>
      <c r="B25">
        <v>2.96</v>
      </c>
      <c r="C25">
        <v>-2.9508000000000001</v>
      </c>
      <c r="D25">
        <v>-2.9508000000000001</v>
      </c>
      <c r="E25">
        <v>2.0880999999999998</v>
      </c>
      <c r="F25">
        <v>9.3475000000000001</v>
      </c>
      <c r="G25">
        <v>7.2594000000000003</v>
      </c>
      <c r="H25">
        <v>1.2695000000000001</v>
      </c>
      <c r="I25">
        <v>454.07819999999998</v>
      </c>
      <c r="J25">
        <v>-1759.5</v>
      </c>
      <c r="K25">
        <v>153.405</v>
      </c>
      <c r="L25">
        <v>171.00399999999999</v>
      </c>
      <c r="M25">
        <v>122.563</v>
      </c>
    </row>
    <row r="26" spans="1:13" x14ac:dyDescent="0.25">
      <c r="A26" s="4">
        <v>42290</v>
      </c>
      <c r="B26">
        <v>2.85</v>
      </c>
      <c r="C26">
        <v>-3.7161999999999997</v>
      </c>
      <c r="D26">
        <v>-3.7161999999999997</v>
      </c>
      <c r="E26">
        <v>2.0438999999999998</v>
      </c>
      <c r="F26">
        <v>9.3893000000000004</v>
      </c>
      <c r="G26">
        <v>7.3453999999999997</v>
      </c>
      <c r="H26">
        <v>1.2748999999999999</v>
      </c>
      <c r="I26">
        <v>437.20370000000003</v>
      </c>
      <c r="J26">
        <v>-1759.5</v>
      </c>
      <c r="K26">
        <v>153.405</v>
      </c>
      <c r="L26">
        <v>174.21299999999999</v>
      </c>
      <c r="M26">
        <v>122.11</v>
      </c>
    </row>
    <row r="27" spans="1:13" x14ac:dyDescent="0.25">
      <c r="A27" s="4">
        <v>42291</v>
      </c>
      <c r="B27">
        <v>2.83</v>
      </c>
      <c r="C27">
        <v>-0.70179999999999998</v>
      </c>
      <c r="D27">
        <v>-0.70179999999999998</v>
      </c>
      <c r="E27">
        <v>1.9718</v>
      </c>
      <c r="F27">
        <v>9.4246999999999996</v>
      </c>
      <c r="G27">
        <v>7.4528999999999996</v>
      </c>
      <c r="H27">
        <v>1.2745</v>
      </c>
      <c r="I27">
        <v>434.13560000000001</v>
      </c>
      <c r="J27">
        <v>-1759.5</v>
      </c>
      <c r="K27">
        <v>153.405</v>
      </c>
      <c r="L27">
        <v>172.29300000000001</v>
      </c>
      <c r="M27">
        <v>121.95399999999999</v>
      </c>
    </row>
    <row r="28" spans="1:13" x14ac:dyDescent="0.25">
      <c r="A28" s="4">
        <v>42292</v>
      </c>
      <c r="B28">
        <v>2.94</v>
      </c>
      <c r="C28">
        <v>3.8868999999999998</v>
      </c>
      <c r="D28">
        <v>3.8868999999999998</v>
      </c>
      <c r="E28">
        <v>2.0175000000000001</v>
      </c>
      <c r="F28">
        <v>9.3559000000000001</v>
      </c>
      <c r="G28">
        <v>7.3384999999999998</v>
      </c>
      <c r="H28">
        <v>1.2961</v>
      </c>
      <c r="I28">
        <v>451.01010000000002</v>
      </c>
      <c r="J28">
        <v>-1759.5</v>
      </c>
      <c r="K28">
        <v>153.405</v>
      </c>
      <c r="L28">
        <v>168.839</v>
      </c>
      <c r="M28">
        <v>122.40900000000001</v>
      </c>
    </row>
    <row r="29" spans="1:13" x14ac:dyDescent="0.25">
      <c r="A29" s="4">
        <v>42293</v>
      </c>
      <c r="B29">
        <v>2.81</v>
      </c>
      <c r="C29">
        <v>-4.4218000000000002</v>
      </c>
      <c r="D29">
        <v>-4.4218000000000002</v>
      </c>
      <c r="E29">
        <v>2.0333999999999999</v>
      </c>
      <c r="F29">
        <v>9.3609000000000009</v>
      </c>
      <c r="G29">
        <v>7.3274999999999997</v>
      </c>
      <c r="H29">
        <v>1.2988</v>
      </c>
      <c r="I29">
        <v>431.0675</v>
      </c>
      <c r="J29">
        <v>-1759.5</v>
      </c>
      <c r="K29">
        <v>153.405</v>
      </c>
      <c r="L29">
        <v>153.50399999999999</v>
      </c>
      <c r="M29">
        <v>122.86799999999999</v>
      </c>
    </row>
    <row r="30" spans="1:13" x14ac:dyDescent="0.25">
      <c r="A30" s="4">
        <v>42296</v>
      </c>
      <c r="B30">
        <v>2.71</v>
      </c>
      <c r="C30">
        <v>-3.5587</v>
      </c>
      <c r="D30">
        <v>-3.5587</v>
      </c>
      <c r="E30">
        <v>2.0228000000000002</v>
      </c>
      <c r="F30">
        <v>9.3887</v>
      </c>
      <c r="G30">
        <v>7.3658999999999999</v>
      </c>
      <c r="H30">
        <v>1.2966</v>
      </c>
      <c r="I30">
        <v>415.72699999999998</v>
      </c>
      <c r="J30">
        <v>-1759.5</v>
      </c>
      <c r="K30">
        <v>153.405</v>
      </c>
      <c r="L30">
        <v>106.96899999999999</v>
      </c>
      <c r="M30">
        <v>117.6</v>
      </c>
    </row>
    <row r="31" spans="1:13" x14ac:dyDescent="0.25">
      <c r="A31" s="4">
        <v>42297</v>
      </c>
      <c r="B31">
        <v>2.66</v>
      </c>
      <c r="C31">
        <v>-1.845</v>
      </c>
      <c r="D31">
        <v>-1.845</v>
      </c>
      <c r="E31">
        <v>2.0670000000000002</v>
      </c>
      <c r="F31">
        <v>9.3926999999999996</v>
      </c>
      <c r="G31">
        <v>7.3257000000000003</v>
      </c>
      <c r="H31">
        <v>1.2972999999999999</v>
      </c>
      <c r="I31">
        <v>408.05680000000001</v>
      </c>
      <c r="J31">
        <v>-1759.5</v>
      </c>
      <c r="K31">
        <v>153.405</v>
      </c>
      <c r="L31">
        <v>58.341999999999999</v>
      </c>
      <c r="M31">
        <v>117.05200000000001</v>
      </c>
    </row>
    <row r="32" spans="1:13" x14ac:dyDescent="0.25">
      <c r="A32" s="4">
        <v>42298</v>
      </c>
      <c r="B32">
        <v>2.6</v>
      </c>
      <c r="C32">
        <v>-2.2555999999999998</v>
      </c>
      <c r="D32">
        <v>-2.2555999999999998</v>
      </c>
      <c r="E32">
        <v>2.0228000000000002</v>
      </c>
      <c r="F32">
        <v>9.407</v>
      </c>
      <c r="G32">
        <v>7.3841999999999999</v>
      </c>
      <c r="H32">
        <v>1.2993999999999999</v>
      </c>
      <c r="I32">
        <v>398.85250000000002</v>
      </c>
      <c r="J32">
        <v>-1759.5</v>
      </c>
      <c r="K32">
        <v>153.405</v>
      </c>
      <c r="L32">
        <v>39.832999999999998</v>
      </c>
      <c r="M32">
        <v>115.652</v>
      </c>
    </row>
    <row r="33" spans="1:13" x14ac:dyDescent="0.25">
      <c r="A33" s="4">
        <v>42299</v>
      </c>
      <c r="B33">
        <v>2.62</v>
      </c>
      <c r="C33">
        <v>0.76919999999999999</v>
      </c>
      <c r="D33">
        <v>0.76919999999999999</v>
      </c>
      <c r="E33">
        <v>2.0263</v>
      </c>
      <c r="F33">
        <v>9.3343000000000007</v>
      </c>
      <c r="G33">
        <v>7.3079000000000001</v>
      </c>
      <c r="H33">
        <v>1.2925</v>
      </c>
      <c r="I33">
        <v>401.92059999999998</v>
      </c>
      <c r="J33">
        <v>-1759.5</v>
      </c>
      <c r="K33">
        <v>153.405</v>
      </c>
      <c r="L33">
        <v>42.484000000000002</v>
      </c>
      <c r="M33">
        <v>112.517</v>
      </c>
    </row>
    <row r="34" spans="1:13" x14ac:dyDescent="0.25">
      <c r="A34" s="4">
        <v>42300</v>
      </c>
      <c r="B34">
        <v>2.65</v>
      </c>
      <c r="C34">
        <v>1.145</v>
      </c>
      <c r="D34">
        <v>1.145</v>
      </c>
      <c r="E34">
        <v>2.0865999999999998</v>
      </c>
      <c r="F34">
        <v>9.3175000000000008</v>
      </c>
      <c r="G34">
        <v>7.2309000000000001</v>
      </c>
      <c r="H34">
        <v>1.29</v>
      </c>
      <c r="I34">
        <v>406.52269999999999</v>
      </c>
      <c r="J34">
        <v>-1759.5</v>
      </c>
      <c r="K34">
        <v>153.405</v>
      </c>
      <c r="L34">
        <v>44.128999999999998</v>
      </c>
      <c r="M34">
        <v>107.63800000000001</v>
      </c>
    </row>
    <row r="35" spans="1:13" x14ac:dyDescent="0.25">
      <c r="A35" s="4">
        <v>42303</v>
      </c>
      <c r="B35">
        <v>2.62</v>
      </c>
      <c r="C35">
        <v>-1.1320999999999999</v>
      </c>
      <c r="D35">
        <v>-1.1320999999999999</v>
      </c>
      <c r="E35">
        <v>2.0564</v>
      </c>
      <c r="F35">
        <v>9.3518000000000008</v>
      </c>
      <c r="G35">
        <v>7.2953999999999999</v>
      </c>
      <c r="H35">
        <v>1.2835000000000001</v>
      </c>
      <c r="I35">
        <v>401.92059999999998</v>
      </c>
      <c r="J35">
        <v>-1759.5</v>
      </c>
      <c r="K35">
        <v>153.405</v>
      </c>
      <c r="L35">
        <v>41.348999999999997</v>
      </c>
      <c r="M35">
        <v>107.61499999999999</v>
      </c>
    </row>
    <row r="36" spans="1:13" x14ac:dyDescent="0.25">
      <c r="A36" s="4">
        <v>42304</v>
      </c>
      <c r="B36">
        <v>2.63</v>
      </c>
      <c r="C36">
        <v>0.38169999999999998</v>
      </c>
      <c r="D36">
        <v>0.38169999999999998</v>
      </c>
      <c r="E36">
        <v>2.0369999999999999</v>
      </c>
      <c r="F36">
        <v>9.2766000000000002</v>
      </c>
      <c r="G36">
        <v>7.2396000000000003</v>
      </c>
      <c r="H36">
        <v>1.2826</v>
      </c>
      <c r="I36">
        <v>403.45460000000003</v>
      </c>
      <c r="J36">
        <v>-1759.5</v>
      </c>
      <c r="K36">
        <v>153.405</v>
      </c>
      <c r="L36">
        <v>41.951999999999998</v>
      </c>
      <c r="M36">
        <v>106.57</v>
      </c>
    </row>
    <row r="37" spans="1:13" x14ac:dyDescent="0.25">
      <c r="A37" s="4">
        <v>42305</v>
      </c>
      <c r="B37">
        <v>2.64</v>
      </c>
      <c r="C37">
        <v>0.38019999999999998</v>
      </c>
      <c r="D37">
        <v>0.38019999999999998</v>
      </c>
      <c r="E37">
        <v>2.1009000000000002</v>
      </c>
      <c r="F37">
        <v>9.2527000000000008</v>
      </c>
      <c r="G37">
        <v>7.1517999999999997</v>
      </c>
      <c r="H37">
        <v>1.28</v>
      </c>
      <c r="I37">
        <v>404.98869999999999</v>
      </c>
      <c r="J37">
        <v>-1759.5</v>
      </c>
      <c r="K37">
        <v>153.405</v>
      </c>
      <c r="L37">
        <v>32.677</v>
      </c>
      <c r="M37">
        <v>106.07899999999999</v>
      </c>
    </row>
    <row r="38" spans="1:13" x14ac:dyDescent="0.25">
      <c r="A38" s="4">
        <v>42306</v>
      </c>
      <c r="B38">
        <v>2.67</v>
      </c>
      <c r="C38">
        <v>1.1364000000000001</v>
      </c>
      <c r="D38">
        <v>1.1364000000000001</v>
      </c>
      <c r="E38">
        <v>2.1724999999999999</v>
      </c>
      <c r="F38">
        <v>9.2386999999999997</v>
      </c>
      <c r="G38">
        <v>7.0662000000000003</v>
      </c>
      <c r="H38">
        <v>1.2739</v>
      </c>
      <c r="I38">
        <v>409.63850000000002</v>
      </c>
      <c r="J38">
        <v>-1759.5</v>
      </c>
      <c r="K38">
        <v>153.423</v>
      </c>
      <c r="L38">
        <v>27.722000000000001</v>
      </c>
      <c r="M38">
        <v>105.745</v>
      </c>
    </row>
    <row r="39" spans="1:13" x14ac:dyDescent="0.25">
      <c r="A39" s="4">
        <v>42307</v>
      </c>
      <c r="B39">
        <v>2.76</v>
      </c>
      <c r="C39">
        <v>3.3708</v>
      </c>
      <c r="D39">
        <v>3.3708</v>
      </c>
      <c r="E39">
        <v>2.1421000000000001</v>
      </c>
      <c r="F39">
        <v>9.2590000000000003</v>
      </c>
      <c r="G39">
        <v>7.1169000000000002</v>
      </c>
      <c r="H39">
        <v>1.2675000000000001</v>
      </c>
      <c r="I39">
        <v>423.44659999999999</v>
      </c>
      <c r="J39">
        <v>-1759.5</v>
      </c>
      <c r="K39">
        <v>153.423</v>
      </c>
      <c r="L39">
        <v>27.951000000000001</v>
      </c>
      <c r="M39">
        <v>105.077</v>
      </c>
    </row>
    <row r="40" spans="1:13" x14ac:dyDescent="0.25">
      <c r="A40" s="4">
        <v>42310</v>
      </c>
      <c r="B40">
        <v>2.88</v>
      </c>
      <c r="C40">
        <v>4.3478000000000003</v>
      </c>
      <c r="D40">
        <v>4.3478000000000003</v>
      </c>
      <c r="E40">
        <v>2.1709000000000001</v>
      </c>
      <c r="F40">
        <v>9.2248999999999999</v>
      </c>
      <c r="G40">
        <v>7.0540000000000003</v>
      </c>
      <c r="H40">
        <v>1.2724</v>
      </c>
      <c r="I40">
        <v>441.85730000000001</v>
      </c>
      <c r="J40">
        <v>-1759.5</v>
      </c>
      <c r="K40">
        <v>153.423</v>
      </c>
      <c r="L40">
        <v>32.268000000000001</v>
      </c>
      <c r="M40">
        <v>105.571</v>
      </c>
    </row>
    <row r="41" spans="1:13" x14ac:dyDescent="0.25">
      <c r="A41" s="4">
        <v>42311</v>
      </c>
      <c r="B41">
        <v>3.09</v>
      </c>
      <c r="C41">
        <v>7.2916999999999996</v>
      </c>
      <c r="D41">
        <v>7.2916999999999996</v>
      </c>
      <c r="E41">
        <v>2.2105000000000001</v>
      </c>
      <c r="F41">
        <v>9.2333999999999996</v>
      </c>
      <c r="G41">
        <v>7.0228999999999999</v>
      </c>
      <c r="H41">
        <v>1.2774000000000001</v>
      </c>
      <c r="I41">
        <v>474.07600000000002</v>
      </c>
      <c r="J41">
        <v>-1759.5</v>
      </c>
      <c r="K41">
        <v>153.423</v>
      </c>
      <c r="L41">
        <v>40.415999999999997</v>
      </c>
      <c r="M41">
        <v>105.253</v>
      </c>
    </row>
    <row r="42" spans="1:13" x14ac:dyDescent="0.25">
      <c r="A42" s="4">
        <v>42312</v>
      </c>
      <c r="B42">
        <v>3.03</v>
      </c>
      <c r="C42">
        <v>-1.9417</v>
      </c>
      <c r="D42">
        <v>-1.9417</v>
      </c>
      <c r="E42">
        <v>2.2250000000000001</v>
      </c>
      <c r="F42">
        <v>9.2637</v>
      </c>
      <c r="G42">
        <v>7.0387000000000004</v>
      </c>
      <c r="H42">
        <v>1.2786999999999999</v>
      </c>
      <c r="I42">
        <v>464.8707</v>
      </c>
      <c r="J42">
        <v>-1759.5</v>
      </c>
      <c r="K42">
        <v>153.423</v>
      </c>
      <c r="L42">
        <v>45.305</v>
      </c>
      <c r="M42">
        <v>105.139</v>
      </c>
    </row>
    <row r="43" spans="1:13" x14ac:dyDescent="0.25">
      <c r="A43" s="4">
        <v>42313</v>
      </c>
      <c r="B43">
        <v>2.83</v>
      </c>
      <c r="C43">
        <v>-6.6006999999999998</v>
      </c>
      <c r="D43">
        <v>-6.6006999999999998</v>
      </c>
      <c r="E43">
        <v>2.2323</v>
      </c>
      <c r="F43">
        <v>9.2740000000000009</v>
      </c>
      <c r="G43">
        <v>7.0416999999999996</v>
      </c>
      <c r="H43">
        <v>1.2804</v>
      </c>
      <c r="I43">
        <v>434.18619999999999</v>
      </c>
      <c r="J43">
        <v>-1759.5</v>
      </c>
      <c r="K43">
        <v>153.423</v>
      </c>
      <c r="L43">
        <v>64.290000000000006</v>
      </c>
      <c r="M43">
        <v>106.65600000000001</v>
      </c>
    </row>
    <row r="44" spans="1:13" x14ac:dyDescent="0.25">
      <c r="A44" s="4">
        <v>42314</v>
      </c>
      <c r="B44">
        <v>3.15</v>
      </c>
      <c r="C44">
        <v>11.307399999999999</v>
      </c>
      <c r="D44">
        <v>11.307399999999999</v>
      </c>
      <c r="E44">
        <v>2.3252000000000002</v>
      </c>
      <c r="F44">
        <v>9.3039000000000005</v>
      </c>
      <c r="G44">
        <v>6.9786999999999999</v>
      </c>
      <c r="H44">
        <v>1.2788999999999999</v>
      </c>
      <c r="I44">
        <v>483.28140000000002</v>
      </c>
      <c r="J44">
        <v>-1759.5</v>
      </c>
      <c r="K44">
        <v>153.423</v>
      </c>
      <c r="L44">
        <v>82.165000000000006</v>
      </c>
      <c r="M44">
        <v>107.669</v>
      </c>
    </row>
    <row r="45" spans="1:13" x14ac:dyDescent="0.25">
      <c r="A45" s="4">
        <v>42317</v>
      </c>
      <c r="B45">
        <v>3.25</v>
      </c>
      <c r="C45">
        <v>3.1745999999999999</v>
      </c>
      <c r="D45">
        <v>3.1745999999999999</v>
      </c>
      <c r="E45">
        <v>2.3435999999999999</v>
      </c>
      <c r="F45">
        <v>9.3978000000000002</v>
      </c>
      <c r="G45">
        <v>7.0541999999999998</v>
      </c>
      <c r="H45">
        <v>1.2525999999999999</v>
      </c>
      <c r="I45">
        <v>498.62369999999999</v>
      </c>
      <c r="J45">
        <v>-1759.5</v>
      </c>
      <c r="K45">
        <v>153.423</v>
      </c>
      <c r="L45">
        <v>81.679000000000002</v>
      </c>
      <c r="M45">
        <v>107.652</v>
      </c>
    </row>
    <row r="46" spans="1:13" x14ac:dyDescent="0.25">
      <c r="A46" s="4">
        <v>42318</v>
      </c>
      <c r="B46">
        <v>3.31</v>
      </c>
      <c r="C46">
        <v>1.8462000000000001</v>
      </c>
      <c r="D46">
        <v>1.8462000000000001</v>
      </c>
      <c r="E46">
        <v>2.3418999999999999</v>
      </c>
      <c r="F46">
        <v>9.3999000000000006</v>
      </c>
      <c r="G46">
        <v>7.0579999999999998</v>
      </c>
      <c r="H46">
        <v>1.2533000000000001</v>
      </c>
      <c r="I46">
        <v>507.82900000000001</v>
      </c>
      <c r="J46">
        <v>-1759.5</v>
      </c>
      <c r="K46">
        <v>153.423</v>
      </c>
      <c r="L46">
        <v>80.91</v>
      </c>
      <c r="M46">
        <v>107.633</v>
      </c>
    </row>
    <row r="47" spans="1:13" x14ac:dyDescent="0.25">
      <c r="A47" s="4">
        <v>42319</v>
      </c>
      <c r="B47">
        <v>3.24</v>
      </c>
      <c r="C47">
        <v>-2.1147999999999998</v>
      </c>
      <c r="D47">
        <v>-2.1147999999999998</v>
      </c>
      <c r="E47">
        <v>2.3300999999999998</v>
      </c>
      <c r="F47">
        <v>9.4212000000000007</v>
      </c>
      <c r="G47">
        <v>7.0911</v>
      </c>
      <c r="H47">
        <v>1.2546999999999999</v>
      </c>
      <c r="I47">
        <v>497.08940000000001</v>
      </c>
      <c r="J47">
        <v>-1759.5</v>
      </c>
      <c r="K47">
        <v>153.423</v>
      </c>
      <c r="L47">
        <v>84.549000000000007</v>
      </c>
      <c r="M47">
        <v>107.24</v>
      </c>
    </row>
    <row r="48" spans="1:13" x14ac:dyDescent="0.25">
      <c r="A48" s="4">
        <v>42320</v>
      </c>
      <c r="B48">
        <v>3.01</v>
      </c>
      <c r="C48">
        <v>-7.0987999999999998</v>
      </c>
      <c r="D48">
        <v>-7.0987999999999998</v>
      </c>
      <c r="E48">
        <v>2.3115999999999999</v>
      </c>
      <c r="F48">
        <v>9.4832999999999998</v>
      </c>
      <c r="G48">
        <v>7.1718000000000002</v>
      </c>
      <c r="H48">
        <v>1.2728999999999999</v>
      </c>
      <c r="I48">
        <v>461.80220000000003</v>
      </c>
      <c r="J48">
        <v>-1759.5</v>
      </c>
      <c r="K48">
        <v>153.423</v>
      </c>
      <c r="L48">
        <v>98.153000000000006</v>
      </c>
      <c r="M48">
        <v>107.82899999999999</v>
      </c>
    </row>
    <row r="49" spans="1:13" x14ac:dyDescent="0.25">
      <c r="A49" s="4">
        <v>42321</v>
      </c>
      <c r="B49">
        <v>2.7199999999999998</v>
      </c>
      <c r="C49">
        <v>-9.6346000000000007</v>
      </c>
      <c r="D49">
        <v>-9.6346000000000007</v>
      </c>
      <c r="E49">
        <v>2.2658</v>
      </c>
      <c r="F49">
        <v>9.4993999999999996</v>
      </c>
      <c r="G49">
        <v>7.2336</v>
      </c>
      <c r="H49">
        <v>1.2913000000000001</v>
      </c>
      <c r="I49">
        <v>417.30970000000002</v>
      </c>
      <c r="J49">
        <v>-1759.5</v>
      </c>
      <c r="K49">
        <v>153.423</v>
      </c>
      <c r="L49">
        <v>111.95699999999999</v>
      </c>
      <c r="M49">
        <v>104.24</v>
      </c>
    </row>
    <row r="50" spans="1:13" x14ac:dyDescent="0.25">
      <c r="A50" s="4">
        <v>42324</v>
      </c>
      <c r="B50">
        <v>2.69</v>
      </c>
      <c r="C50">
        <v>-1.1029</v>
      </c>
      <c r="D50">
        <v>-1.1029</v>
      </c>
      <c r="E50">
        <v>2.2675999999999998</v>
      </c>
      <c r="F50">
        <v>9.4093</v>
      </c>
      <c r="G50">
        <v>7.1417000000000002</v>
      </c>
      <c r="H50">
        <v>1.2810999999999999</v>
      </c>
      <c r="I50">
        <v>412.70699999999999</v>
      </c>
      <c r="J50">
        <v>-1759.5</v>
      </c>
      <c r="K50">
        <v>153.423</v>
      </c>
      <c r="L50">
        <v>101.92400000000001</v>
      </c>
      <c r="M50">
        <v>88.057000000000002</v>
      </c>
    </row>
    <row r="51" spans="1:13" x14ac:dyDescent="0.25">
      <c r="A51" s="4">
        <v>42325</v>
      </c>
      <c r="B51">
        <v>2.36</v>
      </c>
      <c r="C51">
        <v>-12.2677</v>
      </c>
      <c r="D51">
        <v>-12.2677</v>
      </c>
      <c r="E51">
        <v>2.2658</v>
      </c>
      <c r="F51">
        <v>9.4235000000000007</v>
      </c>
      <c r="G51">
        <v>7.1577000000000002</v>
      </c>
      <c r="H51">
        <v>1.2867</v>
      </c>
      <c r="I51">
        <v>362.07749999999999</v>
      </c>
      <c r="J51">
        <v>-1759.5</v>
      </c>
      <c r="K51">
        <v>153.423</v>
      </c>
      <c r="L51">
        <v>119.455</v>
      </c>
      <c r="M51">
        <v>80.628</v>
      </c>
    </row>
    <row r="52" spans="1:13" x14ac:dyDescent="0.25">
      <c r="A52" s="4">
        <v>42326</v>
      </c>
      <c r="B52">
        <v>2.4500000000000002</v>
      </c>
      <c r="C52">
        <v>3.8136000000000001</v>
      </c>
      <c r="D52">
        <v>3.8136000000000001</v>
      </c>
      <c r="E52">
        <v>2.2728000000000002</v>
      </c>
      <c r="F52">
        <v>9.3636999999999997</v>
      </c>
      <c r="G52">
        <v>7.0909000000000004</v>
      </c>
      <c r="H52">
        <v>1.2964</v>
      </c>
      <c r="I52">
        <v>375.88549999999998</v>
      </c>
      <c r="J52">
        <v>-1759.5</v>
      </c>
      <c r="K52">
        <v>153.423</v>
      </c>
      <c r="L52">
        <v>121.3</v>
      </c>
      <c r="M52">
        <v>79.186999999999998</v>
      </c>
    </row>
    <row r="53" spans="1:13" x14ac:dyDescent="0.25">
      <c r="A53" s="4">
        <v>42327</v>
      </c>
      <c r="B53">
        <v>2.34</v>
      </c>
      <c r="C53">
        <v>-4.4897999999999998</v>
      </c>
      <c r="D53">
        <v>-4.4897999999999998</v>
      </c>
      <c r="E53">
        <v>2.2482000000000002</v>
      </c>
      <c r="F53">
        <v>9.3679000000000006</v>
      </c>
      <c r="G53">
        <v>7.1196000000000002</v>
      </c>
      <c r="H53">
        <v>1.2987</v>
      </c>
      <c r="I53">
        <v>359.00900000000001</v>
      </c>
      <c r="J53">
        <v>-1759.5</v>
      </c>
      <c r="K53">
        <v>153.423</v>
      </c>
      <c r="L53">
        <v>96.072000000000003</v>
      </c>
      <c r="M53">
        <v>79.881</v>
      </c>
    </row>
    <row r="54" spans="1:13" x14ac:dyDescent="0.25">
      <c r="A54" s="4">
        <v>42328</v>
      </c>
      <c r="B54">
        <v>2.16</v>
      </c>
      <c r="C54">
        <v>-7.6923000000000004</v>
      </c>
      <c r="D54">
        <v>-7.6923000000000004</v>
      </c>
      <c r="E54">
        <v>2.2622999999999998</v>
      </c>
      <c r="F54">
        <v>9.3569999999999993</v>
      </c>
      <c r="G54">
        <v>7.0946999999999996</v>
      </c>
      <c r="H54">
        <v>1.2905</v>
      </c>
      <c r="I54">
        <v>331.39299999999997</v>
      </c>
      <c r="J54">
        <v>-1759.5</v>
      </c>
      <c r="K54">
        <v>153.423</v>
      </c>
      <c r="L54">
        <v>90.320999999999998</v>
      </c>
      <c r="M54">
        <v>82.459000000000003</v>
      </c>
    </row>
    <row r="55" spans="1:13" x14ac:dyDescent="0.25">
      <c r="A55" s="4">
        <v>42331</v>
      </c>
      <c r="B55">
        <v>2.2800000000000002</v>
      </c>
      <c r="C55">
        <v>5.5556000000000001</v>
      </c>
      <c r="D55">
        <v>5.5556000000000001</v>
      </c>
      <c r="E55">
        <v>2.2376999999999998</v>
      </c>
      <c r="F55">
        <v>9.3551000000000002</v>
      </c>
      <c r="G55">
        <v>7.1173999999999999</v>
      </c>
      <c r="H55">
        <v>1.2972000000000001</v>
      </c>
      <c r="I55">
        <v>349.80369999999999</v>
      </c>
      <c r="J55">
        <v>-1759.5</v>
      </c>
      <c r="K55">
        <v>153.423</v>
      </c>
      <c r="L55">
        <v>100.04300000000001</v>
      </c>
      <c r="M55">
        <v>84.239000000000004</v>
      </c>
    </row>
    <row r="56" spans="1:13" x14ac:dyDescent="0.25">
      <c r="A56" s="4">
        <v>42332</v>
      </c>
      <c r="B56">
        <v>2.37</v>
      </c>
      <c r="C56">
        <v>3.9474</v>
      </c>
      <c r="D56">
        <v>3.9474</v>
      </c>
      <c r="E56">
        <v>2.2376999999999998</v>
      </c>
      <c r="F56">
        <v>9.3489000000000004</v>
      </c>
      <c r="G56">
        <v>7.1112000000000002</v>
      </c>
      <c r="H56">
        <v>1.2983</v>
      </c>
      <c r="I56">
        <v>363.61169999999998</v>
      </c>
      <c r="J56">
        <v>-1759.5</v>
      </c>
      <c r="K56">
        <v>153.423</v>
      </c>
      <c r="L56">
        <v>108.78700000000001</v>
      </c>
      <c r="M56">
        <v>85.379000000000005</v>
      </c>
    </row>
    <row r="57" spans="1:13" x14ac:dyDescent="0.25">
      <c r="A57" s="4">
        <v>42333</v>
      </c>
      <c r="B57">
        <v>2.2999999999999998</v>
      </c>
      <c r="C57">
        <v>-2.9535999999999998</v>
      </c>
      <c r="D57">
        <v>-2.9535999999999998</v>
      </c>
      <c r="E57">
        <v>2.2341000000000002</v>
      </c>
      <c r="F57">
        <v>9.3369</v>
      </c>
      <c r="G57">
        <v>7.1028000000000002</v>
      </c>
      <c r="H57">
        <v>1.2986</v>
      </c>
      <c r="I57">
        <v>352.87209999999999</v>
      </c>
      <c r="J57">
        <v>-1759.5</v>
      </c>
      <c r="K57">
        <v>153.423</v>
      </c>
      <c r="L57">
        <v>106.215</v>
      </c>
      <c r="M57">
        <v>84.531999999999996</v>
      </c>
    </row>
    <row r="58" spans="1:13" x14ac:dyDescent="0.25">
      <c r="A58" s="4">
        <v>42335</v>
      </c>
      <c r="B58">
        <v>2.3199999999999998</v>
      </c>
      <c r="C58">
        <v>0.86960000000000004</v>
      </c>
      <c r="D58">
        <v>0.86960000000000004</v>
      </c>
      <c r="E58">
        <v>2.2201</v>
      </c>
      <c r="F58">
        <v>9.3325999999999993</v>
      </c>
      <c r="G58">
        <v>7.1124999999999998</v>
      </c>
      <c r="H58">
        <v>1.2985</v>
      </c>
      <c r="I58">
        <v>355.94060000000002</v>
      </c>
      <c r="J58">
        <v>-1759.5</v>
      </c>
      <c r="K58">
        <v>153.423</v>
      </c>
      <c r="L58">
        <v>98.337999999999994</v>
      </c>
      <c r="M58">
        <v>83.894000000000005</v>
      </c>
    </row>
    <row r="59" spans="1:13" x14ac:dyDescent="0.25">
      <c r="A59" s="4">
        <v>42338</v>
      </c>
      <c r="B59">
        <v>2.2400000000000002</v>
      </c>
      <c r="C59">
        <v>-3.4483000000000001</v>
      </c>
      <c r="D59">
        <v>-3.4483000000000001</v>
      </c>
      <c r="E59">
        <v>2.206</v>
      </c>
      <c r="F59">
        <v>9.3489000000000004</v>
      </c>
      <c r="G59">
        <v>7.1429</v>
      </c>
      <c r="H59">
        <v>1.3008</v>
      </c>
      <c r="I59">
        <v>343.66680000000002</v>
      </c>
      <c r="J59">
        <v>-1759.5</v>
      </c>
      <c r="K59">
        <v>153.423</v>
      </c>
      <c r="L59">
        <v>98.661000000000001</v>
      </c>
      <c r="M59">
        <v>83.856999999999999</v>
      </c>
    </row>
    <row r="60" spans="1:13" x14ac:dyDescent="0.25">
      <c r="A60" s="4">
        <v>42339</v>
      </c>
      <c r="B60">
        <v>2.35</v>
      </c>
      <c r="C60">
        <v>4.9107000000000003</v>
      </c>
      <c r="D60">
        <v>4.9107000000000003</v>
      </c>
      <c r="E60">
        <v>2.1431</v>
      </c>
      <c r="F60">
        <v>9.2889999999999997</v>
      </c>
      <c r="G60">
        <v>7.1459000000000001</v>
      </c>
      <c r="H60">
        <v>1.3125</v>
      </c>
      <c r="I60">
        <v>360.54329999999999</v>
      </c>
      <c r="J60">
        <v>-1759.5</v>
      </c>
      <c r="K60">
        <v>153.423</v>
      </c>
      <c r="L60">
        <v>78.251999999999995</v>
      </c>
      <c r="M60">
        <v>85.323999999999998</v>
      </c>
    </row>
    <row r="61" spans="1:13" x14ac:dyDescent="0.25">
      <c r="A61" s="4">
        <v>42340</v>
      </c>
      <c r="B61">
        <v>2.3199999999999998</v>
      </c>
      <c r="C61">
        <v>-1.2766</v>
      </c>
      <c r="D61">
        <v>-1.2766</v>
      </c>
      <c r="E61">
        <v>2.1797</v>
      </c>
      <c r="F61">
        <v>9.3279999999999994</v>
      </c>
      <c r="G61">
        <v>7.1482999999999999</v>
      </c>
      <c r="H61">
        <v>1.3107</v>
      </c>
      <c r="I61">
        <v>355.94060000000002</v>
      </c>
      <c r="J61">
        <v>-1759.5</v>
      </c>
      <c r="K61">
        <v>153.423</v>
      </c>
      <c r="L61">
        <v>74.933999999999997</v>
      </c>
      <c r="M61">
        <v>85.174999999999997</v>
      </c>
    </row>
    <row r="62" spans="1:13" x14ac:dyDescent="0.25">
      <c r="A62" s="4">
        <v>42341</v>
      </c>
      <c r="B62">
        <v>2.19</v>
      </c>
      <c r="C62">
        <v>-5.6033999999999997</v>
      </c>
      <c r="D62">
        <v>-5.6033999999999997</v>
      </c>
      <c r="E62">
        <v>2.3136000000000001</v>
      </c>
      <c r="F62">
        <v>9.3937000000000008</v>
      </c>
      <c r="G62">
        <v>7.0800999999999998</v>
      </c>
      <c r="H62">
        <v>1.3279000000000001</v>
      </c>
      <c r="I62">
        <v>335.99560000000002</v>
      </c>
      <c r="J62">
        <v>-1759.5</v>
      </c>
      <c r="K62">
        <v>153.423</v>
      </c>
      <c r="L62">
        <v>77.194000000000003</v>
      </c>
      <c r="M62">
        <v>86.584000000000003</v>
      </c>
    </row>
    <row r="63" spans="1:13" x14ac:dyDescent="0.25">
      <c r="A63" s="4">
        <v>42342</v>
      </c>
      <c r="B63">
        <v>2.2800000000000002</v>
      </c>
      <c r="C63">
        <v>4.1096000000000004</v>
      </c>
      <c r="D63">
        <v>4.1096000000000004</v>
      </c>
      <c r="E63">
        <v>2.2692999999999999</v>
      </c>
      <c r="F63">
        <v>9.3116000000000003</v>
      </c>
      <c r="G63">
        <v>7.0423</v>
      </c>
      <c r="H63">
        <v>1.339</v>
      </c>
      <c r="I63">
        <v>349.80369999999999</v>
      </c>
      <c r="J63">
        <v>-1759.5</v>
      </c>
      <c r="K63">
        <v>153.423</v>
      </c>
      <c r="L63">
        <v>66.759</v>
      </c>
      <c r="M63">
        <v>87.555000000000007</v>
      </c>
    </row>
    <row r="64" spans="1:13" x14ac:dyDescent="0.25">
      <c r="A64" s="4">
        <v>42345</v>
      </c>
      <c r="B64">
        <v>2.14</v>
      </c>
      <c r="C64">
        <v>-6.1403999999999996</v>
      </c>
      <c r="D64">
        <v>-6.1403999999999996</v>
      </c>
      <c r="E64">
        <v>2.2288000000000001</v>
      </c>
      <c r="F64">
        <v>9.3333999999999993</v>
      </c>
      <c r="G64">
        <v>7.1047000000000002</v>
      </c>
      <c r="H64">
        <v>1.3557999999999999</v>
      </c>
      <c r="I64">
        <v>328.3245</v>
      </c>
      <c r="J64">
        <v>-1759.5</v>
      </c>
      <c r="K64">
        <v>153.423</v>
      </c>
      <c r="L64">
        <v>69.081999999999994</v>
      </c>
      <c r="M64">
        <v>89.263000000000005</v>
      </c>
    </row>
    <row r="65" spans="1:13" x14ac:dyDescent="0.25">
      <c r="A65" s="4">
        <v>42346</v>
      </c>
      <c r="B65">
        <v>2.11</v>
      </c>
      <c r="C65">
        <v>-1.4018999999999999</v>
      </c>
      <c r="D65">
        <v>-1.4018999999999999</v>
      </c>
      <c r="E65">
        <v>2.2181999999999999</v>
      </c>
      <c r="F65">
        <v>9.3653999999999993</v>
      </c>
      <c r="G65">
        <v>7.1471999999999998</v>
      </c>
      <c r="H65">
        <v>1.3559999999999999</v>
      </c>
      <c r="I65">
        <v>323.72179999999997</v>
      </c>
      <c r="J65">
        <v>-1759.5</v>
      </c>
      <c r="K65">
        <v>153.423</v>
      </c>
      <c r="L65">
        <v>63.304000000000002</v>
      </c>
      <c r="M65">
        <v>89.224000000000004</v>
      </c>
    </row>
    <row r="66" spans="1:13" x14ac:dyDescent="0.25">
      <c r="A66" s="4">
        <v>42347</v>
      </c>
      <c r="B66">
        <v>2.15</v>
      </c>
      <c r="C66">
        <v>1.8957000000000002</v>
      </c>
      <c r="D66">
        <v>1.8957000000000002</v>
      </c>
      <c r="E66">
        <v>2.2164000000000001</v>
      </c>
      <c r="F66">
        <v>9.4077000000000002</v>
      </c>
      <c r="G66">
        <v>7.1913</v>
      </c>
      <c r="H66">
        <v>1.3484</v>
      </c>
      <c r="I66">
        <v>329.8587</v>
      </c>
      <c r="J66">
        <v>-1759.5</v>
      </c>
      <c r="K66">
        <v>153.423</v>
      </c>
      <c r="L66">
        <v>64.445999999999998</v>
      </c>
      <c r="M66">
        <v>89.513999999999996</v>
      </c>
    </row>
    <row r="67" spans="1:13" x14ac:dyDescent="0.25">
      <c r="A67" s="4">
        <v>42348</v>
      </c>
      <c r="B67">
        <v>2.1800000000000002</v>
      </c>
      <c r="C67">
        <v>1.3953</v>
      </c>
      <c r="D67">
        <v>1.3953</v>
      </c>
      <c r="E67">
        <v>2.2305000000000001</v>
      </c>
      <c r="F67">
        <v>9.4085000000000001</v>
      </c>
      <c r="G67">
        <v>7.1779999999999999</v>
      </c>
      <c r="H67">
        <v>1.3502000000000001</v>
      </c>
      <c r="I67">
        <v>334.46140000000003</v>
      </c>
      <c r="J67">
        <v>-1759.5</v>
      </c>
      <c r="K67">
        <v>153.423</v>
      </c>
      <c r="L67">
        <v>64.927999999999997</v>
      </c>
      <c r="M67">
        <v>89.566000000000003</v>
      </c>
    </row>
    <row r="68" spans="1:13" x14ac:dyDescent="0.25">
      <c r="A68" s="4">
        <v>42349</v>
      </c>
      <c r="B68">
        <v>2.09</v>
      </c>
      <c r="C68">
        <v>-4.1284000000000001</v>
      </c>
      <c r="D68">
        <v>-4.1284000000000001</v>
      </c>
      <c r="E68">
        <v>2.1269999999999998</v>
      </c>
      <c r="F68">
        <v>9.4837000000000007</v>
      </c>
      <c r="G68">
        <v>7.3567</v>
      </c>
      <c r="H68">
        <v>1.3492</v>
      </c>
      <c r="I68">
        <v>320.65339999999998</v>
      </c>
      <c r="J68">
        <v>-1759.5</v>
      </c>
      <c r="K68">
        <v>153.423</v>
      </c>
      <c r="L68">
        <v>66.027000000000001</v>
      </c>
      <c r="M68">
        <v>89.27</v>
      </c>
    </row>
    <row r="69" spans="1:13" x14ac:dyDescent="0.25">
      <c r="A69" s="4">
        <v>42352</v>
      </c>
      <c r="B69">
        <v>1.9100000000000001</v>
      </c>
      <c r="C69">
        <v>-8.6124000000000009</v>
      </c>
      <c r="D69">
        <v>-8.6124000000000009</v>
      </c>
      <c r="E69">
        <v>2.2217000000000002</v>
      </c>
      <c r="F69">
        <v>9.4649999999999999</v>
      </c>
      <c r="G69">
        <v>7.2432999999999996</v>
      </c>
      <c r="H69">
        <v>1.337</v>
      </c>
      <c r="I69">
        <v>293.03730000000002</v>
      </c>
      <c r="J69">
        <v>-1759.5</v>
      </c>
      <c r="K69">
        <v>153.423</v>
      </c>
      <c r="L69">
        <v>69.787000000000006</v>
      </c>
      <c r="M69">
        <v>90.893000000000001</v>
      </c>
    </row>
    <row r="70" spans="1:13" x14ac:dyDescent="0.25">
      <c r="A70" s="4">
        <v>42353</v>
      </c>
      <c r="B70">
        <v>1.6099999999999999</v>
      </c>
      <c r="C70">
        <v>-15.706799999999999</v>
      </c>
      <c r="D70">
        <v>-15.706799999999999</v>
      </c>
      <c r="E70">
        <v>2.2658</v>
      </c>
      <c r="F70">
        <v>9.4153000000000002</v>
      </c>
      <c r="G70">
        <v>7.1494999999999997</v>
      </c>
      <c r="H70">
        <v>1.2889999999999999</v>
      </c>
      <c r="I70">
        <v>247.01050000000001</v>
      </c>
      <c r="J70">
        <v>-1759.5</v>
      </c>
      <c r="K70">
        <v>153.423</v>
      </c>
      <c r="L70">
        <v>105.06</v>
      </c>
      <c r="M70">
        <v>98.447000000000003</v>
      </c>
    </row>
    <row r="71" spans="1:13" x14ac:dyDescent="0.25">
      <c r="A71" s="4">
        <v>42354</v>
      </c>
      <c r="B71">
        <v>1.72</v>
      </c>
      <c r="C71">
        <v>6.8323</v>
      </c>
      <c r="D71">
        <v>6.8323</v>
      </c>
      <c r="E71">
        <v>2.2959999999999998</v>
      </c>
      <c r="F71">
        <v>9.3544999999999998</v>
      </c>
      <c r="G71">
        <v>7.0586000000000002</v>
      </c>
      <c r="H71">
        <v>1.3102</v>
      </c>
      <c r="I71">
        <v>263.887</v>
      </c>
      <c r="J71">
        <v>-1759.5</v>
      </c>
      <c r="K71">
        <v>153.423</v>
      </c>
      <c r="L71">
        <v>118.696</v>
      </c>
      <c r="M71">
        <v>101.961</v>
      </c>
    </row>
    <row r="72" spans="1:13" x14ac:dyDescent="0.25">
      <c r="A72" s="4">
        <v>42355</v>
      </c>
      <c r="B72">
        <v>1.5899999999999999</v>
      </c>
      <c r="C72">
        <v>-7.5580999999999996</v>
      </c>
      <c r="D72">
        <v>-7.5580999999999996</v>
      </c>
      <c r="E72">
        <v>2.2233999999999998</v>
      </c>
      <c r="F72">
        <v>9.4087999999999994</v>
      </c>
      <c r="G72">
        <v>7.1853999999999996</v>
      </c>
      <c r="H72">
        <v>1.3333999999999999</v>
      </c>
      <c r="I72">
        <v>243.94200000000001</v>
      </c>
      <c r="J72">
        <v>-1759.5</v>
      </c>
      <c r="K72">
        <v>153.423</v>
      </c>
      <c r="L72">
        <v>113.95099999999999</v>
      </c>
      <c r="M72">
        <v>102.464</v>
      </c>
    </row>
    <row r="73" spans="1:13" x14ac:dyDescent="0.25">
      <c r="A73" s="4">
        <v>42356</v>
      </c>
      <c r="B73">
        <v>1.5699999999999998</v>
      </c>
      <c r="C73">
        <v>-1.2579</v>
      </c>
      <c r="D73">
        <v>-1.2579</v>
      </c>
      <c r="E73">
        <v>2.2040000000000002</v>
      </c>
      <c r="F73">
        <v>9.4928000000000008</v>
      </c>
      <c r="G73">
        <v>7.2888000000000002</v>
      </c>
      <c r="H73">
        <v>1.3317000000000001</v>
      </c>
      <c r="I73">
        <v>240.87360000000001</v>
      </c>
      <c r="J73">
        <v>-1759.5</v>
      </c>
      <c r="K73">
        <v>153.423</v>
      </c>
      <c r="L73">
        <v>113.83799999999999</v>
      </c>
      <c r="M73">
        <v>94.656999999999996</v>
      </c>
    </row>
    <row r="74" spans="1:13" x14ac:dyDescent="0.25">
      <c r="A74" s="4">
        <v>42359</v>
      </c>
      <c r="B74">
        <v>1.55</v>
      </c>
      <c r="C74">
        <v>-1.2739</v>
      </c>
      <c r="D74">
        <v>-1.2739</v>
      </c>
      <c r="E74">
        <v>2.1917</v>
      </c>
      <c r="F74">
        <v>9.4673999999999996</v>
      </c>
      <c r="G74">
        <v>7.2756999999999996</v>
      </c>
      <c r="H74">
        <v>1.3320000000000001</v>
      </c>
      <c r="I74">
        <v>237.80510000000001</v>
      </c>
      <c r="J74">
        <v>-1759.5</v>
      </c>
      <c r="K74">
        <v>153.423</v>
      </c>
      <c r="L74">
        <v>113.91500000000001</v>
      </c>
      <c r="M74">
        <v>93.176000000000002</v>
      </c>
    </row>
    <row r="75" spans="1:13" x14ac:dyDescent="0.25">
      <c r="A75" s="4">
        <v>42360</v>
      </c>
      <c r="B75">
        <v>1.5899999999999999</v>
      </c>
      <c r="C75">
        <v>2.5806</v>
      </c>
      <c r="D75">
        <v>2.5806</v>
      </c>
      <c r="E75">
        <v>2.2357</v>
      </c>
      <c r="F75">
        <v>9.4206000000000003</v>
      </c>
      <c r="G75">
        <v>7.1848999999999998</v>
      </c>
      <c r="H75">
        <v>1.3363</v>
      </c>
      <c r="I75">
        <v>243.94200000000001</v>
      </c>
      <c r="J75">
        <v>-1759.5</v>
      </c>
      <c r="K75">
        <v>153.423</v>
      </c>
      <c r="L75">
        <v>114.98099999999999</v>
      </c>
      <c r="M75">
        <v>93.513999999999996</v>
      </c>
    </row>
    <row r="76" spans="1:13" x14ac:dyDescent="0.25">
      <c r="A76" s="4">
        <v>42361</v>
      </c>
      <c r="B76">
        <v>1.71</v>
      </c>
      <c r="C76">
        <v>7.5472000000000001</v>
      </c>
      <c r="D76">
        <v>7.5472000000000001</v>
      </c>
      <c r="E76">
        <v>2.2534000000000001</v>
      </c>
      <c r="F76">
        <v>9.3605999999999998</v>
      </c>
      <c r="G76">
        <v>7.1071999999999997</v>
      </c>
      <c r="H76">
        <v>1.3573</v>
      </c>
      <c r="I76">
        <v>262.3528</v>
      </c>
      <c r="J76">
        <v>-1759.5</v>
      </c>
      <c r="K76">
        <v>153.423</v>
      </c>
      <c r="L76">
        <v>126.63800000000001</v>
      </c>
      <c r="M76">
        <v>98.018000000000001</v>
      </c>
    </row>
    <row r="77" spans="1:13" x14ac:dyDescent="0.25">
      <c r="A77" s="4">
        <v>42362</v>
      </c>
      <c r="B77">
        <v>1.75</v>
      </c>
      <c r="C77">
        <v>2.3391999999999999</v>
      </c>
      <c r="D77">
        <v>2.3391999999999999</v>
      </c>
      <c r="E77">
        <v>2.2410000000000001</v>
      </c>
      <c r="F77">
        <v>9.3620000000000001</v>
      </c>
      <c r="G77">
        <v>7.1210000000000004</v>
      </c>
      <c r="H77">
        <v>1.3545</v>
      </c>
      <c r="I77">
        <v>268.48970000000003</v>
      </c>
      <c r="J77">
        <v>-1759.5</v>
      </c>
      <c r="K77">
        <v>153.423</v>
      </c>
      <c r="L77">
        <v>128.935</v>
      </c>
      <c r="M77">
        <v>97.569000000000003</v>
      </c>
    </row>
    <row r="78" spans="1:13" x14ac:dyDescent="0.25">
      <c r="A78" s="4">
        <v>42366</v>
      </c>
      <c r="B78">
        <v>1.69</v>
      </c>
      <c r="C78">
        <v>-3.4285999999999999</v>
      </c>
      <c r="D78">
        <v>-3.4285999999999999</v>
      </c>
      <c r="E78">
        <v>2.2303999999999999</v>
      </c>
      <c r="F78">
        <v>9.3787000000000003</v>
      </c>
      <c r="G78">
        <v>7.1482999999999999</v>
      </c>
      <c r="H78">
        <v>1.3565</v>
      </c>
      <c r="I78">
        <v>259.28429999999997</v>
      </c>
      <c r="J78">
        <v>-1759.5</v>
      </c>
      <c r="K78">
        <v>153.423</v>
      </c>
      <c r="L78">
        <v>122.398</v>
      </c>
      <c r="M78">
        <v>94.32</v>
      </c>
    </row>
    <row r="79" spans="1:13" x14ac:dyDescent="0.25">
      <c r="A79" s="4">
        <v>42367</v>
      </c>
      <c r="B79">
        <v>1.72</v>
      </c>
      <c r="C79">
        <v>1.7751000000000001</v>
      </c>
      <c r="D79">
        <v>1.7751000000000001</v>
      </c>
      <c r="E79">
        <v>2.3050000000000002</v>
      </c>
      <c r="F79">
        <v>9.3414000000000001</v>
      </c>
      <c r="G79">
        <v>7.0364000000000004</v>
      </c>
      <c r="H79">
        <v>1.3587</v>
      </c>
      <c r="I79">
        <v>263.887</v>
      </c>
      <c r="J79">
        <v>-1759.5</v>
      </c>
      <c r="K79">
        <v>153.423</v>
      </c>
      <c r="L79">
        <v>77.305000000000007</v>
      </c>
      <c r="M79">
        <v>94.86</v>
      </c>
    </row>
    <row r="80" spans="1:13" x14ac:dyDescent="0.25">
      <c r="A80" s="4">
        <v>42368</v>
      </c>
      <c r="B80">
        <v>1.67</v>
      </c>
      <c r="C80">
        <v>-2.907</v>
      </c>
      <c r="D80">
        <v>-2.907</v>
      </c>
      <c r="E80">
        <v>2.2942999999999998</v>
      </c>
      <c r="F80">
        <v>9.3696000000000002</v>
      </c>
      <c r="G80">
        <v>7.0753000000000004</v>
      </c>
      <c r="H80">
        <v>1.3616999999999999</v>
      </c>
      <c r="I80">
        <v>256.21589999999998</v>
      </c>
      <c r="J80">
        <v>-1759.5</v>
      </c>
      <c r="K80">
        <v>153.423</v>
      </c>
      <c r="L80">
        <v>70.468000000000004</v>
      </c>
      <c r="M80">
        <v>88.012</v>
      </c>
    </row>
    <row r="81" spans="1:13" x14ac:dyDescent="0.25">
      <c r="A81" s="4">
        <v>42369</v>
      </c>
      <c r="B81">
        <v>1.58</v>
      </c>
      <c r="C81">
        <v>-5.3891999999999998</v>
      </c>
      <c r="D81">
        <v>-5.3891999999999998</v>
      </c>
      <c r="E81">
        <v>2.2694000000000001</v>
      </c>
      <c r="F81">
        <v>9.4065999999999992</v>
      </c>
      <c r="G81">
        <v>7.1372</v>
      </c>
      <c r="H81">
        <v>1.3729</v>
      </c>
      <c r="I81">
        <v>242.40780000000001</v>
      </c>
      <c r="J81">
        <v>-1811.6</v>
      </c>
      <c r="K81">
        <v>153.423</v>
      </c>
      <c r="L81">
        <v>63.133000000000003</v>
      </c>
      <c r="M81">
        <v>87.566000000000003</v>
      </c>
    </row>
    <row r="82" spans="1:13" x14ac:dyDescent="0.25">
      <c r="A82" s="4">
        <v>42373</v>
      </c>
      <c r="B82">
        <v>1.67</v>
      </c>
      <c r="C82">
        <v>5.6962000000000002</v>
      </c>
      <c r="D82">
        <v>5.6962000000000002</v>
      </c>
      <c r="E82">
        <v>2.2427999999999999</v>
      </c>
      <c r="F82">
        <v>10.039199999999999</v>
      </c>
      <c r="G82">
        <v>7.7964000000000002</v>
      </c>
      <c r="H82">
        <v>1.3378000000000001</v>
      </c>
      <c r="I82">
        <v>256.21589999999998</v>
      </c>
      <c r="J82">
        <v>-1811.6</v>
      </c>
      <c r="K82">
        <v>153.423</v>
      </c>
      <c r="L82">
        <v>69.245000000000005</v>
      </c>
      <c r="M82">
        <v>89.491</v>
      </c>
    </row>
    <row r="83" spans="1:13" x14ac:dyDescent="0.25">
      <c r="A83" s="4">
        <v>42374</v>
      </c>
      <c r="B83">
        <v>1.76</v>
      </c>
      <c r="C83">
        <v>5.3891999999999998</v>
      </c>
      <c r="D83">
        <v>5.3891999999999998</v>
      </c>
      <c r="E83">
        <v>2.2357</v>
      </c>
      <c r="F83">
        <v>10.0403</v>
      </c>
      <c r="G83">
        <v>7.8047000000000004</v>
      </c>
      <c r="H83">
        <v>1.3404</v>
      </c>
      <c r="I83">
        <v>270.02390000000003</v>
      </c>
      <c r="J83">
        <v>-1811.6</v>
      </c>
      <c r="K83">
        <v>153.423</v>
      </c>
      <c r="L83">
        <v>72.052999999999997</v>
      </c>
      <c r="M83">
        <v>88.88</v>
      </c>
    </row>
    <row r="84" spans="1:13" x14ac:dyDescent="0.25">
      <c r="A84" s="4">
        <v>42375</v>
      </c>
      <c r="B84">
        <v>1.83</v>
      </c>
      <c r="C84">
        <v>3.9773000000000001</v>
      </c>
      <c r="D84">
        <v>3.9773000000000001</v>
      </c>
      <c r="E84">
        <v>2.1701999999999999</v>
      </c>
      <c r="F84">
        <v>10.0847</v>
      </c>
      <c r="G84">
        <v>7.9143999999999997</v>
      </c>
      <c r="H84">
        <v>1.3183</v>
      </c>
      <c r="I84">
        <v>280.76350000000002</v>
      </c>
      <c r="J84">
        <v>-1811.6</v>
      </c>
      <c r="K84">
        <v>153.423</v>
      </c>
      <c r="L84">
        <v>73.105000000000004</v>
      </c>
      <c r="M84">
        <v>88.028000000000006</v>
      </c>
    </row>
    <row r="85" spans="1:13" x14ac:dyDescent="0.25">
      <c r="A85" s="4">
        <v>42376</v>
      </c>
      <c r="B85">
        <v>1.73</v>
      </c>
      <c r="C85">
        <v>-5.4645000000000001</v>
      </c>
      <c r="D85">
        <v>-5.4645000000000001</v>
      </c>
      <c r="E85">
        <v>2.1455000000000002</v>
      </c>
      <c r="F85">
        <v>10.1744</v>
      </c>
      <c r="G85">
        <v>8.0288000000000004</v>
      </c>
      <c r="H85">
        <v>1.3324</v>
      </c>
      <c r="I85">
        <v>265.4212</v>
      </c>
      <c r="J85">
        <v>-1811.6</v>
      </c>
      <c r="K85">
        <v>153.423</v>
      </c>
      <c r="L85">
        <v>73.203999999999994</v>
      </c>
      <c r="M85">
        <v>87.98</v>
      </c>
    </row>
    <row r="86" spans="1:13" x14ac:dyDescent="0.25">
      <c r="A86" s="4">
        <v>42377</v>
      </c>
      <c r="B86">
        <v>1.6099999999999999</v>
      </c>
      <c r="C86">
        <v>-6.9363999999999999</v>
      </c>
      <c r="D86">
        <v>-6.9363999999999999</v>
      </c>
      <c r="E86">
        <v>2.1156000000000001</v>
      </c>
      <c r="F86">
        <v>10.210699999999999</v>
      </c>
      <c r="G86">
        <v>8.0951000000000004</v>
      </c>
      <c r="H86">
        <v>1.3472</v>
      </c>
      <c r="I86">
        <v>247.01050000000001</v>
      </c>
      <c r="J86">
        <v>-1811.6</v>
      </c>
      <c r="K86">
        <v>153.423</v>
      </c>
      <c r="L86">
        <v>81.353999999999999</v>
      </c>
      <c r="M86">
        <v>89.703999999999994</v>
      </c>
    </row>
    <row r="87" spans="1:13" x14ac:dyDescent="0.25">
      <c r="A87" s="4">
        <v>42380</v>
      </c>
      <c r="B87">
        <v>1.41</v>
      </c>
      <c r="C87">
        <v>-12.4224</v>
      </c>
      <c r="D87">
        <v>-12.4224</v>
      </c>
      <c r="E87">
        <v>2.1753999999999998</v>
      </c>
      <c r="F87">
        <v>10.196400000000001</v>
      </c>
      <c r="G87">
        <v>8.0210000000000008</v>
      </c>
      <c r="H87">
        <v>1.3458000000000001</v>
      </c>
      <c r="I87">
        <v>216.32599999999999</v>
      </c>
      <c r="J87">
        <v>-1811.6</v>
      </c>
      <c r="K87">
        <v>153.423</v>
      </c>
      <c r="L87">
        <v>104.916</v>
      </c>
      <c r="M87">
        <v>96.369</v>
      </c>
    </row>
    <row r="88" spans="1:13" x14ac:dyDescent="0.25">
      <c r="A88" s="4">
        <v>42381</v>
      </c>
      <c r="B88">
        <v>1.26</v>
      </c>
      <c r="C88">
        <v>-10.638299999999999</v>
      </c>
      <c r="D88">
        <v>-10.638299999999999</v>
      </c>
      <c r="E88">
        <v>2.1032000000000002</v>
      </c>
      <c r="F88">
        <v>10.147</v>
      </c>
      <c r="G88">
        <v>8.0437999999999992</v>
      </c>
      <c r="H88">
        <v>1.323</v>
      </c>
      <c r="I88">
        <v>193.3126</v>
      </c>
      <c r="J88">
        <v>-1811.6</v>
      </c>
      <c r="K88">
        <v>153.423</v>
      </c>
      <c r="L88">
        <v>112.72</v>
      </c>
      <c r="M88">
        <v>100.40600000000001</v>
      </c>
    </row>
    <row r="89" spans="1:13" x14ac:dyDescent="0.25">
      <c r="A89" s="4">
        <v>42382</v>
      </c>
      <c r="B89">
        <v>1.32</v>
      </c>
      <c r="C89">
        <v>4.7618999999999998</v>
      </c>
      <c r="D89">
        <v>4.7618999999999998</v>
      </c>
      <c r="E89">
        <v>2.0926999999999998</v>
      </c>
      <c r="F89">
        <v>10.239100000000001</v>
      </c>
      <c r="G89">
        <v>8.1464999999999996</v>
      </c>
      <c r="H89">
        <v>1.2671999999999999</v>
      </c>
      <c r="I89">
        <v>202.5179</v>
      </c>
      <c r="J89">
        <v>-1811.6</v>
      </c>
      <c r="K89">
        <v>153.423</v>
      </c>
      <c r="L89">
        <v>120.93899999999999</v>
      </c>
      <c r="M89">
        <v>100.318</v>
      </c>
    </row>
    <row r="90" spans="1:13" x14ac:dyDescent="0.25">
      <c r="A90" s="4">
        <v>42383</v>
      </c>
      <c r="B90">
        <v>1.3599999999999999</v>
      </c>
      <c r="C90">
        <v>3.0303</v>
      </c>
      <c r="D90">
        <v>3.0303</v>
      </c>
      <c r="E90">
        <v>2.0874000000000001</v>
      </c>
      <c r="F90">
        <v>10.1648</v>
      </c>
      <c r="G90">
        <v>8.0774000000000008</v>
      </c>
      <c r="H90">
        <v>1.2684</v>
      </c>
      <c r="I90">
        <v>208.65479999999999</v>
      </c>
      <c r="J90">
        <v>-1811.6</v>
      </c>
      <c r="K90">
        <v>153.423</v>
      </c>
      <c r="L90">
        <v>122.899</v>
      </c>
      <c r="M90">
        <v>101.405</v>
      </c>
    </row>
    <row r="91" spans="1:13" x14ac:dyDescent="0.25">
      <c r="A91" s="4">
        <v>42384</v>
      </c>
      <c r="B91">
        <v>1.4</v>
      </c>
      <c r="C91">
        <v>2.9412000000000003</v>
      </c>
      <c r="D91">
        <v>2.9412000000000003</v>
      </c>
      <c r="E91">
        <v>2.0347</v>
      </c>
      <c r="F91">
        <v>10.2118</v>
      </c>
      <c r="G91">
        <v>8.1769999999999996</v>
      </c>
      <c r="H91">
        <v>1.2341</v>
      </c>
      <c r="I91">
        <v>214.79169999999999</v>
      </c>
      <c r="J91">
        <v>-1811.6</v>
      </c>
      <c r="K91">
        <v>153.423</v>
      </c>
      <c r="L91">
        <v>118.611</v>
      </c>
      <c r="M91">
        <v>101.61</v>
      </c>
    </row>
    <row r="92" spans="1:13" x14ac:dyDescent="0.25">
      <c r="A92" s="4">
        <v>42388</v>
      </c>
      <c r="B92">
        <v>1.38</v>
      </c>
      <c r="C92">
        <v>-1.4285999999999999</v>
      </c>
      <c r="D92">
        <v>-1.4285999999999999</v>
      </c>
      <c r="E92">
        <v>2.0556000000000001</v>
      </c>
      <c r="F92">
        <v>10.206</v>
      </c>
      <c r="G92">
        <v>8.1502999999999997</v>
      </c>
      <c r="H92">
        <v>1.2361</v>
      </c>
      <c r="I92">
        <v>211.72329999999999</v>
      </c>
      <c r="J92">
        <v>-1811.6</v>
      </c>
      <c r="K92">
        <v>153.423</v>
      </c>
      <c r="L92">
        <v>110.57599999999999</v>
      </c>
      <c r="M92">
        <v>100.13500000000001</v>
      </c>
    </row>
    <row r="93" spans="1:13" x14ac:dyDescent="0.25">
      <c r="A93" s="4">
        <v>42389</v>
      </c>
      <c r="B93">
        <v>1.58</v>
      </c>
      <c r="C93">
        <v>14.492800000000001</v>
      </c>
      <c r="D93">
        <v>14.492800000000001</v>
      </c>
      <c r="E93">
        <v>1.9824000000000002</v>
      </c>
      <c r="F93">
        <v>10.257</v>
      </c>
      <c r="G93">
        <v>8.2745999999999995</v>
      </c>
      <c r="H93">
        <v>1.1869000000000001</v>
      </c>
      <c r="I93">
        <v>242.40780000000001</v>
      </c>
      <c r="J93">
        <v>-1811.6</v>
      </c>
      <c r="K93">
        <v>153.423</v>
      </c>
      <c r="L93">
        <v>137.99600000000001</v>
      </c>
      <c r="M93">
        <v>108.938</v>
      </c>
    </row>
    <row r="94" spans="1:13" x14ac:dyDescent="0.25">
      <c r="A94" s="4">
        <v>42390</v>
      </c>
      <c r="B94">
        <v>1.6400000000000001</v>
      </c>
      <c r="C94">
        <v>3.7974999999999999</v>
      </c>
      <c r="D94">
        <v>3.7974999999999999</v>
      </c>
      <c r="E94">
        <v>2.0310999999999999</v>
      </c>
      <c r="F94">
        <v>10.2189</v>
      </c>
      <c r="G94">
        <v>8.1877999999999993</v>
      </c>
      <c r="H94">
        <v>1.1916</v>
      </c>
      <c r="I94">
        <v>251.61320000000001</v>
      </c>
      <c r="J94">
        <v>-1811.6</v>
      </c>
      <c r="K94">
        <v>153.423</v>
      </c>
      <c r="L94">
        <v>138.363</v>
      </c>
      <c r="M94">
        <v>109.861</v>
      </c>
    </row>
    <row r="95" spans="1:13" x14ac:dyDescent="0.25">
      <c r="A95" s="4">
        <v>42391</v>
      </c>
      <c r="B95">
        <v>1.58</v>
      </c>
      <c r="C95">
        <v>-3.6585000000000001</v>
      </c>
      <c r="D95">
        <v>-3.6585000000000001</v>
      </c>
      <c r="E95">
        <v>2.0518999999999998</v>
      </c>
      <c r="F95">
        <v>10.1525</v>
      </c>
      <c r="G95">
        <v>8.1006</v>
      </c>
      <c r="H95">
        <v>1.1625000000000001</v>
      </c>
      <c r="I95">
        <v>242.40780000000001</v>
      </c>
      <c r="J95">
        <v>-1811.6</v>
      </c>
      <c r="K95">
        <v>153.423</v>
      </c>
      <c r="L95">
        <v>134.18799999999999</v>
      </c>
      <c r="M95">
        <v>109.842</v>
      </c>
    </row>
    <row r="96" spans="1:13" x14ac:dyDescent="0.25">
      <c r="A96" s="4">
        <v>42394</v>
      </c>
      <c r="B96">
        <v>1.54</v>
      </c>
      <c r="C96">
        <v>-2.5316000000000001</v>
      </c>
      <c r="D96">
        <v>-2.5316000000000001</v>
      </c>
      <c r="E96">
        <v>2.0011999999999999</v>
      </c>
      <c r="F96">
        <v>10.0328</v>
      </c>
      <c r="G96">
        <v>8.0315999999999992</v>
      </c>
      <c r="H96">
        <v>1.1487000000000001</v>
      </c>
      <c r="I96">
        <v>236.27090000000001</v>
      </c>
      <c r="J96">
        <v>-1811.6</v>
      </c>
      <c r="K96">
        <v>153.423</v>
      </c>
      <c r="L96">
        <v>110.607</v>
      </c>
      <c r="M96">
        <v>109.661</v>
      </c>
    </row>
    <row r="97" spans="1:13" x14ac:dyDescent="0.25">
      <c r="A97" s="4">
        <v>42395</v>
      </c>
      <c r="B97">
        <v>1.52</v>
      </c>
      <c r="C97">
        <v>-1.2987</v>
      </c>
      <c r="D97">
        <v>-1.2987</v>
      </c>
      <c r="E97">
        <v>1.9942</v>
      </c>
      <c r="F97">
        <v>10.055999999999999</v>
      </c>
      <c r="G97">
        <v>8.0618999999999996</v>
      </c>
      <c r="H97">
        <v>1.1396999999999999</v>
      </c>
      <c r="I97">
        <v>233.20249999999999</v>
      </c>
      <c r="J97">
        <v>-1811.6</v>
      </c>
      <c r="K97">
        <v>153.423</v>
      </c>
      <c r="L97">
        <v>84.781000000000006</v>
      </c>
      <c r="M97">
        <v>109.26300000000001</v>
      </c>
    </row>
    <row r="98" spans="1:13" x14ac:dyDescent="0.25">
      <c r="A98" s="4">
        <v>42396</v>
      </c>
      <c r="B98">
        <v>1.5</v>
      </c>
      <c r="C98">
        <v>-1.3158000000000001</v>
      </c>
      <c r="D98">
        <v>-1.3158000000000001</v>
      </c>
      <c r="E98">
        <v>1.9992999999999999</v>
      </c>
      <c r="F98">
        <v>10.1462</v>
      </c>
      <c r="G98">
        <v>8.1468000000000007</v>
      </c>
      <c r="H98">
        <v>1.1388</v>
      </c>
      <c r="I98">
        <v>230.13399999999999</v>
      </c>
      <c r="J98">
        <v>-1811.6</v>
      </c>
      <c r="K98">
        <v>153.423</v>
      </c>
      <c r="L98">
        <v>84.983999999999995</v>
      </c>
      <c r="M98">
        <v>106.486</v>
      </c>
    </row>
    <row r="99" spans="1:13" x14ac:dyDescent="0.25">
      <c r="A99" s="4">
        <v>42397</v>
      </c>
      <c r="B99">
        <v>1.5899999999999999</v>
      </c>
      <c r="C99">
        <v>6</v>
      </c>
      <c r="D99">
        <v>6</v>
      </c>
      <c r="E99">
        <v>1.9784000000000002</v>
      </c>
      <c r="F99">
        <v>10.066000000000001</v>
      </c>
      <c r="G99">
        <v>8.0876000000000001</v>
      </c>
      <c r="H99">
        <v>1.1439999999999999</v>
      </c>
      <c r="I99">
        <v>243.94200000000001</v>
      </c>
      <c r="J99">
        <v>-1811.6</v>
      </c>
      <c r="K99">
        <v>153.423</v>
      </c>
      <c r="L99">
        <v>88.003</v>
      </c>
      <c r="M99">
        <v>95.55</v>
      </c>
    </row>
    <row r="100" spans="1:13" x14ac:dyDescent="0.25">
      <c r="A100" s="4">
        <v>42398</v>
      </c>
      <c r="B100">
        <v>1.6099999999999999</v>
      </c>
      <c r="C100">
        <v>1.2579</v>
      </c>
      <c r="D100">
        <v>1.2579</v>
      </c>
      <c r="E100">
        <v>1.9209000000000001</v>
      </c>
      <c r="F100">
        <v>9.8673999999999999</v>
      </c>
      <c r="G100">
        <v>7.9465000000000003</v>
      </c>
      <c r="H100">
        <v>1.1440999999999999</v>
      </c>
      <c r="I100">
        <v>247.01050000000001</v>
      </c>
      <c r="J100">
        <v>-1811.6</v>
      </c>
      <c r="K100">
        <v>153.423</v>
      </c>
      <c r="L100">
        <v>87.741</v>
      </c>
      <c r="M100">
        <v>93.409000000000006</v>
      </c>
    </row>
    <row r="101" spans="1:13" x14ac:dyDescent="0.25">
      <c r="A101" s="4">
        <v>42401</v>
      </c>
      <c r="B101">
        <v>1.6099999999999999</v>
      </c>
      <c r="C101">
        <v>0</v>
      </c>
      <c r="D101">
        <v>0</v>
      </c>
      <c r="E101">
        <v>1.9485999999999999</v>
      </c>
      <c r="F101">
        <v>9.8507999999999996</v>
      </c>
      <c r="G101">
        <v>7.9021999999999997</v>
      </c>
      <c r="H101">
        <v>1.1639999999999999</v>
      </c>
      <c r="I101">
        <v>247.01050000000001</v>
      </c>
      <c r="J101">
        <v>-1811.6</v>
      </c>
      <c r="K101">
        <v>153.423</v>
      </c>
      <c r="L101">
        <v>86.477999999999994</v>
      </c>
      <c r="M101">
        <v>90.361999999999995</v>
      </c>
    </row>
    <row r="102" spans="1:13" x14ac:dyDescent="0.25">
      <c r="A102" s="4">
        <v>42402</v>
      </c>
      <c r="B102">
        <v>1.56</v>
      </c>
      <c r="C102">
        <v>-3.1055999999999999</v>
      </c>
      <c r="D102">
        <v>-3.1055999999999999</v>
      </c>
      <c r="E102">
        <v>1.8448</v>
      </c>
      <c r="F102">
        <v>10.0032</v>
      </c>
      <c r="G102">
        <v>8.1584000000000003</v>
      </c>
      <c r="H102">
        <v>1.1666000000000001</v>
      </c>
      <c r="I102">
        <v>239.33940000000001</v>
      </c>
      <c r="J102">
        <v>-1811.6</v>
      </c>
      <c r="K102">
        <v>153.423</v>
      </c>
      <c r="L102">
        <v>51.972000000000001</v>
      </c>
      <c r="M102">
        <v>90.792000000000002</v>
      </c>
    </row>
    <row r="103" spans="1:13" x14ac:dyDescent="0.25">
      <c r="A103" s="4">
        <v>42403</v>
      </c>
      <c r="B103">
        <v>1.9</v>
      </c>
      <c r="C103">
        <v>21.794899999999998</v>
      </c>
      <c r="D103">
        <v>21.794899999999998</v>
      </c>
      <c r="E103">
        <v>1.8860999999999999</v>
      </c>
      <c r="F103">
        <v>9.9941999999999993</v>
      </c>
      <c r="G103">
        <v>8.1081000000000003</v>
      </c>
      <c r="H103">
        <v>1.1924999999999999</v>
      </c>
      <c r="I103">
        <v>291.50310000000002</v>
      </c>
      <c r="J103">
        <v>-1811.6</v>
      </c>
      <c r="K103">
        <v>153.423</v>
      </c>
      <c r="L103">
        <v>118.777</v>
      </c>
      <c r="M103">
        <v>108.19</v>
      </c>
    </row>
    <row r="104" spans="1:13" x14ac:dyDescent="0.25">
      <c r="A104" s="4">
        <v>42404</v>
      </c>
      <c r="B104">
        <v>1.9300000000000002</v>
      </c>
      <c r="C104">
        <v>1.5789</v>
      </c>
      <c r="D104">
        <v>1.5789</v>
      </c>
      <c r="E104">
        <v>1.8395000000000001</v>
      </c>
      <c r="F104">
        <v>9.9702999999999999</v>
      </c>
      <c r="G104">
        <v>8.1308000000000007</v>
      </c>
      <c r="H104">
        <v>1.1945999999999999</v>
      </c>
      <c r="I104">
        <v>296.10579999999999</v>
      </c>
      <c r="J104">
        <v>-1811.6</v>
      </c>
      <c r="K104">
        <v>153.423</v>
      </c>
      <c r="L104">
        <v>114.334</v>
      </c>
      <c r="M104">
        <v>108.075</v>
      </c>
    </row>
    <row r="105" spans="1:13" x14ac:dyDescent="0.25">
      <c r="A105" s="4">
        <v>42405</v>
      </c>
      <c r="B105">
        <v>1.8399999999999999</v>
      </c>
      <c r="C105">
        <v>-4.6631999999999998</v>
      </c>
      <c r="D105">
        <v>-4.6631999999999998</v>
      </c>
      <c r="E105">
        <v>1.8357000000000001</v>
      </c>
      <c r="F105">
        <v>10.0228</v>
      </c>
      <c r="G105">
        <v>8.1870999999999992</v>
      </c>
      <c r="H105">
        <v>1.206</v>
      </c>
      <c r="I105">
        <v>282.29770000000002</v>
      </c>
      <c r="J105">
        <v>-1811.6</v>
      </c>
      <c r="K105">
        <v>153.423</v>
      </c>
      <c r="L105">
        <v>117.90600000000001</v>
      </c>
      <c r="M105">
        <v>107.254</v>
      </c>
    </row>
    <row r="106" spans="1:13" x14ac:dyDescent="0.25">
      <c r="A106" s="4">
        <v>42408</v>
      </c>
      <c r="B106">
        <v>1.85</v>
      </c>
      <c r="C106">
        <v>0.54349999999999998</v>
      </c>
      <c r="D106">
        <v>0.54349999999999998</v>
      </c>
      <c r="E106">
        <v>1.7483</v>
      </c>
      <c r="F106">
        <v>10.072100000000001</v>
      </c>
      <c r="G106">
        <v>8.3238000000000003</v>
      </c>
      <c r="H106">
        <v>1.1792</v>
      </c>
      <c r="I106">
        <v>283.83190000000002</v>
      </c>
      <c r="J106">
        <v>-1811.6</v>
      </c>
      <c r="K106">
        <v>153.423</v>
      </c>
      <c r="L106">
        <v>116.643</v>
      </c>
      <c r="M106">
        <v>107.069</v>
      </c>
    </row>
    <row r="107" spans="1:13" x14ac:dyDescent="0.25">
      <c r="A107" s="4">
        <v>42409</v>
      </c>
      <c r="B107">
        <v>1.78</v>
      </c>
      <c r="C107">
        <v>-3.7838000000000003</v>
      </c>
      <c r="D107">
        <v>-3.7838000000000003</v>
      </c>
      <c r="E107">
        <v>1.726</v>
      </c>
      <c r="F107">
        <v>10.0581</v>
      </c>
      <c r="G107">
        <v>8.3321000000000005</v>
      </c>
      <c r="H107">
        <v>1.1798</v>
      </c>
      <c r="I107">
        <v>273.09230000000002</v>
      </c>
      <c r="J107">
        <v>-1811.6</v>
      </c>
      <c r="K107">
        <v>153.423</v>
      </c>
      <c r="L107">
        <v>119.86799999999999</v>
      </c>
      <c r="M107">
        <v>107.19199999999999</v>
      </c>
    </row>
    <row r="108" spans="1:13" x14ac:dyDescent="0.25">
      <c r="A108" s="4">
        <v>42410</v>
      </c>
      <c r="B108">
        <v>1.79</v>
      </c>
      <c r="C108">
        <v>0.56179999999999997</v>
      </c>
      <c r="D108">
        <v>0.56179999999999997</v>
      </c>
      <c r="E108">
        <v>1.6680999999999999</v>
      </c>
      <c r="F108">
        <v>10.050700000000001</v>
      </c>
      <c r="G108">
        <v>8.3826000000000001</v>
      </c>
      <c r="H108">
        <v>1.1797</v>
      </c>
      <c r="I108">
        <v>274.6266</v>
      </c>
      <c r="J108">
        <v>-1811.6</v>
      </c>
      <c r="K108">
        <v>153.423</v>
      </c>
      <c r="L108">
        <v>117.584</v>
      </c>
      <c r="M108">
        <v>107.08799999999999</v>
      </c>
    </row>
    <row r="109" spans="1:13" x14ac:dyDescent="0.25">
      <c r="A109" s="4">
        <v>42411</v>
      </c>
      <c r="B109">
        <v>1.85</v>
      </c>
      <c r="C109">
        <v>3.3519999999999999</v>
      </c>
      <c r="D109">
        <v>3.3519999999999999</v>
      </c>
      <c r="E109">
        <v>1.659</v>
      </c>
      <c r="F109">
        <v>10.0928</v>
      </c>
      <c r="G109">
        <v>8.4337</v>
      </c>
      <c r="H109">
        <v>1.1539999999999999</v>
      </c>
      <c r="I109">
        <v>283.83190000000002</v>
      </c>
      <c r="J109">
        <v>-1811.6</v>
      </c>
      <c r="K109">
        <v>153.423</v>
      </c>
      <c r="L109">
        <v>118.06</v>
      </c>
      <c r="M109">
        <v>107.04900000000001</v>
      </c>
    </row>
    <row r="110" spans="1:13" x14ac:dyDescent="0.25">
      <c r="A110" s="4">
        <v>42412</v>
      </c>
      <c r="B110">
        <v>1.95</v>
      </c>
      <c r="C110">
        <v>5.4054000000000002</v>
      </c>
      <c r="D110">
        <v>5.4054000000000002</v>
      </c>
      <c r="E110">
        <v>1.7481</v>
      </c>
      <c r="F110">
        <v>10.0406</v>
      </c>
      <c r="G110">
        <v>8.2925000000000004</v>
      </c>
      <c r="H110">
        <v>1.1712</v>
      </c>
      <c r="I110">
        <v>299.17419999999998</v>
      </c>
      <c r="J110">
        <v>-1811.6</v>
      </c>
      <c r="K110">
        <v>153.423</v>
      </c>
      <c r="L110">
        <v>119.208</v>
      </c>
      <c r="M110">
        <v>106.413</v>
      </c>
    </row>
    <row r="111" spans="1:13" x14ac:dyDescent="0.25">
      <c r="A111" s="4">
        <v>42416</v>
      </c>
      <c r="B111">
        <v>2.09</v>
      </c>
      <c r="C111">
        <v>7.1795</v>
      </c>
      <c r="D111">
        <v>7.1795</v>
      </c>
      <c r="E111">
        <v>1.7723</v>
      </c>
      <c r="F111">
        <v>9.9839000000000002</v>
      </c>
      <c r="G111">
        <v>8.2116000000000007</v>
      </c>
      <c r="H111">
        <v>1.1887000000000001</v>
      </c>
      <c r="I111">
        <v>320.65339999999998</v>
      </c>
      <c r="J111">
        <v>-1811.6</v>
      </c>
      <c r="K111">
        <v>153.423</v>
      </c>
      <c r="L111">
        <v>116.98699999999999</v>
      </c>
      <c r="M111">
        <v>107.078</v>
      </c>
    </row>
    <row r="112" spans="1:13" x14ac:dyDescent="0.25">
      <c r="A112" s="4">
        <v>42417</v>
      </c>
      <c r="B112">
        <v>2.06</v>
      </c>
      <c r="C112">
        <v>-1.4354</v>
      </c>
      <c r="D112">
        <v>-1.4354</v>
      </c>
      <c r="E112">
        <v>1.819</v>
      </c>
      <c r="F112">
        <v>9.9054000000000002</v>
      </c>
      <c r="G112">
        <v>8.0863999999999994</v>
      </c>
      <c r="H112">
        <v>1.1764999999999999</v>
      </c>
      <c r="I112">
        <v>316.05070000000001</v>
      </c>
      <c r="J112">
        <v>-1811.6</v>
      </c>
      <c r="K112">
        <v>153.423</v>
      </c>
      <c r="L112">
        <v>63.027000000000001</v>
      </c>
      <c r="M112">
        <v>106.354</v>
      </c>
    </row>
    <row r="113" spans="1:13" x14ac:dyDescent="0.25">
      <c r="A113" s="4">
        <v>42418</v>
      </c>
      <c r="B113">
        <v>1.96</v>
      </c>
      <c r="C113">
        <v>-4.8544</v>
      </c>
      <c r="D113">
        <v>-4.8544</v>
      </c>
      <c r="E113">
        <v>1.7396</v>
      </c>
      <c r="F113">
        <v>9.8940000000000001</v>
      </c>
      <c r="G113">
        <v>8.1544000000000008</v>
      </c>
      <c r="H113">
        <v>1.1812</v>
      </c>
      <c r="I113">
        <v>300.70839999999998</v>
      </c>
      <c r="J113">
        <v>-1811.6</v>
      </c>
      <c r="K113">
        <v>153.423</v>
      </c>
      <c r="L113">
        <v>70.177999999999997</v>
      </c>
      <c r="M113">
        <v>107.07</v>
      </c>
    </row>
    <row r="114" spans="1:13" x14ac:dyDescent="0.25">
      <c r="A114" s="4">
        <v>42419</v>
      </c>
      <c r="B114">
        <v>1.81</v>
      </c>
      <c r="C114">
        <v>-7.6531000000000002</v>
      </c>
      <c r="D114">
        <v>-7.6531000000000002</v>
      </c>
      <c r="E114">
        <v>1.7448999999999999</v>
      </c>
      <c r="F114">
        <v>9.8934999999999995</v>
      </c>
      <c r="G114">
        <v>8.1486000000000001</v>
      </c>
      <c r="H114">
        <v>1.1767000000000001</v>
      </c>
      <c r="I114">
        <v>277.69499999999999</v>
      </c>
      <c r="J114">
        <v>-1811.6</v>
      </c>
      <c r="K114">
        <v>153.423</v>
      </c>
      <c r="L114">
        <v>79.010999999999996</v>
      </c>
      <c r="M114">
        <v>108.48</v>
      </c>
    </row>
    <row r="115" spans="1:13" x14ac:dyDescent="0.25">
      <c r="A115" s="4">
        <v>42422</v>
      </c>
      <c r="B115">
        <v>1.98</v>
      </c>
      <c r="C115">
        <v>9.3923000000000005</v>
      </c>
      <c r="D115">
        <v>9.3923000000000005</v>
      </c>
      <c r="E115">
        <v>1.7518</v>
      </c>
      <c r="F115">
        <v>9.9993999999999996</v>
      </c>
      <c r="G115">
        <v>8.2477</v>
      </c>
      <c r="H115">
        <v>1.2152000000000001</v>
      </c>
      <c r="I115">
        <v>303.77690000000001</v>
      </c>
      <c r="J115">
        <v>-1811.6</v>
      </c>
      <c r="K115">
        <v>153.423</v>
      </c>
      <c r="L115">
        <v>93.25</v>
      </c>
      <c r="M115">
        <v>109.114</v>
      </c>
    </row>
    <row r="116" spans="1:13" x14ac:dyDescent="0.25">
      <c r="A116" s="4">
        <v>42423</v>
      </c>
      <c r="B116">
        <v>1.81</v>
      </c>
      <c r="C116">
        <v>-8.5859000000000005</v>
      </c>
      <c r="D116">
        <v>-8.5859000000000005</v>
      </c>
      <c r="E116">
        <v>1.7225000000000001</v>
      </c>
      <c r="F116">
        <v>9.9373000000000005</v>
      </c>
      <c r="G116">
        <v>8.2148000000000003</v>
      </c>
      <c r="H116">
        <v>1.2358</v>
      </c>
      <c r="I116">
        <v>277.69499999999999</v>
      </c>
      <c r="J116">
        <v>-1811.6</v>
      </c>
      <c r="K116">
        <v>153.423</v>
      </c>
      <c r="L116">
        <v>104.821</v>
      </c>
      <c r="M116">
        <v>104.679</v>
      </c>
    </row>
    <row r="117" spans="1:13" x14ac:dyDescent="0.25">
      <c r="A117" s="4">
        <v>42424</v>
      </c>
      <c r="B117">
        <v>1.8599999999999999</v>
      </c>
      <c r="C117">
        <v>2.7624</v>
      </c>
      <c r="D117">
        <v>2.7624</v>
      </c>
      <c r="E117">
        <v>1.7484</v>
      </c>
      <c r="F117">
        <v>9.8519000000000005</v>
      </c>
      <c r="G117">
        <v>8.1035000000000004</v>
      </c>
      <c r="H117">
        <v>1.2384999999999999</v>
      </c>
      <c r="I117">
        <v>335.00799999999998</v>
      </c>
      <c r="J117">
        <v>-1811.6</v>
      </c>
      <c r="K117">
        <v>180.11199999999999</v>
      </c>
      <c r="L117">
        <v>105.714</v>
      </c>
      <c r="M117">
        <v>97.805999999999997</v>
      </c>
    </row>
    <row r="118" spans="1:13" x14ac:dyDescent="0.25">
      <c r="A118" s="4">
        <v>42425</v>
      </c>
      <c r="B118">
        <v>1.8399999999999999</v>
      </c>
      <c r="C118">
        <v>-1.0752999999999999</v>
      </c>
      <c r="D118">
        <v>-1.0752999999999999</v>
      </c>
      <c r="E118">
        <v>1.7157</v>
      </c>
      <c r="F118">
        <v>9.8271999999999995</v>
      </c>
      <c r="G118">
        <v>8.1114999999999995</v>
      </c>
      <c r="H118">
        <v>1.2312000000000001</v>
      </c>
      <c r="I118">
        <v>331.4058</v>
      </c>
      <c r="J118">
        <v>-1811.6</v>
      </c>
      <c r="K118">
        <v>180.11199999999999</v>
      </c>
      <c r="L118">
        <v>104.462</v>
      </c>
      <c r="M118">
        <v>97.510999999999996</v>
      </c>
    </row>
    <row r="119" spans="1:13" x14ac:dyDescent="0.25">
      <c r="A119" s="4">
        <v>42426</v>
      </c>
      <c r="B119">
        <v>1.8199999999999998</v>
      </c>
      <c r="C119">
        <v>-1.087</v>
      </c>
      <c r="D119">
        <v>-1.087</v>
      </c>
      <c r="E119">
        <v>1.7623</v>
      </c>
      <c r="F119">
        <v>9.8553999999999995</v>
      </c>
      <c r="G119">
        <v>8.0930999999999997</v>
      </c>
      <c r="H119">
        <v>1.2314000000000001</v>
      </c>
      <c r="I119">
        <v>327.80349999999999</v>
      </c>
      <c r="J119">
        <v>-1811.6</v>
      </c>
      <c r="K119">
        <v>180.11199999999999</v>
      </c>
      <c r="L119">
        <v>99.396000000000001</v>
      </c>
      <c r="M119">
        <v>97.561000000000007</v>
      </c>
    </row>
    <row r="120" spans="1:13" x14ac:dyDescent="0.25">
      <c r="A120" s="4">
        <v>42429</v>
      </c>
      <c r="B120">
        <v>2.16</v>
      </c>
      <c r="C120">
        <v>18.6813</v>
      </c>
      <c r="D120">
        <v>18.6813</v>
      </c>
      <c r="E120">
        <v>1.7347000000000001</v>
      </c>
      <c r="F120">
        <v>9.8697999999999997</v>
      </c>
      <c r="G120">
        <v>8.1349999999999998</v>
      </c>
      <c r="H120">
        <v>1.1894</v>
      </c>
      <c r="I120">
        <v>389.04160000000002</v>
      </c>
      <c r="J120">
        <v>-1811.6</v>
      </c>
      <c r="K120">
        <v>180.11199999999999</v>
      </c>
      <c r="L120">
        <v>134.10300000000001</v>
      </c>
      <c r="M120">
        <v>108.782</v>
      </c>
    </row>
    <row r="121" spans="1:13" x14ac:dyDescent="0.25">
      <c r="A121" s="4">
        <v>42430</v>
      </c>
      <c r="B121">
        <v>2.2800000000000002</v>
      </c>
      <c r="C121">
        <v>5.5556000000000001</v>
      </c>
      <c r="D121">
        <v>5.5556000000000001</v>
      </c>
      <c r="E121">
        <v>1.8249</v>
      </c>
      <c r="F121">
        <v>9.7735000000000003</v>
      </c>
      <c r="G121">
        <v>7.9485999999999999</v>
      </c>
      <c r="H121">
        <v>1.2043999999999999</v>
      </c>
      <c r="I121">
        <v>410.65499999999997</v>
      </c>
      <c r="J121">
        <v>-1811.6</v>
      </c>
      <c r="K121">
        <v>180.11199999999999</v>
      </c>
      <c r="L121">
        <v>136.136</v>
      </c>
      <c r="M121">
        <v>108.999</v>
      </c>
    </row>
    <row r="122" spans="1:13" x14ac:dyDescent="0.25">
      <c r="A122" s="4">
        <v>42431</v>
      </c>
      <c r="B122">
        <v>2.81</v>
      </c>
      <c r="C122">
        <v>23.2456</v>
      </c>
      <c r="D122">
        <v>23.2456</v>
      </c>
      <c r="E122">
        <v>1.8406</v>
      </c>
      <c r="F122">
        <v>9.7406000000000006</v>
      </c>
      <c r="G122">
        <v>7.9</v>
      </c>
      <c r="H122">
        <v>1.226</v>
      </c>
      <c r="I122">
        <v>506.11419999999998</v>
      </c>
      <c r="J122">
        <v>-1811.6</v>
      </c>
      <c r="K122">
        <v>180.11199999999999</v>
      </c>
      <c r="L122">
        <v>166.167</v>
      </c>
      <c r="M122">
        <v>118.246</v>
      </c>
    </row>
    <row r="123" spans="1:13" x14ac:dyDescent="0.25">
      <c r="A123" s="4">
        <v>42432</v>
      </c>
      <c r="B123">
        <v>2.7199999999999998</v>
      </c>
      <c r="C123">
        <v>-3.2027999999999999</v>
      </c>
      <c r="D123">
        <v>-3.2027999999999999</v>
      </c>
      <c r="E123">
        <v>1.8336999999999999</v>
      </c>
      <c r="F123">
        <v>9.6869999999999994</v>
      </c>
      <c r="G123">
        <v>7.8532999999999999</v>
      </c>
      <c r="H123">
        <v>1.2234</v>
      </c>
      <c r="I123">
        <v>489.9042</v>
      </c>
      <c r="J123">
        <v>-1811.6</v>
      </c>
      <c r="K123">
        <v>180.11199999999999</v>
      </c>
      <c r="L123">
        <v>156.815</v>
      </c>
      <c r="M123">
        <v>119.136</v>
      </c>
    </row>
    <row r="124" spans="1:13" x14ac:dyDescent="0.25">
      <c r="A124" s="4">
        <v>42433</v>
      </c>
      <c r="B124">
        <v>2.89</v>
      </c>
      <c r="C124">
        <v>6.25</v>
      </c>
      <c r="D124">
        <v>6.25</v>
      </c>
      <c r="E124">
        <v>1.8740999999999999</v>
      </c>
      <c r="F124">
        <v>9.6580999999999992</v>
      </c>
      <c r="G124">
        <v>7.7841000000000005</v>
      </c>
      <c r="H124">
        <v>1.2412000000000001</v>
      </c>
      <c r="I124">
        <v>520.52319999999997</v>
      </c>
      <c r="J124">
        <v>-1811.6</v>
      </c>
      <c r="K124">
        <v>180.11199999999999</v>
      </c>
      <c r="L124">
        <v>154.89699999999999</v>
      </c>
      <c r="M124">
        <v>118.565</v>
      </c>
    </row>
    <row r="125" spans="1:13" x14ac:dyDescent="0.25">
      <c r="A125" s="4">
        <v>42436</v>
      </c>
      <c r="B125">
        <v>3.43</v>
      </c>
      <c r="C125">
        <v>18.685099999999998</v>
      </c>
      <c r="D125">
        <v>18.685099999999998</v>
      </c>
      <c r="E125">
        <v>1.9056999999999999</v>
      </c>
      <c r="F125">
        <v>9.7253000000000007</v>
      </c>
      <c r="G125">
        <v>7.8196000000000003</v>
      </c>
      <c r="H125">
        <v>1.2446999999999999</v>
      </c>
      <c r="I125">
        <v>617.78359999999998</v>
      </c>
      <c r="J125">
        <v>-1811.6</v>
      </c>
      <c r="K125">
        <v>180.11199999999999</v>
      </c>
      <c r="L125">
        <v>146.012</v>
      </c>
      <c r="M125">
        <v>125.84</v>
      </c>
    </row>
    <row r="126" spans="1:13" x14ac:dyDescent="0.25">
      <c r="A126" s="4">
        <v>42437</v>
      </c>
      <c r="B126">
        <v>2.7199999999999998</v>
      </c>
      <c r="C126">
        <v>-20.6997</v>
      </c>
      <c r="D126">
        <v>-20.6997</v>
      </c>
      <c r="E126">
        <v>1.8287</v>
      </c>
      <c r="F126">
        <v>9.7931000000000008</v>
      </c>
      <c r="G126">
        <v>7.9644000000000004</v>
      </c>
      <c r="H126">
        <v>1.2964</v>
      </c>
      <c r="I126">
        <v>489.9042</v>
      </c>
      <c r="J126">
        <v>-1811.6</v>
      </c>
      <c r="K126">
        <v>180.11199999999999</v>
      </c>
      <c r="L126">
        <v>219.31700000000001</v>
      </c>
      <c r="M126">
        <v>147.59299999999999</v>
      </c>
    </row>
    <row r="127" spans="1:13" x14ac:dyDescent="0.25">
      <c r="A127" s="4">
        <v>42438</v>
      </c>
      <c r="B127">
        <v>2.58</v>
      </c>
      <c r="C127">
        <v>-5.1471</v>
      </c>
      <c r="D127">
        <v>-5.1471</v>
      </c>
      <c r="E127">
        <v>1.8759999999999999</v>
      </c>
      <c r="F127">
        <v>9.8123000000000005</v>
      </c>
      <c r="G127">
        <v>7.9363000000000001</v>
      </c>
      <c r="H127">
        <v>1.2899</v>
      </c>
      <c r="I127">
        <v>464.68849999999998</v>
      </c>
      <c r="J127">
        <v>-1811.6</v>
      </c>
      <c r="K127">
        <v>180.11199999999999</v>
      </c>
      <c r="L127">
        <v>223.74</v>
      </c>
      <c r="M127">
        <v>148.893</v>
      </c>
    </row>
    <row r="128" spans="1:13" x14ac:dyDescent="0.25">
      <c r="A128" s="4">
        <v>42439</v>
      </c>
      <c r="B128">
        <v>2.48</v>
      </c>
      <c r="C128">
        <v>-3.8759999999999999</v>
      </c>
      <c r="D128">
        <v>-3.8759999999999999</v>
      </c>
      <c r="E128">
        <v>1.9323000000000001</v>
      </c>
      <c r="F128">
        <v>9.8018999999999998</v>
      </c>
      <c r="G128">
        <v>7.8695000000000004</v>
      </c>
      <c r="H128">
        <v>1.2899</v>
      </c>
      <c r="I128">
        <v>446.6773</v>
      </c>
      <c r="J128">
        <v>-1811.6</v>
      </c>
      <c r="K128">
        <v>180.11199999999999</v>
      </c>
      <c r="L128">
        <v>226.268</v>
      </c>
      <c r="M128">
        <v>149.35900000000001</v>
      </c>
    </row>
    <row r="129" spans="1:13" x14ac:dyDescent="0.25">
      <c r="A129" s="4">
        <v>42440</v>
      </c>
      <c r="B129">
        <v>2.35</v>
      </c>
      <c r="C129">
        <v>-5.2419000000000002</v>
      </c>
      <c r="D129">
        <v>-5.2419000000000002</v>
      </c>
      <c r="E129">
        <v>1.9839</v>
      </c>
      <c r="F129">
        <v>9.7341999999999995</v>
      </c>
      <c r="G129">
        <v>7.7503000000000002</v>
      </c>
      <c r="H129">
        <v>1.2638</v>
      </c>
      <c r="I129">
        <v>423.25799999999998</v>
      </c>
      <c r="J129">
        <v>-1811.6</v>
      </c>
      <c r="K129">
        <v>180.11</v>
      </c>
      <c r="L129">
        <v>214.02500000000001</v>
      </c>
      <c r="M129">
        <v>150.79</v>
      </c>
    </row>
    <row r="130" spans="1:13" x14ac:dyDescent="0.25">
      <c r="A130" s="4">
        <v>42443</v>
      </c>
      <c r="B130">
        <v>2.71</v>
      </c>
      <c r="C130">
        <v>15.319100000000001</v>
      </c>
      <c r="D130">
        <v>15.319100000000001</v>
      </c>
      <c r="E130">
        <v>1.9592000000000001</v>
      </c>
      <c r="F130">
        <v>9.7222000000000008</v>
      </c>
      <c r="G130">
        <v>7.7630999999999997</v>
      </c>
      <c r="H130">
        <v>1.2615000000000001</v>
      </c>
      <c r="I130">
        <v>488.09750000000003</v>
      </c>
      <c r="J130">
        <v>-1811.6</v>
      </c>
      <c r="K130">
        <v>180.11</v>
      </c>
      <c r="L130">
        <v>225.029</v>
      </c>
      <c r="M130">
        <v>155.608</v>
      </c>
    </row>
    <row r="131" spans="1:13" x14ac:dyDescent="0.25">
      <c r="A131" s="4">
        <v>42444</v>
      </c>
      <c r="B131">
        <v>2.38</v>
      </c>
      <c r="C131">
        <v>-12.177099999999999</v>
      </c>
      <c r="D131">
        <v>-12.177099999999999</v>
      </c>
      <c r="E131">
        <v>1.9699</v>
      </c>
      <c r="F131">
        <v>9.7213999999999992</v>
      </c>
      <c r="G131">
        <v>7.7515999999999998</v>
      </c>
      <c r="H131">
        <v>1.2642</v>
      </c>
      <c r="I131">
        <v>428.66129999999998</v>
      </c>
      <c r="J131">
        <v>-1811.6</v>
      </c>
      <c r="K131">
        <v>180.11</v>
      </c>
      <c r="L131">
        <v>204.94300000000001</v>
      </c>
      <c r="M131">
        <v>161.19499999999999</v>
      </c>
    </row>
    <row r="132" spans="1:13" x14ac:dyDescent="0.25">
      <c r="A132" s="4">
        <v>42445</v>
      </c>
      <c r="B132">
        <v>2.5300000000000002</v>
      </c>
      <c r="C132">
        <v>6.3025000000000002</v>
      </c>
      <c r="D132">
        <v>6.3025000000000002</v>
      </c>
      <c r="E132">
        <v>1.9081000000000001</v>
      </c>
      <c r="F132">
        <v>9.6991999999999994</v>
      </c>
      <c r="G132">
        <v>7.7911000000000001</v>
      </c>
      <c r="H132">
        <v>1.2718</v>
      </c>
      <c r="I132">
        <v>455.67770000000002</v>
      </c>
      <c r="J132">
        <v>-1811.6</v>
      </c>
      <c r="K132">
        <v>180.11</v>
      </c>
      <c r="L132">
        <v>208.99299999999999</v>
      </c>
      <c r="M132">
        <v>151.755</v>
      </c>
    </row>
    <row r="133" spans="1:13" x14ac:dyDescent="0.25">
      <c r="A133" s="4">
        <v>42446</v>
      </c>
      <c r="B133">
        <v>2.84</v>
      </c>
      <c r="C133">
        <v>12.253</v>
      </c>
      <c r="D133">
        <v>12.253</v>
      </c>
      <c r="E133">
        <v>1.8957999999999999</v>
      </c>
      <c r="F133">
        <v>9.6675000000000004</v>
      </c>
      <c r="G133">
        <v>7.7716000000000003</v>
      </c>
      <c r="H133">
        <v>1.2896000000000001</v>
      </c>
      <c r="I133">
        <v>511.51179999999999</v>
      </c>
      <c r="J133">
        <v>-1811.6</v>
      </c>
      <c r="K133">
        <v>180.11</v>
      </c>
      <c r="L133">
        <v>216.804</v>
      </c>
      <c r="M133">
        <v>155.023</v>
      </c>
    </row>
    <row r="134" spans="1:13" x14ac:dyDescent="0.25">
      <c r="A134" s="4">
        <v>42447</v>
      </c>
      <c r="B134">
        <v>3.07</v>
      </c>
      <c r="C134">
        <v>8.0985999999999994</v>
      </c>
      <c r="D134">
        <v>8.0985999999999994</v>
      </c>
      <c r="E134">
        <v>1.8732</v>
      </c>
      <c r="F134">
        <v>9.6438000000000006</v>
      </c>
      <c r="G134">
        <v>7.7706</v>
      </c>
      <c r="H134">
        <v>1.2937000000000001</v>
      </c>
      <c r="I134">
        <v>552.93700000000001</v>
      </c>
      <c r="J134">
        <v>-1811.6</v>
      </c>
      <c r="K134">
        <v>180.11</v>
      </c>
      <c r="L134">
        <v>197.49600000000001</v>
      </c>
      <c r="M134">
        <v>154.99100000000001</v>
      </c>
    </row>
    <row r="135" spans="1:13" x14ac:dyDescent="0.25">
      <c r="A135" s="4">
        <v>42450</v>
      </c>
      <c r="B135">
        <v>3.06</v>
      </c>
      <c r="C135">
        <v>-0.32569999999999999</v>
      </c>
      <c r="D135">
        <v>-0.32569999999999999</v>
      </c>
      <c r="E135">
        <v>1.9155</v>
      </c>
      <c r="F135">
        <v>9.6305999999999994</v>
      </c>
      <c r="G135">
        <v>7.7150999999999996</v>
      </c>
      <c r="H135">
        <v>1.3008999999999999</v>
      </c>
      <c r="I135">
        <v>551.13589999999999</v>
      </c>
      <c r="J135">
        <v>-1811.6</v>
      </c>
      <c r="K135">
        <v>180.11</v>
      </c>
      <c r="L135">
        <v>146.524</v>
      </c>
      <c r="M135">
        <v>155.077</v>
      </c>
    </row>
    <row r="136" spans="1:13" x14ac:dyDescent="0.25">
      <c r="A136" s="4">
        <v>42451</v>
      </c>
      <c r="B136">
        <v>3.06</v>
      </c>
      <c r="C136">
        <v>0</v>
      </c>
      <c r="D136">
        <v>0</v>
      </c>
      <c r="E136">
        <v>1.9403000000000001</v>
      </c>
      <c r="F136">
        <v>9.6295999999999999</v>
      </c>
      <c r="G136">
        <v>7.6891999999999996</v>
      </c>
      <c r="H136">
        <v>1.3012999999999999</v>
      </c>
      <c r="I136">
        <v>551.13589999999999</v>
      </c>
      <c r="J136">
        <v>-1811.6</v>
      </c>
      <c r="K136">
        <v>180.11</v>
      </c>
      <c r="L136">
        <v>141.46199999999999</v>
      </c>
      <c r="M136">
        <v>154.21299999999999</v>
      </c>
    </row>
    <row r="137" spans="1:13" x14ac:dyDescent="0.25">
      <c r="A137" s="4">
        <v>42452</v>
      </c>
      <c r="B137">
        <v>2.6</v>
      </c>
      <c r="C137">
        <v>-15.0327</v>
      </c>
      <c r="D137">
        <v>-15.0327</v>
      </c>
      <c r="E137">
        <v>1.8786</v>
      </c>
      <c r="F137">
        <v>9.6488999999999994</v>
      </c>
      <c r="G137">
        <v>7.7702999999999998</v>
      </c>
      <c r="H137">
        <v>1.3235000000000001</v>
      </c>
      <c r="I137">
        <v>468.28539999999998</v>
      </c>
      <c r="J137">
        <v>-1811.6</v>
      </c>
      <c r="K137">
        <v>180.11</v>
      </c>
      <c r="L137">
        <v>170.584</v>
      </c>
      <c r="M137">
        <v>163.51300000000001</v>
      </c>
    </row>
    <row r="138" spans="1:13" x14ac:dyDescent="0.25">
      <c r="A138" s="4">
        <v>42453</v>
      </c>
      <c r="B138">
        <v>2.82</v>
      </c>
      <c r="C138">
        <v>8.4615000000000009</v>
      </c>
      <c r="D138">
        <v>8.4615000000000009</v>
      </c>
      <c r="E138">
        <v>1.9</v>
      </c>
      <c r="F138">
        <v>9.6529000000000007</v>
      </c>
      <c r="G138">
        <v>7.7527999999999997</v>
      </c>
      <c r="H138">
        <v>1.3222</v>
      </c>
      <c r="I138">
        <v>507.90960000000001</v>
      </c>
      <c r="J138">
        <v>-1811.6</v>
      </c>
      <c r="K138">
        <v>180.11</v>
      </c>
      <c r="L138">
        <v>170.82499999999999</v>
      </c>
      <c r="M138">
        <v>164.69800000000001</v>
      </c>
    </row>
    <row r="139" spans="1:13" x14ac:dyDescent="0.25">
      <c r="A139" s="4">
        <v>42457</v>
      </c>
      <c r="B139">
        <v>2.79</v>
      </c>
      <c r="C139">
        <v>-1.0638000000000001</v>
      </c>
      <c r="D139">
        <v>-1.0638000000000001</v>
      </c>
      <c r="E139">
        <v>1.8860000000000001</v>
      </c>
      <c r="F139">
        <v>9.6549999999999994</v>
      </c>
      <c r="G139">
        <v>7.7690000000000001</v>
      </c>
      <c r="H139">
        <v>1.321</v>
      </c>
      <c r="I139">
        <v>502.50630000000001</v>
      </c>
      <c r="J139">
        <v>-1811.6</v>
      </c>
      <c r="K139">
        <v>180.11</v>
      </c>
      <c r="L139">
        <v>154.226</v>
      </c>
      <c r="M139">
        <v>164.429</v>
      </c>
    </row>
    <row r="140" spans="1:13" x14ac:dyDescent="0.25">
      <c r="A140" s="4">
        <v>42458</v>
      </c>
      <c r="B140">
        <v>3.01</v>
      </c>
      <c r="C140">
        <v>7.8853</v>
      </c>
      <c r="D140">
        <v>7.8853</v>
      </c>
      <c r="E140">
        <v>1.8035000000000001</v>
      </c>
      <c r="F140">
        <v>9.6253999999999991</v>
      </c>
      <c r="G140">
        <v>7.8219000000000003</v>
      </c>
      <c r="H140">
        <v>1.3326</v>
      </c>
      <c r="I140">
        <v>542.13040000000001</v>
      </c>
      <c r="J140">
        <v>-1811.6</v>
      </c>
      <c r="K140">
        <v>180.11</v>
      </c>
      <c r="L140">
        <v>134.971</v>
      </c>
      <c r="M140">
        <v>164.65199999999999</v>
      </c>
    </row>
    <row r="141" spans="1:13" x14ac:dyDescent="0.25">
      <c r="A141" s="4">
        <v>42459</v>
      </c>
      <c r="B141">
        <v>2.92</v>
      </c>
      <c r="C141">
        <v>-2.99</v>
      </c>
      <c r="D141">
        <v>-2.99</v>
      </c>
      <c r="E141">
        <v>1.8228</v>
      </c>
      <c r="F141">
        <v>9.6190999999999995</v>
      </c>
      <c r="G141">
        <v>7.7963000000000005</v>
      </c>
      <c r="H141">
        <v>1.3292999999999999</v>
      </c>
      <c r="I141">
        <v>525.92049999999995</v>
      </c>
      <c r="J141">
        <v>-1811.6</v>
      </c>
      <c r="K141">
        <v>180.11</v>
      </c>
      <c r="L141">
        <v>136.20500000000001</v>
      </c>
      <c r="M141">
        <v>164.96299999999999</v>
      </c>
    </row>
    <row r="142" spans="1:13" x14ac:dyDescent="0.25">
      <c r="A142" s="4">
        <v>42460</v>
      </c>
      <c r="B142">
        <v>3</v>
      </c>
      <c r="C142">
        <v>2.7397</v>
      </c>
      <c r="D142">
        <v>2.7397</v>
      </c>
      <c r="E142">
        <v>1.7686999999999999</v>
      </c>
      <c r="F142">
        <v>9.6257000000000001</v>
      </c>
      <c r="G142">
        <v>7.8570000000000002</v>
      </c>
      <c r="H142">
        <v>1.3275999999999999</v>
      </c>
      <c r="I142">
        <v>540.32929999999999</v>
      </c>
      <c r="J142">
        <v>-1696.7</v>
      </c>
      <c r="K142">
        <v>180.11</v>
      </c>
      <c r="L142">
        <v>122.80500000000001</v>
      </c>
      <c r="M142">
        <v>163.89099999999999</v>
      </c>
    </row>
    <row r="143" spans="1:13" x14ac:dyDescent="0.25">
      <c r="A143" s="4">
        <v>42461</v>
      </c>
      <c r="B143">
        <v>2.99</v>
      </c>
      <c r="C143">
        <v>-0.33329999999999999</v>
      </c>
      <c r="D143">
        <v>-0.33329999999999999</v>
      </c>
      <c r="E143">
        <v>1.7705</v>
      </c>
      <c r="F143">
        <v>9.6029</v>
      </c>
      <c r="G143">
        <v>7.8323999999999998</v>
      </c>
      <c r="H143">
        <v>1.3307</v>
      </c>
      <c r="I143">
        <v>538.52819999999997</v>
      </c>
      <c r="J143">
        <v>-1696.7</v>
      </c>
      <c r="K143">
        <v>180.11</v>
      </c>
      <c r="L143">
        <v>114.879</v>
      </c>
      <c r="M143">
        <v>161.38800000000001</v>
      </c>
    </row>
    <row r="144" spans="1:13" x14ac:dyDescent="0.25">
      <c r="A144" s="4">
        <v>42464</v>
      </c>
      <c r="B144">
        <v>2.86</v>
      </c>
      <c r="C144">
        <v>-4.3478000000000003</v>
      </c>
      <c r="D144">
        <v>-4.3478000000000003</v>
      </c>
      <c r="E144">
        <v>1.7618</v>
      </c>
      <c r="F144">
        <v>9.5993999999999993</v>
      </c>
      <c r="G144">
        <v>7.8376000000000001</v>
      </c>
      <c r="H144">
        <v>1.3423</v>
      </c>
      <c r="I144">
        <v>515.11389999999994</v>
      </c>
      <c r="J144">
        <v>-1696.7</v>
      </c>
      <c r="K144">
        <v>180.11</v>
      </c>
      <c r="L144">
        <v>117.03</v>
      </c>
      <c r="M144">
        <v>160.79499999999999</v>
      </c>
    </row>
    <row r="145" spans="1:13" x14ac:dyDescent="0.25">
      <c r="A145" s="4">
        <v>42465</v>
      </c>
      <c r="B145">
        <v>2.9</v>
      </c>
      <c r="C145">
        <v>1.3986000000000001</v>
      </c>
      <c r="D145">
        <v>1.3986000000000001</v>
      </c>
      <c r="E145">
        <v>1.7201</v>
      </c>
      <c r="F145">
        <v>9.6488999999999994</v>
      </c>
      <c r="G145">
        <v>7.9288999999999996</v>
      </c>
      <c r="H145">
        <v>1.3320000000000001</v>
      </c>
      <c r="I145">
        <v>522.31830000000002</v>
      </c>
      <c r="J145">
        <v>-1696.7</v>
      </c>
      <c r="K145">
        <v>180.11</v>
      </c>
      <c r="L145">
        <v>117.557</v>
      </c>
      <c r="M145">
        <v>157.626</v>
      </c>
    </row>
    <row r="146" spans="1:13" x14ac:dyDescent="0.25">
      <c r="A146" s="4">
        <v>42466</v>
      </c>
      <c r="B146">
        <v>2.94</v>
      </c>
      <c r="C146">
        <v>1.3793</v>
      </c>
      <c r="D146">
        <v>1.3793</v>
      </c>
      <c r="E146">
        <v>1.7549000000000001</v>
      </c>
      <c r="F146">
        <v>9.5945</v>
      </c>
      <c r="G146">
        <v>7.8395999999999999</v>
      </c>
      <c r="H146">
        <v>1.3326</v>
      </c>
      <c r="I146">
        <v>529.52269999999999</v>
      </c>
      <c r="J146">
        <v>-1696.7</v>
      </c>
      <c r="K146">
        <v>180.11</v>
      </c>
      <c r="L146">
        <v>69.387</v>
      </c>
      <c r="M146">
        <v>157.59100000000001</v>
      </c>
    </row>
    <row r="147" spans="1:13" x14ac:dyDescent="0.25">
      <c r="A147" s="4">
        <v>42467</v>
      </c>
      <c r="B147">
        <v>2.84</v>
      </c>
      <c r="C147">
        <v>-3.4013999999999998</v>
      </c>
      <c r="D147">
        <v>-3.4013999999999998</v>
      </c>
      <c r="E147">
        <v>1.6888999999999998</v>
      </c>
      <c r="F147">
        <v>9.6379999999999999</v>
      </c>
      <c r="G147">
        <v>7.9492000000000003</v>
      </c>
      <c r="H147">
        <v>1.3371</v>
      </c>
      <c r="I147">
        <v>511.51179999999999</v>
      </c>
      <c r="J147">
        <v>-1696.7</v>
      </c>
      <c r="K147">
        <v>180.11</v>
      </c>
      <c r="L147">
        <v>60.026000000000003</v>
      </c>
      <c r="M147">
        <v>158.124</v>
      </c>
    </row>
    <row r="148" spans="1:13" x14ac:dyDescent="0.25">
      <c r="A148" s="4">
        <v>42468</v>
      </c>
      <c r="B148">
        <v>3.05</v>
      </c>
      <c r="C148">
        <v>7.3944000000000001</v>
      </c>
      <c r="D148">
        <v>7.3944000000000001</v>
      </c>
      <c r="E148">
        <v>1.7166999999999999</v>
      </c>
      <c r="F148">
        <v>9.6385000000000005</v>
      </c>
      <c r="G148">
        <v>7.9218000000000002</v>
      </c>
      <c r="H148">
        <v>1.3380000000000001</v>
      </c>
      <c r="I148">
        <v>549.33479999999997</v>
      </c>
      <c r="J148">
        <v>-1696.7</v>
      </c>
      <c r="K148">
        <v>180.11</v>
      </c>
      <c r="L148">
        <v>70.25</v>
      </c>
      <c r="M148">
        <v>158.79</v>
      </c>
    </row>
    <row r="149" spans="1:13" x14ac:dyDescent="0.25">
      <c r="A149" s="4">
        <v>42471</v>
      </c>
      <c r="B149">
        <v>3.5300000000000002</v>
      </c>
      <c r="C149">
        <v>15.7377</v>
      </c>
      <c r="D149">
        <v>15.7377</v>
      </c>
      <c r="E149">
        <v>1.7254</v>
      </c>
      <c r="F149">
        <v>9.5801999999999996</v>
      </c>
      <c r="G149">
        <v>7.8548</v>
      </c>
      <c r="H149">
        <v>1.3411999999999999</v>
      </c>
      <c r="I149">
        <v>635.78750000000002</v>
      </c>
      <c r="J149">
        <v>-1696.7</v>
      </c>
      <c r="K149">
        <v>180.11</v>
      </c>
      <c r="L149">
        <v>96.825000000000003</v>
      </c>
      <c r="M149">
        <v>156.69999999999999</v>
      </c>
    </row>
    <row r="150" spans="1:13" x14ac:dyDescent="0.25">
      <c r="A150" s="4">
        <v>42472</v>
      </c>
      <c r="B150">
        <v>3.98</v>
      </c>
      <c r="C150">
        <v>12.7479</v>
      </c>
      <c r="D150">
        <v>12.7479</v>
      </c>
      <c r="E150">
        <v>1.7761</v>
      </c>
      <c r="F150">
        <v>9.5440000000000005</v>
      </c>
      <c r="G150">
        <v>7.7679</v>
      </c>
      <c r="H150">
        <v>1.3714999999999999</v>
      </c>
      <c r="I150">
        <v>716.83690000000001</v>
      </c>
      <c r="J150">
        <v>-1696.7</v>
      </c>
      <c r="K150">
        <v>180.11</v>
      </c>
      <c r="L150">
        <v>105.867</v>
      </c>
      <c r="M150">
        <v>159.37100000000001</v>
      </c>
    </row>
    <row r="151" spans="1:13" x14ac:dyDescent="0.25">
      <c r="A151" s="4">
        <v>42473</v>
      </c>
      <c r="B151">
        <v>3.98</v>
      </c>
      <c r="C151">
        <v>0</v>
      </c>
      <c r="D151">
        <v>0</v>
      </c>
      <c r="E151">
        <v>1.7639</v>
      </c>
      <c r="F151">
        <v>9.5025999999999993</v>
      </c>
      <c r="G151">
        <v>7.7386999999999997</v>
      </c>
      <c r="H151">
        <v>1.3687</v>
      </c>
      <c r="I151">
        <v>716.83690000000001</v>
      </c>
      <c r="J151">
        <v>-1696.7</v>
      </c>
      <c r="K151">
        <v>180.11</v>
      </c>
      <c r="L151">
        <v>107.464</v>
      </c>
      <c r="M151">
        <v>148.15</v>
      </c>
    </row>
    <row r="152" spans="1:13" x14ac:dyDescent="0.25">
      <c r="A152" s="4">
        <v>42474</v>
      </c>
      <c r="B152">
        <v>3.98</v>
      </c>
      <c r="C152">
        <v>0</v>
      </c>
      <c r="D152">
        <v>0</v>
      </c>
      <c r="E152">
        <v>1.7919</v>
      </c>
      <c r="F152">
        <v>9.4893000000000001</v>
      </c>
      <c r="G152">
        <v>7.6974</v>
      </c>
      <c r="H152">
        <v>1.3686</v>
      </c>
      <c r="I152">
        <v>716.83690000000001</v>
      </c>
      <c r="J152">
        <v>-1696.7</v>
      </c>
      <c r="K152">
        <v>180.11</v>
      </c>
      <c r="L152">
        <v>107.128</v>
      </c>
      <c r="M152">
        <v>147.56</v>
      </c>
    </row>
    <row r="153" spans="1:13" x14ac:dyDescent="0.25">
      <c r="A153" s="4">
        <v>42475</v>
      </c>
      <c r="B153">
        <v>4.0999999999999996</v>
      </c>
      <c r="C153">
        <v>3.0150999999999999</v>
      </c>
      <c r="D153">
        <v>3.0150999999999999</v>
      </c>
      <c r="E153">
        <v>1.7518</v>
      </c>
      <c r="F153">
        <v>9.4956999999999994</v>
      </c>
      <c r="G153">
        <v>7.7439</v>
      </c>
      <c r="H153">
        <v>1.3707</v>
      </c>
      <c r="I153">
        <v>738.45010000000002</v>
      </c>
      <c r="J153">
        <v>-1696.7</v>
      </c>
      <c r="K153">
        <v>180.11</v>
      </c>
      <c r="L153">
        <v>96.905000000000001</v>
      </c>
      <c r="M153">
        <v>146.92500000000001</v>
      </c>
    </row>
    <row r="154" spans="1:13" x14ac:dyDescent="0.25">
      <c r="A154" s="4">
        <v>42478</v>
      </c>
      <c r="B154">
        <v>4.4000000000000004</v>
      </c>
      <c r="C154">
        <v>7.3170999999999999</v>
      </c>
      <c r="D154">
        <v>7.3170999999999999</v>
      </c>
      <c r="E154">
        <v>1.7711000000000001</v>
      </c>
      <c r="F154">
        <v>9.4754000000000005</v>
      </c>
      <c r="G154">
        <v>7.7042999999999999</v>
      </c>
      <c r="H154">
        <v>1.3911</v>
      </c>
      <c r="I154">
        <v>792.48299999999995</v>
      </c>
      <c r="J154">
        <v>-1696.7</v>
      </c>
      <c r="K154">
        <v>180.11</v>
      </c>
      <c r="L154">
        <v>96.730999999999995</v>
      </c>
      <c r="M154">
        <v>139.708</v>
      </c>
    </row>
    <row r="155" spans="1:13" x14ac:dyDescent="0.25">
      <c r="A155" s="4">
        <v>42479</v>
      </c>
      <c r="B155">
        <v>4.71</v>
      </c>
      <c r="C155">
        <v>7.0454999999999997</v>
      </c>
      <c r="D155">
        <v>7.0454999999999997</v>
      </c>
      <c r="E155">
        <v>1.7850999999999999</v>
      </c>
      <c r="F155">
        <v>9.4419000000000004</v>
      </c>
      <c r="G155">
        <v>7.6568000000000005</v>
      </c>
      <c r="H155">
        <v>1.3956999999999999</v>
      </c>
      <c r="I155">
        <v>848.31700000000001</v>
      </c>
      <c r="J155">
        <v>-1696.7</v>
      </c>
      <c r="K155">
        <v>180.11</v>
      </c>
      <c r="L155">
        <v>95.174000000000007</v>
      </c>
      <c r="M155">
        <v>119.11</v>
      </c>
    </row>
    <row r="156" spans="1:13" x14ac:dyDescent="0.25">
      <c r="A156" s="4">
        <v>42480</v>
      </c>
      <c r="B156">
        <v>4.42</v>
      </c>
      <c r="C156">
        <v>-6.1570999999999998</v>
      </c>
      <c r="D156">
        <v>-6.1570999999999998</v>
      </c>
      <c r="E156">
        <v>1.845</v>
      </c>
      <c r="F156">
        <v>9.4580000000000002</v>
      </c>
      <c r="G156">
        <v>7.6128999999999998</v>
      </c>
      <c r="H156">
        <v>1.395</v>
      </c>
      <c r="I156">
        <v>796.08519999999999</v>
      </c>
      <c r="J156">
        <v>-1696.7</v>
      </c>
      <c r="K156">
        <v>180.11</v>
      </c>
      <c r="L156">
        <v>104.57599999999999</v>
      </c>
      <c r="M156">
        <v>119.75</v>
      </c>
    </row>
    <row r="157" spans="1:13" x14ac:dyDescent="0.25">
      <c r="A157" s="4">
        <v>42481</v>
      </c>
      <c r="B157">
        <v>4.3</v>
      </c>
      <c r="C157">
        <v>-2.7149000000000001</v>
      </c>
      <c r="D157">
        <v>-2.7149000000000001</v>
      </c>
      <c r="E157">
        <v>1.861</v>
      </c>
      <c r="F157">
        <v>9.5104000000000006</v>
      </c>
      <c r="G157">
        <v>7.6494</v>
      </c>
      <c r="H157">
        <v>1.3975</v>
      </c>
      <c r="I157">
        <v>774.47199999999998</v>
      </c>
      <c r="J157">
        <v>-1696.7</v>
      </c>
      <c r="K157">
        <v>180.11</v>
      </c>
      <c r="L157">
        <v>111.05800000000001</v>
      </c>
      <c r="M157">
        <v>119.262</v>
      </c>
    </row>
    <row r="158" spans="1:13" x14ac:dyDescent="0.25">
      <c r="A158" s="4">
        <v>42482</v>
      </c>
      <c r="B158">
        <v>4.32</v>
      </c>
      <c r="C158">
        <v>0.46510000000000001</v>
      </c>
      <c r="D158">
        <v>0.46510000000000001</v>
      </c>
      <c r="E158">
        <v>1.8877999999999999</v>
      </c>
      <c r="F158">
        <v>9.4959000000000007</v>
      </c>
      <c r="G158">
        <v>7.6081000000000003</v>
      </c>
      <c r="H158">
        <v>1.3977999999999999</v>
      </c>
      <c r="I158">
        <v>778.07420000000002</v>
      </c>
      <c r="J158">
        <v>-1696.7</v>
      </c>
      <c r="K158">
        <v>180.11</v>
      </c>
      <c r="L158">
        <v>90.474000000000004</v>
      </c>
      <c r="M158">
        <v>117.214</v>
      </c>
    </row>
    <row r="159" spans="1:13" x14ac:dyDescent="0.25">
      <c r="A159" s="4">
        <v>42485</v>
      </c>
      <c r="B159">
        <v>3.88</v>
      </c>
      <c r="C159">
        <v>-10.1852</v>
      </c>
      <c r="D159">
        <v>-10.1852</v>
      </c>
      <c r="E159">
        <v>1.9127999999999998</v>
      </c>
      <c r="F159">
        <v>9.4892000000000003</v>
      </c>
      <c r="G159">
        <v>7.5765000000000002</v>
      </c>
      <c r="H159">
        <v>1.3959999999999999</v>
      </c>
      <c r="I159">
        <v>698.82590000000005</v>
      </c>
      <c r="J159">
        <v>-1696.7</v>
      </c>
      <c r="K159">
        <v>180.11</v>
      </c>
      <c r="L159">
        <v>93.308999999999997</v>
      </c>
      <c r="M159">
        <v>117.042</v>
      </c>
    </row>
    <row r="160" spans="1:13" x14ac:dyDescent="0.25">
      <c r="A160" s="4">
        <v>42486</v>
      </c>
      <c r="B160">
        <v>3.9</v>
      </c>
      <c r="C160">
        <v>0.51549999999999996</v>
      </c>
      <c r="D160">
        <v>0.51549999999999996</v>
      </c>
      <c r="E160">
        <v>1.9271</v>
      </c>
      <c r="F160">
        <v>9.4634</v>
      </c>
      <c r="G160">
        <v>7.5362999999999998</v>
      </c>
      <c r="H160">
        <v>1.3991</v>
      </c>
      <c r="I160">
        <v>702.42809999999997</v>
      </c>
      <c r="J160">
        <v>-1696.7</v>
      </c>
      <c r="K160">
        <v>180.11</v>
      </c>
      <c r="L160">
        <v>93.4</v>
      </c>
      <c r="M160">
        <v>108.476</v>
      </c>
    </row>
    <row r="161" spans="1:13" x14ac:dyDescent="0.25">
      <c r="A161" s="4">
        <v>42487</v>
      </c>
      <c r="B161">
        <v>4.3099999999999996</v>
      </c>
      <c r="C161">
        <v>10.5128</v>
      </c>
      <c r="D161">
        <v>10.5128</v>
      </c>
      <c r="E161">
        <v>1.8508</v>
      </c>
      <c r="F161">
        <v>9.3933</v>
      </c>
      <c r="G161">
        <v>7.5425000000000004</v>
      </c>
      <c r="H161">
        <v>1.4027000000000001</v>
      </c>
      <c r="I161">
        <v>776.2731</v>
      </c>
      <c r="J161">
        <v>-1696.7</v>
      </c>
      <c r="K161">
        <v>180.11</v>
      </c>
      <c r="L161">
        <v>108.429</v>
      </c>
      <c r="M161">
        <v>110.545</v>
      </c>
    </row>
    <row r="162" spans="1:13" x14ac:dyDescent="0.25">
      <c r="A162" s="4">
        <v>42488</v>
      </c>
      <c r="B162">
        <v>5.39</v>
      </c>
      <c r="C162">
        <v>25.058</v>
      </c>
      <c r="D162">
        <v>25.058</v>
      </c>
      <c r="E162">
        <v>1.8243</v>
      </c>
      <c r="F162">
        <v>9.4239999999999995</v>
      </c>
      <c r="G162">
        <v>7.5997000000000003</v>
      </c>
      <c r="H162">
        <v>1.3413999999999999</v>
      </c>
      <c r="I162">
        <v>980.57029999999997</v>
      </c>
      <c r="J162">
        <v>-1696.7</v>
      </c>
      <c r="K162">
        <v>181.92400000000001</v>
      </c>
      <c r="L162">
        <v>158.893</v>
      </c>
      <c r="M162">
        <v>123.35599999999999</v>
      </c>
    </row>
    <row r="163" spans="1:13" x14ac:dyDescent="0.25">
      <c r="A163" s="4">
        <v>42489</v>
      </c>
      <c r="B163">
        <v>5.27</v>
      </c>
      <c r="C163">
        <v>-2.2263000000000002</v>
      </c>
      <c r="D163">
        <v>-2.2263000000000002</v>
      </c>
      <c r="E163">
        <v>1.8332999999999999</v>
      </c>
      <c r="F163">
        <v>9.4735999999999994</v>
      </c>
      <c r="G163">
        <v>7.6402999999999999</v>
      </c>
      <c r="H163">
        <v>1.3423</v>
      </c>
      <c r="I163">
        <v>958.73940000000005</v>
      </c>
      <c r="J163">
        <v>-1696.7</v>
      </c>
      <c r="K163">
        <v>181.92400000000001</v>
      </c>
      <c r="L163">
        <v>159.11600000000001</v>
      </c>
      <c r="M163">
        <v>122.80200000000001</v>
      </c>
    </row>
    <row r="164" spans="1:13" x14ac:dyDescent="0.25">
      <c r="A164" s="4">
        <v>42492</v>
      </c>
      <c r="B164">
        <v>5.28</v>
      </c>
      <c r="C164">
        <v>0.1898</v>
      </c>
      <c r="D164">
        <v>0.1898</v>
      </c>
      <c r="E164">
        <v>1.8723000000000001</v>
      </c>
      <c r="F164">
        <v>9.49</v>
      </c>
      <c r="G164">
        <v>7.6177000000000001</v>
      </c>
      <c r="H164">
        <v>1.3420000000000001</v>
      </c>
      <c r="I164">
        <v>960.55859999999996</v>
      </c>
      <c r="J164">
        <v>-1696.7</v>
      </c>
      <c r="K164">
        <v>181.92400000000001</v>
      </c>
      <c r="L164">
        <v>156.578</v>
      </c>
      <c r="M164">
        <v>122.726</v>
      </c>
    </row>
    <row r="165" spans="1:13" x14ac:dyDescent="0.25">
      <c r="A165" s="4">
        <v>42493</v>
      </c>
      <c r="B165">
        <v>4.6500000000000004</v>
      </c>
      <c r="C165">
        <v>-11.931799999999999</v>
      </c>
      <c r="D165">
        <v>-11.931799999999999</v>
      </c>
      <c r="E165">
        <v>1.7963</v>
      </c>
      <c r="F165">
        <v>9.5214999999999996</v>
      </c>
      <c r="G165">
        <v>7.7252000000000001</v>
      </c>
      <c r="H165">
        <v>1.3653999999999999</v>
      </c>
      <c r="I165">
        <v>845.94650000000001</v>
      </c>
      <c r="J165">
        <v>-1696.7</v>
      </c>
      <c r="K165">
        <v>181.92400000000001</v>
      </c>
      <c r="L165">
        <v>169.792</v>
      </c>
      <c r="M165">
        <v>130.20400000000001</v>
      </c>
    </row>
    <row r="166" spans="1:13" x14ac:dyDescent="0.25">
      <c r="A166" s="4">
        <v>42494</v>
      </c>
      <c r="B166">
        <v>4.24</v>
      </c>
      <c r="C166">
        <v>-8.8171999999999997</v>
      </c>
      <c r="D166">
        <v>-8.8171999999999997</v>
      </c>
      <c r="E166">
        <v>1.7751999999999999</v>
      </c>
      <c r="F166">
        <v>9.5252999999999997</v>
      </c>
      <c r="G166">
        <v>7.7500999999999998</v>
      </c>
      <c r="H166">
        <v>1.3771</v>
      </c>
      <c r="I166">
        <v>771.35770000000002</v>
      </c>
      <c r="J166">
        <v>-1696.7</v>
      </c>
      <c r="K166">
        <v>181.92400000000001</v>
      </c>
      <c r="L166">
        <v>177.30799999999999</v>
      </c>
      <c r="M166">
        <v>122.78</v>
      </c>
    </row>
    <row r="167" spans="1:13" x14ac:dyDescent="0.25">
      <c r="A167" s="4">
        <v>42495</v>
      </c>
      <c r="B167">
        <v>3.7</v>
      </c>
      <c r="C167">
        <v>-12.735799999999999</v>
      </c>
      <c r="D167">
        <v>-12.735799999999999</v>
      </c>
      <c r="E167">
        <v>1.7452999999999999</v>
      </c>
      <c r="F167">
        <v>9.5158000000000005</v>
      </c>
      <c r="G167">
        <v>7.7704000000000004</v>
      </c>
      <c r="H167">
        <v>1.3785000000000001</v>
      </c>
      <c r="I167">
        <v>673.11869999999999</v>
      </c>
      <c r="J167">
        <v>-1696.7</v>
      </c>
      <c r="K167">
        <v>181.92400000000001</v>
      </c>
      <c r="L167">
        <v>191.31899999999999</v>
      </c>
      <c r="M167">
        <v>129.28700000000001</v>
      </c>
    </row>
    <row r="168" spans="1:13" x14ac:dyDescent="0.25">
      <c r="A168" s="4">
        <v>42496</v>
      </c>
      <c r="B168">
        <v>3.51</v>
      </c>
      <c r="C168">
        <v>-5.1350999999999996</v>
      </c>
      <c r="D168">
        <v>-5.1350999999999996</v>
      </c>
      <c r="E168">
        <v>1.7789000000000001</v>
      </c>
      <c r="F168">
        <v>9.4887999999999995</v>
      </c>
      <c r="G168">
        <v>7.71</v>
      </c>
      <c r="H168">
        <v>1.377</v>
      </c>
      <c r="I168">
        <v>638.55319999999995</v>
      </c>
      <c r="J168">
        <v>-1696.7</v>
      </c>
      <c r="K168">
        <v>181.92400000000001</v>
      </c>
      <c r="L168">
        <v>185.095</v>
      </c>
      <c r="M168">
        <v>130.499</v>
      </c>
    </row>
    <row r="169" spans="1:13" x14ac:dyDescent="0.25">
      <c r="A169" s="4">
        <v>42499</v>
      </c>
      <c r="B169">
        <v>3.02</v>
      </c>
      <c r="C169">
        <v>-13.960100000000001</v>
      </c>
      <c r="D169">
        <v>-13.960100000000001</v>
      </c>
      <c r="E169">
        <v>1.7507000000000001</v>
      </c>
      <c r="F169">
        <v>9.4780999999999995</v>
      </c>
      <c r="G169">
        <v>7.7274000000000003</v>
      </c>
      <c r="H169">
        <v>1.3771</v>
      </c>
      <c r="I169">
        <v>549.41039999999998</v>
      </c>
      <c r="J169">
        <v>-1696.7</v>
      </c>
      <c r="K169">
        <v>181.92400000000001</v>
      </c>
      <c r="L169">
        <v>198.99799999999999</v>
      </c>
      <c r="M169">
        <v>136.97800000000001</v>
      </c>
    </row>
    <row r="170" spans="1:13" x14ac:dyDescent="0.25">
      <c r="A170" s="4">
        <v>42500</v>
      </c>
      <c r="B170">
        <v>3.21</v>
      </c>
      <c r="C170">
        <v>6.2914000000000003</v>
      </c>
      <c r="D170">
        <v>6.2914000000000003</v>
      </c>
      <c r="E170">
        <v>1.7612999999999999</v>
      </c>
      <c r="F170">
        <v>9.4285999999999994</v>
      </c>
      <c r="G170">
        <v>7.6673</v>
      </c>
      <c r="H170">
        <v>1.3875999999999999</v>
      </c>
      <c r="I170">
        <v>583.976</v>
      </c>
      <c r="J170">
        <v>-1696.7</v>
      </c>
      <c r="K170">
        <v>181.92400000000001</v>
      </c>
      <c r="L170">
        <v>191.803</v>
      </c>
      <c r="M170">
        <v>137.821</v>
      </c>
    </row>
    <row r="171" spans="1:13" x14ac:dyDescent="0.25">
      <c r="A171" s="4">
        <v>42501</v>
      </c>
      <c r="B171">
        <v>3.24</v>
      </c>
      <c r="C171">
        <v>0.93459999999999999</v>
      </c>
      <c r="D171">
        <v>0.93459999999999999</v>
      </c>
      <c r="E171">
        <v>1.7366999999999999</v>
      </c>
      <c r="F171">
        <v>9.4644999999999992</v>
      </c>
      <c r="G171">
        <v>7.7278000000000002</v>
      </c>
      <c r="H171">
        <v>1.3817999999999999</v>
      </c>
      <c r="I171">
        <v>589.43370000000004</v>
      </c>
      <c r="J171">
        <v>-1696.7</v>
      </c>
      <c r="K171">
        <v>181.92400000000001</v>
      </c>
      <c r="L171">
        <v>119.78100000000001</v>
      </c>
      <c r="M171">
        <v>137.63900000000001</v>
      </c>
    </row>
    <row r="172" spans="1:13" x14ac:dyDescent="0.25">
      <c r="A172" s="4">
        <v>42502</v>
      </c>
      <c r="B172">
        <v>3.02</v>
      </c>
      <c r="C172">
        <v>-6.7900999999999998</v>
      </c>
      <c r="D172">
        <v>-6.7900999999999998</v>
      </c>
      <c r="E172">
        <v>1.7516</v>
      </c>
      <c r="F172">
        <v>9.4581999999999997</v>
      </c>
      <c r="G172">
        <v>7.7065999999999999</v>
      </c>
      <c r="H172">
        <v>1.3824000000000001</v>
      </c>
      <c r="I172">
        <v>549.41039999999998</v>
      </c>
      <c r="J172">
        <v>-1696.7</v>
      </c>
      <c r="K172">
        <v>181.92400000000001</v>
      </c>
      <c r="L172">
        <v>118.11</v>
      </c>
      <c r="M172">
        <v>139.36000000000001</v>
      </c>
    </row>
    <row r="173" spans="1:13" x14ac:dyDescent="0.25">
      <c r="A173" s="4">
        <v>42503</v>
      </c>
      <c r="B173">
        <v>2.91</v>
      </c>
      <c r="C173">
        <v>-3.6423999999999999</v>
      </c>
      <c r="D173">
        <v>-3.6423999999999999</v>
      </c>
      <c r="E173">
        <v>1.7000999999999999</v>
      </c>
      <c r="F173">
        <v>9.5114000000000001</v>
      </c>
      <c r="G173">
        <v>7.8113000000000001</v>
      </c>
      <c r="H173">
        <v>1.3872</v>
      </c>
      <c r="I173">
        <v>529.39880000000005</v>
      </c>
      <c r="J173">
        <v>-1696.7</v>
      </c>
      <c r="K173">
        <v>181.92400000000001</v>
      </c>
      <c r="L173">
        <v>113.018</v>
      </c>
      <c r="M173">
        <v>139.15799999999999</v>
      </c>
    </row>
    <row r="174" spans="1:13" x14ac:dyDescent="0.25">
      <c r="A174" s="4">
        <v>42506</v>
      </c>
      <c r="B174">
        <v>2.99</v>
      </c>
      <c r="C174">
        <v>2.7490999999999999</v>
      </c>
      <c r="D174">
        <v>2.7490999999999999</v>
      </c>
      <c r="E174">
        <v>1.7532999999999999</v>
      </c>
      <c r="F174">
        <v>9.4962999999999997</v>
      </c>
      <c r="G174">
        <v>7.7430000000000003</v>
      </c>
      <c r="H174">
        <v>1.3946000000000001</v>
      </c>
      <c r="I174">
        <v>543.95270000000005</v>
      </c>
      <c r="J174">
        <v>-1696.7</v>
      </c>
      <c r="K174">
        <v>181.92400000000001</v>
      </c>
      <c r="L174">
        <v>116.36499999999999</v>
      </c>
      <c r="M174">
        <v>139.33199999999999</v>
      </c>
    </row>
    <row r="175" spans="1:13" x14ac:dyDescent="0.25">
      <c r="A175" s="4">
        <v>42507</v>
      </c>
      <c r="B175">
        <v>3.17</v>
      </c>
      <c r="C175">
        <v>6.0201000000000002</v>
      </c>
      <c r="D175">
        <v>6.0201000000000002</v>
      </c>
      <c r="E175">
        <v>1.7723</v>
      </c>
      <c r="F175">
        <v>9.5393000000000008</v>
      </c>
      <c r="G175">
        <v>7.7670000000000003</v>
      </c>
      <c r="H175">
        <v>1.3793</v>
      </c>
      <c r="I175">
        <v>576.69899999999996</v>
      </c>
      <c r="J175">
        <v>-1696.7</v>
      </c>
      <c r="K175">
        <v>181.92400000000001</v>
      </c>
      <c r="L175">
        <v>125.976</v>
      </c>
      <c r="M175">
        <v>140.35</v>
      </c>
    </row>
    <row r="176" spans="1:13" x14ac:dyDescent="0.25">
      <c r="A176" s="4">
        <v>42508</v>
      </c>
      <c r="B176">
        <v>2.89</v>
      </c>
      <c r="C176">
        <v>-8.8328000000000007</v>
      </c>
      <c r="D176">
        <v>-8.8328000000000007</v>
      </c>
      <c r="E176">
        <v>1.8538000000000001</v>
      </c>
      <c r="F176">
        <v>9.5470000000000006</v>
      </c>
      <c r="G176">
        <v>7.6931000000000003</v>
      </c>
      <c r="H176">
        <v>1.3793</v>
      </c>
      <c r="I176">
        <v>525.76030000000003</v>
      </c>
      <c r="J176">
        <v>-1696.7</v>
      </c>
      <c r="K176">
        <v>181.92400000000001</v>
      </c>
      <c r="L176">
        <v>116.05</v>
      </c>
      <c r="M176">
        <v>142.822</v>
      </c>
    </row>
    <row r="177" spans="1:13" x14ac:dyDescent="0.25">
      <c r="A177" s="4">
        <v>42509</v>
      </c>
      <c r="B177">
        <v>2.92</v>
      </c>
      <c r="C177">
        <v>1.0381</v>
      </c>
      <c r="D177">
        <v>1.0381</v>
      </c>
      <c r="E177">
        <v>1.8487</v>
      </c>
      <c r="F177">
        <v>9.5595999999999997</v>
      </c>
      <c r="G177">
        <v>7.7108999999999996</v>
      </c>
      <c r="H177">
        <v>1.3776999999999999</v>
      </c>
      <c r="I177">
        <v>531.21799999999996</v>
      </c>
      <c r="J177">
        <v>-1696.7</v>
      </c>
      <c r="K177">
        <v>181.92400000000001</v>
      </c>
      <c r="L177">
        <v>116.536</v>
      </c>
      <c r="M177">
        <v>141.17500000000001</v>
      </c>
    </row>
    <row r="178" spans="1:13" x14ac:dyDescent="0.25">
      <c r="A178" s="4">
        <v>42510</v>
      </c>
      <c r="B178">
        <v>2.92</v>
      </c>
      <c r="C178">
        <v>0</v>
      </c>
      <c r="D178">
        <v>0</v>
      </c>
      <c r="E178">
        <v>1.8384</v>
      </c>
      <c r="F178">
        <v>9.5379000000000005</v>
      </c>
      <c r="G178">
        <v>7.6995000000000005</v>
      </c>
      <c r="H178">
        <v>1.3742000000000001</v>
      </c>
      <c r="I178">
        <v>531.21799999999996</v>
      </c>
      <c r="J178">
        <v>-1696.7</v>
      </c>
      <c r="K178">
        <v>181.92400000000001</v>
      </c>
      <c r="L178">
        <v>86.111000000000004</v>
      </c>
      <c r="M178">
        <v>133.55699999999999</v>
      </c>
    </row>
    <row r="179" spans="1:13" x14ac:dyDescent="0.25">
      <c r="A179" s="4">
        <v>42513</v>
      </c>
      <c r="B179">
        <v>3.03</v>
      </c>
      <c r="C179">
        <v>3.7671000000000001</v>
      </c>
      <c r="D179">
        <v>3.7671000000000001</v>
      </c>
      <c r="E179">
        <v>1.835</v>
      </c>
      <c r="F179">
        <v>9.5592000000000006</v>
      </c>
      <c r="G179">
        <v>7.7241999999999997</v>
      </c>
      <c r="H179">
        <v>1.3721999999999999</v>
      </c>
      <c r="I179">
        <v>551.22969999999998</v>
      </c>
      <c r="J179">
        <v>-1696.7</v>
      </c>
      <c r="K179">
        <v>181.92400000000001</v>
      </c>
      <c r="L179">
        <v>81.057000000000002</v>
      </c>
      <c r="M179">
        <v>128.471</v>
      </c>
    </row>
    <row r="180" spans="1:13" x14ac:dyDescent="0.25">
      <c r="A180" s="4">
        <v>42514</v>
      </c>
      <c r="B180">
        <v>3.02</v>
      </c>
      <c r="C180">
        <v>-0.33</v>
      </c>
      <c r="D180">
        <v>-0.33</v>
      </c>
      <c r="E180">
        <v>1.8629</v>
      </c>
      <c r="F180">
        <v>9.4677000000000007</v>
      </c>
      <c r="G180">
        <v>7.6048</v>
      </c>
      <c r="H180">
        <v>1.3663000000000001</v>
      </c>
      <c r="I180">
        <v>549.41039999999998</v>
      </c>
      <c r="J180">
        <v>-1696.7</v>
      </c>
      <c r="K180">
        <v>181.92400000000001</v>
      </c>
      <c r="L180">
        <v>80.543999999999997</v>
      </c>
      <c r="M180">
        <v>128.453</v>
      </c>
    </row>
    <row r="181" spans="1:13" x14ac:dyDescent="0.25">
      <c r="A181" s="4">
        <v>42515</v>
      </c>
      <c r="B181">
        <v>3.3</v>
      </c>
      <c r="C181">
        <v>9.2714999999999996</v>
      </c>
      <c r="D181">
        <v>9.2714999999999996</v>
      </c>
      <c r="E181">
        <v>1.8664000000000001</v>
      </c>
      <c r="F181">
        <v>9.4141999999999992</v>
      </c>
      <c r="G181">
        <v>7.5477999999999996</v>
      </c>
      <c r="H181">
        <v>1.3801000000000001</v>
      </c>
      <c r="I181">
        <v>600.34910000000002</v>
      </c>
      <c r="J181">
        <v>-1696.7</v>
      </c>
      <c r="K181">
        <v>181.92400000000001</v>
      </c>
      <c r="L181">
        <v>85.616</v>
      </c>
      <c r="M181">
        <v>131.76400000000001</v>
      </c>
    </row>
    <row r="182" spans="1:13" x14ac:dyDescent="0.25">
      <c r="A182" s="4">
        <v>42516</v>
      </c>
      <c r="B182">
        <v>3.32</v>
      </c>
      <c r="C182">
        <v>0.60609999999999997</v>
      </c>
      <c r="D182">
        <v>0.60609999999999997</v>
      </c>
      <c r="E182">
        <v>1.8282</v>
      </c>
      <c r="F182">
        <v>9.4054000000000002</v>
      </c>
      <c r="G182">
        <v>7.5772000000000004</v>
      </c>
      <c r="H182">
        <v>1.38</v>
      </c>
      <c r="I182">
        <v>603.98760000000004</v>
      </c>
      <c r="J182">
        <v>-1696.7</v>
      </c>
      <c r="K182">
        <v>181.92400000000001</v>
      </c>
      <c r="L182">
        <v>80.938999999999993</v>
      </c>
      <c r="M182">
        <v>131.35</v>
      </c>
    </row>
    <row r="183" spans="1:13" x14ac:dyDescent="0.25">
      <c r="A183" s="4">
        <v>42517</v>
      </c>
      <c r="B183">
        <v>3.07</v>
      </c>
      <c r="C183">
        <v>-7.5301</v>
      </c>
      <c r="D183">
        <v>-7.5301</v>
      </c>
      <c r="E183">
        <v>1.851</v>
      </c>
      <c r="F183">
        <v>9.3812999999999995</v>
      </c>
      <c r="G183">
        <v>7.5303000000000004</v>
      </c>
      <c r="H183">
        <v>1.3721999999999999</v>
      </c>
      <c r="I183">
        <v>558.50660000000005</v>
      </c>
      <c r="J183">
        <v>-1696.7</v>
      </c>
      <c r="K183">
        <v>181.92400000000001</v>
      </c>
      <c r="L183">
        <v>94.372</v>
      </c>
      <c r="M183">
        <v>130.71600000000001</v>
      </c>
    </row>
    <row r="184" spans="1:13" x14ac:dyDescent="0.25">
      <c r="A184" s="4">
        <v>42521</v>
      </c>
      <c r="B184">
        <v>4.28</v>
      </c>
      <c r="C184">
        <v>39.413699999999999</v>
      </c>
      <c r="D184">
        <v>39.413699999999999</v>
      </c>
      <c r="E184">
        <v>1.8458000000000001</v>
      </c>
      <c r="F184">
        <v>9.3932000000000002</v>
      </c>
      <c r="G184">
        <v>7.5473999999999997</v>
      </c>
      <c r="H184">
        <v>1.3589</v>
      </c>
      <c r="I184">
        <v>778.63459999999998</v>
      </c>
      <c r="J184">
        <v>-1696.7</v>
      </c>
      <c r="K184">
        <v>181.92400000000001</v>
      </c>
      <c r="L184">
        <v>201.11699999999999</v>
      </c>
      <c r="M184">
        <v>165.208</v>
      </c>
    </row>
    <row r="185" spans="1:13" x14ac:dyDescent="0.25">
      <c r="A185" s="4">
        <v>42522</v>
      </c>
      <c r="B185">
        <v>4.38</v>
      </c>
      <c r="C185">
        <v>2.3363999999999998</v>
      </c>
      <c r="D185">
        <v>2.3363999999999998</v>
      </c>
      <c r="E185">
        <v>1.8353999999999999</v>
      </c>
      <c r="F185">
        <v>9.3933999999999997</v>
      </c>
      <c r="G185">
        <v>7.5579999999999998</v>
      </c>
      <c r="H185">
        <v>1.3593999999999999</v>
      </c>
      <c r="I185">
        <v>796.827</v>
      </c>
      <c r="J185">
        <v>-1696.7</v>
      </c>
      <c r="K185">
        <v>181.92400000000001</v>
      </c>
      <c r="L185">
        <v>186.69200000000001</v>
      </c>
      <c r="M185">
        <v>164.309</v>
      </c>
    </row>
    <row r="186" spans="1:13" x14ac:dyDescent="0.25">
      <c r="A186" s="4">
        <v>42523</v>
      </c>
      <c r="B186">
        <v>4.37</v>
      </c>
      <c r="C186">
        <v>-0.2283</v>
      </c>
      <c r="D186">
        <v>-0.2283</v>
      </c>
      <c r="E186">
        <v>1.7989000000000002</v>
      </c>
      <c r="F186">
        <v>9.3824000000000005</v>
      </c>
      <c r="G186">
        <v>7.5834999999999999</v>
      </c>
      <c r="H186">
        <v>1.3591</v>
      </c>
      <c r="I186">
        <v>795.00779999999997</v>
      </c>
      <c r="J186">
        <v>-1696.7</v>
      </c>
      <c r="K186">
        <v>181.92400000000001</v>
      </c>
      <c r="L186">
        <v>187.601</v>
      </c>
      <c r="M186">
        <v>164.095</v>
      </c>
    </row>
    <row r="187" spans="1:13" x14ac:dyDescent="0.25">
      <c r="A187" s="4">
        <v>42524</v>
      </c>
      <c r="B187">
        <v>4.6500000000000004</v>
      </c>
      <c r="C187">
        <v>6.4073000000000002</v>
      </c>
      <c r="D187">
        <v>6.4073000000000002</v>
      </c>
      <c r="E187">
        <v>1.7004000000000001</v>
      </c>
      <c r="F187">
        <v>9.3874999999999993</v>
      </c>
      <c r="G187">
        <v>7.6871</v>
      </c>
      <c r="H187">
        <v>1.3532999999999999</v>
      </c>
      <c r="I187">
        <v>845.94650000000001</v>
      </c>
      <c r="J187">
        <v>-1696.7</v>
      </c>
      <c r="K187">
        <v>181.92400000000001</v>
      </c>
      <c r="L187">
        <v>185.74199999999999</v>
      </c>
      <c r="M187">
        <v>165.126</v>
      </c>
    </row>
    <row r="188" spans="1:13" x14ac:dyDescent="0.25">
      <c r="A188" s="4">
        <v>42527</v>
      </c>
      <c r="B188">
        <v>5.0199999999999996</v>
      </c>
      <c r="C188">
        <v>7.9569999999999999</v>
      </c>
      <c r="D188">
        <v>7.9569999999999999</v>
      </c>
      <c r="E188">
        <v>1.7366999999999999</v>
      </c>
      <c r="F188">
        <v>9.3839000000000006</v>
      </c>
      <c r="G188">
        <v>7.6471999999999998</v>
      </c>
      <c r="H188">
        <v>1.3647</v>
      </c>
      <c r="I188">
        <v>913.25840000000005</v>
      </c>
      <c r="J188">
        <v>-1696.7</v>
      </c>
      <c r="K188">
        <v>181.92400000000001</v>
      </c>
      <c r="L188">
        <v>185.94</v>
      </c>
      <c r="M188">
        <v>162.92400000000001</v>
      </c>
    </row>
    <row r="189" spans="1:13" x14ac:dyDescent="0.25">
      <c r="A189" s="4">
        <v>42528</v>
      </c>
      <c r="B189">
        <v>4.91</v>
      </c>
      <c r="C189">
        <v>-2.1911999999999998</v>
      </c>
      <c r="D189">
        <v>-2.1911999999999998</v>
      </c>
      <c r="E189">
        <v>1.7177</v>
      </c>
      <c r="F189">
        <v>9.3703000000000003</v>
      </c>
      <c r="G189">
        <v>7.6525999999999996</v>
      </c>
      <c r="H189">
        <v>1.3641000000000001</v>
      </c>
      <c r="I189">
        <v>893.24670000000003</v>
      </c>
      <c r="J189">
        <v>-1696.7</v>
      </c>
      <c r="K189">
        <v>181.92400000000001</v>
      </c>
      <c r="L189">
        <v>188.16</v>
      </c>
      <c r="M189">
        <v>163.18700000000001</v>
      </c>
    </row>
    <row r="190" spans="1:13" x14ac:dyDescent="0.25">
      <c r="A190" s="4">
        <v>42529</v>
      </c>
      <c r="B190">
        <v>5.41</v>
      </c>
      <c r="C190">
        <v>10.183299999999999</v>
      </c>
      <c r="D190">
        <v>10.183299999999999</v>
      </c>
      <c r="E190">
        <v>1.7021999999999999</v>
      </c>
      <c r="F190">
        <v>9.3521000000000001</v>
      </c>
      <c r="G190">
        <v>7.6498999999999997</v>
      </c>
      <c r="H190">
        <v>1.3714</v>
      </c>
      <c r="I190">
        <v>984.20870000000002</v>
      </c>
      <c r="J190">
        <v>-1696.7</v>
      </c>
      <c r="K190">
        <v>181.92400000000001</v>
      </c>
      <c r="L190">
        <v>188.71</v>
      </c>
      <c r="M190">
        <v>163.03299999999999</v>
      </c>
    </row>
    <row r="191" spans="1:13" x14ac:dyDescent="0.25">
      <c r="A191" s="4">
        <v>42530</v>
      </c>
      <c r="B191">
        <v>5.0999999999999996</v>
      </c>
      <c r="C191">
        <v>-5.7301000000000002</v>
      </c>
      <c r="D191">
        <v>-5.7301000000000002</v>
      </c>
      <c r="E191">
        <v>1.6867000000000001</v>
      </c>
      <c r="F191">
        <v>9.3236000000000008</v>
      </c>
      <c r="G191">
        <v>7.6368999999999998</v>
      </c>
      <c r="H191">
        <v>1.3738999999999999</v>
      </c>
      <c r="I191">
        <v>927.81230000000005</v>
      </c>
      <c r="J191">
        <v>-1696.7</v>
      </c>
      <c r="K191">
        <v>181.92400000000001</v>
      </c>
      <c r="L191">
        <v>197.233</v>
      </c>
      <c r="M191">
        <v>149.72</v>
      </c>
    </row>
    <row r="192" spans="1:13" x14ac:dyDescent="0.25">
      <c r="A192" s="4">
        <v>42531</v>
      </c>
      <c r="B192">
        <v>5.16</v>
      </c>
      <c r="C192">
        <v>1.1764999999999999</v>
      </c>
      <c r="D192">
        <v>1.1764999999999999</v>
      </c>
      <c r="E192">
        <v>1.6404000000000001</v>
      </c>
      <c r="F192">
        <v>9.3557000000000006</v>
      </c>
      <c r="G192">
        <v>7.7153</v>
      </c>
      <c r="H192">
        <v>1.3683000000000001</v>
      </c>
      <c r="I192">
        <v>938.72770000000003</v>
      </c>
      <c r="J192">
        <v>-1696.7</v>
      </c>
      <c r="K192">
        <v>181.92400000000001</v>
      </c>
      <c r="L192">
        <v>184.042</v>
      </c>
      <c r="M192">
        <v>149.63300000000001</v>
      </c>
    </row>
    <row r="193" spans="1:13" x14ac:dyDescent="0.25">
      <c r="A193" s="4">
        <v>42534</v>
      </c>
      <c r="B193">
        <v>5.12</v>
      </c>
      <c r="C193">
        <v>-0.7752</v>
      </c>
      <c r="D193">
        <v>-0.7752</v>
      </c>
      <c r="E193">
        <v>1.6095999999999999</v>
      </c>
      <c r="F193">
        <v>9.3658000000000001</v>
      </c>
      <c r="G193">
        <v>7.7561999999999998</v>
      </c>
      <c r="H193">
        <v>1.3603000000000001</v>
      </c>
      <c r="I193">
        <v>931.45079999999996</v>
      </c>
      <c r="J193">
        <v>-1696.7</v>
      </c>
      <c r="K193">
        <v>181.92400000000001</v>
      </c>
      <c r="L193">
        <v>81.152000000000001</v>
      </c>
      <c r="M193">
        <v>149.64500000000001</v>
      </c>
    </row>
    <row r="194" spans="1:13" x14ac:dyDescent="0.25">
      <c r="A194" s="4">
        <v>42535</v>
      </c>
      <c r="B194">
        <v>4.8</v>
      </c>
      <c r="C194">
        <v>-6.25</v>
      </c>
      <c r="D194">
        <v>-6.25</v>
      </c>
      <c r="E194">
        <v>1.613</v>
      </c>
      <c r="F194">
        <v>9.3811</v>
      </c>
      <c r="G194">
        <v>7.7682000000000002</v>
      </c>
      <c r="H194">
        <v>1.3633</v>
      </c>
      <c r="I194">
        <v>873.23509999999999</v>
      </c>
      <c r="J194">
        <v>-1696.7</v>
      </c>
      <c r="K194">
        <v>181.92400000000001</v>
      </c>
      <c r="L194">
        <v>92.86</v>
      </c>
      <c r="M194">
        <v>145.881</v>
      </c>
    </row>
    <row r="195" spans="1:13" x14ac:dyDescent="0.25">
      <c r="A195" s="4">
        <v>42536</v>
      </c>
      <c r="B195">
        <v>4.95</v>
      </c>
      <c r="C195">
        <v>3.125</v>
      </c>
      <c r="D195">
        <v>3.125</v>
      </c>
      <c r="E195">
        <v>1.5720000000000001</v>
      </c>
      <c r="F195">
        <v>9.4040999999999997</v>
      </c>
      <c r="G195">
        <v>7.8320999999999996</v>
      </c>
      <c r="H195">
        <v>1.3615999999999999</v>
      </c>
      <c r="I195">
        <v>900.52369999999996</v>
      </c>
      <c r="J195">
        <v>-1696.7</v>
      </c>
      <c r="K195">
        <v>181.92400000000001</v>
      </c>
      <c r="L195">
        <v>93.117999999999995</v>
      </c>
      <c r="M195">
        <v>143.19399999999999</v>
      </c>
    </row>
    <row r="196" spans="1:13" x14ac:dyDescent="0.25">
      <c r="A196" s="4">
        <v>42537</v>
      </c>
      <c r="B196">
        <v>4.8</v>
      </c>
      <c r="C196">
        <v>-3.0303</v>
      </c>
      <c r="D196">
        <v>-3.0303</v>
      </c>
      <c r="E196">
        <v>1.5788</v>
      </c>
      <c r="F196">
        <v>9.3867999999999991</v>
      </c>
      <c r="G196">
        <v>7.8079999999999998</v>
      </c>
      <c r="H196">
        <v>1.3592</v>
      </c>
      <c r="I196">
        <v>873.23509999999999</v>
      </c>
      <c r="J196">
        <v>-1696.7</v>
      </c>
      <c r="K196">
        <v>181.92400000000001</v>
      </c>
      <c r="L196">
        <v>90.826999999999998</v>
      </c>
      <c r="M196">
        <v>136.85300000000001</v>
      </c>
    </row>
    <row r="197" spans="1:13" x14ac:dyDescent="0.25">
      <c r="A197" s="4">
        <v>42538</v>
      </c>
      <c r="B197">
        <v>4.91</v>
      </c>
      <c r="C197">
        <v>2.2917000000000001</v>
      </c>
      <c r="D197">
        <v>2.2917000000000001</v>
      </c>
      <c r="E197">
        <v>1.6078000000000001</v>
      </c>
      <c r="F197">
        <v>9.3932000000000002</v>
      </c>
      <c r="G197">
        <v>7.7854000000000001</v>
      </c>
      <c r="H197">
        <v>1.3565</v>
      </c>
      <c r="I197">
        <v>893.24670000000003</v>
      </c>
      <c r="J197">
        <v>-1696.7</v>
      </c>
      <c r="K197">
        <v>181.92400000000001</v>
      </c>
      <c r="L197">
        <v>80.808000000000007</v>
      </c>
      <c r="M197">
        <v>135.553</v>
      </c>
    </row>
    <row r="198" spans="1:13" x14ac:dyDescent="0.25">
      <c r="A198" s="4">
        <v>42541</v>
      </c>
      <c r="B198">
        <v>5.04</v>
      </c>
      <c r="C198">
        <v>2.6476999999999999</v>
      </c>
      <c r="D198">
        <v>2.6476999999999999</v>
      </c>
      <c r="E198">
        <v>1.6886000000000001</v>
      </c>
      <c r="F198">
        <v>9.3604000000000003</v>
      </c>
      <c r="G198">
        <v>7.6718000000000002</v>
      </c>
      <c r="H198">
        <v>1.3540000000000001</v>
      </c>
      <c r="I198">
        <v>916.89689999999996</v>
      </c>
      <c r="J198">
        <v>-1696.7</v>
      </c>
      <c r="K198">
        <v>181.92400000000001</v>
      </c>
      <c r="L198">
        <v>81.150999999999996</v>
      </c>
      <c r="M198">
        <v>125.935</v>
      </c>
    </row>
    <row r="199" spans="1:13" x14ac:dyDescent="0.25">
      <c r="A199" s="4">
        <v>42542</v>
      </c>
      <c r="B199">
        <v>5.07</v>
      </c>
      <c r="C199">
        <v>0.59519999999999995</v>
      </c>
      <c r="D199">
        <v>0.59519999999999995</v>
      </c>
      <c r="E199">
        <v>1.7059</v>
      </c>
      <c r="F199">
        <v>9.3422999999999998</v>
      </c>
      <c r="G199">
        <v>7.6364000000000001</v>
      </c>
      <c r="H199">
        <v>1.3543000000000001</v>
      </c>
      <c r="I199">
        <v>922.3546</v>
      </c>
      <c r="J199">
        <v>-1696.7</v>
      </c>
      <c r="K199">
        <v>181.92400000000001</v>
      </c>
      <c r="L199">
        <v>58.420999999999999</v>
      </c>
      <c r="M199">
        <v>125.252</v>
      </c>
    </row>
    <row r="200" spans="1:13" x14ac:dyDescent="0.25">
      <c r="A200" s="4">
        <v>42543</v>
      </c>
      <c r="B200">
        <v>5.09</v>
      </c>
      <c r="C200">
        <v>0.39450000000000002</v>
      </c>
      <c r="D200">
        <v>0.39450000000000002</v>
      </c>
      <c r="E200">
        <v>1.6852</v>
      </c>
      <c r="F200">
        <v>9.3613</v>
      </c>
      <c r="G200">
        <v>7.6760999999999999</v>
      </c>
      <c r="H200">
        <v>1.3540000000000001</v>
      </c>
      <c r="I200">
        <v>925.99310000000003</v>
      </c>
      <c r="J200">
        <v>-1696.7</v>
      </c>
      <c r="K200">
        <v>181.92400000000001</v>
      </c>
      <c r="L200">
        <v>49.381</v>
      </c>
      <c r="M200">
        <v>125.288</v>
      </c>
    </row>
    <row r="201" spans="1:13" x14ac:dyDescent="0.25">
      <c r="A201" s="4">
        <v>42544</v>
      </c>
      <c r="B201">
        <v>5.25</v>
      </c>
      <c r="C201">
        <v>3.1434000000000002</v>
      </c>
      <c r="D201">
        <v>3.1434000000000002</v>
      </c>
      <c r="E201">
        <v>1.7458</v>
      </c>
      <c r="F201">
        <v>9.3138000000000005</v>
      </c>
      <c r="G201">
        <v>7.5679999999999996</v>
      </c>
      <c r="H201">
        <v>1.3583000000000001</v>
      </c>
      <c r="I201">
        <v>955.10090000000002</v>
      </c>
      <c r="J201">
        <v>-1696.7</v>
      </c>
      <c r="K201">
        <v>181.92400000000001</v>
      </c>
      <c r="L201">
        <v>51.91</v>
      </c>
      <c r="M201">
        <v>122.48</v>
      </c>
    </row>
    <row r="202" spans="1:13" x14ac:dyDescent="0.25">
      <c r="A202" s="4">
        <v>42545</v>
      </c>
      <c r="B202">
        <v>4.97</v>
      </c>
      <c r="C202">
        <v>-5.3333000000000004</v>
      </c>
      <c r="D202">
        <v>-5.3333000000000004</v>
      </c>
      <c r="E202">
        <v>1.5598999999999998</v>
      </c>
      <c r="F202">
        <v>9.4140999999999995</v>
      </c>
      <c r="G202">
        <v>7.8541999999999996</v>
      </c>
      <c r="H202">
        <v>1.3568</v>
      </c>
      <c r="I202">
        <v>904.16219999999998</v>
      </c>
      <c r="J202">
        <v>-1696.7</v>
      </c>
      <c r="K202">
        <v>181.92400000000001</v>
      </c>
      <c r="L202">
        <v>60.250999999999998</v>
      </c>
      <c r="M202">
        <v>123.345</v>
      </c>
    </row>
    <row r="203" spans="1:13" x14ac:dyDescent="0.25">
      <c r="A203" s="4">
        <v>42548</v>
      </c>
      <c r="B203">
        <v>4.6500000000000004</v>
      </c>
      <c r="C203">
        <v>-6.4386000000000001</v>
      </c>
      <c r="D203">
        <v>-6.4386000000000001</v>
      </c>
      <c r="E203">
        <v>1.4377</v>
      </c>
      <c r="F203">
        <v>9.5195000000000007</v>
      </c>
      <c r="G203">
        <v>8.0817999999999994</v>
      </c>
      <c r="H203">
        <v>1.3754</v>
      </c>
      <c r="I203">
        <v>845.94650000000001</v>
      </c>
      <c r="J203">
        <v>-1696.7</v>
      </c>
      <c r="K203">
        <v>181.92400000000001</v>
      </c>
      <c r="L203">
        <v>60.921999999999997</v>
      </c>
      <c r="M203">
        <v>125.89700000000001</v>
      </c>
    </row>
    <row r="204" spans="1:13" x14ac:dyDescent="0.25">
      <c r="A204" s="4">
        <v>42549</v>
      </c>
      <c r="B204">
        <v>4.93</v>
      </c>
      <c r="C204">
        <v>6.0214999999999996</v>
      </c>
      <c r="D204">
        <v>6.0214999999999996</v>
      </c>
      <c r="E204">
        <v>1.4663999999999999</v>
      </c>
      <c r="F204">
        <v>9.4581</v>
      </c>
      <c r="G204">
        <v>7.9916999999999998</v>
      </c>
      <c r="H204">
        <v>1.3902999999999999</v>
      </c>
      <c r="I204">
        <v>896.88520000000005</v>
      </c>
      <c r="J204">
        <v>-1696.7</v>
      </c>
      <c r="K204">
        <v>181.92400000000001</v>
      </c>
      <c r="L204">
        <v>67.459000000000003</v>
      </c>
      <c r="M204">
        <v>125.89700000000001</v>
      </c>
    </row>
    <row r="205" spans="1:13" x14ac:dyDescent="0.25">
      <c r="A205" s="4">
        <v>42550</v>
      </c>
      <c r="B205">
        <v>5.16</v>
      </c>
      <c r="C205">
        <v>4.6653000000000002</v>
      </c>
      <c r="D205">
        <v>4.6653000000000002</v>
      </c>
      <c r="E205">
        <v>1.5154999999999998</v>
      </c>
      <c r="F205">
        <v>9.3857999999999997</v>
      </c>
      <c r="G205">
        <v>7.8703000000000003</v>
      </c>
      <c r="H205">
        <v>1.3993</v>
      </c>
      <c r="I205">
        <v>938.72770000000003</v>
      </c>
      <c r="J205">
        <v>-1696.7</v>
      </c>
      <c r="K205">
        <v>181.92400000000001</v>
      </c>
      <c r="L205">
        <v>68.778000000000006</v>
      </c>
      <c r="M205">
        <v>121.645</v>
      </c>
    </row>
    <row r="206" spans="1:13" x14ac:dyDescent="0.25">
      <c r="A206" s="4">
        <v>42551</v>
      </c>
      <c r="B206">
        <v>5.67</v>
      </c>
      <c r="C206">
        <v>9.8836999999999993</v>
      </c>
      <c r="D206">
        <v>9.8836999999999993</v>
      </c>
      <c r="E206">
        <v>1.4697</v>
      </c>
      <c r="F206">
        <v>9.3078000000000003</v>
      </c>
      <c r="G206">
        <v>7.8380999999999998</v>
      </c>
      <c r="H206">
        <v>1.4236</v>
      </c>
      <c r="I206">
        <v>1031.509</v>
      </c>
      <c r="J206">
        <v>-1678.9</v>
      </c>
      <c r="K206">
        <v>181.92400000000001</v>
      </c>
      <c r="L206">
        <v>83.016000000000005</v>
      </c>
      <c r="M206">
        <v>123.60599999999999</v>
      </c>
    </row>
    <row r="207" spans="1:13" x14ac:dyDescent="0.25">
      <c r="A207" s="4">
        <v>42552</v>
      </c>
      <c r="B207">
        <v>5.74</v>
      </c>
      <c r="C207">
        <v>1.2345999999999999</v>
      </c>
      <c r="D207">
        <v>1.2345999999999999</v>
      </c>
      <c r="E207">
        <v>1.4440999999999999</v>
      </c>
      <c r="F207">
        <v>9.2975999999999992</v>
      </c>
      <c r="G207">
        <v>7.8533999999999997</v>
      </c>
      <c r="H207">
        <v>1.4258999999999999</v>
      </c>
      <c r="I207">
        <v>1044.2436</v>
      </c>
      <c r="J207">
        <v>-1678.9</v>
      </c>
      <c r="K207">
        <v>181.92400000000001</v>
      </c>
      <c r="L207">
        <v>82.8</v>
      </c>
      <c r="M207">
        <v>123.45</v>
      </c>
    </row>
    <row r="208" spans="1:13" x14ac:dyDescent="0.25">
      <c r="A208" s="4">
        <v>42556</v>
      </c>
      <c r="B208">
        <v>5.59</v>
      </c>
      <c r="C208">
        <v>-2.6132</v>
      </c>
      <c r="D208">
        <v>-2.6132</v>
      </c>
      <c r="E208">
        <v>1.375</v>
      </c>
      <c r="F208">
        <v>9.3173999999999992</v>
      </c>
      <c r="G208">
        <v>7.9424000000000001</v>
      </c>
      <c r="H208">
        <v>1.4207000000000001</v>
      </c>
      <c r="I208">
        <v>1016.9551</v>
      </c>
      <c r="J208">
        <v>-1678.9</v>
      </c>
      <c r="K208">
        <v>181.92400000000001</v>
      </c>
      <c r="L208">
        <v>85.665999999999997</v>
      </c>
      <c r="M208">
        <v>124.25700000000001</v>
      </c>
    </row>
    <row r="209" spans="1:13" x14ac:dyDescent="0.25">
      <c r="A209" s="4">
        <v>42557</v>
      </c>
      <c r="B209">
        <v>5.8100000000000005</v>
      </c>
      <c r="C209">
        <v>3.9356</v>
      </c>
      <c r="D209">
        <v>3.9356</v>
      </c>
      <c r="E209">
        <v>1.3682000000000001</v>
      </c>
      <c r="F209">
        <v>9.2883999999999993</v>
      </c>
      <c r="G209">
        <v>7.9200999999999997</v>
      </c>
      <c r="H209">
        <v>1.4245000000000001</v>
      </c>
      <c r="I209">
        <v>1056.9783</v>
      </c>
      <c r="J209">
        <v>-1678.9</v>
      </c>
      <c r="K209">
        <v>181.92400000000001</v>
      </c>
      <c r="L209">
        <v>86.775999999999996</v>
      </c>
      <c r="M209">
        <v>124.125</v>
      </c>
    </row>
    <row r="210" spans="1:13" x14ac:dyDescent="0.25">
      <c r="A210" s="4">
        <v>42558</v>
      </c>
      <c r="B210">
        <v>5.9399999999999995</v>
      </c>
      <c r="C210">
        <v>2.2374999999999998</v>
      </c>
      <c r="D210">
        <v>2.2374999999999998</v>
      </c>
      <c r="E210">
        <v>1.385</v>
      </c>
      <c r="F210">
        <v>9.2897999999999996</v>
      </c>
      <c r="G210">
        <v>7.9048999999999996</v>
      </c>
      <c r="H210">
        <v>1.4238999999999999</v>
      </c>
      <c r="I210">
        <v>1080.6284000000001</v>
      </c>
      <c r="J210">
        <v>-1678.9</v>
      </c>
      <c r="K210">
        <v>181.92400000000001</v>
      </c>
      <c r="L210">
        <v>86.367999999999995</v>
      </c>
      <c r="M210">
        <v>122.422</v>
      </c>
    </row>
    <row r="211" spans="1:13" x14ac:dyDescent="0.25">
      <c r="A211" s="4">
        <v>42559</v>
      </c>
      <c r="B211">
        <v>6.1</v>
      </c>
      <c r="C211">
        <v>2.6936</v>
      </c>
      <c r="D211">
        <v>2.6936</v>
      </c>
      <c r="E211">
        <v>1.3578999999999999</v>
      </c>
      <c r="F211">
        <v>9.2227999999999994</v>
      </c>
      <c r="G211">
        <v>7.8650000000000002</v>
      </c>
      <c r="H211">
        <v>1.4237</v>
      </c>
      <c r="I211">
        <v>1109.7363</v>
      </c>
      <c r="J211">
        <v>-1678.9</v>
      </c>
      <c r="K211">
        <v>181.92400000000001</v>
      </c>
      <c r="L211">
        <v>75.813999999999993</v>
      </c>
      <c r="M211">
        <v>122.355</v>
      </c>
    </row>
    <row r="212" spans="1:13" x14ac:dyDescent="0.25">
      <c r="A212" s="4">
        <v>42562</v>
      </c>
      <c r="B212">
        <v>6.72</v>
      </c>
      <c r="C212">
        <v>10.1639</v>
      </c>
      <c r="D212">
        <v>10.1639</v>
      </c>
      <c r="E212">
        <v>1.4302999999999999</v>
      </c>
      <c r="F212">
        <v>9.2844999999999995</v>
      </c>
      <c r="G212">
        <v>7.8541999999999996</v>
      </c>
      <c r="H212">
        <v>1.4269000000000001</v>
      </c>
      <c r="I212">
        <v>1222.5291999999999</v>
      </c>
      <c r="J212">
        <v>-1678.9</v>
      </c>
      <c r="K212">
        <v>181.92400000000001</v>
      </c>
      <c r="L212">
        <v>63.030999999999999</v>
      </c>
      <c r="M212">
        <v>120.381</v>
      </c>
    </row>
    <row r="213" spans="1:13" x14ac:dyDescent="0.25">
      <c r="A213" s="4">
        <v>42563</v>
      </c>
      <c r="B213">
        <v>7.33</v>
      </c>
      <c r="C213">
        <v>9.0774000000000008</v>
      </c>
      <c r="D213">
        <v>9.0774000000000008</v>
      </c>
      <c r="E213">
        <v>1.51</v>
      </c>
      <c r="F213">
        <v>9.2727000000000004</v>
      </c>
      <c r="G213">
        <v>7.7625999999999999</v>
      </c>
      <c r="H213">
        <v>1.4411</v>
      </c>
      <c r="I213">
        <v>1333.5028</v>
      </c>
      <c r="J213">
        <v>-1678.9</v>
      </c>
      <c r="K213">
        <v>181.92400000000001</v>
      </c>
      <c r="L213">
        <v>67.308999999999997</v>
      </c>
      <c r="M213">
        <v>77.322000000000003</v>
      </c>
    </row>
    <row r="214" spans="1:13" x14ac:dyDescent="0.25">
      <c r="A214" s="4">
        <v>42564</v>
      </c>
      <c r="B214">
        <v>7.29</v>
      </c>
      <c r="C214">
        <v>-0.54569999999999996</v>
      </c>
      <c r="D214">
        <v>-0.54569999999999996</v>
      </c>
      <c r="E214">
        <v>1.4742999999999999</v>
      </c>
      <c r="F214">
        <v>9.2149000000000001</v>
      </c>
      <c r="G214">
        <v>7.7405999999999997</v>
      </c>
      <c r="H214">
        <v>1.4411</v>
      </c>
      <c r="I214">
        <v>1326.2257999999999</v>
      </c>
      <c r="J214">
        <v>-1678.9</v>
      </c>
      <c r="K214">
        <v>181.92400000000001</v>
      </c>
      <c r="L214">
        <v>72.341999999999999</v>
      </c>
      <c r="M214">
        <v>77.638999999999996</v>
      </c>
    </row>
    <row r="215" spans="1:13" x14ac:dyDescent="0.25">
      <c r="A215" s="4">
        <v>42565</v>
      </c>
      <c r="B215">
        <v>7.25</v>
      </c>
      <c r="C215">
        <v>-0.54869999999999997</v>
      </c>
      <c r="D215">
        <v>-0.54869999999999997</v>
      </c>
      <c r="E215">
        <v>1.5356000000000001</v>
      </c>
      <c r="F215">
        <v>9.1925000000000008</v>
      </c>
      <c r="G215">
        <v>7.6569000000000003</v>
      </c>
      <c r="H215">
        <v>1.4395</v>
      </c>
      <c r="I215">
        <v>1318.9489000000001</v>
      </c>
      <c r="J215">
        <v>-1678.9</v>
      </c>
      <c r="K215">
        <v>181.92400000000001</v>
      </c>
      <c r="L215">
        <v>66.98</v>
      </c>
      <c r="M215">
        <v>77.721000000000004</v>
      </c>
    </row>
    <row r="216" spans="1:13" x14ac:dyDescent="0.25">
      <c r="A216" s="4">
        <v>42566</v>
      </c>
      <c r="B216">
        <v>7.3</v>
      </c>
      <c r="C216">
        <v>0.68969999999999998</v>
      </c>
      <c r="D216">
        <v>0.68969999999999998</v>
      </c>
      <c r="E216">
        <v>1.5508999999999999</v>
      </c>
      <c r="F216">
        <v>9.1815999999999995</v>
      </c>
      <c r="G216">
        <v>7.6307</v>
      </c>
      <c r="H216">
        <v>1.4407000000000001</v>
      </c>
      <c r="I216">
        <v>1328.0451</v>
      </c>
      <c r="J216">
        <v>-1678.9</v>
      </c>
      <c r="K216">
        <v>181.92400000000001</v>
      </c>
      <c r="L216">
        <v>67.435000000000002</v>
      </c>
      <c r="M216">
        <v>76.525000000000006</v>
      </c>
    </row>
    <row r="217" spans="1:13" x14ac:dyDescent="0.25">
      <c r="A217" s="4">
        <v>42569</v>
      </c>
      <c r="B217">
        <v>7.45</v>
      </c>
      <c r="C217">
        <v>2.0548000000000002</v>
      </c>
      <c r="D217">
        <v>2.0548000000000002</v>
      </c>
      <c r="E217">
        <v>1.5817999999999999</v>
      </c>
      <c r="F217">
        <v>9.1454000000000004</v>
      </c>
      <c r="G217">
        <v>7.5635000000000003</v>
      </c>
      <c r="H217">
        <v>1.4368000000000001</v>
      </c>
      <c r="I217">
        <v>1355.3336999999999</v>
      </c>
      <c r="J217">
        <v>-1678.9</v>
      </c>
      <c r="K217">
        <v>181.92400000000001</v>
      </c>
      <c r="L217">
        <v>59.682000000000002</v>
      </c>
      <c r="M217">
        <v>74.179000000000002</v>
      </c>
    </row>
    <row r="218" spans="1:13" x14ac:dyDescent="0.25">
      <c r="A218" s="4">
        <v>42570</v>
      </c>
      <c r="B218">
        <v>7.03</v>
      </c>
      <c r="C218">
        <v>-5.6375999999999999</v>
      </c>
      <c r="D218">
        <v>-5.6375999999999999</v>
      </c>
      <c r="E218">
        <v>1.5526</v>
      </c>
      <c r="F218">
        <v>9.1315000000000008</v>
      </c>
      <c r="G218">
        <v>7.5789</v>
      </c>
      <c r="H218">
        <v>1.4363000000000001</v>
      </c>
      <c r="I218">
        <v>1278.9256</v>
      </c>
      <c r="J218">
        <v>-1678.9</v>
      </c>
      <c r="K218">
        <v>181.92400000000001</v>
      </c>
      <c r="L218">
        <v>76.415999999999997</v>
      </c>
      <c r="M218">
        <v>76.525000000000006</v>
      </c>
    </row>
    <row r="219" spans="1:13" x14ac:dyDescent="0.25">
      <c r="A219" s="4">
        <v>42571</v>
      </c>
      <c r="B219">
        <v>7.01</v>
      </c>
      <c r="C219">
        <v>-0.28449999999999998</v>
      </c>
      <c r="D219">
        <v>-0.28449999999999998</v>
      </c>
      <c r="E219">
        <v>1.5800999999999998</v>
      </c>
      <c r="F219">
        <v>9.1210000000000004</v>
      </c>
      <c r="G219">
        <v>7.5408999999999997</v>
      </c>
      <c r="H219">
        <v>1.4354</v>
      </c>
      <c r="I219">
        <v>1275.2871</v>
      </c>
      <c r="J219">
        <v>-1678.9</v>
      </c>
      <c r="K219">
        <v>181.92400000000001</v>
      </c>
      <c r="L219">
        <v>77.486999999999995</v>
      </c>
      <c r="M219">
        <v>71.98</v>
      </c>
    </row>
    <row r="220" spans="1:13" x14ac:dyDescent="0.25">
      <c r="A220" s="4">
        <v>42572</v>
      </c>
      <c r="B220">
        <v>7.08</v>
      </c>
      <c r="C220">
        <v>0.99860000000000004</v>
      </c>
      <c r="D220">
        <v>0.99860000000000004</v>
      </c>
      <c r="E220">
        <v>1.556</v>
      </c>
      <c r="F220">
        <v>9.1776999999999997</v>
      </c>
      <c r="G220">
        <v>7.6216999999999997</v>
      </c>
      <c r="H220">
        <v>1.4340999999999999</v>
      </c>
      <c r="I220">
        <v>1288.0218</v>
      </c>
      <c r="J220">
        <v>-1678.9</v>
      </c>
      <c r="K220">
        <v>181.92400000000001</v>
      </c>
      <c r="L220">
        <v>77.432000000000002</v>
      </c>
      <c r="M220">
        <v>68.828999999999994</v>
      </c>
    </row>
    <row r="221" spans="1:13" x14ac:dyDescent="0.25">
      <c r="A221" s="4">
        <v>42573</v>
      </c>
      <c r="B221">
        <v>7.15</v>
      </c>
      <c r="C221">
        <v>0.98870000000000002</v>
      </c>
      <c r="D221">
        <v>0.98870000000000002</v>
      </c>
      <c r="E221">
        <v>1.5663</v>
      </c>
      <c r="F221">
        <v>9.1327999999999996</v>
      </c>
      <c r="G221">
        <v>7.5664999999999996</v>
      </c>
      <c r="H221">
        <v>1.4348000000000001</v>
      </c>
      <c r="I221">
        <v>1300.7565</v>
      </c>
      <c r="J221">
        <v>-1678.9</v>
      </c>
      <c r="K221">
        <v>181.92400000000001</v>
      </c>
      <c r="L221">
        <v>60.37</v>
      </c>
      <c r="M221">
        <v>68.83</v>
      </c>
    </row>
    <row r="222" spans="1:13" x14ac:dyDescent="0.25">
      <c r="A222" s="4">
        <v>42576</v>
      </c>
      <c r="B222">
        <v>7.11</v>
      </c>
      <c r="C222">
        <v>-0.55940000000000001</v>
      </c>
      <c r="D222">
        <v>-0.55940000000000001</v>
      </c>
      <c r="E222">
        <v>1.5731000000000002</v>
      </c>
      <c r="F222">
        <v>9.1539000000000001</v>
      </c>
      <c r="G222">
        <v>7.5808</v>
      </c>
      <c r="H222">
        <v>1.4434</v>
      </c>
      <c r="I222">
        <v>1293.4794999999999</v>
      </c>
      <c r="J222">
        <v>-1678.9</v>
      </c>
      <c r="K222">
        <v>181.92400000000001</v>
      </c>
      <c r="L222">
        <v>36.146999999999998</v>
      </c>
      <c r="M222">
        <v>68.777000000000001</v>
      </c>
    </row>
    <row r="223" spans="1:13" x14ac:dyDescent="0.25">
      <c r="A223" s="4">
        <v>42577</v>
      </c>
      <c r="B223">
        <v>8.02</v>
      </c>
      <c r="C223">
        <v>12.7989</v>
      </c>
      <c r="D223">
        <v>12.7989</v>
      </c>
      <c r="E223">
        <v>1.5611000000000002</v>
      </c>
      <c r="F223">
        <v>9.1428999999999991</v>
      </c>
      <c r="G223">
        <v>7.5819000000000001</v>
      </c>
      <c r="H223">
        <v>1.4436</v>
      </c>
      <c r="I223">
        <v>1459.0302999999999</v>
      </c>
      <c r="J223">
        <v>-1678.9</v>
      </c>
      <c r="K223">
        <v>181.92400000000001</v>
      </c>
      <c r="L223">
        <v>75.600999999999999</v>
      </c>
      <c r="M223">
        <v>72.055000000000007</v>
      </c>
    </row>
    <row r="224" spans="1:13" x14ac:dyDescent="0.25">
      <c r="A224" s="4">
        <v>42578</v>
      </c>
      <c r="B224">
        <v>7.85</v>
      </c>
      <c r="C224">
        <v>-2.1196999999999999</v>
      </c>
      <c r="D224">
        <v>-2.1196999999999999</v>
      </c>
      <c r="E224">
        <v>1.4976</v>
      </c>
      <c r="F224">
        <v>9.1475000000000009</v>
      </c>
      <c r="G224">
        <v>7.6497999999999999</v>
      </c>
      <c r="H224">
        <v>1.4441999999999999</v>
      </c>
      <c r="I224">
        <v>1428.1032</v>
      </c>
      <c r="J224">
        <v>-1678.9</v>
      </c>
      <c r="K224">
        <v>181.92400000000001</v>
      </c>
      <c r="L224">
        <v>77.171999999999997</v>
      </c>
      <c r="M224">
        <v>72.866</v>
      </c>
    </row>
    <row r="225" spans="1:13" x14ac:dyDescent="0.25">
      <c r="A225" s="4">
        <v>42579</v>
      </c>
      <c r="B225">
        <v>8.09</v>
      </c>
      <c r="C225">
        <v>3.0573000000000001</v>
      </c>
      <c r="D225">
        <v>3.0573000000000001</v>
      </c>
      <c r="E225">
        <v>1.5044</v>
      </c>
      <c r="F225">
        <v>9.1533999999999995</v>
      </c>
      <c r="G225">
        <v>7.6489000000000003</v>
      </c>
      <c r="H225">
        <v>1.4451000000000001</v>
      </c>
      <c r="I225">
        <v>1487.5088000000001</v>
      </c>
      <c r="J225">
        <v>-1678.9</v>
      </c>
      <c r="K225">
        <v>183.87</v>
      </c>
      <c r="L225">
        <v>77.986999999999995</v>
      </c>
      <c r="M225">
        <v>71.513000000000005</v>
      </c>
    </row>
    <row r="226" spans="1:13" x14ac:dyDescent="0.25">
      <c r="A226" s="4">
        <v>42580</v>
      </c>
      <c r="B226">
        <v>7.91</v>
      </c>
      <c r="C226">
        <v>-2.2250000000000001</v>
      </c>
      <c r="D226">
        <v>-2.2250000000000001</v>
      </c>
      <c r="E226">
        <v>1.4531000000000001</v>
      </c>
      <c r="F226">
        <v>9.1183999999999994</v>
      </c>
      <c r="G226">
        <v>7.6653000000000002</v>
      </c>
      <c r="H226">
        <v>1.4517</v>
      </c>
      <c r="I226">
        <v>1454.4121</v>
      </c>
      <c r="J226">
        <v>-1678.9</v>
      </c>
      <c r="K226">
        <v>183.87</v>
      </c>
      <c r="L226">
        <v>79.772999999999996</v>
      </c>
      <c r="M226">
        <v>72.510999999999996</v>
      </c>
    </row>
    <row r="227" spans="1:13" x14ac:dyDescent="0.25">
      <c r="A227" s="4">
        <v>42583</v>
      </c>
      <c r="B227">
        <v>8.0299999999999994</v>
      </c>
      <c r="C227">
        <v>1.5171000000000001</v>
      </c>
      <c r="D227">
        <v>1.5171000000000001</v>
      </c>
      <c r="E227">
        <v>1.5213999999999999</v>
      </c>
      <c r="F227">
        <v>9.0931999999999995</v>
      </c>
      <c r="G227">
        <v>7.5717999999999996</v>
      </c>
      <c r="H227">
        <v>1.4702999999999999</v>
      </c>
      <c r="I227">
        <v>1476.4766</v>
      </c>
      <c r="J227">
        <v>-1678.9</v>
      </c>
      <c r="K227">
        <v>183.87</v>
      </c>
      <c r="L227">
        <v>69.525999999999996</v>
      </c>
      <c r="M227">
        <v>72.45</v>
      </c>
    </row>
    <row r="228" spans="1:13" x14ac:dyDescent="0.25">
      <c r="A228" s="4">
        <v>42584</v>
      </c>
      <c r="B228">
        <v>7.96</v>
      </c>
      <c r="C228">
        <v>-0.87170000000000003</v>
      </c>
      <c r="D228">
        <v>-0.87170000000000003</v>
      </c>
      <c r="E228">
        <v>1.5558000000000001</v>
      </c>
      <c r="F228">
        <v>9.1205999999999996</v>
      </c>
      <c r="G228">
        <v>7.5648</v>
      </c>
      <c r="H228">
        <v>1.4719</v>
      </c>
      <c r="I228">
        <v>1463.6056000000001</v>
      </c>
      <c r="J228">
        <v>-1678.9</v>
      </c>
      <c r="K228">
        <v>183.87</v>
      </c>
      <c r="L228">
        <v>70.082999999999998</v>
      </c>
      <c r="M228">
        <v>72.772999999999996</v>
      </c>
    </row>
    <row r="229" spans="1:13" x14ac:dyDescent="0.25">
      <c r="A229" s="4">
        <v>42585</v>
      </c>
      <c r="B229">
        <v>8.07</v>
      </c>
      <c r="C229">
        <v>1.3818999999999999</v>
      </c>
      <c r="D229">
        <v>1.3818999999999999</v>
      </c>
      <c r="E229">
        <v>1.542</v>
      </c>
      <c r="F229">
        <v>9.1319999999999997</v>
      </c>
      <c r="G229">
        <v>7.59</v>
      </c>
      <c r="H229">
        <v>1.4724999999999999</v>
      </c>
      <c r="I229">
        <v>1483.8314</v>
      </c>
      <c r="J229">
        <v>-1678.9</v>
      </c>
      <c r="K229">
        <v>183.87</v>
      </c>
      <c r="L229">
        <v>70.039000000000001</v>
      </c>
      <c r="M229">
        <v>72.686999999999998</v>
      </c>
    </row>
    <row r="230" spans="1:13" x14ac:dyDescent="0.25">
      <c r="A230" s="4">
        <v>42586</v>
      </c>
      <c r="B230">
        <v>8.11</v>
      </c>
      <c r="C230">
        <v>0.49569999999999997</v>
      </c>
      <c r="D230">
        <v>0.49569999999999997</v>
      </c>
      <c r="E230">
        <v>1.5007999999999999</v>
      </c>
      <c r="F230">
        <v>9.1257999999999999</v>
      </c>
      <c r="G230">
        <v>7.625</v>
      </c>
      <c r="H230">
        <v>1.4724999999999999</v>
      </c>
      <c r="I230">
        <v>1491.1862000000001</v>
      </c>
      <c r="J230">
        <v>-1678.9</v>
      </c>
      <c r="K230">
        <v>183.87</v>
      </c>
      <c r="L230">
        <v>70.194999999999993</v>
      </c>
      <c r="M230">
        <v>72.603999999999999</v>
      </c>
    </row>
    <row r="231" spans="1:13" x14ac:dyDescent="0.25">
      <c r="A231" s="4">
        <v>42587</v>
      </c>
      <c r="B231">
        <v>8.11</v>
      </c>
      <c r="C231">
        <v>0</v>
      </c>
      <c r="D231">
        <v>0</v>
      </c>
      <c r="E231">
        <v>1.5885</v>
      </c>
      <c r="F231">
        <v>9.0888000000000009</v>
      </c>
      <c r="G231">
        <v>7.5003000000000002</v>
      </c>
      <c r="H231">
        <v>1.4697</v>
      </c>
      <c r="I231">
        <v>1491.1862000000001</v>
      </c>
      <c r="J231">
        <v>-1678.9</v>
      </c>
      <c r="K231">
        <v>183.87</v>
      </c>
      <c r="L231">
        <v>69.748999999999995</v>
      </c>
      <c r="M231">
        <v>69.498999999999995</v>
      </c>
    </row>
    <row r="232" spans="1:13" x14ac:dyDescent="0.25">
      <c r="A232" s="4">
        <v>42590</v>
      </c>
      <c r="B232">
        <v>8.07</v>
      </c>
      <c r="C232">
        <v>-0.49320000000000003</v>
      </c>
      <c r="D232">
        <v>-0.49320000000000003</v>
      </c>
      <c r="E232">
        <v>1.5920000000000001</v>
      </c>
      <c r="F232">
        <v>9.0937000000000001</v>
      </c>
      <c r="G232">
        <v>7.5018000000000002</v>
      </c>
      <c r="H232">
        <v>1.4685000000000001</v>
      </c>
      <c r="I232">
        <v>1483.8314</v>
      </c>
      <c r="J232">
        <v>-1678.9</v>
      </c>
      <c r="K232">
        <v>183.87</v>
      </c>
      <c r="L232">
        <v>27.978000000000002</v>
      </c>
      <c r="M232">
        <v>64.929000000000002</v>
      </c>
    </row>
    <row r="233" spans="1:13" x14ac:dyDescent="0.25">
      <c r="A233" s="4">
        <v>42591</v>
      </c>
      <c r="B233">
        <v>7.7</v>
      </c>
      <c r="C233">
        <v>-4.5849000000000002</v>
      </c>
      <c r="D233">
        <v>-4.5849000000000002</v>
      </c>
      <c r="E233">
        <v>1.5470000000000002</v>
      </c>
      <c r="F233">
        <v>9.0922999999999998</v>
      </c>
      <c r="G233">
        <v>7.5453000000000001</v>
      </c>
      <c r="H233">
        <v>1.4663999999999999</v>
      </c>
      <c r="I233">
        <v>1415.7994000000001</v>
      </c>
      <c r="J233">
        <v>-1678.9</v>
      </c>
      <c r="K233">
        <v>183.87</v>
      </c>
      <c r="L233">
        <v>36.570999999999998</v>
      </c>
      <c r="M233">
        <v>66.629000000000005</v>
      </c>
    </row>
    <row r="234" spans="1:13" x14ac:dyDescent="0.25">
      <c r="A234" s="4">
        <v>42592</v>
      </c>
      <c r="B234">
        <v>7.07</v>
      </c>
      <c r="C234">
        <v>-8.1818000000000008</v>
      </c>
      <c r="D234">
        <v>-8.1818000000000008</v>
      </c>
      <c r="E234">
        <v>1.5074000000000001</v>
      </c>
      <c r="F234">
        <v>9.0939999999999994</v>
      </c>
      <c r="G234">
        <v>7.5865</v>
      </c>
      <c r="H234">
        <v>1.4721</v>
      </c>
      <c r="I234">
        <v>1614.1835000000001</v>
      </c>
      <c r="J234">
        <v>-1678.9</v>
      </c>
      <c r="K234">
        <v>228.31399999999999</v>
      </c>
      <c r="L234">
        <v>52.615000000000002</v>
      </c>
      <c r="M234">
        <v>72.400999999999996</v>
      </c>
    </row>
    <row r="235" spans="1:13" x14ac:dyDescent="0.25">
      <c r="A235" s="4">
        <v>42593</v>
      </c>
      <c r="B235">
        <v>6.62</v>
      </c>
      <c r="C235">
        <v>-6.3649000000000004</v>
      </c>
      <c r="D235">
        <v>-6.3649000000000004</v>
      </c>
      <c r="E235">
        <v>1.5592999999999999</v>
      </c>
      <c r="F235">
        <v>9.0793999999999997</v>
      </c>
      <c r="G235">
        <v>7.5201000000000002</v>
      </c>
      <c r="H235">
        <v>1.4647999999999999</v>
      </c>
      <c r="I235">
        <v>1511.442</v>
      </c>
      <c r="J235">
        <v>-1678.9</v>
      </c>
      <c r="K235">
        <v>228.31399999999999</v>
      </c>
      <c r="L235">
        <v>59.335999999999999</v>
      </c>
      <c r="M235">
        <v>71.129000000000005</v>
      </c>
    </row>
    <row r="236" spans="1:13" x14ac:dyDescent="0.25">
      <c r="A236" s="4">
        <v>42594</v>
      </c>
      <c r="B236">
        <v>6.35</v>
      </c>
      <c r="C236">
        <v>-4.0785</v>
      </c>
      <c r="D236">
        <v>-4.0785</v>
      </c>
      <c r="E236">
        <v>1.5135000000000001</v>
      </c>
      <c r="F236">
        <v>9.1094000000000008</v>
      </c>
      <c r="G236">
        <v>7.5959000000000003</v>
      </c>
      <c r="H236">
        <v>1.4647000000000001</v>
      </c>
      <c r="I236">
        <v>1449.7976000000001</v>
      </c>
      <c r="J236">
        <v>-1678.9</v>
      </c>
      <c r="K236">
        <v>228.315</v>
      </c>
      <c r="L236">
        <v>56.262999999999998</v>
      </c>
      <c r="M236">
        <v>72.460999999999999</v>
      </c>
    </row>
    <row r="237" spans="1:13" x14ac:dyDescent="0.25">
      <c r="A237" s="4">
        <v>42597</v>
      </c>
      <c r="B237">
        <v>6.7</v>
      </c>
      <c r="C237">
        <v>5.5118</v>
      </c>
      <c r="D237">
        <v>5.5118</v>
      </c>
      <c r="E237">
        <v>1.5575999999999999</v>
      </c>
      <c r="F237">
        <v>9.1056000000000008</v>
      </c>
      <c r="G237">
        <v>7.548</v>
      </c>
      <c r="H237">
        <v>1.4748999999999999</v>
      </c>
      <c r="I237">
        <v>1529.7076999999999</v>
      </c>
      <c r="J237">
        <v>-1678.9</v>
      </c>
      <c r="K237">
        <v>228.315</v>
      </c>
      <c r="L237">
        <v>70.664000000000001</v>
      </c>
      <c r="M237">
        <v>73.350999999999999</v>
      </c>
    </row>
    <row r="238" spans="1:13" x14ac:dyDescent="0.25">
      <c r="A238" s="4">
        <v>42598</v>
      </c>
      <c r="B238">
        <v>6.35</v>
      </c>
      <c r="C238">
        <v>-5.2239000000000004</v>
      </c>
      <c r="D238">
        <v>-5.2239000000000004</v>
      </c>
      <c r="E238">
        <v>1.5746</v>
      </c>
      <c r="F238">
        <v>9.1153999999999993</v>
      </c>
      <c r="G238">
        <v>7.5407999999999999</v>
      </c>
      <c r="H238">
        <v>1.4823</v>
      </c>
      <c r="I238">
        <v>1449.7976000000001</v>
      </c>
      <c r="J238">
        <v>-1678.9</v>
      </c>
      <c r="K238">
        <v>228.315</v>
      </c>
      <c r="L238">
        <v>69.751999999999995</v>
      </c>
      <c r="M238">
        <v>74.760000000000005</v>
      </c>
    </row>
    <row r="239" spans="1:13" x14ac:dyDescent="0.25">
      <c r="A239" s="4">
        <v>42599</v>
      </c>
      <c r="B239">
        <v>6.28</v>
      </c>
      <c r="C239">
        <v>-1.1024</v>
      </c>
      <c r="D239">
        <v>-1.1024</v>
      </c>
      <c r="E239">
        <v>1.5491000000000001</v>
      </c>
      <c r="F239">
        <v>9.0801999999999996</v>
      </c>
      <c r="G239">
        <v>7.5311000000000003</v>
      </c>
      <c r="H239">
        <v>1.4818</v>
      </c>
      <c r="I239">
        <v>1433.8154999999999</v>
      </c>
      <c r="J239">
        <v>-1678.9</v>
      </c>
      <c r="K239">
        <v>228.315</v>
      </c>
      <c r="L239">
        <v>67.900999999999996</v>
      </c>
      <c r="M239">
        <v>74.635000000000005</v>
      </c>
    </row>
    <row r="240" spans="1:13" x14ac:dyDescent="0.25">
      <c r="A240" s="4">
        <v>42600</v>
      </c>
      <c r="B240">
        <v>6.33</v>
      </c>
      <c r="C240">
        <v>0.79620000000000002</v>
      </c>
      <c r="D240">
        <v>0.79620000000000002</v>
      </c>
      <c r="E240">
        <v>1.5356000000000001</v>
      </c>
      <c r="F240">
        <v>9.0690000000000008</v>
      </c>
      <c r="G240">
        <v>7.5335000000000001</v>
      </c>
      <c r="H240">
        <v>1.482</v>
      </c>
      <c r="I240">
        <v>1445.2312999999999</v>
      </c>
      <c r="J240">
        <v>-1678.9</v>
      </c>
      <c r="K240">
        <v>228.315</v>
      </c>
      <c r="L240">
        <v>69.102999999999994</v>
      </c>
      <c r="M240">
        <v>74.271000000000001</v>
      </c>
    </row>
    <row r="241" spans="1:13" x14ac:dyDescent="0.25">
      <c r="A241" s="4">
        <v>42601</v>
      </c>
      <c r="B241">
        <v>6.09</v>
      </c>
      <c r="C241">
        <v>-3.7915000000000001</v>
      </c>
      <c r="D241">
        <v>-3.7915000000000001</v>
      </c>
      <c r="E241">
        <v>1.5781000000000001</v>
      </c>
      <c r="F241">
        <v>9.0805000000000007</v>
      </c>
      <c r="G241">
        <v>7.5023999999999997</v>
      </c>
      <c r="H241">
        <v>1.4853000000000001</v>
      </c>
      <c r="I241">
        <v>1390.4358</v>
      </c>
      <c r="J241">
        <v>-1678.9</v>
      </c>
      <c r="K241">
        <v>228.315</v>
      </c>
      <c r="L241">
        <v>67.885999999999996</v>
      </c>
      <c r="M241">
        <v>68.978999999999999</v>
      </c>
    </row>
    <row r="242" spans="1:13" x14ac:dyDescent="0.25">
      <c r="A242" s="4">
        <v>42604</v>
      </c>
      <c r="B242">
        <v>6.25</v>
      </c>
      <c r="C242">
        <v>2.6273</v>
      </c>
      <c r="D242">
        <v>2.6273</v>
      </c>
      <c r="E242">
        <v>1.5424</v>
      </c>
      <c r="F242">
        <v>9.1072000000000006</v>
      </c>
      <c r="G242">
        <v>7.5648</v>
      </c>
      <c r="H242">
        <v>1.4859</v>
      </c>
      <c r="I242">
        <v>1426.9661000000001</v>
      </c>
      <c r="J242">
        <v>-1678.9</v>
      </c>
      <c r="K242">
        <v>228.315</v>
      </c>
      <c r="L242">
        <v>73.491</v>
      </c>
      <c r="M242">
        <v>63.790999999999997</v>
      </c>
    </row>
    <row r="243" spans="1:13" x14ac:dyDescent="0.25">
      <c r="A243" s="4">
        <v>42605</v>
      </c>
      <c r="B243">
        <v>6.27</v>
      </c>
      <c r="C243">
        <v>0.32</v>
      </c>
      <c r="D243">
        <v>0.32</v>
      </c>
      <c r="E243">
        <v>1.5457999999999998</v>
      </c>
      <c r="F243">
        <v>9.1029</v>
      </c>
      <c r="G243">
        <v>7.5571000000000002</v>
      </c>
      <c r="H243">
        <v>1.4858</v>
      </c>
      <c r="I243">
        <v>1431.5324000000001</v>
      </c>
      <c r="J243">
        <v>-1678.9</v>
      </c>
      <c r="K243">
        <v>228.315</v>
      </c>
      <c r="L243">
        <v>63.932000000000002</v>
      </c>
      <c r="M243">
        <v>63.844000000000001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3"/>
  <sheetViews>
    <sheetView topLeftCell="A236" workbookViewId="0">
      <selection activeCell="F240" sqref="F240"/>
    </sheetView>
  </sheetViews>
  <sheetFormatPr defaultRowHeight="15" x14ac:dyDescent="0.25"/>
  <cols>
    <col min="1" max="1" width="13.42578125" customWidth="1"/>
  </cols>
  <sheetData>
    <row r="1" spans="1:3" x14ac:dyDescent="0.25">
      <c r="A1" t="s">
        <v>8</v>
      </c>
    </row>
    <row r="2" spans="1:3" x14ac:dyDescent="0.25">
      <c r="A2" t="s">
        <v>9</v>
      </c>
      <c r="B2" t="s">
        <v>10</v>
      </c>
      <c r="C2" t="s">
        <v>21</v>
      </c>
    </row>
    <row r="3" spans="1:3" x14ac:dyDescent="0.25">
      <c r="A3" s="4">
        <v>42257</v>
      </c>
      <c r="B3">
        <v>4.0599999999999996</v>
      </c>
      <c r="C3">
        <v>0</v>
      </c>
    </row>
    <row r="4" spans="1:3" x14ac:dyDescent="0.25">
      <c r="A4" s="4">
        <v>42258</v>
      </c>
      <c r="B4">
        <v>3.66</v>
      </c>
      <c r="C4">
        <f t="shared" ref="C4:C67" si="0">(B4-B3)/B3</f>
        <v>-9.8522167487684609E-2</v>
      </c>
    </row>
    <row r="5" spans="1:3" x14ac:dyDescent="0.25">
      <c r="A5" s="4">
        <v>42261</v>
      </c>
      <c r="B5">
        <v>3.25</v>
      </c>
      <c r="C5">
        <f t="shared" si="0"/>
        <v>-0.11202185792349731</v>
      </c>
    </row>
    <row r="6" spans="1:3" x14ac:dyDescent="0.25">
      <c r="A6" s="4">
        <v>42262</v>
      </c>
      <c r="B6">
        <v>3.2</v>
      </c>
      <c r="C6">
        <f t="shared" si="0"/>
        <v>-1.538461538461533E-2</v>
      </c>
    </row>
    <row r="7" spans="1:3" x14ac:dyDescent="0.25">
      <c r="A7" s="4">
        <v>42263</v>
      </c>
      <c r="B7">
        <v>3.34</v>
      </c>
      <c r="C7">
        <f t="shared" si="0"/>
        <v>4.37499999999999E-2</v>
      </c>
    </row>
    <row r="8" spans="1:3" x14ac:dyDescent="0.25">
      <c r="A8" s="4">
        <v>42264</v>
      </c>
      <c r="B8">
        <v>3.2</v>
      </c>
      <c r="C8">
        <f t="shared" si="0"/>
        <v>-4.1916167664670566E-2</v>
      </c>
    </row>
    <row r="9" spans="1:3" x14ac:dyDescent="0.25">
      <c r="A9" s="4">
        <v>42265</v>
      </c>
      <c r="B9">
        <v>3.08</v>
      </c>
      <c r="C9">
        <f t="shared" si="0"/>
        <v>-3.7500000000000033E-2</v>
      </c>
    </row>
    <row r="10" spans="1:3" x14ac:dyDescent="0.25">
      <c r="A10" s="4">
        <v>42268</v>
      </c>
      <c r="B10">
        <v>2.91</v>
      </c>
      <c r="C10">
        <f t="shared" si="0"/>
        <v>-5.5194805194805172E-2</v>
      </c>
    </row>
    <row r="11" spans="1:3" x14ac:dyDescent="0.25">
      <c r="A11" s="4">
        <v>42269</v>
      </c>
      <c r="B11">
        <v>2.83</v>
      </c>
      <c r="C11">
        <f t="shared" si="0"/>
        <v>-2.7491408934707928E-2</v>
      </c>
    </row>
    <row r="12" spans="1:3" x14ac:dyDescent="0.25">
      <c r="A12" s="4">
        <v>42270</v>
      </c>
      <c r="B12">
        <v>2.64</v>
      </c>
      <c r="C12">
        <f t="shared" si="0"/>
        <v>-6.7137809187279129E-2</v>
      </c>
    </row>
    <row r="13" spans="1:3" x14ac:dyDescent="0.25">
      <c r="A13" s="4">
        <v>42271</v>
      </c>
      <c r="B13">
        <v>2.73</v>
      </c>
      <c r="C13">
        <f t="shared" si="0"/>
        <v>3.4090909090909033E-2</v>
      </c>
    </row>
    <row r="14" spans="1:3" x14ac:dyDescent="0.25">
      <c r="A14" s="4">
        <v>42272</v>
      </c>
      <c r="B14">
        <v>2.63</v>
      </c>
      <c r="C14">
        <f t="shared" si="0"/>
        <v>-3.6630036630036659E-2</v>
      </c>
    </row>
    <row r="15" spans="1:3" x14ac:dyDescent="0.25">
      <c r="A15" s="4">
        <v>42275</v>
      </c>
      <c r="B15">
        <v>2.42</v>
      </c>
      <c r="C15">
        <f t="shared" si="0"/>
        <v>-7.9847908745247137E-2</v>
      </c>
    </row>
    <row r="16" spans="1:3" x14ac:dyDescent="0.25">
      <c r="A16" s="4">
        <v>42276</v>
      </c>
      <c r="B16">
        <v>2.39</v>
      </c>
      <c r="C16">
        <f t="shared" si="0"/>
        <v>-1.2396694214875952E-2</v>
      </c>
    </row>
    <row r="17" spans="1:3" x14ac:dyDescent="0.25">
      <c r="A17" s="4">
        <v>42277</v>
      </c>
      <c r="B17">
        <v>2.44</v>
      </c>
      <c r="C17">
        <f t="shared" si="0"/>
        <v>2.0920502092050135E-2</v>
      </c>
    </row>
    <row r="18" spans="1:3" x14ac:dyDescent="0.25">
      <c r="A18" s="4">
        <v>42278</v>
      </c>
      <c r="B18">
        <v>2.36</v>
      </c>
      <c r="C18">
        <f t="shared" si="0"/>
        <v>-3.2786885245901669E-2</v>
      </c>
    </row>
    <row r="19" spans="1:3" x14ac:dyDescent="0.25">
      <c r="A19" s="4">
        <v>42279</v>
      </c>
      <c r="B19">
        <v>2.56</v>
      </c>
      <c r="C19">
        <f t="shared" si="0"/>
        <v>8.4745762711864486E-2</v>
      </c>
    </row>
    <row r="20" spans="1:3" x14ac:dyDescent="0.25">
      <c r="A20" s="4">
        <v>42282</v>
      </c>
      <c r="B20">
        <v>2.94</v>
      </c>
      <c r="C20">
        <f t="shared" si="0"/>
        <v>0.14843749999999994</v>
      </c>
    </row>
    <row r="21" spans="1:3" x14ac:dyDescent="0.25">
      <c r="A21" s="4">
        <v>42283</v>
      </c>
      <c r="B21">
        <v>3.51</v>
      </c>
      <c r="C21">
        <f t="shared" si="0"/>
        <v>0.1938775510204081</v>
      </c>
    </row>
    <row r="22" spans="1:3" x14ac:dyDescent="0.25">
      <c r="A22" s="4">
        <v>42284</v>
      </c>
      <c r="B22">
        <v>2.94</v>
      </c>
      <c r="C22">
        <f t="shared" si="0"/>
        <v>-0.16239316239316237</v>
      </c>
    </row>
    <row r="23" spans="1:3" x14ac:dyDescent="0.25">
      <c r="A23" s="4">
        <v>42285</v>
      </c>
      <c r="B23">
        <v>3.12</v>
      </c>
      <c r="C23">
        <f t="shared" si="0"/>
        <v>6.1224489795918421E-2</v>
      </c>
    </row>
    <row r="24" spans="1:3" x14ac:dyDescent="0.25">
      <c r="A24" s="4">
        <v>42286</v>
      </c>
      <c r="B24">
        <v>3.05</v>
      </c>
      <c r="C24">
        <f t="shared" si="0"/>
        <v>-2.2435897435897526E-2</v>
      </c>
    </row>
    <row r="25" spans="1:3" x14ac:dyDescent="0.25">
      <c r="A25" s="4">
        <v>42289</v>
      </c>
      <c r="B25">
        <v>2.96</v>
      </c>
      <c r="C25">
        <f t="shared" si="0"/>
        <v>-2.9508196721311431E-2</v>
      </c>
    </row>
    <row r="26" spans="1:3" x14ac:dyDescent="0.25">
      <c r="A26" s="4">
        <v>42290</v>
      </c>
      <c r="B26">
        <v>2.85</v>
      </c>
      <c r="C26">
        <f t="shared" si="0"/>
        <v>-3.7162162162162123E-2</v>
      </c>
    </row>
    <row r="27" spans="1:3" x14ac:dyDescent="0.25">
      <c r="A27" s="4">
        <v>42291</v>
      </c>
      <c r="B27">
        <v>2.83</v>
      </c>
      <c r="C27">
        <f t="shared" si="0"/>
        <v>-7.017543859649129E-3</v>
      </c>
    </row>
    <row r="28" spans="1:3" x14ac:dyDescent="0.25">
      <c r="A28" s="4">
        <v>42292</v>
      </c>
      <c r="B28">
        <v>2.94</v>
      </c>
      <c r="C28">
        <f t="shared" si="0"/>
        <v>3.8869257950529992E-2</v>
      </c>
    </row>
    <row r="29" spans="1:3" x14ac:dyDescent="0.25">
      <c r="A29" s="4">
        <v>42293</v>
      </c>
      <c r="B29">
        <v>2.81</v>
      </c>
      <c r="C29">
        <f t="shared" si="0"/>
        <v>-4.4217687074829898E-2</v>
      </c>
    </row>
    <row r="30" spans="1:3" x14ac:dyDescent="0.25">
      <c r="A30" s="4">
        <v>42296</v>
      </c>
      <c r="B30">
        <v>2.71</v>
      </c>
      <c r="C30">
        <f t="shared" si="0"/>
        <v>-3.5587188612099675E-2</v>
      </c>
    </row>
    <row r="31" spans="1:3" x14ac:dyDescent="0.25">
      <c r="A31" s="4">
        <v>42297</v>
      </c>
      <c r="B31">
        <v>2.66</v>
      </c>
      <c r="C31">
        <f t="shared" si="0"/>
        <v>-1.8450184501844952E-2</v>
      </c>
    </row>
    <row r="32" spans="1:3" x14ac:dyDescent="0.25">
      <c r="A32" s="4">
        <v>42298</v>
      </c>
      <c r="B32">
        <v>2.6</v>
      </c>
      <c r="C32">
        <f t="shared" si="0"/>
        <v>-2.2556390977443629E-2</v>
      </c>
    </row>
    <row r="33" spans="1:3" x14ac:dyDescent="0.25">
      <c r="A33" s="4">
        <v>42299</v>
      </c>
      <c r="B33">
        <v>2.62</v>
      </c>
      <c r="C33">
        <f t="shared" si="0"/>
        <v>7.6923076923076988E-3</v>
      </c>
    </row>
    <row r="34" spans="1:3" x14ac:dyDescent="0.25">
      <c r="A34" s="4">
        <v>42300</v>
      </c>
      <c r="B34">
        <v>2.65</v>
      </c>
      <c r="C34">
        <f t="shared" si="0"/>
        <v>1.1450381679389238E-2</v>
      </c>
    </row>
    <row r="35" spans="1:3" x14ac:dyDescent="0.25">
      <c r="A35" s="4">
        <v>42303</v>
      </c>
      <c r="B35">
        <v>2.62</v>
      </c>
      <c r="C35">
        <f t="shared" si="0"/>
        <v>-1.1320754716981058E-2</v>
      </c>
    </row>
    <row r="36" spans="1:3" x14ac:dyDescent="0.25">
      <c r="A36" s="4">
        <v>42304</v>
      </c>
      <c r="B36">
        <v>2.63</v>
      </c>
      <c r="C36">
        <f t="shared" si="0"/>
        <v>3.8167938931296893E-3</v>
      </c>
    </row>
    <row r="37" spans="1:3" x14ac:dyDescent="0.25">
      <c r="A37" s="4">
        <v>42305</v>
      </c>
      <c r="B37">
        <v>2.64</v>
      </c>
      <c r="C37">
        <f t="shared" si="0"/>
        <v>3.8022813688213808E-3</v>
      </c>
    </row>
    <row r="38" spans="1:3" x14ac:dyDescent="0.25">
      <c r="A38" s="4">
        <v>42306</v>
      </c>
      <c r="B38">
        <v>2.67</v>
      </c>
      <c r="C38">
        <f t="shared" si="0"/>
        <v>1.1363636363636289E-2</v>
      </c>
    </row>
    <row r="39" spans="1:3" x14ac:dyDescent="0.25">
      <c r="A39" s="4">
        <v>42307</v>
      </c>
      <c r="B39">
        <v>2.76</v>
      </c>
      <c r="C39">
        <f t="shared" si="0"/>
        <v>3.3707865168539276E-2</v>
      </c>
    </row>
    <row r="40" spans="1:3" x14ac:dyDescent="0.25">
      <c r="A40" s="4">
        <v>42310</v>
      </c>
      <c r="B40">
        <v>2.88</v>
      </c>
      <c r="C40">
        <f t="shared" si="0"/>
        <v>4.3478260869565258E-2</v>
      </c>
    </row>
    <row r="41" spans="1:3" x14ac:dyDescent="0.25">
      <c r="A41" s="4">
        <v>42311</v>
      </c>
      <c r="B41">
        <v>3.09</v>
      </c>
      <c r="C41">
        <f t="shared" si="0"/>
        <v>7.2916666666666657E-2</v>
      </c>
    </row>
    <row r="42" spans="1:3" x14ac:dyDescent="0.25">
      <c r="A42" s="4">
        <v>42312</v>
      </c>
      <c r="B42">
        <v>3.03</v>
      </c>
      <c r="C42">
        <f t="shared" si="0"/>
        <v>-1.9417475728155359E-2</v>
      </c>
    </row>
    <row r="43" spans="1:3" x14ac:dyDescent="0.25">
      <c r="A43" s="4">
        <v>42313</v>
      </c>
      <c r="B43">
        <v>2.83</v>
      </c>
      <c r="C43">
        <f t="shared" si="0"/>
        <v>-6.6006600660065917E-2</v>
      </c>
    </row>
    <row r="44" spans="1:3" x14ac:dyDescent="0.25">
      <c r="A44" s="4">
        <v>42314</v>
      </c>
      <c r="B44">
        <v>3.15</v>
      </c>
      <c r="C44">
        <f t="shared" si="0"/>
        <v>0.11307420494699641</v>
      </c>
    </row>
    <row r="45" spans="1:3" x14ac:dyDescent="0.25">
      <c r="A45" s="4">
        <v>42317</v>
      </c>
      <c r="B45">
        <v>3.25</v>
      </c>
      <c r="C45">
        <f t="shared" si="0"/>
        <v>3.1746031746031772E-2</v>
      </c>
    </row>
    <row r="46" spans="1:3" x14ac:dyDescent="0.25">
      <c r="A46" s="4">
        <v>42318</v>
      </c>
      <c r="B46">
        <v>3.31</v>
      </c>
      <c r="C46">
        <f t="shared" si="0"/>
        <v>1.8461538461538477E-2</v>
      </c>
    </row>
    <row r="47" spans="1:3" x14ac:dyDescent="0.25">
      <c r="A47" s="4">
        <v>42319</v>
      </c>
      <c r="B47">
        <v>3.24</v>
      </c>
      <c r="C47">
        <f t="shared" si="0"/>
        <v>-2.1148036253776387E-2</v>
      </c>
    </row>
    <row r="48" spans="1:3" x14ac:dyDescent="0.25">
      <c r="A48" s="4">
        <v>42320</v>
      </c>
      <c r="B48">
        <v>3.01</v>
      </c>
      <c r="C48">
        <f t="shared" si="0"/>
        <v>-7.0987654320987775E-2</v>
      </c>
    </row>
    <row r="49" spans="1:3" x14ac:dyDescent="0.25">
      <c r="A49" s="4">
        <v>42321</v>
      </c>
      <c r="B49">
        <v>2.7199999999999998</v>
      </c>
      <c r="C49">
        <f t="shared" si="0"/>
        <v>-9.6345514950166133E-2</v>
      </c>
    </row>
    <row r="50" spans="1:3" x14ac:dyDescent="0.25">
      <c r="A50" s="4">
        <v>42324</v>
      </c>
      <c r="B50">
        <v>2.69</v>
      </c>
      <c r="C50">
        <f t="shared" si="0"/>
        <v>-1.1029411764705812E-2</v>
      </c>
    </row>
    <row r="51" spans="1:3" x14ac:dyDescent="0.25">
      <c r="A51" s="4">
        <v>42325</v>
      </c>
      <c r="B51">
        <v>2.36</v>
      </c>
      <c r="C51">
        <f t="shared" si="0"/>
        <v>-0.12267657992565059</v>
      </c>
    </row>
    <row r="52" spans="1:3" x14ac:dyDescent="0.25">
      <c r="A52" s="4">
        <v>42326</v>
      </c>
      <c r="B52">
        <v>2.4500000000000002</v>
      </c>
      <c r="C52">
        <f t="shared" si="0"/>
        <v>3.813559322033911E-2</v>
      </c>
    </row>
    <row r="53" spans="1:3" x14ac:dyDescent="0.25">
      <c r="A53" s="4">
        <v>42327</v>
      </c>
      <c r="B53">
        <v>2.34</v>
      </c>
      <c r="C53">
        <f t="shared" si="0"/>
        <v>-4.4897959183673598E-2</v>
      </c>
    </row>
    <row r="54" spans="1:3" x14ac:dyDescent="0.25">
      <c r="A54" s="4">
        <v>42328</v>
      </c>
      <c r="B54">
        <v>2.16</v>
      </c>
      <c r="C54">
        <f t="shared" si="0"/>
        <v>-7.6923076923076802E-2</v>
      </c>
    </row>
    <row r="55" spans="1:3" x14ac:dyDescent="0.25">
      <c r="A55" s="4">
        <v>42331</v>
      </c>
      <c r="B55">
        <v>2.2800000000000002</v>
      </c>
      <c r="C55">
        <f t="shared" si="0"/>
        <v>5.5555555555555601E-2</v>
      </c>
    </row>
    <row r="56" spans="1:3" x14ac:dyDescent="0.25">
      <c r="A56" s="4">
        <v>42332</v>
      </c>
      <c r="B56">
        <v>2.37</v>
      </c>
      <c r="C56">
        <f t="shared" si="0"/>
        <v>3.9473684210526251E-2</v>
      </c>
    </row>
    <row r="57" spans="1:3" x14ac:dyDescent="0.25">
      <c r="A57" s="4">
        <v>42333</v>
      </c>
      <c r="B57">
        <v>2.2999999999999998</v>
      </c>
      <c r="C57">
        <f t="shared" si="0"/>
        <v>-2.9535864978903072E-2</v>
      </c>
    </row>
    <row r="58" spans="1:3" x14ac:dyDescent="0.25">
      <c r="A58" s="4">
        <v>42335</v>
      </c>
      <c r="B58">
        <v>2.3199999999999998</v>
      </c>
      <c r="C58">
        <f t="shared" si="0"/>
        <v>8.6956521739130523E-3</v>
      </c>
    </row>
    <row r="59" spans="1:3" x14ac:dyDescent="0.25">
      <c r="A59" s="4">
        <v>42338</v>
      </c>
      <c r="B59">
        <v>2.2400000000000002</v>
      </c>
      <c r="C59">
        <f t="shared" si="0"/>
        <v>-3.4482758620689495E-2</v>
      </c>
    </row>
    <row r="60" spans="1:3" x14ac:dyDescent="0.25">
      <c r="A60" s="4">
        <v>42339</v>
      </c>
      <c r="B60">
        <v>2.35</v>
      </c>
      <c r="C60">
        <f t="shared" si="0"/>
        <v>4.9107142857142794E-2</v>
      </c>
    </row>
    <row r="61" spans="1:3" x14ac:dyDescent="0.25">
      <c r="A61" s="4">
        <v>42340</v>
      </c>
      <c r="B61">
        <v>2.3199999999999998</v>
      </c>
      <c r="C61">
        <f t="shared" si="0"/>
        <v>-1.2765957446808616E-2</v>
      </c>
    </row>
    <row r="62" spans="1:3" x14ac:dyDescent="0.25">
      <c r="A62" s="4">
        <v>42341</v>
      </c>
      <c r="B62">
        <v>2.19</v>
      </c>
      <c r="C62">
        <f t="shared" si="0"/>
        <v>-5.6034482758620649E-2</v>
      </c>
    </row>
    <row r="63" spans="1:3" x14ac:dyDescent="0.25">
      <c r="A63" s="4">
        <v>42342</v>
      </c>
      <c r="B63">
        <v>2.2800000000000002</v>
      </c>
      <c r="C63">
        <f t="shared" si="0"/>
        <v>4.1095890410959041E-2</v>
      </c>
    </row>
    <row r="64" spans="1:3" x14ac:dyDescent="0.25">
      <c r="A64" s="4">
        <v>42345</v>
      </c>
      <c r="B64">
        <v>2.14</v>
      </c>
      <c r="C64">
        <f t="shared" si="0"/>
        <v>-6.140350877192987E-2</v>
      </c>
    </row>
    <row r="65" spans="1:3" x14ac:dyDescent="0.25">
      <c r="A65" s="4">
        <v>42346</v>
      </c>
      <c r="B65">
        <v>2.11</v>
      </c>
      <c r="C65">
        <f t="shared" si="0"/>
        <v>-1.4018691588785163E-2</v>
      </c>
    </row>
    <row r="66" spans="1:3" x14ac:dyDescent="0.25">
      <c r="A66" s="4">
        <v>42347</v>
      </c>
      <c r="B66">
        <v>2.15</v>
      </c>
      <c r="C66">
        <f t="shared" si="0"/>
        <v>1.8957345971564E-2</v>
      </c>
    </row>
    <row r="67" spans="1:3" x14ac:dyDescent="0.25">
      <c r="A67" s="4">
        <v>42348</v>
      </c>
      <c r="B67">
        <v>2.1800000000000002</v>
      </c>
      <c r="C67">
        <f t="shared" si="0"/>
        <v>1.3953488372093139E-2</v>
      </c>
    </row>
    <row r="68" spans="1:3" x14ac:dyDescent="0.25">
      <c r="A68" s="4">
        <v>42349</v>
      </c>
      <c r="B68">
        <v>2.09</v>
      </c>
      <c r="C68">
        <f t="shared" ref="C68:C131" si="1">(B68-B67)/B67</f>
        <v>-4.1284403669724905E-2</v>
      </c>
    </row>
    <row r="69" spans="1:3" x14ac:dyDescent="0.25">
      <c r="A69" s="4">
        <v>42352</v>
      </c>
      <c r="B69">
        <v>1.9100000000000001</v>
      </c>
      <c r="C69">
        <f t="shared" si="1"/>
        <v>-8.6124401913875465E-2</v>
      </c>
    </row>
    <row r="70" spans="1:3" x14ac:dyDescent="0.25">
      <c r="A70" s="4">
        <v>42353</v>
      </c>
      <c r="B70">
        <v>1.6099999999999999</v>
      </c>
      <c r="C70">
        <f t="shared" si="1"/>
        <v>-0.15706806282722527</v>
      </c>
    </row>
    <row r="71" spans="1:3" x14ac:dyDescent="0.25">
      <c r="A71" s="4">
        <v>42354</v>
      </c>
      <c r="B71">
        <v>1.72</v>
      </c>
      <c r="C71">
        <f t="shared" si="1"/>
        <v>6.8322981366459687E-2</v>
      </c>
    </row>
    <row r="72" spans="1:3" x14ac:dyDescent="0.25">
      <c r="A72" s="4">
        <v>42355</v>
      </c>
      <c r="B72">
        <v>1.5899999999999999</v>
      </c>
      <c r="C72">
        <f t="shared" si="1"/>
        <v>-7.5581395348837274E-2</v>
      </c>
    </row>
    <row r="73" spans="1:3" x14ac:dyDescent="0.25">
      <c r="A73" s="4">
        <v>42356</v>
      </c>
      <c r="B73">
        <v>1.5699999999999998</v>
      </c>
      <c r="C73">
        <f t="shared" si="1"/>
        <v>-1.2578616352201271E-2</v>
      </c>
    </row>
    <row r="74" spans="1:3" x14ac:dyDescent="0.25">
      <c r="A74" s="4">
        <v>42359</v>
      </c>
      <c r="B74">
        <v>1.55</v>
      </c>
      <c r="C74">
        <f t="shared" si="1"/>
        <v>-1.2738853503184584E-2</v>
      </c>
    </row>
    <row r="75" spans="1:3" x14ac:dyDescent="0.25">
      <c r="A75" s="4">
        <v>42360</v>
      </c>
      <c r="B75">
        <v>1.5899999999999999</v>
      </c>
      <c r="C75">
        <f t="shared" si="1"/>
        <v>2.5806451612903104E-2</v>
      </c>
    </row>
    <row r="76" spans="1:3" x14ac:dyDescent="0.25">
      <c r="A76" s="4">
        <v>42361</v>
      </c>
      <c r="B76">
        <v>1.71</v>
      </c>
      <c r="C76">
        <f t="shared" si="1"/>
        <v>7.5471698113207628E-2</v>
      </c>
    </row>
    <row r="77" spans="1:3" x14ac:dyDescent="0.25">
      <c r="A77" s="4">
        <v>42362</v>
      </c>
      <c r="B77">
        <v>1.75</v>
      </c>
      <c r="C77">
        <f t="shared" si="1"/>
        <v>2.3391812865497099E-2</v>
      </c>
    </row>
    <row r="78" spans="1:3" x14ac:dyDescent="0.25">
      <c r="A78" s="4">
        <v>42366</v>
      </c>
      <c r="B78">
        <v>1.69</v>
      </c>
      <c r="C78">
        <f t="shared" si="1"/>
        <v>-3.4285714285714315E-2</v>
      </c>
    </row>
    <row r="79" spans="1:3" x14ac:dyDescent="0.25">
      <c r="A79" s="4">
        <v>42367</v>
      </c>
      <c r="B79">
        <v>1.72</v>
      </c>
      <c r="C79">
        <f t="shared" si="1"/>
        <v>1.7751479289940846E-2</v>
      </c>
    </row>
    <row r="80" spans="1:3" x14ac:dyDescent="0.25">
      <c r="A80" s="4">
        <v>42368</v>
      </c>
      <c r="B80">
        <v>1.67</v>
      </c>
      <c r="C80">
        <f t="shared" si="1"/>
        <v>-2.9069767441860492E-2</v>
      </c>
    </row>
    <row r="81" spans="1:3" x14ac:dyDescent="0.25">
      <c r="A81" s="4">
        <v>42369</v>
      </c>
      <c r="B81">
        <v>1.58</v>
      </c>
      <c r="C81">
        <f t="shared" si="1"/>
        <v>-5.3892215568862194E-2</v>
      </c>
    </row>
    <row r="82" spans="1:3" x14ac:dyDescent="0.25">
      <c r="A82" s="4">
        <v>42373</v>
      </c>
      <c r="B82">
        <v>1.67</v>
      </c>
      <c r="C82">
        <f t="shared" si="1"/>
        <v>5.6962025316455604E-2</v>
      </c>
    </row>
    <row r="83" spans="1:3" x14ac:dyDescent="0.25">
      <c r="A83" s="4">
        <v>42374</v>
      </c>
      <c r="B83">
        <v>1.76</v>
      </c>
      <c r="C83">
        <f t="shared" si="1"/>
        <v>5.3892215568862326E-2</v>
      </c>
    </row>
    <row r="84" spans="1:3" x14ac:dyDescent="0.25">
      <c r="A84" s="4">
        <v>42375</v>
      </c>
      <c r="B84">
        <v>1.83</v>
      </c>
      <c r="C84">
        <f t="shared" si="1"/>
        <v>3.9772727272727307E-2</v>
      </c>
    </row>
    <row r="85" spans="1:3" x14ac:dyDescent="0.25">
      <c r="A85" s="4">
        <v>42376</v>
      </c>
      <c r="B85">
        <v>1.73</v>
      </c>
      <c r="C85">
        <f t="shared" si="1"/>
        <v>-5.4644808743169446E-2</v>
      </c>
    </row>
    <row r="86" spans="1:3" x14ac:dyDescent="0.25">
      <c r="A86" s="4">
        <v>42377</v>
      </c>
      <c r="B86">
        <v>1.6099999999999999</v>
      </c>
      <c r="C86">
        <f t="shared" si="1"/>
        <v>-6.9364161849711045E-2</v>
      </c>
    </row>
    <row r="87" spans="1:3" x14ac:dyDescent="0.25">
      <c r="A87" s="4">
        <v>42380</v>
      </c>
      <c r="B87">
        <v>1.41</v>
      </c>
      <c r="C87">
        <f t="shared" si="1"/>
        <v>-0.12422360248447203</v>
      </c>
    </row>
    <row r="88" spans="1:3" x14ac:dyDescent="0.25">
      <c r="A88" s="4">
        <v>42381</v>
      </c>
      <c r="B88">
        <v>1.26</v>
      </c>
      <c r="C88">
        <f t="shared" si="1"/>
        <v>-0.1063829787234042</v>
      </c>
    </row>
    <row r="89" spans="1:3" x14ac:dyDescent="0.25">
      <c r="A89" s="4">
        <v>42382</v>
      </c>
      <c r="B89">
        <v>1.32</v>
      </c>
      <c r="C89">
        <f t="shared" si="1"/>
        <v>4.7619047619047658E-2</v>
      </c>
    </row>
    <row r="90" spans="1:3" x14ac:dyDescent="0.25">
      <c r="A90" s="4">
        <v>42383</v>
      </c>
      <c r="B90">
        <v>1.3599999999999999</v>
      </c>
      <c r="C90">
        <f t="shared" si="1"/>
        <v>3.0303030303030162E-2</v>
      </c>
    </row>
    <row r="91" spans="1:3" x14ac:dyDescent="0.25">
      <c r="A91" s="4">
        <v>42384</v>
      </c>
      <c r="B91">
        <v>1.4</v>
      </c>
      <c r="C91">
        <f t="shared" si="1"/>
        <v>2.941176470588238E-2</v>
      </c>
    </row>
    <row r="92" spans="1:3" x14ac:dyDescent="0.25">
      <c r="A92" s="4">
        <v>42388</v>
      </c>
      <c r="B92">
        <v>1.38</v>
      </c>
      <c r="C92">
        <f t="shared" si="1"/>
        <v>-1.4285714285714299E-2</v>
      </c>
    </row>
    <row r="93" spans="1:3" x14ac:dyDescent="0.25">
      <c r="A93" s="4">
        <v>42389</v>
      </c>
      <c r="B93">
        <v>1.58</v>
      </c>
      <c r="C93">
        <f t="shared" si="1"/>
        <v>0.1449275362318842</v>
      </c>
    </row>
    <row r="94" spans="1:3" x14ac:dyDescent="0.25">
      <c r="A94" s="4">
        <v>42390</v>
      </c>
      <c r="B94">
        <v>1.6400000000000001</v>
      </c>
      <c r="C94">
        <f t="shared" si="1"/>
        <v>3.7974683544303826E-2</v>
      </c>
    </row>
    <row r="95" spans="1:3" x14ac:dyDescent="0.25">
      <c r="A95" s="4">
        <v>42391</v>
      </c>
      <c r="B95">
        <v>1.58</v>
      </c>
      <c r="C95">
        <f t="shared" si="1"/>
        <v>-3.6585365853658569E-2</v>
      </c>
    </row>
    <row r="96" spans="1:3" x14ac:dyDescent="0.25">
      <c r="A96" s="4">
        <v>42394</v>
      </c>
      <c r="B96">
        <v>1.54</v>
      </c>
      <c r="C96">
        <f t="shared" si="1"/>
        <v>-2.5316455696202552E-2</v>
      </c>
    </row>
    <row r="97" spans="1:3" x14ac:dyDescent="0.25">
      <c r="A97" s="4">
        <v>42395</v>
      </c>
      <c r="B97">
        <v>1.52</v>
      </c>
      <c r="C97">
        <f t="shared" si="1"/>
        <v>-1.2987012987012998E-2</v>
      </c>
    </row>
    <row r="98" spans="1:3" x14ac:dyDescent="0.25">
      <c r="A98" s="4">
        <v>42396</v>
      </c>
      <c r="B98">
        <v>1.5</v>
      </c>
      <c r="C98">
        <f t="shared" si="1"/>
        <v>-1.3157894736842117E-2</v>
      </c>
    </row>
    <row r="99" spans="1:3" x14ac:dyDescent="0.25">
      <c r="A99" s="4">
        <v>42397</v>
      </c>
      <c r="B99">
        <v>1.5899999999999999</v>
      </c>
      <c r="C99">
        <f t="shared" si="1"/>
        <v>5.9999999999999908E-2</v>
      </c>
    </row>
    <row r="100" spans="1:3" x14ac:dyDescent="0.25">
      <c r="A100" s="4">
        <v>42398</v>
      </c>
      <c r="B100">
        <v>1.6099999999999999</v>
      </c>
      <c r="C100">
        <f t="shared" si="1"/>
        <v>1.2578616352201271E-2</v>
      </c>
    </row>
    <row r="101" spans="1:3" x14ac:dyDescent="0.25">
      <c r="A101" s="4">
        <v>42401</v>
      </c>
      <c r="B101">
        <v>1.6099999999999999</v>
      </c>
      <c r="C101">
        <f t="shared" si="1"/>
        <v>0</v>
      </c>
    </row>
    <row r="102" spans="1:3" x14ac:dyDescent="0.25">
      <c r="A102" s="4">
        <v>42402</v>
      </c>
      <c r="B102">
        <v>1.56</v>
      </c>
      <c r="C102">
        <f t="shared" si="1"/>
        <v>-3.1055900621117905E-2</v>
      </c>
    </row>
    <row r="103" spans="1:3" x14ac:dyDescent="0.25">
      <c r="A103" s="4">
        <v>42403</v>
      </c>
      <c r="B103">
        <v>1.9</v>
      </c>
      <c r="C103">
        <f t="shared" si="1"/>
        <v>0.21794871794871784</v>
      </c>
    </row>
    <row r="104" spans="1:3" x14ac:dyDescent="0.25">
      <c r="A104" s="4">
        <v>42404</v>
      </c>
      <c r="B104">
        <v>1.9300000000000002</v>
      </c>
      <c r="C104">
        <f t="shared" si="1"/>
        <v>1.5789473684210659E-2</v>
      </c>
    </row>
    <row r="105" spans="1:3" x14ac:dyDescent="0.25">
      <c r="A105" s="4">
        <v>42405</v>
      </c>
      <c r="B105">
        <v>1.8399999999999999</v>
      </c>
      <c r="C105">
        <f t="shared" si="1"/>
        <v>-4.6632124352331758E-2</v>
      </c>
    </row>
    <row r="106" spans="1:3" x14ac:dyDescent="0.25">
      <c r="A106" s="4">
        <v>42408</v>
      </c>
      <c r="B106">
        <v>1.85</v>
      </c>
      <c r="C106">
        <f t="shared" si="1"/>
        <v>5.4347826086957778E-3</v>
      </c>
    </row>
    <row r="107" spans="1:3" x14ac:dyDescent="0.25">
      <c r="A107" s="4">
        <v>42409</v>
      </c>
      <c r="B107">
        <v>1.78</v>
      </c>
      <c r="C107">
        <f t="shared" si="1"/>
        <v>-3.7837837837837868E-2</v>
      </c>
    </row>
    <row r="108" spans="1:3" x14ac:dyDescent="0.25">
      <c r="A108" s="4">
        <v>42410</v>
      </c>
      <c r="B108">
        <v>1.79</v>
      </c>
      <c r="C108">
        <f t="shared" si="1"/>
        <v>5.6179775280898927E-3</v>
      </c>
    </row>
    <row r="109" spans="1:3" x14ac:dyDescent="0.25">
      <c r="A109" s="4">
        <v>42411</v>
      </c>
      <c r="B109">
        <v>1.85</v>
      </c>
      <c r="C109">
        <f t="shared" si="1"/>
        <v>3.3519553072625725E-2</v>
      </c>
    </row>
    <row r="110" spans="1:3" x14ac:dyDescent="0.25">
      <c r="A110" s="4">
        <v>42412</v>
      </c>
      <c r="B110">
        <v>1.95</v>
      </c>
      <c r="C110">
        <f t="shared" si="1"/>
        <v>5.4054054054053981E-2</v>
      </c>
    </row>
    <row r="111" spans="1:3" x14ac:dyDescent="0.25">
      <c r="A111" s="4">
        <v>42416</v>
      </c>
      <c r="B111">
        <v>2.09</v>
      </c>
      <c r="C111">
        <f t="shared" si="1"/>
        <v>7.1794871794871748E-2</v>
      </c>
    </row>
    <row r="112" spans="1:3" x14ac:dyDescent="0.25">
      <c r="A112" s="4">
        <v>42417</v>
      </c>
      <c r="B112">
        <v>2.06</v>
      </c>
      <c r="C112">
        <f t="shared" si="1"/>
        <v>-1.435406698564584E-2</v>
      </c>
    </row>
    <row r="113" spans="1:3" x14ac:dyDescent="0.25">
      <c r="A113" s="4">
        <v>42418</v>
      </c>
      <c r="B113">
        <v>1.96</v>
      </c>
      <c r="C113">
        <f t="shared" si="1"/>
        <v>-4.854368932038839E-2</v>
      </c>
    </row>
    <row r="114" spans="1:3" x14ac:dyDescent="0.25">
      <c r="A114" s="4">
        <v>42419</v>
      </c>
      <c r="B114">
        <v>1.81</v>
      </c>
      <c r="C114">
        <f t="shared" si="1"/>
        <v>-7.6530612244897919E-2</v>
      </c>
    </row>
    <row r="115" spans="1:3" x14ac:dyDescent="0.25">
      <c r="A115" s="4">
        <v>42422</v>
      </c>
      <c r="B115">
        <v>1.98</v>
      </c>
      <c r="C115">
        <f t="shared" si="1"/>
        <v>9.3922651933701612E-2</v>
      </c>
    </row>
    <row r="116" spans="1:3" x14ac:dyDescent="0.25">
      <c r="A116" s="4">
        <v>42423</v>
      </c>
      <c r="B116">
        <v>1.81</v>
      </c>
      <c r="C116">
        <f t="shared" si="1"/>
        <v>-8.5858585858585829E-2</v>
      </c>
    </row>
    <row r="117" spans="1:3" x14ac:dyDescent="0.25">
      <c r="A117" s="4">
        <v>42424</v>
      </c>
      <c r="B117">
        <v>1.8599999999999999</v>
      </c>
      <c r="C117">
        <f t="shared" si="1"/>
        <v>2.7624309392265095E-2</v>
      </c>
    </row>
    <row r="118" spans="1:3" x14ac:dyDescent="0.25">
      <c r="A118" s="4">
        <v>42425</v>
      </c>
      <c r="B118">
        <v>1.8399999999999999</v>
      </c>
      <c r="C118">
        <f t="shared" si="1"/>
        <v>-1.075268817204302E-2</v>
      </c>
    </row>
    <row r="119" spans="1:3" x14ac:dyDescent="0.25">
      <c r="A119" s="4">
        <v>42426</v>
      </c>
      <c r="B119">
        <v>1.8199999999999998</v>
      </c>
      <c r="C119">
        <f t="shared" si="1"/>
        <v>-1.0869565217391314E-2</v>
      </c>
    </row>
    <row r="120" spans="1:3" x14ac:dyDescent="0.25">
      <c r="A120" s="4">
        <v>42429</v>
      </c>
      <c r="B120">
        <v>2.16</v>
      </c>
      <c r="C120">
        <f t="shared" si="1"/>
        <v>0.18681318681318698</v>
      </c>
    </row>
    <row r="121" spans="1:3" x14ac:dyDescent="0.25">
      <c r="A121" s="4">
        <v>42430</v>
      </c>
      <c r="B121">
        <v>2.2800000000000002</v>
      </c>
      <c r="C121">
        <f t="shared" si="1"/>
        <v>5.5555555555555601E-2</v>
      </c>
    </row>
    <row r="122" spans="1:3" x14ac:dyDescent="0.25">
      <c r="A122" s="4">
        <v>42431</v>
      </c>
      <c r="B122">
        <v>2.81</v>
      </c>
      <c r="C122">
        <f t="shared" si="1"/>
        <v>0.23245614035087708</v>
      </c>
    </row>
    <row r="123" spans="1:3" x14ac:dyDescent="0.25">
      <c r="A123" s="4">
        <v>42432</v>
      </c>
      <c r="B123">
        <v>2.7199999999999998</v>
      </c>
      <c r="C123">
        <f t="shared" si="1"/>
        <v>-3.2028469750889785E-2</v>
      </c>
    </row>
    <row r="124" spans="1:3" x14ac:dyDescent="0.25">
      <c r="A124" s="4">
        <v>42433</v>
      </c>
      <c r="B124">
        <v>2.89</v>
      </c>
      <c r="C124">
        <f t="shared" si="1"/>
        <v>6.2500000000000139E-2</v>
      </c>
    </row>
    <row r="125" spans="1:3" x14ac:dyDescent="0.25">
      <c r="A125" s="4">
        <v>42436</v>
      </c>
      <c r="B125">
        <v>3.43</v>
      </c>
      <c r="C125">
        <f t="shared" si="1"/>
        <v>0.18685121107266436</v>
      </c>
    </row>
    <row r="126" spans="1:3" x14ac:dyDescent="0.25">
      <c r="A126" s="4">
        <v>42437</v>
      </c>
      <c r="B126">
        <v>2.7199999999999998</v>
      </c>
      <c r="C126">
        <f t="shared" si="1"/>
        <v>-0.20699708454810506</v>
      </c>
    </row>
    <row r="127" spans="1:3" x14ac:dyDescent="0.25">
      <c r="A127" s="4">
        <v>42438</v>
      </c>
      <c r="B127">
        <v>2.58</v>
      </c>
      <c r="C127">
        <f t="shared" si="1"/>
        <v>-5.1470588235294004E-2</v>
      </c>
    </row>
    <row r="128" spans="1:3" x14ac:dyDescent="0.25">
      <c r="A128" s="4">
        <v>42439</v>
      </c>
      <c r="B128">
        <v>2.48</v>
      </c>
      <c r="C128">
        <f t="shared" si="1"/>
        <v>-3.8759689922480654E-2</v>
      </c>
    </row>
    <row r="129" spans="1:3" x14ac:dyDescent="0.25">
      <c r="A129" s="4">
        <v>42440</v>
      </c>
      <c r="B129">
        <v>2.35</v>
      </c>
      <c r="C129">
        <f t="shared" si="1"/>
        <v>-5.2419354838709638E-2</v>
      </c>
    </row>
    <row r="130" spans="1:3" x14ac:dyDescent="0.25">
      <c r="A130" s="4">
        <v>42443</v>
      </c>
      <c r="B130">
        <v>2.71</v>
      </c>
      <c r="C130">
        <f t="shared" si="1"/>
        <v>0.15319148936170207</v>
      </c>
    </row>
    <row r="131" spans="1:3" x14ac:dyDescent="0.25">
      <c r="A131" s="4">
        <v>42444</v>
      </c>
      <c r="B131">
        <v>2.38</v>
      </c>
      <c r="C131">
        <f t="shared" si="1"/>
        <v>-0.12177121771217715</v>
      </c>
    </row>
    <row r="132" spans="1:3" x14ac:dyDescent="0.25">
      <c r="A132" s="4">
        <v>42445</v>
      </c>
      <c r="B132">
        <v>2.5300000000000002</v>
      </c>
      <c r="C132">
        <f t="shared" ref="C132:C195" si="2">(B132-B131)/B131</f>
        <v>6.3025210084033764E-2</v>
      </c>
    </row>
    <row r="133" spans="1:3" x14ac:dyDescent="0.25">
      <c r="A133" s="4">
        <v>42446</v>
      </c>
      <c r="B133">
        <v>2.84</v>
      </c>
      <c r="C133">
        <f t="shared" si="2"/>
        <v>0.12252964426877454</v>
      </c>
    </row>
    <row r="134" spans="1:3" x14ac:dyDescent="0.25">
      <c r="A134" s="4">
        <v>42447</v>
      </c>
      <c r="B134">
        <v>3.07</v>
      </c>
      <c r="C134">
        <f t="shared" si="2"/>
        <v>8.098591549295775E-2</v>
      </c>
    </row>
    <row r="135" spans="1:3" x14ac:dyDescent="0.25">
      <c r="A135" s="4">
        <v>42450</v>
      </c>
      <c r="B135">
        <v>3.06</v>
      </c>
      <c r="C135">
        <f t="shared" si="2"/>
        <v>-3.2573289902279438E-3</v>
      </c>
    </row>
    <row r="136" spans="1:3" x14ac:dyDescent="0.25">
      <c r="A136" s="4">
        <v>42451</v>
      </c>
      <c r="B136">
        <v>3.06</v>
      </c>
      <c r="C136">
        <f t="shared" si="2"/>
        <v>0</v>
      </c>
    </row>
    <row r="137" spans="1:3" x14ac:dyDescent="0.25">
      <c r="A137" s="4">
        <v>42452</v>
      </c>
      <c r="B137">
        <v>2.6</v>
      </c>
      <c r="C137">
        <f t="shared" si="2"/>
        <v>-0.15032679738562091</v>
      </c>
    </row>
    <row r="138" spans="1:3" x14ac:dyDescent="0.25">
      <c r="A138" s="4">
        <v>42453</v>
      </c>
      <c r="B138">
        <v>2.82</v>
      </c>
      <c r="C138">
        <f t="shared" si="2"/>
        <v>8.4615384615384523E-2</v>
      </c>
    </row>
    <row r="139" spans="1:3" x14ac:dyDescent="0.25">
      <c r="A139" s="4">
        <v>42457</v>
      </c>
      <c r="B139">
        <v>2.79</v>
      </c>
      <c r="C139">
        <f t="shared" si="2"/>
        <v>-1.0638297872340358E-2</v>
      </c>
    </row>
    <row r="140" spans="1:3" x14ac:dyDescent="0.25">
      <c r="A140" s="4">
        <v>42458</v>
      </c>
      <c r="B140">
        <v>3.01</v>
      </c>
      <c r="C140">
        <f t="shared" si="2"/>
        <v>7.885304659498199E-2</v>
      </c>
    </row>
    <row r="141" spans="1:3" x14ac:dyDescent="0.25">
      <c r="A141" s="4">
        <v>42459</v>
      </c>
      <c r="B141">
        <v>2.92</v>
      </c>
      <c r="C141">
        <f t="shared" si="2"/>
        <v>-2.9900332225913578E-2</v>
      </c>
    </row>
    <row r="142" spans="1:3" x14ac:dyDescent="0.25">
      <c r="A142" s="4">
        <v>42460</v>
      </c>
      <c r="B142">
        <v>3</v>
      </c>
      <c r="C142">
        <f t="shared" si="2"/>
        <v>2.7397260273972629E-2</v>
      </c>
    </row>
    <row r="143" spans="1:3" x14ac:dyDescent="0.25">
      <c r="A143" s="4">
        <v>42461</v>
      </c>
      <c r="B143">
        <v>2.99</v>
      </c>
      <c r="C143">
        <f t="shared" si="2"/>
        <v>-3.3333333333332624E-3</v>
      </c>
    </row>
    <row r="144" spans="1:3" x14ac:dyDescent="0.25">
      <c r="A144" s="4">
        <v>42464</v>
      </c>
      <c r="B144">
        <v>2.86</v>
      </c>
      <c r="C144">
        <f t="shared" si="2"/>
        <v>-4.3478260869565327E-2</v>
      </c>
    </row>
    <row r="145" spans="1:3" x14ac:dyDescent="0.25">
      <c r="A145" s="4">
        <v>42465</v>
      </c>
      <c r="B145">
        <v>2.9</v>
      </c>
      <c r="C145">
        <f t="shared" si="2"/>
        <v>1.3986013986014E-2</v>
      </c>
    </row>
    <row r="146" spans="1:3" x14ac:dyDescent="0.25">
      <c r="A146" s="4">
        <v>42466</v>
      </c>
      <c r="B146">
        <v>2.94</v>
      </c>
      <c r="C146">
        <f t="shared" si="2"/>
        <v>1.3793103448275874E-2</v>
      </c>
    </row>
    <row r="147" spans="1:3" x14ac:dyDescent="0.25">
      <c r="A147" s="4">
        <v>42467</v>
      </c>
      <c r="B147">
        <v>2.84</v>
      </c>
      <c r="C147">
        <f t="shared" si="2"/>
        <v>-3.4013605442176902E-2</v>
      </c>
    </row>
    <row r="148" spans="1:3" x14ac:dyDescent="0.25">
      <c r="A148" s="4">
        <v>42468</v>
      </c>
      <c r="B148">
        <v>3.05</v>
      </c>
      <c r="C148">
        <f t="shared" si="2"/>
        <v>7.3943661971830971E-2</v>
      </c>
    </row>
    <row r="149" spans="1:3" x14ac:dyDescent="0.25">
      <c r="A149" s="4">
        <v>42471</v>
      </c>
      <c r="B149">
        <v>3.5300000000000002</v>
      </c>
      <c r="C149">
        <f t="shared" si="2"/>
        <v>0.15737704918032802</v>
      </c>
    </row>
    <row r="150" spans="1:3" x14ac:dyDescent="0.25">
      <c r="A150" s="4">
        <v>42472</v>
      </c>
      <c r="B150">
        <v>3.98</v>
      </c>
      <c r="C150">
        <f t="shared" si="2"/>
        <v>0.12747875354107641</v>
      </c>
    </row>
    <row r="151" spans="1:3" x14ac:dyDescent="0.25">
      <c r="A151" s="4">
        <v>42473</v>
      </c>
      <c r="B151">
        <v>3.98</v>
      </c>
      <c r="C151">
        <f t="shared" si="2"/>
        <v>0</v>
      </c>
    </row>
    <row r="152" spans="1:3" x14ac:dyDescent="0.25">
      <c r="A152" s="4">
        <v>42474</v>
      </c>
      <c r="B152">
        <v>3.98</v>
      </c>
      <c r="C152">
        <f t="shared" si="2"/>
        <v>0</v>
      </c>
    </row>
    <row r="153" spans="1:3" x14ac:dyDescent="0.25">
      <c r="A153" s="4">
        <v>42475</v>
      </c>
      <c r="B153">
        <v>4.0999999999999996</v>
      </c>
      <c r="C153">
        <f t="shared" si="2"/>
        <v>3.0150753768844137E-2</v>
      </c>
    </row>
    <row r="154" spans="1:3" x14ac:dyDescent="0.25">
      <c r="A154" s="4">
        <v>42478</v>
      </c>
      <c r="B154">
        <v>4.4000000000000004</v>
      </c>
      <c r="C154">
        <f t="shared" si="2"/>
        <v>7.3170731707317249E-2</v>
      </c>
    </row>
    <row r="155" spans="1:3" x14ac:dyDescent="0.25">
      <c r="A155" s="4">
        <v>42479</v>
      </c>
      <c r="B155">
        <v>4.71</v>
      </c>
      <c r="C155">
        <f t="shared" si="2"/>
        <v>7.0454545454545353E-2</v>
      </c>
    </row>
    <row r="156" spans="1:3" x14ac:dyDescent="0.25">
      <c r="A156" s="4">
        <v>42480</v>
      </c>
      <c r="B156">
        <v>4.42</v>
      </c>
      <c r="C156">
        <f t="shared" si="2"/>
        <v>-6.1571125265392788E-2</v>
      </c>
    </row>
    <row r="157" spans="1:3" x14ac:dyDescent="0.25">
      <c r="A157" s="4">
        <v>42481</v>
      </c>
      <c r="B157">
        <v>4.3</v>
      </c>
      <c r="C157">
        <f t="shared" si="2"/>
        <v>-2.7149321266968351E-2</v>
      </c>
    </row>
    <row r="158" spans="1:3" x14ac:dyDescent="0.25">
      <c r="A158" s="4">
        <v>42482</v>
      </c>
      <c r="B158">
        <v>4.32</v>
      </c>
      <c r="C158">
        <f t="shared" si="2"/>
        <v>4.6511627906977819E-3</v>
      </c>
    </row>
    <row r="159" spans="1:3" x14ac:dyDescent="0.25">
      <c r="A159" s="4">
        <v>42485</v>
      </c>
      <c r="B159">
        <v>3.88</v>
      </c>
      <c r="C159">
        <f t="shared" si="2"/>
        <v>-0.10185185185185193</v>
      </c>
    </row>
    <row r="160" spans="1:3" x14ac:dyDescent="0.25">
      <c r="A160" s="4">
        <v>42486</v>
      </c>
      <c r="B160">
        <v>3.9</v>
      </c>
      <c r="C160">
        <f t="shared" si="2"/>
        <v>5.1546391752577371E-3</v>
      </c>
    </row>
    <row r="161" spans="1:3" x14ac:dyDescent="0.25">
      <c r="A161" s="4">
        <v>42487</v>
      </c>
      <c r="B161">
        <v>4.3099999999999996</v>
      </c>
      <c r="C161">
        <f t="shared" si="2"/>
        <v>0.10512820512820506</v>
      </c>
    </row>
    <row r="162" spans="1:3" x14ac:dyDescent="0.25">
      <c r="A162" s="4">
        <v>42488</v>
      </c>
      <c r="B162">
        <v>5.39</v>
      </c>
      <c r="C162">
        <f t="shared" si="2"/>
        <v>0.25058004640371234</v>
      </c>
    </row>
    <row r="163" spans="1:3" x14ac:dyDescent="0.25">
      <c r="A163" s="4">
        <v>42489</v>
      </c>
      <c r="B163">
        <v>5.27</v>
      </c>
      <c r="C163">
        <f t="shared" si="2"/>
        <v>-2.2263450834879427E-2</v>
      </c>
    </row>
    <row r="164" spans="1:3" x14ac:dyDescent="0.25">
      <c r="A164" s="4">
        <v>42492</v>
      </c>
      <c r="B164">
        <v>5.28</v>
      </c>
      <c r="C164">
        <f t="shared" si="2"/>
        <v>1.8975332068312477E-3</v>
      </c>
    </row>
    <row r="165" spans="1:3" x14ac:dyDescent="0.25">
      <c r="A165" s="4">
        <v>42493</v>
      </c>
      <c r="B165">
        <v>4.6500000000000004</v>
      </c>
      <c r="C165">
        <f t="shared" si="2"/>
        <v>-0.1193181818181818</v>
      </c>
    </row>
    <row r="166" spans="1:3" x14ac:dyDescent="0.25">
      <c r="A166" s="4">
        <v>42494</v>
      </c>
      <c r="B166">
        <v>4.24</v>
      </c>
      <c r="C166">
        <f t="shared" si="2"/>
        <v>-8.817204301075271E-2</v>
      </c>
    </row>
    <row r="167" spans="1:3" x14ac:dyDescent="0.25">
      <c r="A167" s="4">
        <v>42495</v>
      </c>
      <c r="B167">
        <v>3.7</v>
      </c>
      <c r="C167">
        <f t="shared" si="2"/>
        <v>-0.12735849056603774</v>
      </c>
    </row>
    <row r="168" spans="1:3" x14ac:dyDescent="0.25">
      <c r="A168" s="4">
        <v>42496</v>
      </c>
      <c r="B168">
        <v>3.51</v>
      </c>
      <c r="C168">
        <f t="shared" si="2"/>
        <v>-5.1351351351351451E-2</v>
      </c>
    </row>
    <row r="169" spans="1:3" x14ac:dyDescent="0.25">
      <c r="A169" s="4">
        <v>42499</v>
      </c>
      <c r="B169">
        <v>3.02</v>
      </c>
      <c r="C169">
        <f t="shared" si="2"/>
        <v>-0.13960113960113954</v>
      </c>
    </row>
    <row r="170" spans="1:3" x14ac:dyDescent="0.25">
      <c r="A170" s="4">
        <v>42500</v>
      </c>
      <c r="B170">
        <v>3.21</v>
      </c>
      <c r="C170">
        <f t="shared" si="2"/>
        <v>6.29139072847682E-2</v>
      </c>
    </row>
    <row r="171" spans="1:3" x14ac:dyDescent="0.25">
      <c r="A171" s="4">
        <v>42501</v>
      </c>
      <c r="B171">
        <v>3.24</v>
      </c>
      <c r="C171">
        <f t="shared" si="2"/>
        <v>9.3457943925234419E-3</v>
      </c>
    </row>
    <row r="172" spans="1:3" x14ac:dyDescent="0.25">
      <c r="A172" s="4">
        <v>42502</v>
      </c>
      <c r="B172">
        <v>3.02</v>
      </c>
      <c r="C172">
        <f t="shared" si="2"/>
        <v>-6.7901234567901286E-2</v>
      </c>
    </row>
    <row r="173" spans="1:3" x14ac:dyDescent="0.25">
      <c r="A173" s="4">
        <v>42503</v>
      </c>
      <c r="B173">
        <v>2.91</v>
      </c>
      <c r="C173">
        <f t="shared" si="2"/>
        <v>-3.6423841059602606E-2</v>
      </c>
    </row>
    <row r="174" spans="1:3" x14ac:dyDescent="0.25">
      <c r="A174" s="4">
        <v>42506</v>
      </c>
      <c r="B174">
        <v>2.99</v>
      </c>
      <c r="C174">
        <f t="shared" si="2"/>
        <v>2.7491408934707928E-2</v>
      </c>
    </row>
    <row r="175" spans="1:3" x14ac:dyDescent="0.25">
      <c r="A175" s="4">
        <v>42507</v>
      </c>
      <c r="B175">
        <v>3.17</v>
      </c>
      <c r="C175">
        <f t="shared" si="2"/>
        <v>6.0200668896320968E-2</v>
      </c>
    </row>
    <row r="176" spans="1:3" x14ac:dyDescent="0.25">
      <c r="A176" s="4">
        <v>42508</v>
      </c>
      <c r="B176">
        <v>2.89</v>
      </c>
      <c r="C176">
        <f t="shared" si="2"/>
        <v>-8.8328075709779116E-2</v>
      </c>
    </row>
    <row r="177" spans="1:3" x14ac:dyDescent="0.25">
      <c r="A177" s="4">
        <v>42509</v>
      </c>
      <c r="B177">
        <v>2.92</v>
      </c>
      <c r="C177">
        <f t="shared" si="2"/>
        <v>1.0380622837370174E-2</v>
      </c>
    </row>
    <row r="178" spans="1:3" x14ac:dyDescent="0.25">
      <c r="A178" s="4">
        <v>42510</v>
      </c>
      <c r="B178">
        <v>2.92</v>
      </c>
      <c r="C178">
        <f t="shared" si="2"/>
        <v>0</v>
      </c>
    </row>
    <row r="179" spans="1:3" x14ac:dyDescent="0.25">
      <c r="A179" s="4">
        <v>42513</v>
      </c>
      <c r="B179">
        <v>3.03</v>
      </c>
      <c r="C179">
        <f t="shared" si="2"/>
        <v>3.7671232876712285E-2</v>
      </c>
    </row>
    <row r="180" spans="1:3" x14ac:dyDescent="0.25">
      <c r="A180" s="4">
        <v>42514</v>
      </c>
      <c r="B180">
        <v>3.02</v>
      </c>
      <c r="C180">
        <f t="shared" si="2"/>
        <v>-3.3003300330032301E-3</v>
      </c>
    </row>
    <row r="181" spans="1:3" x14ac:dyDescent="0.25">
      <c r="A181" s="4">
        <v>42515</v>
      </c>
      <c r="B181">
        <v>3.3</v>
      </c>
      <c r="C181">
        <f t="shared" si="2"/>
        <v>9.2715231788079402E-2</v>
      </c>
    </row>
    <row r="182" spans="1:3" x14ac:dyDescent="0.25">
      <c r="A182" s="4">
        <v>42516</v>
      </c>
      <c r="B182">
        <v>3.32</v>
      </c>
      <c r="C182">
        <f t="shared" si="2"/>
        <v>6.0606060606060667E-3</v>
      </c>
    </row>
    <row r="183" spans="1:3" x14ac:dyDescent="0.25">
      <c r="A183" s="4">
        <v>42517</v>
      </c>
      <c r="B183">
        <v>3.07</v>
      </c>
      <c r="C183">
        <f t="shared" si="2"/>
        <v>-7.5301204819277115E-2</v>
      </c>
    </row>
    <row r="184" spans="1:3" x14ac:dyDescent="0.25">
      <c r="A184" s="4">
        <v>42521</v>
      </c>
      <c r="B184">
        <v>4.28</v>
      </c>
      <c r="C184">
        <f t="shared" si="2"/>
        <v>0.39413680781758975</v>
      </c>
    </row>
    <row r="185" spans="1:3" x14ac:dyDescent="0.25">
      <c r="A185" s="4">
        <v>42522</v>
      </c>
      <c r="B185">
        <v>4.38</v>
      </c>
      <c r="C185">
        <f t="shared" si="2"/>
        <v>2.3364485981308327E-2</v>
      </c>
    </row>
    <row r="186" spans="1:3" x14ac:dyDescent="0.25">
      <c r="A186" s="4">
        <v>42523</v>
      </c>
      <c r="B186">
        <v>4.37</v>
      </c>
      <c r="C186">
        <f t="shared" si="2"/>
        <v>-2.2831050228310015E-3</v>
      </c>
    </row>
    <row r="187" spans="1:3" x14ac:dyDescent="0.25">
      <c r="A187" s="4">
        <v>42524</v>
      </c>
      <c r="B187">
        <v>4.6500000000000004</v>
      </c>
      <c r="C187">
        <f t="shared" si="2"/>
        <v>6.4073226544622483E-2</v>
      </c>
    </row>
    <row r="188" spans="1:3" x14ac:dyDescent="0.25">
      <c r="A188" s="4">
        <v>42527</v>
      </c>
      <c r="B188">
        <v>5.0199999999999996</v>
      </c>
      <c r="C188">
        <f t="shared" si="2"/>
        <v>7.9569892473118103E-2</v>
      </c>
    </row>
    <row r="189" spans="1:3" x14ac:dyDescent="0.25">
      <c r="A189" s="4">
        <v>42528</v>
      </c>
      <c r="B189">
        <v>4.91</v>
      </c>
      <c r="C189">
        <f t="shared" si="2"/>
        <v>-2.1912350597609452E-2</v>
      </c>
    </row>
    <row r="190" spans="1:3" x14ac:dyDescent="0.25">
      <c r="A190" s="4">
        <v>42529</v>
      </c>
      <c r="B190">
        <v>5.41</v>
      </c>
      <c r="C190">
        <f t="shared" si="2"/>
        <v>0.10183299389002036</v>
      </c>
    </row>
    <row r="191" spans="1:3" x14ac:dyDescent="0.25">
      <c r="A191" s="4">
        <v>42530</v>
      </c>
      <c r="B191">
        <v>5.0999999999999996</v>
      </c>
      <c r="C191">
        <f t="shared" si="2"/>
        <v>-5.7301293900184937E-2</v>
      </c>
    </row>
    <row r="192" spans="1:3" x14ac:dyDescent="0.25">
      <c r="A192" s="4">
        <v>42531</v>
      </c>
      <c r="B192">
        <v>5.16</v>
      </c>
      <c r="C192">
        <f t="shared" si="2"/>
        <v>1.176470588235304E-2</v>
      </c>
    </row>
    <row r="193" spans="1:3" x14ac:dyDescent="0.25">
      <c r="A193" s="4">
        <v>42534</v>
      </c>
      <c r="B193">
        <v>5.12</v>
      </c>
      <c r="C193">
        <f t="shared" si="2"/>
        <v>-7.7519379844961309E-3</v>
      </c>
    </row>
    <row r="194" spans="1:3" x14ac:dyDescent="0.25">
      <c r="A194" s="4">
        <v>42535</v>
      </c>
      <c r="B194">
        <v>4.8</v>
      </c>
      <c r="C194">
        <f t="shared" si="2"/>
        <v>-6.2500000000000056E-2</v>
      </c>
    </row>
    <row r="195" spans="1:3" x14ac:dyDescent="0.25">
      <c r="A195" s="4">
        <v>42536</v>
      </c>
      <c r="B195">
        <v>4.95</v>
      </c>
      <c r="C195">
        <f t="shared" si="2"/>
        <v>3.1250000000000076E-2</v>
      </c>
    </row>
    <row r="196" spans="1:3" x14ac:dyDescent="0.25">
      <c r="A196" s="4">
        <v>42537</v>
      </c>
      <c r="B196">
        <v>4.8</v>
      </c>
      <c r="C196">
        <f t="shared" ref="C196:C243" si="3">(B196-B195)/B195</f>
        <v>-3.0303030303030373E-2</v>
      </c>
    </row>
    <row r="197" spans="1:3" x14ac:dyDescent="0.25">
      <c r="A197" s="4">
        <v>42538</v>
      </c>
      <c r="B197">
        <v>4.91</v>
      </c>
      <c r="C197">
        <f t="shared" si="3"/>
        <v>2.2916666666666734E-2</v>
      </c>
    </row>
    <row r="198" spans="1:3" x14ac:dyDescent="0.25">
      <c r="A198" s="4">
        <v>42541</v>
      </c>
      <c r="B198">
        <v>5.04</v>
      </c>
      <c r="C198">
        <f t="shared" si="3"/>
        <v>2.6476578411405272E-2</v>
      </c>
    </row>
    <row r="199" spans="1:3" x14ac:dyDescent="0.25">
      <c r="A199" s="4">
        <v>42542</v>
      </c>
      <c r="B199">
        <v>5.07</v>
      </c>
      <c r="C199">
        <f t="shared" si="3"/>
        <v>5.9523809523810015E-3</v>
      </c>
    </row>
    <row r="200" spans="1:3" x14ac:dyDescent="0.25">
      <c r="A200" s="4">
        <v>42543</v>
      </c>
      <c r="B200">
        <v>5.09</v>
      </c>
      <c r="C200">
        <f t="shared" si="3"/>
        <v>3.9447731755423224E-3</v>
      </c>
    </row>
    <row r="201" spans="1:3" x14ac:dyDescent="0.25">
      <c r="A201" s="4">
        <v>42544</v>
      </c>
      <c r="B201">
        <v>5.25</v>
      </c>
      <c r="C201">
        <f t="shared" si="3"/>
        <v>3.1434184675834996E-2</v>
      </c>
    </row>
    <row r="202" spans="1:3" x14ac:dyDescent="0.25">
      <c r="A202" s="4">
        <v>42545</v>
      </c>
      <c r="B202">
        <v>4.97</v>
      </c>
      <c r="C202">
        <f t="shared" si="3"/>
        <v>-5.3333333333333378E-2</v>
      </c>
    </row>
    <row r="203" spans="1:3" x14ac:dyDescent="0.25">
      <c r="A203" s="4">
        <v>42548</v>
      </c>
      <c r="B203">
        <v>4.6500000000000004</v>
      </c>
      <c r="C203">
        <f t="shared" si="3"/>
        <v>-6.4386317907444549E-2</v>
      </c>
    </row>
    <row r="204" spans="1:3" x14ac:dyDescent="0.25">
      <c r="A204" s="4">
        <v>42549</v>
      </c>
      <c r="B204">
        <v>4.93</v>
      </c>
      <c r="C204">
        <f t="shared" si="3"/>
        <v>6.0215053763440718E-2</v>
      </c>
    </row>
    <row r="205" spans="1:3" x14ac:dyDescent="0.25">
      <c r="A205" s="4">
        <v>42550</v>
      </c>
      <c r="B205">
        <v>5.16</v>
      </c>
      <c r="C205">
        <f t="shared" si="3"/>
        <v>4.665314401622727E-2</v>
      </c>
    </row>
    <row r="206" spans="1:3" x14ac:dyDescent="0.25">
      <c r="A206" s="4">
        <v>42551</v>
      </c>
      <c r="B206">
        <v>5.67</v>
      </c>
      <c r="C206">
        <f t="shared" si="3"/>
        <v>9.8837209302325535E-2</v>
      </c>
    </row>
    <row r="207" spans="1:3" x14ac:dyDescent="0.25">
      <c r="A207" s="4">
        <v>42552</v>
      </c>
      <c r="B207">
        <v>5.74</v>
      </c>
      <c r="C207">
        <f t="shared" si="3"/>
        <v>1.2345679012345729E-2</v>
      </c>
    </row>
    <row r="208" spans="1:3" x14ac:dyDescent="0.25">
      <c r="A208" s="4">
        <v>42556</v>
      </c>
      <c r="B208">
        <v>5.59</v>
      </c>
      <c r="C208">
        <f t="shared" si="3"/>
        <v>-2.6132404181184728E-2</v>
      </c>
    </row>
    <row r="209" spans="1:3" x14ac:dyDescent="0.25">
      <c r="A209" s="4">
        <v>42557</v>
      </c>
      <c r="B209">
        <v>5.8100000000000005</v>
      </c>
      <c r="C209">
        <f t="shared" si="3"/>
        <v>3.9355992844365049E-2</v>
      </c>
    </row>
    <row r="210" spans="1:3" x14ac:dyDescent="0.25">
      <c r="A210" s="4">
        <v>42558</v>
      </c>
      <c r="B210">
        <v>5.9399999999999995</v>
      </c>
      <c r="C210">
        <f t="shared" si="3"/>
        <v>2.237521514629931E-2</v>
      </c>
    </row>
    <row r="211" spans="1:3" x14ac:dyDescent="0.25">
      <c r="A211" s="4">
        <v>42559</v>
      </c>
      <c r="B211">
        <v>6.1</v>
      </c>
      <c r="C211">
        <f t="shared" si="3"/>
        <v>2.6936026936026963E-2</v>
      </c>
    </row>
    <row r="212" spans="1:3" x14ac:dyDescent="0.25">
      <c r="A212" s="4">
        <v>42562</v>
      </c>
      <c r="B212">
        <v>6.72</v>
      </c>
      <c r="C212">
        <f t="shared" si="3"/>
        <v>0.10163934426229511</v>
      </c>
    </row>
    <row r="213" spans="1:3" x14ac:dyDescent="0.25">
      <c r="A213" s="4">
        <v>42563</v>
      </c>
      <c r="B213">
        <v>7.33</v>
      </c>
      <c r="C213">
        <f t="shared" si="3"/>
        <v>9.0773809523809576E-2</v>
      </c>
    </row>
    <row r="214" spans="1:3" x14ac:dyDescent="0.25">
      <c r="A214" s="4">
        <v>42564</v>
      </c>
      <c r="B214">
        <v>7.29</v>
      </c>
      <c r="C214">
        <f t="shared" si="3"/>
        <v>-5.4570259208731285E-3</v>
      </c>
    </row>
    <row r="215" spans="1:3" x14ac:dyDescent="0.25">
      <c r="A215" s="4">
        <v>42565</v>
      </c>
      <c r="B215">
        <v>7.25</v>
      </c>
      <c r="C215">
        <f t="shared" si="3"/>
        <v>-5.4869684499314177E-3</v>
      </c>
    </row>
    <row r="216" spans="1:3" x14ac:dyDescent="0.25">
      <c r="A216" s="4">
        <v>42566</v>
      </c>
      <c r="B216">
        <v>7.3</v>
      </c>
      <c r="C216">
        <f t="shared" si="3"/>
        <v>6.8965517241379067E-3</v>
      </c>
    </row>
    <row r="217" spans="1:3" x14ac:dyDescent="0.25">
      <c r="A217" s="4">
        <v>42569</v>
      </c>
      <c r="B217">
        <v>7.45</v>
      </c>
      <c r="C217">
        <f t="shared" si="3"/>
        <v>2.0547945205479503E-2</v>
      </c>
    </row>
    <row r="218" spans="1:3" x14ac:dyDescent="0.25">
      <c r="A218" s="4">
        <v>42570</v>
      </c>
      <c r="B218">
        <v>7.03</v>
      </c>
      <c r="C218">
        <f t="shared" si="3"/>
        <v>-5.6375838926174489E-2</v>
      </c>
    </row>
    <row r="219" spans="1:3" x14ac:dyDescent="0.25">
      <c r="A219" s="4">
        <v>42571</v>
      </c>
      <c r="B219">
        <v>7.01</v>
      </c>
      <c r="C219">
        <f t="shared" si="3"/>
        <v>-2.8449502133713316E-3</v>
      </c>
    </row>
    <row r="220" spans="1:3" x14ac:dyDescent="0.25">
      <c r="A220" s="4">
        <v>42572</v>
      </c>
      <c r="B220">
        <v>7.08</v>
      </c>
      <c r="C220">
        <f t="shared" si="3"/>
        <v>9.985734664764663E-3</v>
      </c>
    </row>
    <row r="221" spans="1:3" x14ac:dyDescent="0.25">
      <c r="A221" s="4">
        <v>42573</v>
      </c>
      <c r="B221">
        <v>7.15</v>
      </c>
      <c r="C221">
        <f t="shared" si="3"/>
        <v>9.8870056497175549E-3</v>
      </c>
    </row>
    <row r="222" spans="1:3" x14ac:dyDescent="0.25">
      <c r="A222" s="4">
        <v>42576</v>
      </c>
      <c r="B222">
        <v>7.11</v>
      </c>
      <c r="C222">
        <f t="shared" si="3"/>
        <v>-5.5944055944055987E-3</v>
      </c>
    </row>
    <row r="223" spans="1:3" x14ac:dyDescent="0.25">
      <c r="A223" s="4">
        <v>42577</v>
      </c>
      <c r="B223">
        <v>8.02</v>
      </c>
      <c r="C223">
        <f t="shared" si="3"/>
        <v>0.1279887482419127</v>
      </c>
    </row>
    <row r="224" spans="1:3" x14ac:dyDescent="0.25">
      <c r="A224" s="4">
        <v>42578</v>
      </c>
      <c r="B224">
        <v>7.85</v>
      </c>
      <c r="C224">
        <f t="shared" si="3"/>
        <v>-2.1197007481296749E-2</v>
      </c>
    </row>
    <row r="225" spans="1:3" x14ac:dyDescent="0.25">
      <c r="A225" s="4">
        <v>42579</v>
      </c>
      <c r="B225">
        <v>8.09</v>
      </c>
      <c r="C225">
        <f t="shared" si="3"/>
        <v>3.057324840764334E-2</v>
      </c>
    </row>
    <row r="226" spans="1:3" x14ac:dyDescent="0.25">
      <c r="A226" s="4">
        <v>42580</v>
      </c>
      <c r="B226">
        <v>7.91</v>
      </c>
      <c r="C226">
        <f t="shared" si="3"/>
        <v>-2.2249690976514181E-2</v>
      </c>
    </row>
    <row r="227" spans="1:3" x14ac:dyDescent="0.25">
      <c r="A227" s="4">
        <v>42583</v>
      </c>
      <c r="B227">
        <v>8.0299999999999994</v>
      </c>
      <c r="C227">
        <f t="shared" si="3"/>
        <v>1.5170670037926576E-2</v>
      </c>
    </row>
    <row r="228" spans="1:3" x14ac:dyDescent="0.25">
      <c r="A228" s="4">
        <v>42584</v>
      </c>
      <c r="B228">
        <v>7.96</v>
      </c>
      <c r="C228">
        <f t="shared" si="3"/>
        <v>-8.7173100871730264E-3</v>
      </c>
    </row>
    <row r="229" spans="1:3" x14ac:dyDescent="0.25">
      <c r="A229" s="4">
        <v>42585</v>
      </c>
      <c r="B229">
        <v>8.07</v>
      </c>
      <c r="C229">
        <f t="shared" si="3"/>
        <v>1.3819095477386975E-2</v>
      </c>
    </row>
    <row r="230" spans="1:3" x14ac:dyDescent="0.25">
      <c r="A230" s="4">
        <v>42586</v>
      </c>
      <c r="B230">
        <v>8.11</v>
      </c>
      <c r="C230">
        <f t="shared" si="3"/>
        <v>4.9566294919453713E-3</v>
      </c>
    </row>
    <row r="231" spans="1:3" x14ac:dyDescent="0.25">
      <c r="A231" s="4">
        <v>42587</v>
      </c>
      <c r="B231">
        <v>8.11</v>
      </c>
      <c r="C231">
        <f t="shared" si="3"/>
        <v>0</v>
      </c>
    </row>
    <row r="232" spans="1:3" x14ac:dyDescent="0.25">
      <c r="A232" s="4">
        <v>42590</v>
      </c>
      <c r="B232">
        <v>8.07</v>
      </c>
      <c r="C232">
        <f t="shared" si="3"/>
        <v>-4.9321824907520529E-3</v>
      </c>
    </row>
    <row r="233" spans="1:3" x14ac:dyDescent="0.25">
      <c r="A233" s="4">
        <v>42591</v>
      </c>
      <c r="B233">
        <v>7.7</v>
      </c>
      <c r="C233">
        <f t="shared" si="3"/>
        <v>-4.5848822800495674E-2</v>
      </c>
    </row>
    <row r="234" spans="1:3" x14ac:dyDescent="0.25">
      <c r="A234" s="4">
        <v>42592</v>
      </c>
      <c r="B234">
        <v>7.07</v>
      </c>
      <c r="C234">
        <f t="shared" si="3"/>
        <v>-8.1818181818181804E-2</v>
      </c>
    </row>
    <row r="235" spans="1:3" x14ac:dyDescent="0.25">
      <c r="A235" s="4">
        <v>42593</v>
      </c>
      <c r="B235">
        <v>6.62</v>
      </c>
      <c r="C235">
        <f t="shared" si="3"/>
        <v>-6.3649222065063668E-2</v>
      </c>
    </row>
    <row r="236" spans="1:3" x14ac:dyDescent="0.25">
      <c r="A236" s="4">
        <v>42594</v>
      </c>
      <c r="B236">
        <v>6.35</v>
      </c>
      <c r="C236">
        <f t="shared" si="3"/>
        <v>-4.0785498489426052E-2</v>
      </c>
    </row>
    <row r="237" spans="1:3" x14ac:dyDescent="0.25">
      <c r="A237" s="4">
        <v>42597</v>
      </c>
      <c r="B237">
        <v>6.7</v>
      </c>
      <c r="C237">
        <f t="shared" si="3"/>
        <v>5.5118110236220562E-2</v>
      </c>
    </row>
    <row r="238" spans="1:3" x14ac:dyDescent="0.25">
      <c r="A238" s="4">
        <v>42598</v>
      </c>
      <c r="B238">
        <v>6.35</v>
      </c>
      <c r="C238">
        <f t="shared" si="3"/>
        <v>-5.2238805970149335E-2</v>
      </c>
    </row>
    <row r="239" spans="1:3" x14ac:dyDescent="0.25">
      <c r="A239" s="4">
        <v>42599</v>
      </c>
      <c r="B239">
        <v>6.28</v>
      </c>
      <c r="C239">
        <f t="shared" si="3"/>
        <v>-1.1023622047244001E-2</v>
      </c>
    </row>
    <row r="240" spans="1:3" x14ac:dyDescent="0.25">
      <c r="A240" s="4">
        <v>42600</v>
      </c>
      <c r="B240">
        <v>6.33</v>
      </c>
      <c r="C240">
        <f t="shared" si="3"/>
        <v>7.9617834394904181E-3</v>
      </c>
    </row>
    <row r="241" spans="1:3" x14ac:dyDescent="0.25">
      <c r="A241" s="4">
        <v>42601</v>
      </c>
      <c r="B241">
        <v>6.09</v>
      </c>
      <c r="C241">
        <f t="shared" si="3"/>
        <v>-3.7914691943127993E-2</v>
      </c>
    </row>
    <row r="242" spans="1:3" x14ac:dyDescent="0.25">
      <c r="A242" s="4">
        <v>42604</v>
      </c>
      <c r="B242">
        <v>6.25</v>
      </c>
      <c r="C242">
        <f t="shared" si="3"/>
        <v>2.6272577996715951E-2</v>
      </c>
    </row>
    <row r="243" spans="1:3" x14ac:dyDescent="0.25">
      <c r="A243" s="4">
        <v>42605</v>
      </c>
      <c r="B243">
        <v>6.27</v>
      </c>
      <c r="C243">
        <f t="shared" si="3"/>
        <v>3.1999999999999316E-3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43"/>
  <sheetViews>
    <sheetView workbookViewId="0">
      <selection activeCell="D3" sqref="D3"/>
    </sheetView>
  </sheetViews>
  <sheetFormatPr defaultRowHeight="15" x14ac:dyDescent="0.25"/>
  <cols>
    <col min="1" max="1" width="13.42578125" customWidth="1"/>
    <col min="4" max="5" width="39.42578125" customWidth="1"/>
    <col min="6" max="6" width="32.42578125" bestFit="1" customWidth="1"/>
    <col min="7" max="7" width="31.140625" bestFit="1" customWidth="1"/>
    <col min="10" max="10" width="10.7109375" customWidth="1"/>
    <col min="11" max="11" width="27.28515625" customWidth="1"/>
    <col min="14" max="15" width="22.140625" customWidth="1"/>
    <col min="16" max="16" width="36.85546875" bestFit="1" customWidth="1"/>
    <col min="17" max="17" width="29.7109375" customWidth="1"/>
    <col min="18" max="18" width="12" customWidth="1"/>
    <col min="19" max="19" width="10.7109375" customWidth="1"/>
    <col min="20" max="20" width="17.42578125" customWidth="1"/>
  </cols>
  <sheetData>
    <row r="1" spans="1:21" ht="15.75" thickBot="1" x14ac:dyDescent="0.3">
      <c r="A1" t="s">
        <v>8</v>
      </c>
    </row>
    <row r="2" spans="1:21" ht="15.75" thickBot="1" x14ac:dyDescent="0.3">
      <c r="A2" t="s">
        <v>9</v>
      </c>
      <c r="B2" t="s">
        <v>10</v>
      </c>
      <c r="C2" t="s">
        <v>21</v>
      </c>
      <c r="D2" t="s">
        <v>22</v>
      </c>
      <c r="E2" t="s">
        <v>44</v>
      </c>
      <c r="F2" t="s">
        <v>63</v>
      </c>
      <c r="G2" s="5" t="s">
        <v>46</v>
      </c>
      <c r="H2" s="20">
        <f>SUM(F4:F123)/(COUNT(C4:C123)-2)</f>
        <v>4.6546701024572064E-3</v>
      </c>
      <c r="J2" s="5" t="s">
        <v>23</v>
      </c>
      <c r="K2" s="6" t="s">
        <v>24</v>
      </c>
      <c r="L2" s="6" t="s">
        <v>25</v>
      </c>
      <c r="M2" s="6" t="s">
        <v>26</v>
      </c>
      <c r="N2" s="6" t="s">
        <v>27</v>
      </c>
      <c r="O2" s="16" t="s">
        <v>37</v>
      </c>
      <c r="P2" s="17" t="s">
        <v>38</v>
      </c>
      <c r="Q2" s="7" t="s">
        <v>28</v>
      </c>
      <c r="R2">
        <f>SUM(N3:N8)</f>
        <v>-9.3691985152532326E-2</v>
      </c>
    </row>
    <row r="3" spans="1:21" ht="16.5" thickBot="1" x14ac:dyDescent="0.3">
      <c r="A3" s="4">
        <v>42257</v>
      </c>
      <c r="B3">
        <v>4.0599999999999996</v>
      </c>
      <c r="C3">
        <v>0</v>
      </c>
      <c r="D3" s="8">
        <f>AVERAGE(C4:C123)</f>
        <v>-1.1005868865654282E-3</v>
      </c>
      <c r="E3" s="15"/>
      <c r="G3" s="18" t="s">
        <v>47</v>
      </c>
      <c r="H3" s="10">
        <f>SQRT(H2)</f>
        <v>6.8225142744132133E-2</v>
      </c>
      <c r="J3" s="9">
        <v>42433</v>
      </c>
      <c r="K3" s="7">
        <v>2.89</v>
      </c>
      <c r="L3" s="7">
        <v>6.2500000000000139E-2</v>
      </c>
      <c r="M3" s="7">
        <f t="shared" ref="M3:M8" si="0">1+L3</f>
        <v>1.0625000000000002</v>
      </c>
      <c r="N3" s="7">
        <f t="shared" ref="N3:N8" si="1">L3-$D$3</f>
        <v>6.3600586886565572E-2</v>
      </c>
      <c r="O3" s="7">
        <f t="shared" ref="O3:O8" si="2">(N3-$R$4)^2</f>
        <v>6.2751616242334553E-3</v>
      </c>
      <c r="P3" s="10">
        <f t="shared" ref="P3:P8" si="3">(N3-$R$5)^2</f>
        <v>7.2547111932458582E-3</v>
      </c>
      <c r="Q3" s="7" t="s">
        <v>29</v>
      </c>
      <c r="R3">
        <f>PRODUCT(M3:M8)-(U3^6)</f>
        <v>-0.1294440331771044</v>
      </c>
      <c r="T3" t="s">
        <v>30</v>
      </c>
      <c r="U3">
        <f>1+D3</f>
        <v>0.99889941311343455</v>
      </c>
    </row>
    <row r="4" spans="1:21" x14ac:dyDescent="0.25">
      <c r="A4" s="4">
        <v>42258</v>
      </c>
      <c r="B4">
        <v>3.66</v>
      </c>
      <c r="C4">
        <f t="shared" ref="C4:C67" si="4">(B4-B3)/B3</f>
        <v>-9.8522167487684609E-2</v>
      </c>
      <c r="E4">
        <f>C4-$D$3</f>
        <v>-9.7421580601119176E-2</v>
      </c>
      <c r="F4">
        <f>E4^2</f>
        <v>9.4909643668203598E-3</v>
      </c>
      <c r="G4" s="18" t="s">
        <v>48</v>
      </c>
      <c r="H4" s="10">
        <f>R2</f>
        <v>-9.3691985152532326E-2</v>
      </c>
      <c r="J4" s="9">
        <v>42436</v>
      </c>
      <c r="K4" s="7">
        <v>3.43</v>
      </c>
      <c r="L4" s="7">
        <v>0.18685121107266436</v>
      </c>
      <c r="M4" s="7">
        <f t="shared" si="0"/>
        <v>1.1868512110726643</v>
      </c>
      <c r="N4" s="7">
        <f t="shared" si="1"/>
        <v>0.18795179795922978</v>
      </c>
      <c r="O4" s="7">
        <f t="shared" si="2"/>
        <v>4.1439575935198168E-2</v>
      </c>
      <c r="P4" s="10">
        <f t="shared" si="3"/>
        <v>4.3901062327605107E-2</v>
      </c>
      <c r="Q4" s="7" t="s">
        <v>31</v>
      </c>
      <c r="R4">
        <f>R2/6</f>
        <v>-1.5615330858755388E-2</v>
      </c>
    </row>
    <row r="5" spans="1:21" x14ac:dyDescent="0.25">
      <c r="A5" s="4">
        <v>42261</v>
      </c>
      <c r="B5">
        <v>3.25</v>
      </c>
      <c r="C5">
        <f t="shared" si="4"/>
        <v>-0.11202185792349731</v>
      </c>
      <c r="E5">
        <f t="shared" ref="E5:E68" si="5">C5-$D$3</f>
        <v>-0.11092127103693188</v>
      </c>
      <c r="F5">
        <f t="shared" ref="F5:F68" si="6">E5^2</f>
        <v>1.2303528368448502E-2</v>
      </c>
      <c r="G5" s="18" t="s">
        <v>49</v>
      </c>
      <c r="H5" s="10">
        <f>R12</f>
        <v>1.3561890277838609</v>
      </c>
      <c r="J5" s="9">
        <v>42437</v>
      </c>
      <c r="K5" s="7">
        <v>2.7199999999999998</v>
      </c>
      <c r="L5" s="7">
        <v>-0.20699708454810506</v>
      </c>
      <c r="M5" s="7">
        <f t="shared" si="0"/>
        <v>0.79300291545189494</v>
      </c>
      <c r="N5" s="7">
        <f t="shared" si="1"/>
        <v>-0.20589649766153964</v>
      </c>
      <c r="O5" s="7">
        <f t="shared" si="2"/>
        <v>3.6206922439829009E-2</v>
      </c>
      <c r="P5" s="10">
        <f t="shared" si="3"/>
        <v>3.3974781105759397E-2</v>
      </c>
      <c r="Q5" s="11" t="s">
        <v>32</v>
      </c>
      <c r="R5">
        <f>R3/6</f>
        <v>-2.1574005529517399E-2</v>
      </c>
    </row>
    <row r="6" spans="1:21" x14ac:dyDescent="0.25">
      <c r="A6" s="4">
        <v>42262</v>
      </c>
      <c r="B6">
        <v>3.2</v>
      </c>
      <c r="C6">
        <f t="shared" si="4"/>
        <v>-1.538461538461533E-2</v>
      </c>
      <c r="E6">
        <f t="shared" si="5"/>
        <v>-1.4284028498049902E-2</v>
      </c>
      <c r="F6">
        <f t="shared" si="6"/>
        <v>2.0403347013310175E-4</v>
      </c>
      <c r="G6" s="18" t="s">
        <v>50</v>
      </c>
      <c r="H6" s="10">
        <f>SQRT(H2*6)</f>
        <v>0.16711678735166985</v>
      </c>
      <c r="J6" s="9">
        <v>42438</v>
      </c>
      <c r="K6" s="7">
        <v>2.58</v>
      </c>
      <c r="L6" s="7">
        <v>-5.1470588235294004E-2</v>
      </c>
      <c r="M6" s="7">
        <f t="shared" si="0"/>
        <v>0.94852941176470595</v>
      </c>
      <c r="N6" s="7">
        <f t="shared" si="1"/>
        <v>-5.0370001348728578E-2</v>
      </c>
      <c r="O6" s="7">
        <f t="shared" si="2"/>
        <v>1.2078871208666131E-3</v>
      </c>
      <c r="P6" s="10">
        <f t="shared" si="3"/>
        <v>8.2920937522002771E-4</v>
      </c>
      <c r="Q6" s="11" t="s">
        <v>39</v>
      </c>
      <c r="R6">
        <f>SUM(O3:O8)/6</f>
        <v>1.4481701738701223E-2</v>
      </c>
    </row>
    <row r="7" spans="1:21" x14ac:dyDescent="0.25">
      <c r="A7" s="4">
        <v>42263</v>
      </c>
      <c r="B7">
        <v>3.34</v>
      </c>
      <c r="C7">
        <f t="shared" si="4"/>
        <v>4.37499999999999E-2</v>
      </c>
      <c r="E7">
        <f t="shared" si="5"/>
        <v>4.4850586886565326E-2</v>
      </c>
      <c r="F7">
        <f t="shared" si="6"/>
        <v>2.0115751440693457E-3</v>
      </c>
      <c r="G7" s="18" t="s">
        <v>51</v>
      </c>
      <c r="H7" s="10">
        <f>SQRT(H2*125)</f>
        <v>0.76278028475253001</v>
      </c>
      <c r="J7" s="9">
        <v>42439</v>
      </c>
      <c r="K7" s="7">
        <v>2.48</v>
      </c>
      <c r="L7" s="7">
        <v>-3.8759689922480654E-2</v>
      </c>
      <c r="M7" s="7">
        <f t="shared" si="0"/>
        <v>0.96124031007751931</v>
      </c>
      <c r="N7" s="7">
        <f t="shared" si="1"/>
        <v>-3.7659103035915228E-2</v>
      </c>
      <c r="O7" s="7">
        <f t="shared" si="2"/>
        <v>4.8592789179852623E-4</v>
      </c>
      <c r="P7" s="10">
        <f t="shared" si="3"/>
        <v>2.5873036179032566E-4</v>
      </c>
      <c r="Q7" s="11" t="s">
        <v>40</v>
      </c>
      <c r="R7">
        <f>SQRT(R6)</f>
        <v>0.12033994240775264</v>
      </c>
    </row>
    <row r="8" spans="1:21" ht="15.75" thickBot="1" x14ac:dyDescent="0.3">
      <c r="A8" s="4">
        <v>42264</v>
      </c>
      <c r="B8">
        <v>3.2</v>
      </c>
      <c r="C8">
        <f t="shared" si="4"/>
        <v>-4.1916167664670566E-2</v>
      </c>
      <c r="E8">
        <f t="shared" si="5"/>
        <v>-4.081558077810514E-2</v>
      </c>
      <c r="F8">
        <f t="shared" si="6"/>
        <v>1.6659116342540258E-3</v>
      </c>
      <c r="G8" s="18" t="s">
        <v>52</v>
      </c>
      <c r="H8" s="10">
        <f>H4/H6</f>
        <v>-0.56063778293782607</v>
      </c>
      <c r="J8" s="12">
        <v>42440</v>
      </c>
      <c r="K8" s="13">
        <v>2.35</v>
      </c>
      <c r="L8" s="13">
        <v>-5.2419354838709638E-2</v>
      </c>
      <c r="M8" s="13">
        <f t="shared" si="0"/>
        <v>0.94758064516129037</v>
      </c>
      <c r="N8" s="13">
        <f t="shared" si="1"/>
        <v>-5.1318767952144212E-2</v>
      </c>
      <c r="O8" s="13">
        <f t="shared" si="2"/>
        <v>1.2747354202815729E-3</v>
      </c>
      <c r="P8" s="14">
        <f t="shared" si="3"/>
        <v>8.8475089157851209E-4</v>
      </c>
      <c r="Q8" s="11" t="s">
        <v>41</v>
      </c>
      <c r="R8">
        <f>SUM(P3:P8)/6</f>
        <v>1.4517207542533208E-2</v>
      </c>
    </row>
    <row r="9" spans="1:21" ht="15.75" thickBot="1" x14ac:dyDescent="0.3">
      <c r="A9" s="4">
        <v>42265</v>
      </c>
      <c r="B9">
        <v>3.08</v>
      </c>
      <c r="C9">
        <f t="shared" si="4"/>
        <v>-3.7500000000000033E-2</v>
      </c>
      <c r="E9">
        <f t="shared" si="5"/>
        <v>-3.6399413113434607E-2</v>
      </c>
      <c r="F9">
        <f t="shared" si="6"/>
        <v>1.3249172750024753E-3</v>
      </c>
      <c r="G9" s="19" t="s">
        <v>53</v>
      </c>
      <c r="H9" s="14">
        <f>H5/H7</f>
        <v>1.7779550086613098</v>
      </c>
      <c r="O9" s="7"/>
      <c r="P9" s="7"/>
      <c r="Q9" s="11" t="s">
        <v>42</v>
      </c>
      <c r="R9">
        <f>SQRT(R8)</f>
        <v>0.12048737503379019</v>
      </c>
    </row>
    <row r="10" spans="1:21" x14ac:dyDescent="0.25">
      <c r="A10" s="4">
        <v>42268</v>
      </c>
      <c r="B10">
        <v>2.91</v>
      </c>
      <c r="C10">
        <f t="shared" si="4"/>
        <v>-5.5194805194805172E-2</v>
      </c>
      <c r="E10">
        <f t="shared" si="5"/>
        <v>-5.4094218308239746E-2</v>
      </c>
      <c r="F10">
        <f t="shared" si="6"/>
        <v>2.9261844543795002E-3</v>
      </c>
      <c r="J10" s="5" t="s">
        <v>33</v>
      </c>
      <c r="K10" s="6" t="s">
        <v>24</v>
      </c>
      <c r="L10" s="6" t="s">
        <v>25</v>
      </c>
      <c r="M10" s="6" t="s">
        <v>26</v>
      </c>
      <c r="N10" s="6" t="s">
        <v>34</v>
      </c>
      <c r="O10" s="16" t="s">
        <v>37</v>
      </c>
      <c r="P10" s="17" t="s">
        <v>38</v>
      </c>
    </row>
    <row r="11" spans="1:21" x14ac:dyDescent="0.25">
      <c r="A11" s="4">
        <v>42269</v>
      </c>
      <c r="B11">
        <v>2.83</v>
      </c>
      <c r="C11">
        <f t="shared" si="4"/>
        <v>-2.7491408934707928E-2</v>
      </c>
      <c r="E11">
        <f t="shared" si="5"/>
        <v>-2.6390822048142498E-2</v>
      </c>
      <c r="F11">
        <f t="shared" si="6"/>
        <v>6.9647548837672415E-4</v>
      </c>
      <c r="J11" s="9">
        <v>42433</v>
      </c>
      <c r="K11" s="7">
        <v>2.89</v>
      </c>
      <c r="L11" s="7">
        <v>6.2500000000000139E-2</v>
      </c>
      <c r="M11" s="7">
        <f>1+L11</f>
        <v>1.0625000000000002</v>
      </c>
      <c r="N11" s="7">
        <f>L11-$D$3</f>
        <v>6.3600586886565572E-2</v>
      </c>
      <c r="O11" s="7">
        <f>(N11-$R$14)^2</f>
        <v>2.7826758782379924E-3</v>
      </c>
      <c r="P11" s="10">
        <f>(N11-$R$15)^2</f>
        <v>2.6428979988463467E-3</v>
      </c>
    </row>
    <row r="12" spans="1:21" x14ac:dyDescent="0.25">
      <c r="A12" s="4">
        <v>42270</v>
      </c>
      <c r="B12">
        <v>2.64</v>
      </c>
      <c r="C12">
        <f t="shared" si="4"/>
        <v>-6.7137809187279129E-2</v>
      </c>
      <c r="E12">
        <f t="shared" si="5"/>
        <v>-6.6037222300713697E-2</v>
      </c>
      <c r="F12">
        <f t="shared" si="6"/>
        <v>4.3609147291938785E-3</v>
      </c>
      <c r="J12" s="9">
        <v>42436</v>
      </c>
      <c r="K12" s="7">
        <v>3.43</v>
      </c>
      <c r="L12" s="7">
        <v>0.18685121107266436</v>
      </c>
      <c r="M12" s="7">
        <f t="shared" ref="M12:M75" si="7">1+L12</f>
        <v>1.1868512110726643</v>
      </c>
      <c r="N12" s="7">
        <f t="shared" ref="N12:N75" si="8">L12-$D$3</f>
        <v>0.18795179795922978</v>
      </c>
      <c r="O12" s="7">
        <f t="shared" ref="O12:O75" si="9">(N12-$R$14)^2</f>
        <v>3.1365219613255439E-2</v>
      </c>
      <c r="P12" s="10">
        <f t="shared" ref="P12:P75" si="10">(N12-$R$15)^2</f>
        <v>3.0891695276815869E-2</v>
      </c>
      <c r="Q12" s="7" t="s">
        <v>28</v>
      </c>
      <c r="R12">
        <f>SUM(N11:N135)</f>
        <v>1.3561890277838609</v>
      </c>
    </row>
    <row r="13" spans="1:21" x14ac:dyDescent="0.25">
      <c r="A13" s="4">
        <v>42271</v>
      </c>
      <c r="B13">
        <v>2.73</v>
      </c>
      <c r="C13">
        <f t="shared" si="4"/>
        <v>3.4090909090909033E-2</v>
      </c>
      <c r="E13">
        <f t="shared" si="5"/>
        <v>3.5191495977474459E-2</v>
      </c>
      <c r="F13">
        <f t="shared" si="6"/>
        <v>1.238441389132601E-3</v>
      </c>
      <c r="J13" s="9">
        <v>42437</v>
      </c>
      <c r="K13" s="7">
        <v>2.7199999999999998</v>
      </c>
      <c r="L13" s="7">
        <v>-0.20699708454810506</v>
      </c>
      <c r="M13" s="7">
        <f t="shared" si="7"/>
        <v>0.79300291545189494</v>
      </c>
      <c r="N13" s="7">
        <f t="shared" si="8"/>
        <v>-0.20589649766153964</v>
      </c>
      <c r="O13" s="7">
        <f t="shared" si="9"/>
        <v>4.6978832800552886E-2</v>
      </c>
      <c r="P13" s="10">
        <f t="shared" si="10"/>
        <v>4.7562358670089885E-2</v>
      </c>
      <c r="Q13" s="7" t="s">
        <v>29</v>
      </c>
      <c r="R13">
        <f>PRODUCT(M11:M135)-(U3^125)</f>
        <v>1.5239328992392527</v>
      </c>
    </row>
    <row r="14" spans="1:21" x14ac:dyDescent="0.25">
      <c r="A14" s="4">
        <v>42272</v>
      </c>
      <c r="B14">
        <v>2.63</v>
      </c>
      <c r="C14">
        <f t="shared" si="4"/>
        <v>-3.6630036630036659E-2</v>
      </c>
      <c r="E14">
        <f t="shared" si="5"/>
        <v>-3.5529449743471234E-2</v>
      </c>
      <c r="F14">
        <f t="shared" si="6"/>
        <v>1.262341799073848E-3</v>
      </c>
      <c r="J14" s="9">
        <v>42438</v>
      </c>
      <c r="K14" s="7">
        <v>2.58</v>
      </c>
      <c r="L14" s="7">
        <v>-5.1470588235294004E-2</v>
      </c>
      <c r="M14" s="7">
        <f t="shared" si="7"/>
        <v>0.94852941176470595</v>
      </c>
      <c r="N14" s="7">
        <f t="shared" si="8"/>
        <v>-5.0370001348728578E-2</v>
      </c>
      <c r="O14" s="7">
        <f t="shared" si="9"/>
        <v>3.7478288418697878E-3</v>
      </c>
      <c r="P14" s="10">
        <f t="shared" si="10"/>
        <v>3.9139368457203269E-3</v>
      </c>
      <c r="Q14" s="7" t="s">
        <v>31</v>
      </c>
      <c r="R14">
        <f>R12/125</f>
        <v>1.0849512222270886E-2</v>
      </c>
    </row>
    <row r="15" spans="1:21" x14ac:dyDescent="0.25">
      <c r="A15" s="4">
        <v>42275</v>
      </c>
      <c r="B15">
        <v>2.42</v>
      </c>
      <c r="C15">
        <f t="shared" si="4"/>
        <v>-7.9847908745247137E-2</v>
      </c>
      <c r="E15">
        <f t="shared" si="5"/>
        <v>-7.8747321858681704E-2</v>
      </c>
      <c r="F15">
        <f t="shared" si="6"/>
        <v>6.2011406999148092E-3</v>
      </c>
      <c r="J15" s="9">
        <v>42439</v>
      </c>
      <c r="K15" s="7">
        <v>2.48</v>
      </c>
      <c r="L15" s="7">
        <v>-3.8759689922480654E-2</v>
      </c>
      <c r="M15" s="7">
        <f t="shared" si="7"/>
        <v>0.96124031007751931</v>
      </c>
      <c r="N15" s="7">
        <f t="shared" si="8"/>
        <v>-3.7659103035915228E-2</v>
      </c>
      <c r="O15" s="7">
        <f t="shared" si="9"/>
        <v>2.3530857542667268E-3</v>
      </c>
      <c r="P15" s="10">
        <f t="shared" si="10"/>
        <v>2.4850789534345925E-3</v>
      </c>
      <c r="Q15" s="11" t="s">
        <v>32</v>
      </c>
      <c r="R15">
        <f>R13/125</f>
        <v>1.2191463193914022E-2</v>
      </c>
    </row>
    <row r="16" spans="1:21" x14ac:dyDescent="0.25">
      <c r="A16" s="4">
        <v>42276</v>
      </c>
      <c r="B16">
        <v>2.39</v>
      </c>
      <c r="C16">
        <f t="shared" si="4"/>
        <v>-1.2396694214875952E-2</v>
      </c>
      <c r="E16">
        <f t="shared" si="5"/>
        <v>-1.1296107328310524E-2</v>
      </c>
      <c r="F16">
        <f t="shared" si="6"/>
        <v>1.2760204077271072E-4</v>
      </c>
      <c r="J16" s="9">
        <v>42440</v>
      </c>
      <c r="K16" s="7">
        <v>2.35</v>
      </c>
      <c r="L16" s="7">
        <v>-5.2419354838709638E-2</v>
      </c>
      <c r="M16" s="7">
        <f t="shared" si="7"/>
        <v>0.94758064516129037</v>
      </c>
      <c r="N16" s="7">
        <f t="shared" si="8"/>
        <v>-5.1318767952144212E-2</v>
      </c>
      <c r="O16" s="7">
        <f t="shared" si="9"/>
        <v>3.8648950598445734E-3</v>
      </c>
      <c r="P16" s="10">
        <f t="shared" si="10"/>
        <v>4.0335494602257455E-3</v>
      </c>
      <c r="Q16" s="11" t="s">
        <v>39</v>
      </c>
      <c r="R16">
        <f>SUM(O11:O131)/125</f>
        <v>5.6692854365126841E-3</v>
      </c>
    </row>
    <row r="17" spans="1:18" x14ac:dyDescent="0.25">
      <c r="A17" s="4">
        <v>42277</v>
      </c>
      <c r="B17">
        <v>2.44</v>
      </c>
      <c r="C17">
        <f t="shared" si="4"/>
        <v>2.0920502092050135E-2</v>
      </c>
      <c r="E17">
        <f t="shared" si="5"/>
        <v>2.2021088978615565E-2</v>
      </c>
      <c r="F17">
        <f t="shared" si="6"/>
        <v>4.8492835980410391E-4</v>
      </c>
      <c r="J17" s="9">
        <v>42443</v>
      </c>
      <c r="K17" s="7">
        <v>2.71</v>
      </c>
      <c r="L17" s="7">
        <v>0.15319148936170207</v>
      </c>
      <c r="M17" s="7">
        <f t="shared" si="7"/>
        <v>1.1531914893617021</v>
      </c>
      <c r="N17" s="7">
        <f t="shared" si="8"/>
        <v>0.15429207624826749</v>
      </c>
      <c r="O17" s="7">
        <f t="shared" si="9"/>
        <v>2.0575769174352138E-2</v>
      </c>
      <c r="P17" s="10">
        <f t="shared" si="10"/>
        <v>2.0192584230423093E-2</v>
      </c>
      <c r="Q17" s="11" t="s">
        <v>40</v>
      </c>
      <c r="R17">
        <f>SQRT(R16)</f>
        <v>7.5294657423436648E-2</v>
      </c>
    </row>
    <row r="18" spans="1:18" x14ac:dyDescent="0.25">
      <c r="A18" s="4">
        <v>42278</v>
      </c>
      <c r="B18">
        <v>2.36</v>
      </c>
      <c r="C18">
        <f t="shared" si="4"/>
        <v>-3.2786885245901669E-2</v>
      </c>
      <c r="E18">
        <f t="shared" si="5"/>
        <v>-3.1686298359336243E-2</v>
      </c>
      <c r="F18">
        <f t="shared" si="6"/>
        <v>1.0040215037168748E-3</v>
      </c>
      <c r="J18" s="9">
        <v>42444</v>
      </c>
      <c r="K18" s="7">
        <v>2.38</v>
      </c>
      <c r="L18" s="7">
        <v>-0.12177121771217715</v>
      </c>
      <c r="M18" s="7">
        <f t="shared" si="7"/>
        <v>0.87822878228782286</v>
      </c>
      <c r="N18" s="7">
        <f t="shared" si="8"/>
        <v>-0.12067063082561172</v>
      </c>
      <c r="O18" s="7">
        <f t="shared" si="9"/>
        <v>1.7297548027335501E-2</v>
      </c>
      <c r="P18" s="10">
        <f t="shared" si="10"/>
        <v>1.7652336027253294E-2</v>
      </c>
      <c r="Q18" s="11" t="s">
        <v>41</v>
      </c>
      <c r="R18">
        <f>SUM(P11:P131)/125</f>
        <v>5.6719757693914187E-3</v>
      </c>
    </row>
    <row r="19" spans="1:18" x14ac:dyDescent="0.25">
      <c r="A19" s="4">
        <v>42279</v>
      </c>
      <c r="B19">
        <v>2.56</v>
      </c>
      <c r="C19">
        <f t="shared" si="4"/>
        <v>8.4745762711864486E-2</v>
      </c>
      <c r="E19">
        <f t="shared" si="5"/>
        <v>8.5846349598429919E-2</v>
      </c>
      <c r="F19">
        <f t="shared" si="6"/>
        <v>7.3695957393758484E-3</v>
      </c>
      <c r="J19" s="9">
        <v>42445</v>
      </c>
      <c r="K19" s="7">
        <v>2.5300000000000002</v>
      </c>
      <c r="L19" s="7">
        <v>6.3025210084033764E-2</v>
      </c>
      <c r="M19" s="7">
        <f t="shared" si="7"/>
        <v>1.0630252100840338</v>
      </c>
      <c r="N19" s="7">
        <f t="shared" si="8"/>
        <v>6.4125796970599197E-2</v>
      </c>
      <c r="O19" s="7">
        <f t="shared" si="9"/>
        <v>2.8383625165849598E-3</v>
      </c>
      <c r="P19" s="10">
        <f t="shared" si="10"/>
        <v>2.6971750248281426E-3</v>
      </c>
      <c r="Q19" s="11" t="s">
        <v>42</v>
      </c>
      <c r="R19">
        <f>SQRT(R18)</f>
        <v>7.5312520668155955E-2</v>
      </c>
    </row>
    <row r="20" spans="1:18" x14ac:dyDescent="0.25">
      <c r="A20" s="4">
        <v>42282</v>
      </c>
      <c r="B20">
        <v>2.94</v>
      </c>
      <c r="C20">
        <f t="shared" si="4"/>
        <v>0.14843749999999994</v>
      </c>
      <c r="E20">
        <f t="shared" si="5"/>
        <v>0.14953808688656536</v>
      </c>
      <c r="F20">
        <f t="shared" si="6"/>
        <v>2.2361639429693971E-2</v>
      </c>
      <c r="J20" s="9">
        <v>42446</v>
      </c>
      <c r="K20" s="7">
        <v>2.84</v>
      </c>
      <c r="L20" s="7">
        <v>0.12252964426877454</v>
      </c>
      <c r="M20" s="7">
        <f t="shared" si="7"/>
        <v>1.1225296442687744</v>
      </c>
      <c r="N20" s="7">
        <f t="shared" si="8"/>
        <v>0.12363023115533997</v>
      </c>
      <c r="O20" s="7">
        <f t="shared" si="9"/>
        <v>1.2719490563059927E-2</v>
      </c>
      <c r="P20" s="10">
        <f t="shared" si="10"/>
        <v>1.2418599004760535E-2</v>
      </c>
    </row>
    <row r="21" spans="1:18" x14ac:dyDescent="0.25">
      <c r="A21" s="4">
        <v>42283</v>
      </c>
      <c r="B21">
        <v>3.51</v>
      </c>
      <c r="C21">
        <f t="shared" si="4"/>
        <v>0.1938775510204081</v>
      </c>
      <c r="E21">
        <f t="shared" si="5"/>
        <v>0.19497813790697352</v>
      </c>
      <c r="F21">
        <f t="shared" si="6"/>
        <v>3.8016474261670784E-2</v>
      </c>
      <c r="J21" s="9">
        <v>42447</v>
      </c>
      <c r="K21" s="7">
        <v>3.07</v>
      </c>
      <c r="L21" s="7">
        <v>8.098591549295775E-2</v>
      </c>
      <c r="M21" s="7">
        <f t="shared" si="7"/>
        <v>1.0809859154929577</v>
      </c>
      <c r="N21" s="7">
        <f t="shared" si="8"/>
        <v>8.2086502379523182E-2</v>
      </c>
      <c r="O21" s="7">
        <f t="shared" si="9"/>
        <v>5.07470876666446E-3</v>
      </c>
      <c r="P21" s="10">
        <f t="shared" si="10"/>
        <v>4.8853165027578395E-3</v>
      </c>
    </row>
    <row r="22" spans="1:18" x14ac:dyDescent="0.25">
      <c r="A22" s="4">
        <v>42284</v>
      </c>
      <c r="B22">
        <v>2.94</v>
      </c>
      <c r="C22">
        <f t="shared" si="4"/>
        <v>-0.16239316239316237</v>
      </c>
      <c r="E22">
        <f t="shared" si="5"/>
        <v>-0.16129257550659695</v>
      </c>
      <c r="F22">
        <f t="shared" si="6"/>
        <v>2.6015294913551278E-2</v>
      </c>
      <c r="J22" s="9">
        <v>42450</v>
      </c>
      <c r="K22" s="7">
        <v>3.06</v>
      </c>
      <c r="L22" s="7">
        <v>-3.2573289902279438E-3</v>
      </c>
      <c r="M22" s="7">
        <f t="shared" si="7"/>
        <v>0.9967426710097721</v>
      </c>
      <c r="N22" s="7">
        <f t="shared" si="8"/>
        <v>-2.1567421036625158E-3</v>
      </c>
      <c r="O22" s="7">
        <f t="shared" si="9"/>
        <v>1.6916265159086134E-4</v>
      </c>
      <c r="P22" s="10">
        <f t="shared" si="10"/>
        <v>2.0587099526140341E-4</v>
      </c>
    </row>
    <row r="23" spans="1:18" x14ac:dyDescent="0.25">
      <c r="A23" s="4">
        <v>42285</v>
      </c>
      <c r="B23">
        <v>3.12</v>
      </c>
      <c r="C23">
        <f t="shared" si="4"/>
        <v>6.1224489795918421E-2</v>
      </c>
      <c r="E23">
        <f t="shared" si="5"/>
        <v>6.2325076682483847E-2</v>
      </c>
      <c r="F23">
        <f t="shared" si="6"/>
        <v>3.8844151834774919E-3</v>
      </c>
      <c r="J23" s="9">
        <v>42451</v>
      </c>
      <c r="K23" s="7">
        <v>3.06</v>
      </c>
      <c r="L23" s="7">
        <v>0</v>
      </c>
      <c r="M23" s="7">
        <f t="shared" si="7"/>
        <v>1</v>
      </c>
      <c r="N23" s="7">
        <f t="shared" si="8"/>
        <v>1.1005868865654282E-3</v>
      </c>
      <c r="O23" s="7">
        <f t="shared" si="9"/>
        <v>9.5041545201159786E-5</v>
      </c>
      <c r="P23" s="10">
        <f t="shared" si="10"/>
        <v>1.2300753726490637E-4</v>
      </c>
    </row>
    <row r="24" spans="1:18" x14ac:dyDescent="0.25">
      <c r="A24" s="4">
        <v>42286</v>
      </c>
      <c r="B24">
        <v>3.05</v>
      </c>
      <c r="C24">
        <f t="shared" si="4"/>
        <v>-2.2435897435897526E-2</v>
      </c>
      <c r="E24">
        <f t="shared" si="5"/>
        <v>-2.1335310549332097E-2</v>
      </c>
      <c r="F24">
        <f t="shared" si="6"/>
        <v>4.5519547623644149E-4</v>
      </c>
      <c r="J24" s="9">
        <v>42452</v>
      </c>
      <c r="K24" s="7">
        <v>2.6</v>
      </c>
      <c r="L24" s="7">
        <v>-0.15032679738562091</v>
      </c>
      <c r="M24" s="7">
        <f t="shared" si="7"/>
        <v>0.84967320261437906</v>
      </c>
      <c r="N24" s="7">
        <f t="shared" si="8"/>
        <v>-0.14922621049905549</v>
      </c>
      <c r="O24" s="7">
        <f t="shared" si="9"/>
        <v>2.5624237004754961E-2</v>
      </c>
      <c r="P24" s="10">
        <f t="shared" si="10"/>
        <v>2.6055665380449976E-2</v>
      </c>
    </row>
    <row r="25" spans="1:18" x14ac:dyDescent="0.25">
      <c r="A25" s="4">
        <v>42289</v>
      </c>
      <c r="B25">
        <v>2.96</v>
      </c>
      <c r="C25">
        <f t="shared" si="4"/>
        <v>-2.9508196721311431E-2</v>
      </c>
      <c r="E25">
        <f t="shared" si="5"/>
        <v>-2.8407609834746002E-2</v>
      </c>
      <c r="F25">
        <f t="shared" si="6"/>
        <v>8.0699229652315778E-4</v>
      </c>
      <c r="J25" s="9">
        <v>42453</v>
      </c>
      <c r="K25" s="7">
        <v>2.82</v>
      </c>
      <c r="L25" s="7">
        <v>8.4615384615384523E-2</v>
      </c>
      <c r="M25" s="7">
        <f t="shared" si="7"/>
        <v>1.0846153846153845</v>
      </c>
      <c r="N25" s="7">
        <f t="shared" si="8"/>
        <v>8.5715971501949956E-2</v>
      </c>
      <c r="O25" s="7">
        <f t="shared" si="9"/>
        <v>5.6049867250758442E-3</v>
      </c>
      <c r="P25" s="10">
        <f t="shared" si="10"/>
        <v>5.405853321938445E-3</v>
      </c>
    </row>
    <row r="26" spans="1:18" x14ac:dyDescent="0.25">
      <c r="A26" s="4">
        <v>42290</v>
      </c>
      <c r="B26">
        <v>2.85</v>
      </c>
      <c r="C26">
        <f t="shared" si="4"/>
        <v>-3.7162162162162123E-2</v>
      </c>
      <c r="E26">
        <f t="shared" si="5"/>
        <v>-3.6061575275596697E-2</v>
      </c>
      <c r="F26">
        <f t="shared" si="6"/>
        <v>1.300437211357527E-3</v>
      </c>
      <c r="J26" s="9">
        <v>42457</v>
      </c>
      <c r="K26" s="7">
        <v>2.79</v>
      </c>
      <c r="L26" s="7">
        <v>-1.0638297872340358E-2</v>
      </c>
      <c r="M26" s="7">
        <f t="shared" si="7"/>
        <v>0.98936170212765961</v>
      </c>
      <c r="N26" s="7">
        <f t="shared" si="8"/>
        <v>-9.53771098577493E-3</v>
      </c>
      <c r="O26" s="7">
        <f t="shared" si="9"/>
        <v>4.1563887013468194E-4</v>
      </c>
      <c r="P26" s="10">
        <f t="shared" si="10"/>
        <v>4.7215701053126104E-4</v>
      </c>
    </row>
    <row r="27" spans="1:18" x14ac:dyDescent="0.25">
      <c r="A27" s="4">
        <v>42291</v>
      </c>
      <c r="B27">
        <v>2.83</v>
      </c>
      <c r="C27">
        <f t="shared" si="4"/>
        <v>-7.017543859649129E-3</v>
      </c>
      <c r="E27">
        <f t="shared" si="5"/>
        <v>-5.9169569730837005E-3</v>
      </c>
      <c r="F27">
        <f t="shared" si="6"/>
        <v>3.5010379821323826E-5</v>
      </c>
      <c r="J27" s="9">
        <v>42458</v>
      </c>
      <c r="K27" s="7">
        <v>3.01</v>
      </c>
      <c r="L27" s="7">
        <v>7.885304659498199E-2</v>
      </c>
      <c r="M27" s="7">
        <f t="shared" si="7"/>
        <v>1.0788530465949819</v>
      </c>
      <c r="N27" s="7">
        <f t="shared" si="8"/>
        <v>7.9953633481547423E-2</v>
      </c>
      <c r="O27" s="7">
        <f t="shared" si="9"/>
        <v>4.7753795750167952E-3</v>
      </c>
      <c r="P27" s="10">
        <f t="shared" si="10"/>
        <v>4.5917117220902271E-3</v>
      </c>
    </row>
    <row r="28" spans="1:18" x14ac:dyDescent="0.25">
      <c r="A28" s="4">
        <v>42292</v>
      </c>
      <c r="B28">
        <v>2.94</v>
      </c>
      <c r="C28">
        <f t="shared" si="4"/>
        <v>3.8869257950529992E-2</v>
      </c>
      <c r="E28">
        <f t="shared" si="5"/>
        <v>3.9969844837095418E-2</v>
      </c>
      <c r="F28">
        <f t="shared" si="6"/>
        <v>1.5975884963014832E-3</v>
      </c>
      <c r="J28" s="9">
        <v>42459</v>
      </c>
      <c r="K28" s="7">
        <v>2.92</v>
      </c>
      <c r="L28" s="7">
        <v>-2.9900332225913578E-2</v>
      </c>
      <c r="M28" s="7">
        <f t="shared" si="7"/>
        <v>0.9700996677740864</v>
      </c>
      <c r="N28" s="7">
        <f t="shared" si="8"/>
        <v>-2.8799745339348148E-2</v>
      </c>
      <c r="O28" s="7">
        <f t="shared" si="9"/>
        <v>1.5720636251876042E-3</v>
      </c>
      <c r="P28" s="10">
        <f t="shared" si="10"/>
        <v>1.6802791770173856E-3</v>
      </c>
    </row>
    <row r="29" spans="1:18" x14ac:dyDescent="0.25">
      <c r="A29" s="4">
        <v>42293</v>
      </c>
      <c r="B29">
        <v>2.81</v>
      </c>
      <c r="C29">
        <f t="shared" si="4"/>
        <v>-4.4217687074829898E-2</v>
      </c>
      <c r="E29">
        <f t="shared" si="5"/>
        <v>-4.3117100188264472E-2</v>
      </c>
      <c r="F29">
        <f t="shared" si="6"/>
        <v>1.8590843286448362E-3</v>
      </c>
      <c r="J29" s="9">
        <v>42460</v>
      </c>
      <c r="K29" s="7">
        <v>3</v>
      </c>
      <c r="L29" s="7">
        <v>2.7397260273972629E-2</v>
      </c>
      <c r="M29" s="7">
        <f t="shared" si="7"/>
        <v>1.0273972602739727</v>
      </c>
      <c r="N29" s="7">
        <f t="shared" si="8"/>
        <v>2.8497847160538058E-2</v>
      </c>
      <c r="O29" s="7">
        <f t="shared" si="9"/>
        <v>3.1146372609326179E-4</v>
      </c>
      <c r="P29" s="10">
        <f t="shared" si="10"/>
        <v>2.658981580669735E-4</v>
      </c>
    </row>
    <row r="30" spans="1:18" x14ac:dyDescent="0.25">
      <c r="A30" s="4">
        <v>42296</v>
      </c>
      <c r="B30">
        <v>2.71</v>
      </c>
      <c r="C30">
        <f t="shared" si="4"/>
        <v>-3.5587188612099675E-2</v>
      </c>
      <c r="E30">
        <f t="shared" si="5"/>
        <v>-3.4486601725534249E-2</v>
      </c>
      <c r="F30">
        <f t="shared" si="6"/>
        <v>1.1893256985756218E-3</v>
      </c>
      <c r="J30" s="9">
        <v>42461</v>
      </c>
      <c r="K30" s="7">
        <v>2.99</v>
      </c>
      <c r="L30" s="7">
        <v>-3.3333333333332624E-3</v>
      </c>
      <c r="M30" s="7">
        <f t="shared" si="7"/>
        <v>0.9966666666666667</v>
      </c>
      <c r="N30" s="7">
        <f t="shared" si="8"/>
        <v>-2.2327464467678344E-3</v>
      </c>
      <c r="O30" s="7">
        <f t="shared" si="9"/>
        <v>1.7114549188363873E-4</v>
      </c>
      <c r="P30" s="10">
        <f t="shared" si="10"/>
        <v>2.0805782375833936E-4</v>
      </c>
    </row>
    <row r="31" spans="1:18" x14ac:dyDescent="0.25">
      <c r="A31" s="4">
        <v>42297</v>
      </c>
      <c r="B31">
        <v>2.66</v>
      </c>
      <c r="C31">
        <f t="shared" si="4"/>
        <v>-1.8450184501844952E-2</v>
      </c>
      <c r="E31">
        <f t="shared" si="5"/>
        <v>-1.7349597615279523E-2</v>
      </c>
      <c r="F31">
        <f t="shared" si="6"/>
        <v>3.0100853741211293E-4</v>
      </c>
      <c r="J31" s="9">
        <v>42464</v>
      </c>
      <c r="K31" s="7">
        <v>2.86</v>
      </c>
      <c r="L31" s="7">
        <v>-4.3478260869565327E-2</v>
      </c>
      <c r="M31" s="7">
        <f t="shared" si="7"/>
        <v>0.9565217391304347</v>
      </c>
      <c r="N31" s="7">
        <f t="shared" si="8"/>
        <v>-4.2377673982999901E-2</v>
      </c>
      <c r="O31" s="7">
        <f t="shared" si="9"/>
        <v>2.8331333513305691E-3</v>
      </c>
      <c r="P31" s="10">
        <f t="shared" si="10"/>
        <v>2.9777907322328496E-3</v>
      </c>
    </row>
    <row r="32" spans="1:18" x14ac:dyDescent="0.25">
      <c r="A32" s="4">
        <v>42298</v>
      </c>
      <c r="B32">
        <v>2.6</v>
      </c>
      <c r="C32">
        <f t="shared" si="4"/>
        <v>-2.2556390977443629E-2</v>
      </c>
      <c r="E32">
        <f t="shared" si="5"/>
        <v>-2.1455804090878199E-2</v>
      </c>
      <c r="F32">
        <f t="shared" si="6"/>
        <v>4.6035152918614565E-4</v>
      </c>
      <c r="J32" s="9">
        <v>42465</v>
      </c>
      <c r="K32" s="7">
        <v>2.9</v>
      </c>
      <c r="L32" s="7">
        <v>1.3986013986014E-2</v>
      </c>
      <c r="M32" s="7">
        <f t="shared" si="7"/>
        <v>1.013986013986014</v>
      </c>
      <c r="N32" s="7">
        <f t="shared" si="8"/>
        <v>1.5086600872579427E-2</v>
      </c>
      <c r="O32" s="7">
        <f t="shared" si="9"/>
        <v>1.7952920230573458E-5</v>
      </c>
      <c r="P32" s="10">
        <f t="shared" si="10"/>
        <v>8.3818221784281156E-6</v>
      </c>
    </row>
    <row r="33" spans="1:16" x14ac:dyDescent="0.25">
      <c r="A33" s="4">
        <v>42299</v>
      </c>
      <c r="B33">
        <v>2.62</v>
      </c>
      <c r="C33">
        <f t="shared" si="4"/>
        <v>7.6923076923076988E-3</v>
      </c>
      <c r="E33">
        <f t="shared" si="5"/>
        <v>8.7928945788731273E-3</v>
      </c>
      <c r="F33">
        <f t="shared" si="6"/>
        <v>7.7314995075176431E-5</v>
      </c>
      <c r="J33" s="9">
        <v>42466</v>
      </c>
      <c r="K33" s="7">
        <v>2.94</v>
      </c>
      <c r="L33" s="7">
        <v>1.3793103448275874E-2</v>
      </c>
      <c r="M33" s="7">
        <f t="shared" si="7"/>
        <v>1.0137931034482759</v>
      </c>
      <c r="N33" s="7">
        <f t="shared" si="8"/>
        <v>1.4893690334841302E-2</v>
      </c>
      <c r="O33" s="7">
        <f t="shared" si="9"/>
        <v>1.635537660619361E-5</v>
      </c>
      <c r="P33" s="10">
        <f t="shared" si="10"/>
        <v>7.302031521164022E-6</v>
      </c>
    </row>
    <row r="34" spans="1:16" x14ac:dyDescent="0.25">
      <c r="A34" s="4">
        <v>42300</v>
      </c>
      <c r="B34">
        <v>2.65</v>
      </c>
      <c r="C34">
        <f t="shared" si="4"/>
        <v>1.1450381679389238E-2</v>
      </c>
      <c r="E34">
        <f t="shared" si="5"/>
        <v>1.2550968565954666E-2</v>
      </c>
      <c r="F34">
        <f t="shared" si="6"/>
        <v>1.5752681194358212E-4</v>
      </c>
      <c r="J34" s="9">
        <v>42467</v>
      </c>
      <c r="K34" s="7">
        <v>2.84</v>
      </c>
      <c r="L34" s="7">
        <v>-3.4013605442176902E-2</v>
      </c>
      <c r="M34" s="7">
        <f t="shared" si="7"/>
        <v>0.96598639455782309</v>
      </c>
      <c r="N34" s="7">
        <f t="shared" si="8"/>
        <v>-3.2913018555611476E-2</v>
      </c>
      <c r="O34" s="7">
        <f t="shared" si="9"/>
        <v>1.9151591000851011E-3</v>
      </c>
      <c r="P34" s="10">
        <f t="shared" si="10"/>
        <v>2.0344142738932787E-3</v>
      </c>
    </row>
    <row r="35" spans="1:16" x14ac:dyDescent="0.25">
      <c r="A35" s="4">
        <v>42303</v>
      </c>
      <c r="B35">
        <v>2.62</v>
      </c>
      <c r="C35">
        <f t="shared" si="4"/>
        <v>-1.1320754716981058E-2</v>
      </c>
      <c r="E35">
        <f t="shared" si="5"/>
        <v>-1.0220167830415631E-2</v>
      </c>
      <c r="F35">
        <f t="shared" si="6"/>
        <v>1.0445183048186254E-4</v>
      </c>
      <c r="J35" s="9">
        <v>42468</v>
      </c>
      <c r="K35" s="7">
        <v>3.05</v>
      </c>
      <c r="L35" s="7">
        <v>7.3943661971830971E-2</v>
      </c>
      <c r="M35" s="7">
        <f t="shared" si="7"/>
        <v>1.073943661971831</v>
      </c>
      <c r="N35" s="7">
        <f t="shared" si="8"/>
        <v>7.5044248858396403E-2</v>
      </c>
      <c r="O35" s="7">
        <f t="shared" si="9"/>
        <v>4.1209642117815155E-3</v>
      </c>
      <c r="P35" s="10">
        <f t="shared" si="10"/>
        <v>3.9504726657853617E-3</v>
      </c>
    </row>
    <row r="36" spans="1:16" x14ac:dyDescent="0.25">
      <c r="A36" s="4">
        <v>42304</v>
      </c>
      <c r="B36">
        <v>2.63</v>
      </c>
      <c r="C36">
        <f t="shared" si="4"/>
        <v>3.8167938931296893E-3</v>
      </c>
      <c r="E36">
        <f t="shared" si="5"/>
        <v>4.9173807796951173E-3</v>
      </c>
      <c r="F36">
        <f t="shared" si="6"/>
        <v>2.4180633732514961E-5</v>
      </c>
      <c r="J36" s="9">
        <v>42471</v>
      </c>
      <c r="K36" s="7">
        <v>3.5300000000000002</v>
      </c>
      <c r="L36" s="7">
        <v>0.15737704918032802</v>
      </c>
      <c r="M36" s="7">
        <f t="shared" si="7"/>
        <v>1.1573770491803281</v>
      </c>
      <c r="N36" s="7">
        <f t="shared" si="8"/>
        <v>0.15847763606689344</v>
      </c>
      <c r="O36" s="7">
        <f t="shared" si="9"/>
        <v>2.1794062949883217E-2</v>
      </c>
      <c r="P36" s="10">
        <f t="shared" si="10"/>
        <v>2.1399644373823225E-2</v>
      </c>
    </row>
    <row r="37" spans="1:16" x14ac:dyDescent="0.25">
      <c r="A37" s="4">
        <v>42305</v>
      </c>
      <c r="B37">
        <v>2.64</v>
      </c>
      <c r="C37">
        <f t="shared" si="4"/>
        <v>3.8022813688213808E-3</v>
      </c>
      <c r="E37">
        <f t="shared" si="5"/>
        <v>4.9028682553868093E-3</v>
      </c>
      <c r="F37">
        <f t="shared" si="6"/>
        <v>2.4038117129679693E-5</v>
      </c>
      <c r="J37" s="9">
        <v>42472</v>
      </c>
      <c r="K37" s="7">
        <v>3.98</v>
      </c>
      <c r="L37" s="7">
        <v>0.12747875354107641</v>
      </c>
      <c r="M37" s="7">
        <f t="shared" si="7"/>
        <v>1.1274787535410764</v>
      </c>
      <c r="N37" s="7">
        <f t="shared" si="8"/>
        <v>0.12857934042764183</v>
      </c>
      <c r="O37" s="7">
        <f t="shared" si="9"/>
        <v>1.3860312449266153E-2</v>
      </c>
      <c r="P37" s="10">
        <f t="shared" si="10"/>
        <v>1.3546137966973295E-2</v>
      </c>
    </row>
    <row r="38" spans="1:16" x14ac:dyDescent="0.25">
      <c r="A38" s="4">
        <v>42306</v>
      </c>
      <c r="B38">
        <v>2.67</v>
      </c>
      <c r="C38">
        <f t="shared" si="4"/>
        <v>1.1363636363636289E-2</v>
      </c>
      <c r="E38">
        <f t="shared" si="5"/>
        <v>1.2464223250201717E-2</v>
      </c>
      <c r="F38">
        <f t="shared" si="6"/>
        <v>1.5535686123086906E-4</v>
      </c>
      <c r="J38" s="9">
        <v>42473</v>
      </c>
      <c r="K38" s="7">
        <v>3.98</v>
      </c>
      <c r="L38" s="7">
        <v>0</v>
      </c>
      <c r="M38" s="7">
        <f t="shared" si="7"/>
        <v>1</v>
      </c>
      <c r="N38" s="7">
        <f t="shared" si="8"/>
        <v>1.1005868865654282E-3</v>
      </c>
      <c r="O38" s="7">
        <f t="shared" si="9"/>
        <v>9.5041545201159786E-5</v>
      </c>
      <c r="P38" s="10">
        <f t="shared" si="10"/>
        <v>1.2300753726490637E-4</v>
      </c>
    </row>
    <row r="39" spans="1:16" x14ac:dyDescent="0.25">
      <c r="A39" s="4">
        <v>42307</v>
      </c>
      <c r="B39">
        <v>2.76</v>
      </c>
      <c r="C39">
        <f t="shared" si="4"/>
        <v>3.3707865168539276E-2</v>
      </c>
      <c r="E39">
        <f t="shared" si="5"/>
        <v>3.4808452055104702E-2</v>
      </c>
      <c r="F39">
        <f t="shared" si="6"/>
        <v>1.2116283344725228E-3</v>
      </c>
      <c r="J39" s="9">
        <v>42474</v>
      </c>
      <c r="K39" s="7">
        <v>3.98</v>
      </c>
      <c r="L39" s="7">
        <v>0</v>
      </c>
      <c r="M39" s="7">
        <f t="shared" si="7"/>
        <v>1</v>
      </c>
      <c r="N39" s="7">
        <f t="shared" si="8"/>
        <v>1.1005868865654282E-3</v>
      </c>
      <c r="O39" s="7">
        <f t="shared" si="9"/>
        <v>9.5041545201159786E-5</v>
      </c>
      <c r="P39" s="10">
        <f t="shared" si="10"/>
        <v>1.2300753726490637E-4</v>
      </c>
    </row>
    <row r="40" spans="1:16" x14ac:dyDescent="0.25">
      <c r="A40" s="4">
        <v>42310</v>
      </c>
      <c r="B40">
        <v>2.88</v>
      </c>
      <c r="C40">
        <f t="shared" si="4"/>
        <v>4.3478260869565258E-2</v>
      </c>
      <c r="E40">
        <f t="shared" si="5"/>
        <v>4.4578847756130684E-2</v>
      </c>
      <c r="F40">
        <f t="shared" si="6"/>
        <v>1.9872736672642776E-3</v>
      </c>
      <c r="J40" s="9">
        <v>42475</v>
      </c>
      <c r="K40" s="7">
        <v>4.0999999999999996</v>
      </c>
      <c r="L40" s="7">
        <v>3.0150753768844137E-2</v>
      </c>
      <c r="M40" s="7">
        <f t="shared" si="7"/>
        <v>1.0301507537688441</v>
      </c>
      <c r="N40" s="7">
        <f t="shared" si="8"/>
        <v>3.1251340655409562E-2</v>
      </c>
      <c r="O40" s="7">
        <f t="shared" si="9"/>
        <v>4.1623460341522569E-4</v>
      </c>
      <c r="P40" s="10">
        <f t="shared" si="10"/>
        <v>3.6327892884722562E-4</v>
      </c>
    </row>
    <row r="41" spans="1:16" x14ac:dyDescent="0.25">
      <c r="A41" s="4">
        <v>42311</v>
      </c>
      <c r="B41">
        <v>3.09</v>
      </c>
      <c r="C41">
        <f t="shared" si="4"/>
        <v>7.2916666666666657E-2</v>
      </c>
      <c r="E41">
        <f t="shared" si="5"/>
        <v>7.401725355323209E-2</v>
      </c>
      <c r="F41">
        <f t="shared" si="6"/>
        <v>5.4785538235634481E-3</v>
      </c>
      <c r="J41" s="9">
        <v>42478</v>
      </c>
      <c r="K41" s="7">
        <v>4.4000000000000004</v>
      </c>
      <c r="L41" s="7">
        <v>7.3170731707317249E-2</v>
      </c>
      <c r="M41" s="7">
        <f t="shared" si="7"/>
        <v>1.0731707317073171</v>
      </c>
      <c r="N41" s="7">
        <f t="shared" si="8"/>
        <v>7.4271318593882682E-2</v>
      </c>
      <c r="O41" s="7">
        <f t="shared" si="9"/>
        <v>4.0223255234382183E-3</v>
      </c>
      <c r="P41" s="10">
        <f t="shared" si="10"/>
        <v>3.853908446481018E-3</v>
      </c>
    </row>
    <row r="42" spans="1:16" x14ac:dyDescent="0.25">
      <c r="A42" s="4">
        <v>42312</v>
      </c>
      <c r="B42">
        <v>3.03</v>
      </c>
      <c r="C42">
        <f t="shared" si="4"/>
        <v>-1.9417475728155359E-2</v>
      </c>
      <c r="E42">
        <f t="shared" si="5"/>
        <v>-1.831688884158993E-2</v>
      </c>
      <c r="F42">
        <f t="shared" si="6"/>
        <v>3.355084168351617E-4</v>
      </c>
      <c r="J42" s="9">
        <v>42479</v>
      </c>
      <c r="K42" s="7">
        <v>4.71</v>
      </c>
      <c r="L42" s="7">
        <v>7.0454545454545353E-2</v>
      </c>
      <c r="M42" s="7">
        <f t="shared" si="7"/>
        <v>1.0704545454545453</v>
      </c>
      <c r="N42" s="7">
        <f t="shared" si="8"/>
        <v>7.1555132341110786E-2</v>
      </c>
      <c r="O42" s="7">
        <f t="shared" si="9"/>
        <v>3.6851723140128995E-3</v>
      </c>
      <c r="P42" s="10">
        <f t="shared" si="10"/>
        <v>3.5240452146178408E-3</v>
      </c>
    </row>
    <row r="43" spans="1:16" x14ac:dyDescent="0.25">
      <c r="A43" s="4">
        <v>42313</v>
      </c>
      <c r="B43">
        <v>2.83</v>
      </c>
      <c r="C43">
        <f t="shared" si="4"/>
        <v>-6.6006600660065917E-2</v>
      </c>
      <c r="E43">
        <f t="shared" si="5"/>
        <v>-6.4906013773500484E-2</v>
      </c>
      <c r="F43">
        <f t="shared" si="6"/>
        <v>4.2127906239658348E-3</v>
      </c>
      <c r="J43" s="9">
        <v>42480</v>
      </c>
      <c r="K43" s="7">
        <v>4.42</v>
      </c>
      <c r="L43" s="7">
        <v>-6.1571125265392788E-2</v>
      </c>
      <c r="M43" s="7">
        <f t="shared" si="7"/>
        <v>0.93842887473460723</v>
      </c>
      <c r="N43" s="7">
        <f t="shared" si="8"/>
        <v>-6.0470538378827363E-2</v>
      </c>
      <c r="O43" s="7">
        <f t="shared" si="9"/>
        <v>5.0865496177432152E-3</v>
      </c>
      <c r="P43" s="10">
        <f t="shared" si="10"/>
        <v>5.2797664725570716E-3</v>
      </c>
    </row>
    <row r="44" spans="1:16" x14ac:dyDescent="0.25">
      <c r="A44" s="4">
        <v>42314</v>
      </c>
      <c r="B44">
        <v>3.15</v>
      </c>
      <c r="C44">
        <f t="shared" si="4"/>
        <v>0.11307420494699641</v>
      </c>
      <c r="E44">
        <f t="shared" si="5"/>
        <v>0.11417479183356184</v>
      </c>
      <c r="F44">
        <f t="shared" si="6"/>
        <v>1.303588309023718E-2</v>
      </c>
      <c r="J44" s="9">
        <v>42481</v>
      </c>
      <c r="K44" s="7">
        <v>4.3</v>
      </c>
      <c r="L44" s="7">
        <v>-2.7149321266968351E-2</v>
      </c>
      <c r="M44" s="7">
        <f t="shared" si="7"/>
        <v>0.97285067873303166</v>
      </c>
      <c r="N44" s="7">
        <f t="shared" si="8"/>
        <v>-2.6048734380402921E-2</v>
      </c>
      <c r="O44" s="7">
        <f t="shared" si="9"/>
        <v>1.3614806023517292E-3</v>
      </c>
      <c r="P44" s="10">
        <f t="shared" si="10"/>
        <v>1.4623127105227954E-3</v>
      </c>
    </row>
    <row r="45" spans="1:16" x14ac:dyDescent="0.25">
      <c r="A45" s="4">
        <v>42317</v>
      </c>
      <c r="B45">
        <v>3.25</v>
      </c>
      <c r="C45">
        <f t="shared" si="4"/>
        <v>3.1746031746031772E-2</v>
      </c>
      <c r="E45">
        <f t="shared" si="5"/>
        <v>3.2846618632597198E-2</v>
      </c>
      <c r="F45">
        <f t="shared" si="6"/>
        <v>1.0789003555952813E-3</v>
      </c>
      <c r="J45" s="9">
        <v>42482</v>
      </c>
      <c r="K45" s="7">
        <v>4.32</v>
      </c>
      <c r="L45" s="7">
        <v>4.6511627906977819E-3</v>
      </c>
      <c r="M45" s="7">
        <f t="shared" si="7"/>
        <v>1.0046511627906978</v>
      </c>
      <c r="N45" s="7">
        <f t="shared" si="8"/>
        <v>5.7517496772632104E-3</v>
      </c>
      <c r="O45" s="7">
        <f t="shared" si="9"/>
        <v>2.5987182965283136E-5</v>
      </c>
      <c r="P45" s="10">
        <f t="shared" si="10"/>
        <v>4.1469910176535159E-5</v>
      </c>
    </row>
    <row r="46" spans="1:16" x14ac:dyDescent="0.25">
      <c r="A46" s="4">
        <v>42318</v>
      </c>
      <c r="B46">
        <v>3.31</v>
      </c>
      <c r="C46">
        <f t="shared" si="4"/>
        <v>1.8461538461538477E-2</v>
      </c>
      <c r="E46">
        <f t="shared" si="5"/>
        <v>1.9562125348103906E-2</v>
      </c>
      <c r="F46">
        <f t="shared" si="6"/>
        <v>3.8267674813492937E-4</v>
      </c>
      <c r="J46" s="9">
        <v>42485</v>
      </c>
      <c r="K46" s="7">
        <v>3.88</v>
      </c>
      <c r="L46" s="7">
        <v>-0.10185185185185193</v>
      </c>
      <c r="M46" s="7">
        <f t="shared" si="7"/>
        <v>0.89814814814814803</v>
      </c>
      <c r="N46" s="7">
        <f t="shared" si="8"/>
        <v>-0.1007512649652865</v>
      </c>
      <c r="O46" s="7">
        <f t="shared" si="9"/>
        <v>1.2454733468866828E-2</v>
      </c>
      <c r="P46" s="10">
        <f t="shared" si="10"/>
        <v>1.2756059844043066E-2</v>
      </c>
    </row>
    <row r="47" spans="1:16" x14ac:dyDescent="0.25">
      <c r="A47" s="4">
        <v>42319</v>
      </c>
      <c r="B47">
        <v>3.24</v>
      </c>
      <c r="C47">
        <f t="shared" si="4"/>
        <v>-2.1148036253776387E-2</v>
      </c>
      <c r="E47">
        <f t="shared" si="5"/>
        <v>-2.0047449367210958E-2</v>
      </c>
      <c r="F47">
        <f t="shared" si="6"/>
        <v>4.0190022613088703E-4</v>
      </c>
      <c r="J47" s="9">
        <v>42486</v>
      </c>
      <c r="K47" s="7">
        <v>3.9</v>
      </c>
      <c r="L47" s="7">
        <v>5.1546391752577371E-3</v>
      </c>
      <c r="M47" s="7">
        <f t="shared" si="7"/>
        <v>1.0051546391752577</v>
      </c>
      <c r="N47" s="7">
        <f t="shared" si="8"/>
        <v>6.2552260618231655E-3</v>
      </c>
      <c r="O47" s="7">
        <f t="shared" si="9"/>
        <v>2.1107465324081458E-5</v>
      </c>
      <c r="P47" s="10">
        <f t="shared" si="10"/>
        <v>3.5238911288414274E-5</v>
      </c>
    </row>
    <row r="48" spans="1:16" x14ac:dyDescent="0.25">
      <c r="A48" s="4">
        <v>42320</v>
      </c>
      <c r="B48">
        <v>3.01</v>
      </c>
      <c r="C48">
        <f t="shared" si="4"/>
        <v>-7.0987654320987775E-2</v>
      </c>
      <c r="E48">
        <f t="shared" si="5"/>
        <v>-6.9887067434422342E-2</v>
      </c>
      <c r="F48">
        <f t="shared" si="6"/>
        <v>4.8842021945834958E-3</v>
      </c>
      <c r="J48" s="9">
        <v>42487</v>
      </c>
      <c r="K48" s="7">
        <v>4.3099999999999996</v>
      </c>
      <c r="L48" s="7">
        <v>0.10512820512820506</v>
      </c>
      <c r="M48" s="7">
        <f t="shared" si="7"/>
        <v>1.105128205128205</v>
      </c>
      <c r="N48" s="7">
        <f t="shared" si="8"/>
        <v>0.10622879201477049</v>
      </c>
      <c r="O48" s="7">
        <f t="shared" si="9"/>
        <v>9.0972070137359234E-3</v>
      </c>
      <c r="P48" s="10">
        <f t="shared" si="10"/>
        <v>8.8430192117618829E-3</v>
      </c>
    </row>
    <row r="49" spans="1:16" x14ac:dyDescent="0.25">
      <c r="A49" s="4">
        <v>42321</v>
      </c>
      <c r="B49">
        <v>2.7199999999999998</v>
      </c>
      <c r="C49">
        <f t="shared" si="4"/>
        <v>-9.6345514950166133E-2</v>
      </c>
      <c r="E49">
        <f t="shared" si="5"/>
        <v>-9.5244928063600701E-2</v>
      </c>
      <c r="F49">
        <f t="shared" si="6"/>
        <v>9.0715963218404722E-3</v>
      </c>
      <c r="J49" s="9">
        <v>42488</v>
      </c>
      <c r="K49" s="7">
        <v>5.39</v>
      </c>
      <c r="L49" s="7">
        <v>0.25058004640371234</v>
      </c>
      <c r="M49" s="7">
        <f t="shared" si="7"/>
        <v>1.2505800464037122</v>
      </c>
      <c r="N49" s="7">
        <f t="shared" si="8"/>
        <v>0.25168063329027779</v>
      </c>
      <c r="O49" s="7">
        <f t="shared" si="9"/>
        <v>5.7999628874873005E-2</v>
      </c>
      <c r="P49" s="10">
        <f t="shared" si="10"/>
        <v>5.7355062593445062E-2</v>
      </c>
    </row>
    <row r="50" spans="1:16" x14ac:dyDescent="0.25">
      <c r="A50" s="4">
        <v>42324</v>
      </c>
      <c r="B50">
        <v>2.69</v>
      </c>
      <c r="C50">
        <f t="shared" si="4"/>
        <v>-1.1029411764705812E-2</v>
      </c>
      <c r="E50">
        <f t="shared" si="5"/>
        <v>-9.9288248781403843E-3</v>
      </c>
      <c r="F50">
        <f t="shared" si="6"/>
        <v>9.8581563460779415E-5</v>
      </c>
      <c r="J50" s="9">
        <v>42489</v>
      </c>
      <c r="K50" s="7">
        <v>5.27</v>
      </c>
      <c r="L50" s="7">
        <v>-2.2263450834879427E-2</v>
      </c>
      <c r="M50" s="7">
        <f t="shared" si="7"/>
        <v>0.97773654916512054</v>
      </c>
      <c r="N50" s="7">
        <f t="shared" si="8"/>
        <v>-2.1162863948313997E-2</v>
      </c>
      <c r="O50" s="7">
        <f t="shared" si="9"/>
        <v>1.0247922280870309E-3</v>
      </c>
      <c r="P50" s="10">
        <f t="shared" si="10"/>
        <v>1.1125111391107685E-3</v>
      </c>
    </row>
    <row r="51" spans="1:16" x14ac:dyDescent="0.25">
      <c r="A51" s="4">
        <v>42325</v>
      </c>
      <c r="B51">
        <v>2.36</v>
      </c>
      <c r="C51">
        <f t="shared" si="4"/>
        <v>-0.12267657992565059</v>
      </c>
      <c r="E51">
        <f t="shared" si="5"/>
        <v>-0.12157599303908516</v>
      </c>
      <c r="F51">
        <f t="shared" si="6"/>
        <v>1.4780722083439684E-2</v>
      </c>
      <c r="J51" s="9">
        <v>42492</v>
      </c>
      <c r="K51" s="7">
        <v>5.28</v>
      </c>
      <c r="L51" s="7">
        <v>1.8975332068312477E-3</v>
      </c>
      <c r="M51" s="7">
        <f t="shared" si="7"/>
        <v>1.0018975332068312</v>
      </c>
      <c r="N51" s="7">
        <f t="shared" si="8"/>
        <v>2.9981200933966758E-3</v>
      </c>
      <c r="O51" s="7">
        <f t="shared" si="9"/>
        <v>6.1644358361347902E-5</v>
      </c>
      <c r="P51" s="10">
        <f t="shared" si="10"/>
        <v>8.4517557363829885E-5</v>
      </c>
    </row>
    <row r="52" spans="1:16" x14ac:dyDescent="0.25">
      <c r="A52" s="4">
        <v>42326</v>
      </c>
      <c r="B52">
        <v>2.4500000000000002</v>
      </c>
      <c r="C52">
        <f t="shared" si="4"/>
        <v>3.813559322033911E-2</v>
      </c>
      <c r="E52">
        <f t="shared" si="5"/>
        <v>3.9236180106904536E-2</v>
      </c>
      <c r="F52">
        <f t="shared" si="6"/>
        <v>1.5394778293814514E-3</v>
      </c>
      <c r="J52" s="9">
        <v>42493</v>
      </c>
      <c r="K52" s="7">
        <v>4.6500000000000004</v>
      </c>
      <c r="L52" s="7">
        <v>-0.1193181818181818</v>
      </c>
      <c r="M52" s="7">
        <f t="shared" si="7"/>
        <v>0.88068181818181823</v>
      </c>
      <c r="N52" s="7">
        <f t="shared" si="8"/>
        <v>-0.11821759493161636</v>
      </c>
      <c r="O52" s="7">
        <f t="shared" si="9"/>
        <v>1.6658318149073013E-2</v>
      </c>
      <c r="P52" s="10">
        <f t="shared" si="10"/>
        <v>1.7006522441187964E-2</v>
      </c>
    </row>
    <row r="53" spans="1:16" x14ac:dyDescent="0.25">
      <c r="A53" s="4">
        <v>42327</v>
      </c>
      <c r="B53">
        <v>2.34</v>
      </c>
      <c r="C53">
        <f t="shared" si="4"/>
        <v>-4.4897959183673598E-2</v>
      </c>
      <c r="E53">
        <f t="shared" si="5"/>
        <v>-4.3797372297108172E-2</v>
      </c>
      <c r="F53">
        <f t="shared" si="6"/>
        <v>1.9182098201314985E-3</v>
      </c>
      <c r="J53" s="9">
        <v>42494</v>
      </c>
      <c r="K53" s="7">
        <v>4.24</v>
      </c>
      <c r="L53" s="7">
        <v>-8.817204301075271E-2</v>
      </c>
      <c r="M53" s="7">
        <f t="shared" si="7"/>
        <v>0.91182795698924735</v>
      </c>
      <c r="N53" s="7">
        <f t="shared" si="8"/>
        <v>-8.7071456124187277E-2</v>
      </c>
      <c r="O53" s="7">
        <f t="shared" si="9"/>
        <v>9.5885160419080621E-3</v>
      </c>
      <c r="P53" s="10">
        <f t="shared" si="10"/>
        <v>9.8531271515518888E-3</v>
      </c>
    </row>
    <row r="54" spans="1:16" x14ac:dyDescent="0.25">
      <c r="A54" s="4">
        <v>42328</v>
      </c>
      <c r="B54">
        <v>2.16</v>
      </c>
      <c r="C54">
        <f t="shared" si="4"/>
        <v>-7.6923076923076802E-2</v>
      </c>
      <c r="E54">
        <f t="shared" si="5"/>
        <v>-7.582249003651137E-2</v>
      </c>
      <c r="F54">
        <f t="shared" si="6"/>
        <v>5.7490499953368659E-3</v>
      </c>
      <c r="J54" s="9">
        <v>42495</v>
      </c>
      <c r="K54" s="7">
        <v>3.7</v>
      </c>
      <c r="L54" s="7">
        <v>-0.12735849056603774</v>
      </c>
      <c r="M54" s="7">
        <f t="shared" si="7"/>
        <v>0.87264150943396224</v>
      </c>
      <c r="N54" s="7">
        <f t="shared" si="8"/>
        <v>-0.12625790367947232</v>
      </c>
      <c r="O54" s="7">
        <f t="shared" si="9"/>
        <v>1.8798443495253583E-2</v>
      </c>
      <c r="P54" s="10">
        <f t="shared" si="10"/>
        <v>1.9168227187641523E-2</v>
      </c>
    </row>
    <row r="55" spans="1:16" x14ac:dyDescent="0.25">
      <c r="A55" s="4">
        <v>42331</v>
      </c>
      <c r="B55">
        <v>2.2800000000000002</v>
      </c>
      <c r="C55">
        <f t="shared" si="4"/>
        <v>5.5555555555555601E-2</v>
      </c>
      <c r="E55">
        <f t="shared" si="5"/>
        <v>5.6656142442121027E-2</v>
      </c>
      <c r="F55">
        <f t="shared" si="6"/>
        <v>3.2099184764219075E-3</v>
      </c>
      <c r="J55" s="9">
        <v>42496</v>
      </c>
      <c r="K55" s="7">
        <v>3.51</v>
      </c>
      <c r="L55" s="7">
        <v>-5.1351351351351451E-2</v>
      </c>
      <c r="M55" s="7">
        <f t="shared" si="7"/>
        <v>0.94864864864864851</v>
      </c>
      <c r="N55" s="7">
        <f t="shared" si="8"/>
        <v>-5.0250764464786025E-2</v>
      </c>
      <c r="O55" s="7">
        <f t="shared" si="9"/>
        <v>3.7332438112349106E-3</v>
      </c>
      <c r="P55" s="10">
        <f t="shared" si="10"/>
        <v>3.8990317949809256E-3</v>
      </c>
    </row>
    <row r="56" spans="1:16" x14ac:dyDescent="0.25">
      <c r="A56" s="4">
        <v>42332</v>
      </c>
      <c r="B56">
        <v>2.37</v>
      </c>
      <c r="C56">
        <f t="shared" si="4"/>
        <v>3.9473684210526251E-2</v>
      </c>
      <c r="E56">
        <f t="shared" si="5"/>
        <v>4.0574271097091677E-2</v>
      </c>
      <c r="F56">
        <f t="shared" si="6"/>
        <v>1.646271475060289E-3</v>
      </c>
      <c r="J56" s="9">
        <v>42499</v>
      </c>
      <c r="K56" s="7">
        <v>3.02</v>
      </c>
      <c r="L56" s="7">
        <v>-0.13960113960113954</v>
      </c>
      <c r="M56" s="7">
        <f t="shared" si="7"/>
        <v>0.86039886039886049</v>
      </c>
      <c r="N56" s="7">
        <f t="shared" si="8"/>
        <v>-0.13850055271457412</v>
      </c>
      <c r="O56" s="7">
        <f t="shared" si="9"/>
        <v>2.2305441896639817E-2</v>
      </c>
      <c r="P56" s="10">
        <f t="shared" si="10"/>
        <v>2.2708083658564041E-2</v>
      </c>
    </row>
    <row r="57" spans="1:16" x14ac:dyDescent="0.25">
      <c r="A57" s="4">
        <v>42333</v>
      </c>
      <c r="B57">
        <v>2.2999999999999998</v>
      </c>
      <c r="C57">
        <f t="shared" si="4"/>
        <v>-2.9535864978903072E-2</v>
      </c>
      <c r="E57">
        <f t="shared" si="5"/>
        <v>-2.8435278092337642E-2</v>
      </c>
      <c r="F57">
        <f t="shared" si="6"/>
        <v>8.085650401885771E-4</v>
      </c>
      <c r="J57" s="9">
        <v>42500</v>
      </c>
      <c r="K57" s="7">
        <v>3.21</v>
      </c>
      <c r="L57" s="7">
        <v>6.29139072847682E-2</v>
      </c>
      <c r="M57" s="7">
        <f t="shared" si="7"/>
        <v>1.0629139072847682</v>
      </c>
      <c r="N57" s="7">
        <f t="shared" si="8"/>
        <v>6.4014494171333633E-2</v>
      </c>
      <c r="O57" s="7">
        <f t="shared" si="9"/>
        <v>2.8265153056441675E-3</v>
      </c>
      <c r="P57" s="10">
        <f t="shared" si="10"/>
        <v>2.6856265396865923E-3</v>
      </c>
    </row>
    <row r="58" spans="1:16" x14ac:dyDescent="0.25">
      <c r="A58" s="4">
        <v>42335</v>
      </c>
      <c r="B58">
        <v>2.3199999999999998</v>
      </c>
      <c r="C58">
        <f t="shared" si="4"/>
        <v>8.6956521739130523E-3</v>
      </c>
      <c r="E58">
        <f t="shared" si="5"/>
        <v>9.7962390604784799E-3</v>
      </c>
      <c r="F58">
        <f t="shared" si="6"/>
        <v>9.5966299730044287E-5</v>
      </c>
      <c r="J58" s="9">
        <v>42501</v>
      </c>
      <c r="K58" s="7">
        <v>3.24</v>
      </c>
      <c r="L58" s="7">
        <v>9.3457943925234419E-3</v>
      </c>
      <c r="M58" s="7">
        <f t="shared" si="7"/>
        <v>1.0093457943925235</v>
      </c>
      <c r="N58" s="7">
        <f t="shared" si="8"/>
        <v>1.0446381279088869E-2</v>
      </c>
      <c r="O58" s="7">
        <f t="shared" si="9"/>
        <v>1.6251455735082236E-7</v>
      </c>
      <c r="P58" s="10">
        <f t="shared" si="10"/>
        <v>3.0453108894498197E-6</v>
      </c>
    </row>
    <row r="59" spans="1:16" x14ac:dyDescent="0.25">
      <c r="A59" s="4">
        <v>42338</v>
      </c>
      <c r="B59">
        <v>2.2400000000000002</v>
      </c>
      <c r="C59">
        <f t="shared" si="4"/>
        <v>-3.4482758620689495E-2</v>
      </c>
      <c r="E59">
        <f t="shared" si="5"/>
        <v>-3.3382171734124069E-2</v>
      </c>
      <c r="F59">
        <f t="shared" si="6"/>
        <v>1.1143693896865519E-3</v>
      </c>
      <c r="J59" s="9">
        <v>42502</v>
      </c>
      <c r="K59" s="7">
        <v>3.02</v>
      </c>
      <c r="L59" s="7">
        <v>-6.7901234567901286E-2</v>
      </c>
      <c r="M59" s="7">
        <f t="shared" si="7"/>
        <v>0.93209876543209869</v>
      </c>
      <c r="N59" s="7">
        <f t="shared" si="8"/>
        <v>-6.6800647681335854E-2</v>
      </c>
      <c r="O59" s="7">
        <f t="shared" si="9"/>
        <v>6.0295473330556964E-3</v>
      </c>
      <c r="P59" s="10">
        <f t="shared" si="10"/>
        <v>6.2397535805277697E-3</v>
      </c>
    </row>
    <row r="60" spans="1:16" x14ac:dyDescent="0.25">
      <c r="A60" s="4">
        <v>42339</v>
      </c>
      <c r="B60">
        <v>2.35</v>
      </c>
      <c r="C60">
        <f t="shared" si="4"/>
        <v>4.9107142857142794E-2</v>
      </c>
      <c r="E60">
        <f t="shared" si="5"/>
        <v>5.020772974370822E-2</v>
      </c>
      <c r="F60">
        <f t="shared" si="6"/>
        <v>2.520816126017243E-3</v>
      </c>
      <c r="J60" s="9">
        <v>42503</v>
      </c>
      <c r="K60" s="7">
        <v>2.91</v>
      </c>
      <c r="L60" s="7">
        <v>-3.6423841059602606E-2</v>
      </c>
      <c r="M60" s="7">
        <f t="shared" si="7"/>
        <v>0.96357615894039739</v>
      </c>
      <c r="N60" s="7">
        <f t="shared" si="8"/>
        <v>-3.532325417303718E-2</v>
      </c>
      <c r="O60" s="7">
        <f t="shared" si="9"/>
        <v>2.1319243565956899E-3</v>
      </c>
      <c r="P60" s="10">
        <f t="shared" si="10"/>
        <v>2.2576483664612543E-3</v>
      </c>
    </row>
    <row r="61" spans="1:16" x14ac:dyDescent="0.25">
      <c r="A61" s="4">
        <v>42340</v>
      </c>
      <c r="B61">
        <v>2.3199999999999998</v>
      </c>
      <c r="C61">
        <f t="shared" si="4"/>
        <v>-1.2765957446808616E-2</v>
      </c>
      <c r="E61">
        <f t="shared" si="5"/>
        <v>-1.1665370560243188E-2</v>
      </c>
      <c r="F61">
        <f t="shared" si="6"/>
        <v>1.3608087030778847E-4</v>
      </c>
      <c r="J61" s="9">
        <v>42506</v>
      </c>
      <c r="K61" s="7">
        <v>2.99</v>
      </c>
      <c r="L61" s="7">
        <v>2.7491408934707928E-2</v>
      </c>
      <c r="M61" s="7">
        <f t="shared" si="7"/>
        <v>1.027491408934708</v>
      </c>
      <c r="N61" s="7">
        <f t="shared" si="8"/>
        <v>2.8591995821273357E-2</v>
      </c>
      <c r="O61" s="7">
        <f t="shared" si="9"/>
        <v>3.1479572426087158E-4</v>
      </c>
      <c r="P61" s="10">
        <f t="shared" si="10"/>
        <v>2.6897747046107802E-4</v>
      </c>
    </row>
    <row r="62" spans="1:16" x14ac:dyDescent="0.25">
      <c r="A62" s="4">
        <v>42341</v>
      </c>
      <c r="B62">
        <v>2.19</v>
      </c>
      <c r="C62">
        <f t="shared" si="4"/>
        <v>-5.6034482758620649E-2</v>
      </c>
      <c r="E62">
        <f t="shared" si="5"/>
        <v>-5.4933895872055223E-2</v>
      </c>
      <c r="F62">
        <f t="shared" si="6"/>
        <v>3.017732915681806E-3</v>
      </c>
      <c r="J62" s="9">
        <v>42507</v>
      </c>
      <c r="K62" s="7">
        <v>3.17</v>
      </c>
      <c r="L62" s="7">
        <v>6.0200668896320968E-2</v>
      </c>
      <c r="M62" s="7">
        <f t="shared" si="7"/>
        <v>1.060200668896321</v>
      </c>
      <c r="N62" s="7">
        <f t="shared" si="8"/>
        <v>6.1301255782886394E-2</v>
      </c>
      <c r="O62" s="7">
        <f t="shared" si="9"/>
        <v>2.5453784283061081E-3</v>
      </c>
      <c r="P62" s="10">
        <f t="shared" si="10"/>
        <v>2.4117717281318856E-3</v>
      </c>
    </row>
    <row r="63" spans="1:16" x14ac:dyDescent="0.25">
      <c r="A63" s="4">
        <v>42342</v>
      </c>
      <c r="B63">
        <v>2.2800000000000002</v>
      </c>
      <c r="C63">
        <f t="shared" si="4"/>
        <v>4.1095890410959041E-2</v>
      </c>
      <c r="E63">
        <f t="shared" si="5"/>
        <v>4.2196477297524466E-2</v>
      </c>
      <c r="F63">
        <f t="shared" si="6"/>
        <v>1.7805426963204978E-3</v>
      </c>
      <c r="J63" s="9">
        <v>42508</v>
      </c>
      <c r="K63" s="7">
        <v>2.89</v>
      </c>
      <c r="L63" s="7">
        <v>-8.8328075709779116E-2</v>
      </c>
      <c r="M63" s="7">
        <f t="shared" si="7"/>
        <v>0.91167192429022093</v>
      </c>
      <c r="N63" s="7">
        <f t="shared" si="8"/>
        <v>-8.7227488823213684E-2</v>
      </c>
      <c r="O63" s="7">
        <f t="shared" si="9"/>
        <v>9.6190981340759825E-3</v>
      </c>
      <c r="P63" s="10">
        <f t="shared" si="10"/>
        <v>9.884128020183942E-3</v>
      </c>
    </row>
    <row r="64" spans="1:16" x14ac:dyDescent="0.25">
      <c r="A64" s="4">
        <v>42345</v>
      </c>
      <c r="B64">
        <v>2.14</v>
      </c>
      <c r="C64">
        <f t="shared" si="4"/>
        <v>-6.140350877192987E-2</v>
      </c>
      <c r="E64">
        <f t="shared" si="5"/>
        <v>-6.0302921885364444E-2</v>
      </c>
      <c r="F64">
        <f t="shared" si="6"/>
        <v>3.636442387912366E-3</v>
      </c>
      <c r="J64" s="9">
        <v>42509</v>
      </c>
      <c r="K64" s="7">
        <v>2.92</v>
      </c>
      <c r="L64" s="7">
        <v>1.0380622837370174E-2</v>
      </c>
      <c r="M64" s="7">
        <f t="shared" si="7"/>
        <v>1.0103806228373702</v>
      </c>
      <c r="N64" s="7">
        <f t="shared" si="8"/>
        <v>1.1481209723935602E-2</v>
      </c>
      <c r="O64" s="7">
        <f t="shared" si="9"/>
        <v>3.9904173360944321E-7</v>
      </c>
      <c r="P64" s="10">
        <f t="shared" si="10"/>
        <v>5.0445999161638632E-7</v>
      </c>
    </row>
    <row r="65" spans="1:16" x14ac:dyDescent="0.25">
      <c r="A65" s="4">
        <v>42346</v>
      </c>
      <c r="B65">
        <v>2.11</v>
      </c>
      <c r="C65">
        <f t="shared" si="4"/>
        <v>-1.4018691588785163E-2</v>
      </c>
      <c r="E65">
        <f t="shared" si="5"/>
        <v>-1.2918104702219735E-2</v>
      </c>
      <c r="F65">
        <f t="shared" si="6"/>
        <v>1.6687742909751163E-4</v>
      </c>
      <c r="J65" s="9">
        <v>42510</v>
      </c>
      <c r="K65" s="7">
        <v>2.92</v>
      </c>
      <c r="L65" s="7">
        <v>0</v>
      </c>
      <c r="M65" s="7">
        <f t="shared" si="7"/>
        <v>1</v>
      </c>
      <c r="N65" s="7">
        <f t="shared" si="8"/>
        <v>1.1005868865654282E-3</v>
      </c>
      <c r="O65" s="7">
        <f t="shared" si="9"/>
        <v>9.5041545201159786E-5</v>
      </c>
      <c r="P65" s="10">
        <f t="shared" si="10"/>
        <v>1.2300753726490637E-4</v>
      </c>
    </row>
    <row r="66" spans="1:16" x14ac:dyDescent="0.25">
      <c r="A66" s="4">
        <v>42347</v>
      </c>
      <c r="B66">
        <v>2.15</v>
      </c>
      <c r="C66">
        <f t="shared" si="4"/>
        <v>1.8957345971564E-2</v>
      </c>
      <c r="E66">
        <f t="shared" si="5"/>
        <v>2.0057932858129429E-2</v>
      </c>
      <c r="F66">
        <f t="shared" si="6"/>
        <v>4.0232067054122818E-4</v>
      </c>
      <c r="J66" s="9">
        <v>42513</v>
      </c>
      <c r="K66" s="7">
        <v>3.03</v>
      </c>
      <c r="L66" s="7">
        <v>3.7671232876712285E-2</v>
      </c>
      <c r="M66" s="7">
        <f t="shared" si="7"/>
        <v>1.0376712328767124</v>
      </c>
      <c r="N66" s="7">
        <f t="shared" si="8"/>
        <v>3.8771819763277711E-2</v>
      </c>
      <c r="O66" s="7">
        <f t="shared" si="9"/>
        <v>7.7965525841456652E-4</v>
      </c>
      <c r="P66" s="10">
        <f t="shared" si="10"/>
        <v>7.0651535535451535E-4</v>
      </c>
    </row>
    <row r="67" spans="1:16" x14ac:dyDescent="0.25">
      <c r="A67" s="4">
        <v>42348</v>
      </c>
      <c r="B67">
        <v>2.1800000000000002</v>
      </c>
      <c r="C67">
        <f t="shared" si="4"/>
        <v>1.3953488372093139E-2</v>
      </c>
      <c r="E67">
        <f t="shared" si="5"/>
        <v>1.5054075258658567E-2</v>
      </c>
      <c r="F67">
        <f t="shared" si="6"/>
        <v>2.26625181893356E-4</v>
      </c>
      <c r="J67" s="9">
        <v>42514</v>
      </c>
      <c r="K67" s="7">
        <v>3.02</v>
      </c>
      <c r="L67" s="7">
        <v>-3.3003300330032301E-3</v>
      </c>
      <c r="M67" s="7">
        <f t="shared" si="7"/>
        <v>0.99669966996699677</v>
      </c>
      <c r="N67" s="7">
        <f t="shared" si="8"/>
        <v>-2.1997431464378017E-3</v>
      </c>
      <c r="O67" s="7">
        <f t="shared" si="9"/>
        <v>1.7028306567777252E-4</v>
      </c>
      <c r="P67" s="10">
        <f t="shared" si="10"/>
        <v>2.0710681993058253E-4</v>
      </c>
    </row>
    <row r="68" spans="1:16" x14ac:dyDescent="0.25">
      <c r="A68" s="4">
        <v>42349</v>
      </c>
      <c r="B68">
        <v>2.09</v>
      </c>
      <c r="C68">
        <f t="shared" ref="C68:C131" si="11">(B68-B67)/B67</f>
        <v>-4.1284403669724905E-2</v>
      </c>
      <c r="E68">
        <f t="shared" si="5"/>
        <v>-4.0183816783159479E-2</v>
      </c>
      <c r="F68">
        <f t="shared" si="6"/>
        <v>1.6147391312625295E-3</v>
      </c>
      <c r="J68" s="9">
        <v>42515</v>
      </c>
      <c r="K68" s="7">
        <v>3.3</v>
      </c>
      <c r="L68" s="7">
        <v>9.2715231788079402E-2</v>
      </c>
      <c r="M68" s="7">
        <f t="shared" si="7"/>
        <v>1.0927152317880795</v>
      </c>
      <c r="N68" s="7">
        <f t="shared" si="8"/>
        <v>9.3815818674644835E-2</v>
      </c>
      <c r="O68" s="7">
        <f t="shared" si="9"/>
        <v>6.8834080063492273E-3</v>
      </c>
      <c r="P68" s="10">
        <f t="shared" si="10"/>
        <v>6.6625354076447103E-3</v>
      </c>
    </row>
    <row r="69" spans="1:16" x14ac:dyDescent="0.25">
      <c r="A69" s="4">
        <v>42352</v>
      </c>
      <c r="B69">
        <v>1.9100000000000001</v>
      </c>
      <c r="C69">
        <f t="shared" si="11"/>
        <v>-8.6124401913875465E-2</v>
      </c>
      <c r="E69">
        <f t="shared" ref="E69:E132" si="12">C69-$D$3</f>
        <v>-8.5023815027310032E-2</v>
      </c>
      <c r="F69">
        <f t="shared" ref="F69:F132" si="13">E69^2</f>
        <v>7.2290491217982308E-3</v>
      </c>
      <c r="J69" s="9">
        <v>42516</v>
      </c>
      <c r="K69" s="7">
        <v>3.32</v>
      </c>
      <c r="L69" s="7">
        <v>6.0606060606060667E-3</v>
      </c>
      <c r="M69" s="7">
        <f t="shared" si="7"/>
        <v>1.0060606060606061</v>
      </c>
      <c r="N69" s="7">
        <f t="shared" si="8"/>
        <v>7.1611929471714951E-3</v>
      </c>
      <c r="O69" s="7">
        <f t="shared" si="9"/>
        <v>1.3603699075069696E-5</v>
      </c>
      <c r="P69" s="10">
        <f t="shared" si="10"/>
        <v>2.530361875526312E-5</v>
      </c>
    </row>
    <row r="70" spans="1:16" x14ac:dyDescent="0.25">
      <c r="A70" s="4">
        <v>42353</v>
      </c>
      <c r="B70">
        <v>1.6099999999999999</v>
      </c>
      <c r="C70">
        <f t="shared" si="11"/>
        <v>-0.15706806282722527</v>
      </c>
      <c r="E70">
        <f t="shared" si="12"/>
        <v>-0.15596747594065985</v>
      </c>
      <c r="F70">
        <f t="shared" si="13"/>
        <v>2.4325853551300309E-2</v>
      </c>
      <c r="J70" s="9">
        <v>42517</v>
      </c>
      <c r="K70" s="7">
        <v>3.07</v>
      </c>
      <c r="L70" s="7">
        <v>-7.5301204819277115E-2</v>
      </c>
      <c r="M70" s="7">
        <f t="shared" si="7"/>
        <v>0.92469879518072284</v>
      </c>
      <c r="N70" s="7">
        <f t="shared" si="8"/>
        <v>-7.4200617932711682E-2</v>
      </c>
      <c r="O70" s="7">
        <f t="shared" si="9"/>
        <v>7.2335246393794754E-3</v>
      </c>
      <c r="P70" s="10">
        <f t="shared" si="10"/>
        <v>7.4635916813894773E-3</v>
      </c>
    </row>
    <row r="71" spans="1:16" x14ac:dyDescent="0.25">
      <c r="A71" s="4">
        <v>42354</v>
      </c>
      <c r="B71">
        <v>1.72</v>
      </c>
      <c r="C71">
        <f t="shared" si="11"/>
        <v>6.8322981366459687E-2</v>
      </c>
      <c r="E71">
        <f t="shared" si="12"/>
        <v>6.942356825302512E-2</v>
      </c>
      <c r="F71">
        <f t="shared" si="13"/>
        <v>4.819631828982437E-3</v>
      </c>
      <c r="J71" s="9">
        <v>42521</v>
      </c>
      <c r="K71" s="7">
        <v>4.28</v>
      </c>
      <c r="L71" s="7">
        <v>0.39413680781758975</v>
      </c>
      <c r="M71" s="7">
        <f t="shared" si="7"/>
        <v>1.3941368078175898</v>
      </c>
      <c r="N71" s="7">
        <f t="shared" si="8"/>
        <v>0.3952373947041552</v>
      </c>
      <c r="O71" s="7">
        <f t="shared" si="9"/>
        <v>0.14775404419890692</v>
      </c>
      <c r="P71" s="10">
        <f t="shared" si="10"/>
        <v>0.14672418564654838</v>
      </c>
    </row>
    <row r="72" spans="1:16" x14ac:dyDescent="0.25">
      <c r="A72" s="4">
        <v>42355</v>
      </c>
      <c r="B72">
        <v>1.5899999999999999</v>
      </c>
      <c r="C72">
        <f t="shared" si="11"/>
        <v>-7.5581395348837274E-2</v>
      </c>
      <c r="E72">
        <f t="shared" si="12"/>
        <v>-7.4480808462271841E-2</v>
      </c>
      <c r="F72">
        <f t="shared" si="13"/>
        <v>5.5473908291936245E-3</v>
      </c>
      <c r="J72" s="9">
        <v>42522</v>
      </c>
      <c r="K72" s="7">
        <v>4.38</v>
      </c>
      <c r="L72" s="7">
        <v>2.3364485981308327E-2</v>
      </c>
      <c r="M72" s="7">
        <f t="shared" si="7"/>
        <v>1.0233644859813082</v>
      </c>
      <c r="N72" s="7">
        <f t="shared" si="8"/>
        <v>2.4465072867873756E-2</v>
      </c>
      <c r="O72" s="7">
        <f t="shared" si="9"/>
        <v>1.8538349169408964E-4</v>
      </c>
      <c r="P72" s="10">
        <f t="shared" si="10"/>
        <v>1.5064149442871799E-4</v>
      </c>
    </row>
    <row r="73" spans="1:16" x14ac:dyDescent="0.25">
      <c r="A73" s="4">
        <v>42356</v>
      </c>
      <c r="B73">
        <v>1.5699999999999998</v>
      </c>
      <c r="C73">
        <f t="shared" si="11"/>
        <v>-1.2578616352201271E-2</v>
      </c>
      <c r="E73">
        <f t="shared" si="12"/>
        <v>-1.1478029465635843E-2</v>
      </c>
      <c r="F73">
        <f t="shared" si="13"/>
        <v>1.3174516041400465E-4</v>
      </c>
      <c r="J73" s="9">
        <v>42523</v>
      </c>
      <c r="K73" s="7">
        <v>4.37</v>
      </c>
      <c r="L73" s="7">
        <v>-2.2831050228310015E-3</v>
      </c>
      <c r="M73" s="7">
        <f t="shared" si="7"/>
        <v>0.99771689497716898</v>
      </c>
      <c r="N73" s="7">
        <f t="shared" si="8"/>
        <v>-1.1825181362655733E-3</v>
      </c>
      <c r="O73" s="7">
        <f t="shared" si="9"/>
        <v>1.4476975454874301E-4</v>
      </c>
      <c r="P73" s="10">
        <f t="shared" si="10"/>
        <v>1.7886337661999238E-4</v>
      </c>
    </row>
    <row r="74" spans="1:16" x14ac:dyDescent="0.25">
      <c r="A74" s="4">
        <v>42359</v>
      </c>
      <c r="B74">
        <v>1.55</v>
      </c>
      <c r="C74">
        <f t="shared" si="11"/>
        <v>-1.2738853503184584E-2</v>
      </c>
      <c r="E74">
        <f t="shared" si="12"/>
        <v>-1.1638266616619156E-2</v>
      </c>
      <c r="F74">
        <f t="shared" si="13"/>
        <v>1.354492498395119E-4</v>
      </c>
      <c r="J74" s="9">
        <v>42524</v>
      </c>
      <c r="K74" s="7">
        <v>4.6500000000000004</v>
      </c>
      <c r="L74" s="7">
        <v>6.4073226544622483E-2</v>
      </c>
      <c r="M74" s="7">
        <f t="shared" si="7"/>
        <v>1.0640732265446224</v>
      </c>
      <c r="N74" s="7">
        <f t="shared" si="8"/>
        <v>6.5173813431187916E-2</v>
      </c>
      <c r="O74" s="7">
        <f t="shared" si="9"/>
        <v>2.9511297018371442E-3</v>
      </c>
      <c r="P74" s="10">
        <f t="shared" si="10"/>
        <v>2.8071294366651569E-3</v>
      </c>
    </row>
    <row r="75" spans="1:16" x14ac:dyDescent="0.25">
      <c r="A75" s="4">
        <v>42360</v>
      </c>
      <c r="B75">
        <v>1.5899999999999999</v>
      </c>
      <c r="C75">
        <f t="shared" si="11"/>
        <v>2.5806451612903104E-2</v>
      </c>
      <c r="E75">
        <f t="shared" si="12"/>
        <v>2.6907038499468534E-2</v>
      </c>
      <c r="F75">
        <f t="shared" si="13"/>
        <v>7.2398872081188192E-4</v>
      </c>
      <c r="J75" s="9">
        <v>42527</v>
      </c>
      <c r="K75" s="7">
        <v>5.0199999999999996</v>
      </c>
      <c r="L75" s="7">
        <v>7.9569892473118103E-2</v>
      </c>
      <c r="M75" s="7">
        <f t="shared" si="7"/>
        <v>1.0795698924731181</v>
      </c>
      <c r="N75" s="7">
        <f t="shared" si="8"/>
        <v>8.0670479359683536E-2</v>
      </c>
      <c r="O75" s="7">
        <f t="shared" si="9"/>
        <v>4.8749674520036567E-3</v>
      </c>
      <c r="P75" s="10">
        <f t="shared" si="10"/>
        <v>4.6893756550317224E-3</v>
      </c>
    </row>
    <row r="76" spans="1:16" x14ac:dyDescent="0.25">
      <c r="A76" s="4">
        <v>42361</v>
      </c>
      <c r="B76">
        <v>1.71</v>
      </c>
      <c r="C76">
        <f t="shared" si="11"/>
        <v>7.5471698113207628E-2</v>
      </c>
      <c r="E76">
        <f t="shared" si="12"/>
        <v>7.657228499977306E-2</v>
      </c>
      <c r="F76">
        <f t="shared" si="13"/>
        <v>5.8633148300864706E-3</v>
      </c>
      <c r="J76" s="9">
        <v>42528</v>
      </c>
      <c r="K76" s="7">
        <v>4.91</v>
      </c>
      <c r="L76" s="7">
        <v>-2.1912350597609452E-2</v>
      </c>
      <c r="M76" s="7">
        <f t="shared" ref="M76:M135" si="14">1+L76</f>
        <v>0.97808764940239057</v>
      </c>
      <c r="N76" s="7">
        <f t="shared" ref="N76:N135" si="15">L76-$D$3</f>
        <v>-2.0811763711044023E-2</v>
      </c>
      <c r="O76" s="7">
        <f t="shared" ref="O76:O135" si="16">(N76-$R$14)^2</f>
        <v>1.0024363937255058E-3</v>
      </c>
      <c r="P76" s="10">
        <f t="shared" ref="P76:P135" si="17">(N76-$R$15)^2</f>
        <v>1.0892129861401463E-3</v>
      </c>
    </row>
    <row r="77" spans="1:16" x14ac:dyDescent="0.25">
      <c r="A77" s="4">
        <v>42362</v>
      </c>
      <c r="B77">
        <v>1.75</v>
      </c>
      <c r="C77">
        <f t="shared" si="11"/>
        <v>2.3391812865497099E-2</v>
      </c>
      <c r="E77">
        <f t="shared" si="12"/>
        <v>2.4492399752062528E-2</v>
      </c>
      <c r="F77">
        <f t="shared" si="13"/>
        <v>5.9987764561483261E-4</v>
      </c>
      <c r="J77" s="9">
        <v>42529</v>
      </c>
      <c r="K77" s="7">
        <v>5.41</v>
      </c>
      <c r="L77" s="7">
        <v>0.10183299389002036</v>
      </c>
      <c r="M77" s="7">
        <f t="shared" si="14"/>
        <v>1.1018329938900204</v>
      </c>
      <c r="N77" s="7">
        <f t="shared" si="15"/>
        <v>0.10293358077658579</v>
      </c>
      <c r="O77" s="7">
        <f t="shared" si="16"/>
        <v>8.4794756815157676E-3</v>
      </c>
      <c r="P77" s="10">
        <f t="shared" si="17"/>
        <v>8.2341319033874295E-3</v>
      </c>
    </row>
    <row r="78" spans="1:16" x14ac:dyDescent="0.25">
      <c r="A78" s="4">
        <v>42366</v>
      </c>
      <c r="B78">
        <v>1.69</v>
      </c>
      <c r="C78">
        <f t="shared" si="11"/>
        <v>-3.4285714285714315E-2</v>
      </c>
      <c r="E78">
        <f t="shared" si="12"/>
        <v>-3.3185127399148889E-2</v>
      </c>
      <c r="F78">
        <f t="shared" si="13"/>
        <v>1.1012526804977424E-3</v>
      </c>
      <c r="J78" s="9">
        <v>42530</v>
      </c>
      <c r="K78" s="7">
        <v>5.0999999999999996</v>
      </c>
      <c r="L78" s="7">
        <v>-5.7301293900184937E-2</v>
      </c>
      <c r="M78" s="7">
        <f t="shared" si="14"/>
        <v>0.9426987060998151</v>
      </c>
      <c r="N78" s="7">
        <f t="shared" si="15"/>
        <v>-5.6200707013619511E-2</v>
      </c>
      <c r="O78" s="7">
        <f t="shared" si="16"/>
        <v>4.4957318995809672E-3</v>
      </c>
      <c r="P78" s="10">
        <f t="shared" si="17"/>
        <v>4.6774889456962379E-3</v>
      </c>
    </row>
    <row r="79" spans="1:16" x14ac:dyDescent="0.25">
      <c r="A79" s="4">
        <v>42367</v>
      </c>
      <c r="B79">
        <v>1.72</v>
      </c>
      <c r="C79">
        <f t="shared" si="11"/>
        <v>1.7751479289940846E-2</v>
      </c>
      <c r="E79">
        <f t="shared" si="12"/>
        <v>1.8852066176506276E-2</v>
      </c>
      <c r="F79">
        <f t="shared" si="13"/>
        <v>3.5540039912337196E-4</v>
      </c>
      <c r="J79" s="9">
        <v>42531</v>
      </c>
      <c r="K79" s="7">
        <v>5.16</v>
      </c>
      <c r="L79" s="7">
        <v>1.176470588235304E-2</v>
      </c>
      <c r="M79" s="7">
        <f t="shared" si="14"/>
        <v>1.0117647058823531</v>
      </c>
      <c r="N79" s="7">
        <f t="shared" si="15"/>
        <v>1.2865292768918467E-2</v>
      </c>
      <c r="O79" s="7">
        <f t="shared" si="16"/>
        <v>4.0633712122428216E-6</v>
      </c>
      <c r="P79" s="10">
        <f t="shared" si="17"/>
        <v>4.5404629615067216E-7</v>
      </c>
    </row>
    <row r="80" spans="1:16" x14ac:dyDescent="0.25">
      <c r="A80" s="4">
        <v>42368</v>
      </c>
      <c r="B80">
        <v>1.67</v>
      </c>
      <c r="C80">
        <f t="shared" si="11"/>
        <v>-2.9069767441860492E-2</v>
      </c>
      <c r="E80">
        <f t="shared" si="12"/>
        <v>-2.7969180555295063E-2</v>
      </c>
      <c r="F80">
        <f t="shared" si="13"/>
        <v>7.8227506093469547E-4</v>
      </c>
      <c r="J80" s="9">
        <v>42534</v>
      </c>
      <c r="K80" s="7">
        <v>5.12</v>
      </c>
      <c r="L80" s="7">
        <v>-7.7519379844961309E-3</v>
      </c>
      <c r="M80" s="7">
        <f t="shared" si="14"/>
        <v>0.99224806201550386</v>
      </c>
      <c r="N80" s="7">
        <f t="shared" si="15"/>
        <v>-6.6513510979307024E-3</v>
      </c>
      <c r="O80" s="7">
        <f t="shared" si="16"/>
        <v>3.0628021695237742E-4</v>
      </c>
      <c r="P80" s="10">
        <f t="shared" si="17"/>
        <v>3.5505165043694785E-4</v>
      </c>
    </row>
    <row r="81" spans="1:16" x14ac:dyDescent="0.25">
      <c r="A81" s="4">
        <v>42369</v>
      </c>
      <c r="B81">
        <v>1.58</v>
      </c>
      <c r="C81">
        <f t="shared" si="11"/>
        <v>-5.3892215568862194E-2</v>
      </c>
      <c r="E81">
        <f t="shared" si="12"/>
        <v>-5.2791628682296768E-2</v>
      </c>
      <c r="F81">
        <f t="shared" si="13"/>
        <v>2.7869560589294986E-3</v>
      </c>
      <c r="J81" s="9">
        <v>42535</v>
      </c>
      <c r="K81" s="7">
        <v>4.8</v>
      </c>
      <c r="L81" s="7">
        <v>-6.2500000000000056E-2</v>
      </c>
      <c r="M81" s="7">
        <f t="shared" si="14"/>
        <v>0.9375</v>
      </c>
      <c r="N81" s="7">
        <f t="shared" si="15"/>
        <v>-6.139941311343463E-2</v>
      </c>
      <c r="O81" s="7">
        <f t="shared" si="16"/>
        <v>5.2199072121643496E-3</v>
      </c>
      <c r="P81" s="10">
        <f t="shared" si="17"/>
        <v>5.4156170756834883E-3</v>
      </c>
    </row>
    <row r="82" spans="1:16" x14ac:dyDescent="0.25">
      <c r="A82" s="4">
        <v>42373</v>
      </c>
      <c r="B82">
        <v>1.67</v>
      </c>
      <c r="C82">
        <f t="shared" si="11"/>
        <v>5.6962025316455604E-2</v>
      </c>
      <c r="E82">
        <f t="shared" si="12"/>
        <v>5.806261220302103E-2</v>
      </c>
      <c r="F82">
        <f t="shared" si="13"/>
        <v>3.3712669358384067E-3</v>
      </c>
      <c r="J82" s="9">
        <v>42536</v>
      </c>
      <c r="K82" s="7">
        <v>4.95</v>
      </c>
      <c r="L82" s="7">
        <v>3.1250000000000076E-2</v>
      </c>
      <c r="M82" s="7">
        <f t="shared" si="14"/>
        <v>1.03125</v>
      </c>
      <c r="N82" s="7">
        <f t="shared" si="15"/>
        <v>3.2350586886565502E-2</v>
      </c>
      <c r="O82" s="7">
        <f t="shared" si="16"/>
        <v>4.6229621171957179E-4</v>
      </c>
      <c r="P82" s="10">
        <f t="shared" si="17"/>
        <v>4.063902680556222E-4</v>
      </c>
    </row>
    <row r="83" spans="1:16" x14ac:dyDescent="0.25">
      <c r="A83" s="4">
        <v>42374</v>
      </c>
      <c r="B83">
        <v>1.76</v>
      </c>
      <c r="C83">
        <f t="shared" si="11"/>
        <v>5.3892215568862326E-2</v>
      </c>
      <c r="E83">
        <f t="shared" si="12"/>
        <v>5.4992802455427751E-2</v>
      </c>
      <c r="F83">
        <f t="shared" si="13"/>
        <v>3.0242083219017006E-3</v>
      </c>
      <c r="J83" s="9">
        <v>42537</v>
      </c>
      <c r="K83" s="7">
        <v>4.8</v>
      </c>
      <c r="L83" s="7">
        <v>-3.0303030303030373E-2</v>
      </c>
      <c r="M83" s="7">
        <f t="shared" si="14"/>
        <v>0.96969696969696961</v>
      </c>
      <c r="N83" s="7">
        <f t="shared" si="15"/>
        <v>-2.9202443416464944E-2</v>
      </c>
      <c r="O83" s="7">
        <f t="shared" si="16"/>
        <v>1.6041591504872628E-3</v>
      </c>
      <c r="P83" s="10">
        <f t="shared" si="17"/>
        <v>1.7134555044687754E-3</v>
      </c>
    </row>
    <row r="84" spans="1:16" x14ac:dyDescent="0.25">
      <c r="A84" s="4">
        <v>42375</v>
      </c>
      <c r="B84">
        <v>1.83</v>
      </c>
      <c r="C84">
        <f t="shared" si="11"/>
        <v>3.9772727272727307E-2</v>
      </c>
      <c r="E84">
        <f t="shared" si="12"/>
        <v>4.0873314159292733E-2</v>
      </c>
      <c r="F84">
        <f t="shared" si="13"/>
        <v>1.6706278103642397E-3</v>
      </c>
      <c r="J84" s="9">
        <v>42538</v>
      </c>
      <c r="K84" s="7">
        <v>4.91</v>
      </c>
      <c r="L84" s="7">
        <v>2.2916666666666734E-2</v>
      </c>
      <c r="M84" s="7">
        <f t="shared" si="14"/>
        <v>1.0229166666666667</v>
      </c>
      <c r="N84" s="7">
        <f t="shared" si="15"/>
        <v>2.4017253553232164E-2</v>
      </c>
      <c r="O84" s="7">
        <f t="shared" si="16"/>
        <v>1.7338941175910587E-4</v>
      </c>
      <c r="P84" s="10">
        <f t="shared" si="17"/>
        <v>1.3984931762254192E-4</v>
      </c>
    </row>
    <row r="85" spans="1:16" x14ac:dyDescent="0.25">
      <c r="A85" s="4">
        <v>42376</v>
      </c>
      <c r="B85">
        <v>1.73</v>
      </c>
      <c r="C85">
        <f t="shared" si="11"/>
        <v>-5.4644808743169446E-2</v>
      </c>
      <c r="E85">
        <f t="shared" si="12"/>
        <v>-5.354422185660402E-2</v>
      </c>
      <c r="F85">
        <f t="shared" si="13"/>
        <v>2.8669836942292314E-3</v>
      </c>
      <c r="J85" s="9">
        <v>42541</v>
      </c>
      <c r="K85" s="7">
        <v>5.04</v>
      </c>
      <c r="L85" s="7">
        <v>2.6476578411405272E-2</v>
      </c>
      <c r="M85" s="7">
        <f t="shared" si="14"/>
        <v>1.0264765784114052</v>
      </c>
      <c r="N85" s="7">
        <f t="shared" si="15"/>
        <v>2.7577165297970701E-2</v>
      </c>
      <c r="O85" s="7">
        <f t="shared" si="16"/>
        <v>2.7981437742096951E-4</v>
      </c>
      <c r="P85" s="10">
        <f t="shared" si="17"/>
        <v>2.3671982923477412E-4</v>
      </c>
    </row>
    <row r="86" spans="1:16" x14ac:dyDescent="0.25">
      <c r="A86" s="4">
        <v>42377</v>
      </c>
      <c r="B86">
        <v>1.6099999999999999</v>
      </c>
      <c r="C86">
        <f t="shared" si="11"/>
        <v>-6.9364161849711045E-2</v>
      </c>
      <c r="E86">
        <f t="shared" si="12"/>
        <v>-6.8263574963145612E-2</v>
      </c>
      <c r="F86">
        <f t="shared" si="13"/>
        <v>4.6599156667490003E-3</v>
      </c>
      <c r="J86" s="9">
        <v>42542</v>
      </c>
      <c r="K86" s="7">
        <v>5.07</v>
      </c>
      <c r="L86" s="7">
        <v>5.9523809523810015E-3</v>
      </c>
      <c r="M86" s="7">
        <f t="shared" si="14"/>
        <v>1.0059523809523809</v>
      </c>
      <c r="N86" s="7">
        <f t="shared" si="15"/>
        <v>7.05296783894643E-3</v>
      </c>
      <c r="O86" s="7">
        <f t="shared" si="16"/>
        <v>1.4413749254552475E-5</v>
      </c>
      <c r="P86" s="10">
        <f t="shared" si="17"/>
        <v>2.6404134513023516E-5</v>
      </c>
    </row>
    <row r="87" spans="1:16" x14ac:dyDescent="0.25">
      <c r="A87" s="4">
        <v>42380</v>
      </c>
      <c r="B87">
        <v>1.41</v>
      </c>
      <c r="C87">
        <f t="shared" si="11"/>
        <v>-0.12422360248447203</v>
      </c>
      <c r="E87">
        <f t="shared" si="12"/>
        <v>-0.1231230155979066</v>
      </c>
      <c r="F87">
        <f t="shared" si="13"/>
        <v>1.5159276969922352E-2</v>
      </c>
      <c r="J87" s="9">
        <v>42543</v>
      </c>
      <c r="K87" s="7">
        <v>5.09</v>
      </c>
      <c r="L87" s="7">
        <v>3.9447731755423224E-3</v>
      </c>
      <c r="M87" s="7">
        <f t="shared" si="14"/>
        <v>1.0039447731755424</v>
      </c>
      <c r="N87" s="7">
        <f t="shared" si="15"/>
        <v>5.0453600621077508E-3</v>
      </c>
      <c r="O87" s="7">
        <f t="shared" si="16"/>
        <v>3.3688182298326391E-5</v>
      </c>
      <c r="P87" s="10">
        <f t="shared" si="17"/>
        <v>5.1066789970411394E-5</v>
      </c>
    </row>
    <row r="88" spans="1:16" x14ac:dyDescent="0.25">
      <c r="A88" s="4">
        <v>42381</v>
      </c>
      <c r="B88">
        <v>1.26</v>
      </c>
      <c r="C88">
        <f t="shared" si="11"/>
        <v>-0.1063829787234042</v>
      </c>
      <c r="E88">
        <f t="shared" si="12"/>
        <v>-0.10528239183683877</v>
      </c>
      <c r="F88">
        <f t="shared" si="13"/>
        <v>1.1084382030885654E-2</v>
      </c>
      <c r="J88" s="9">
        <v>42544</v>
      </c>
      <c r="K88" s="7">
        <v>5.25</v>
      </c>
      <c r="L88" s="7">
        <v>3.1434184675834996E-2</v>
      </c>
      <c r="M88" s="7">
        <f t="shared" si="14"/>
        <v>1.031434184675835</v>
      </c>
      <c r="N88" s="7">
        <f t="shared" si="15"/>
        <v>3.2534771562400422E-2</v>
      </c>
      <c r="O88" s="7">
        <f t="shared" si="16"/>
        <v>4.7025047264867521E-4</v>
      </c>
      <c r="P88" s="10">
        <f t="shared" si="17"/>
        <v>4.1385019537532871E-4</v>
      </c>
    </row>
    <row r="89" spans="1:16" x14ac:dyDescent="0.25">
      <c r="A89" s="4">
        <v>42382</v>
      </c>
      <c r="B89">
        <v>1.32</v>
      </c>
      <c r="C89">
        <f t="shared" si="11"/>
        <v>4.7619047619047658E-2</v>
      </c>
      <c r="E89">
        <f t="shared" si="12"/>
        <v>4.8719634505613084E-2</v>
      </c>
      <c r="F89">
        <f t="shared" si="13"/>
        <v>2.3736027863605251E-3</v>
      </c>
      <c r="J89" s="9">
        <v>42545</v>
      </c>
      <c r="K89" s="7">
        <v>4.97</v>
      </c>
      <c r="L89" s="7">
        <v>-5.3333333333333378E-2</v>
      </c>
      <c r="M89" s="7">
        <f t="shared" si="14"/>
        <v>0.94666666666666666</v>
      </c>
      <c r="N89" s="7">
        <f t="shared" si="15"/>
        <v>-5.2232746446767953E-2</v>
      </c>
      <c r="O89" s="7">
        <f t="shared" si="16"/>
        <v>3.9793713587875255E-3</v>
      </c>
      <c r="P89" s="10">
        <f t="shared" si="17"/>
        <v>4.1504787878265401E-3</v>
      </c>
    </row>
    <row r="90" spans="1:16" x14ac:dyDescent="0.25">
      <c r="A90" s="4">
        <v>42383</v>
      </c>
      <c r="B90">
        <v>1.3599999999999999</v>
      </c>
      <c r="C90">
        <f t="shared" si="11"/>
        <v>3.0303030303030162E-2</v>
      </c>
      <c r="E90">
        <f t="shared" si="12"/>
        <v>3.1403617189595591E-2</v>
      </c>
      <c r="F90">
        <f t="shared" si="13"/>
        <v>9.8618717259066368E-4</v>
      </c>
      <c r="J90" s="9">
        <v>42548</v>
      </c>
      <c r="K90" s="7">
        <v>4.6500000000000004</v>
      </c>
      <c r="L90" s="7">
        <v>-6.4386317907444549E-2</v>
      </c>
      <c r="M90" s="7">
        <f t="shared" si="14"/>
        <v>0.93561368209255547</v>
      </c>
      <c r="N90" s="7">
        <f t="shared" si="15"/>
        <v>-6.3285731020879116E-2</v>
      </c>
      <c r="O90" s="7">
        <f t="shared" si="16"/>
        <v>5.4960342907210179E-3</v>
      </c>
      <c r="P90" s="10">
        <f t="shared" si="17"/>
        <v>5.6968068465376026E-3</v>
      </c>
    </row>
    <row r="91" spans="1:16" x14ac:dyDescent="0.25">
      <c r="A91" s="4">
        <v>42384</v>
      </c>
      <c r="B91">
        <v>1.4</v>
      </c>
      <c r="C91">
        <f t="shared" si="11"/>
        <v>2.941176470588238E-2</v>
      </c>
      <c r="E91">
        <f t="shared" si="12"/>
        <v>3.051235159244781E-2</v>
      </c>
      <c r="F91">
        <f t="shared" si="13"/>
        <v>9.3100359970115236E-4</v>
      </c>
      <c r="J91" s="9">
        <v>42549</v>
      </c>
      <c r="K91" s="7">
        <v>4.93</v>
      </c>
      <c r="L91" s="7">
        <v>6.0215053763440718E-2</v>
      </c>
      <c r="M91" s="7">
        <f t="shared" si="14"/>
        <v>1.0602150537634407</v>
      </c>
      <c r="N91" s="7">
        <f t="shared" si="15"/>
        <v>6.1315640650006144E-2</v>
      </c>
      <c r="O91" s="7">
        <f t="shared" si="16"/>
        <v>2.5468301184846686E-3</v>
      </c>
      <c r="P91" s="10">
        <f t="shared" si="17"/>
        <v>2.4131848107376295E-3</v>
      </c>
    </row>
    <row r="92" spans="1:16" x14ac:dyDescent="0.25">
      <c r="A92" s="4">
        <v>42388</v>
      </c>
      <c r="B92">
        <v>1.38</v>
      </c>
      <c r="C92">
        <f t="shared" si="11"/>
        <v>-1.4285714285714299E-2</v>
      </c>
      <c r="E92">
        <f t="shared" si="12"/>
        <v>-1.3185127399148872E-2</v>
      </c>
      <c r="F92">
        <f t="shared" si="13"/>
        <v>1.7384758453178629E-4</v>
      </c>
      <c r="J92" s="9">
        <v>42550</v>
      </c>
      <c r="K92" s="7">
        <v>5.16</v>
      </c>
      <c r="L92" s="7">
        <v>4.665314401622727E-2</v>
      </c>
      <c r="M92" s="7">
        <f t="shared" si="14"/>
        <v>1.0466531440162272</v>
      </c>
      <c r="N92" s="7">
        <f t="shared" si="15"/>
        <v>4.7753730902792696E-2</v>
      </c>
      <c r="O92" s="7">
        <f t="shared" si="16"/>
        <v>1.3619213564197749E-3</v>
      </c>
      <c r="P92" s="10">
        <f t="shared" si="17"/>
        <v>1.2646748845979547E-3</v>
      </c>
    </row>
    <row r="93" spans="1:16" x14ac:dyDescent="0.25">
      <c r="A93" s="4">
        <v>42389</v>
      </c>
      <c r="B93">
        <v>1.58</v>
      </c>
      <c r="C93">
        <f t="shared" si="11"/>
        <v>0.1449275362318842</v>
      </c>
      <c r="E93">
        <f t="shared" si="12"/>
        <v>0.14602812311844962</v>
      </c>
      <c r="F93">
        <f t="shared" si="13"/>
        <v>2.1324212741497081E-2</v>
      </c>
      <c r="J93" s="9">
        <v>42551</v>
      </c>
      <c r="K93" s="7">
        <v>5.67</v>
      </c>
      <c r="L93" s="7">
        <v>9.8837209302325535E-2</v>
      </c>
      <c r="M93" s="7">
        <f t="shared" si="14"/>
        <v>1.0988372093023255</v>
      </c>
      <c r="N93" s="7">
        <f t="shared" si="15"/>
        <v>9.9937796188890968E-2</v>
      </c>
      <c r="O93" s="7">
        <f t="shared" si="16"/>
        <v>7.9367223401171361E-3</v>
      </c>
      <c r="P93" s="10">
        <f t="shared" si="17"/>
        <v>7.6994189540653792E-3</v>
      </c>
    </row>
    <row r="94" spans="1:16" x14ac:dyDescent="0.25">
      <c r="A94" s="4">
        <v>42390</v>
      </c>
      <c r="B94">
        <v>1.6400000000000001</v>
      </c>
      <c r="C94">
        <f t="shared" si="11"/>
        <v>3.7974683544303826E-2</v>
      </c>
      <c r="E94">
        <f t="shared" si="12"/>
        <v>3.9075270430869252E-2</v>
      </c>
      <c r="F94">
        <f t="shared" si="13"/>
        <v>1.526876759245565E-3</v>
      </c>
      <c r="J94" s="9">
        <v>42552</v>
      </c>
      <c r="K94" s="7">
        <v>5.74</v>
      </c>
      <c r="L94" s="7">
        <v>1.2345679012345729E-2</v>
      </c>
      <c r="M94" s="7">
        <f t="shared" si="14"/>
        <v>1.0123456790123457</v>
      </c>
      <c r="N94" s="7">
        <f t="shared" si="15"/>
        <v>1.3446265898911156E-2</v>
      </c>
      <c r="O94" s="7">
        <f t="shared" si="16"/>
        <v>6.7431296571447607E-6</v>
      </c>
      <c r="P94" s="10">
        <f t="shared" si="17"/>
        <v>1.574529828468126E-6</v>
      </c>
    </row>
    <row r="95" spans="1:16" x14ac:dyDescent="0.25">
      <c r="A95" s="4">
        <v>42391</v>
      </c>
      <c r="B95">
        <v>1.58</v>
      </c>
      <c r="C95">
        <f t="shared" si="11"/>
        <v>-3.6585365853658569E-2</v>
      </c>
      <c r="E95">
        <f t="shared" si="12"/>
        <v>-3.5484778967093143E-2</v>
      </c>
      <c r="F95">
        <f t="shared" si="13"/>
        <v>1.2591695383434558E-3</v>
      </c>
      <c r="J95" s="9">
        <v>42556</v>
      </c>
      <c r="K95" s="7">
        <v>5.59</v>
      </c>
      <c r="L95" s="7">
        <v>-2.6132404181184728E-2</v>
      </c>
      <c r="M95" s="7">
        <f t="shared" si="14"/>
        <v>0.97386759581881532</v>
      </c>
      <c r="N95" s="7">
        <f t="shared" si="15"/>
        <v>-2.5031817294619299E-2</v>
      </c>
      <c r="O95" s="7">
        <f t="shared" si="16"/>
        <v>1.287469807899655E-3</v>
      </c>
      <c r="P95" s="10">
        <f t="shared" si="17"/>
        <v>1.3855726103280256E-3</v>
      </c>
    </row>
    <row r="96" spans="1:16" x14ac:dyDescent="0.25">
      <c r="A96" s="4">
        <v>42394</v>
      </c>
      <c r="B96">
        <v>1.54</v>
      </c>
      <c r="C96">
        <f t="shared" si="11"/>
        <v>-2.5316455696202552E-2</v>
      </c>
      <c r="E96">
        <f t="shared" si="12"/>
        <v>-2.4215868809637123E-2</v>
      </c>
      <c r="F96">
        <f t="shared" si="13"/>
        <v>5.86408302205556E-4</v>
      </c>
      <c r="J96" s="9">
        <v>42557</v>
      </c>
      <c r="K96" s="7">
        <v>5.8100000000000005</v>
      </c>
      <c r="L96" s="7">
        <v>3.9355992844365049E-2</v>
      </c>
      <c r="M96" s="7">
        <f t="shared" si="14"/>
        <v>1.039355992844365</v>
      </c>
      <c r="N96" s="7">
        <f t="shared" si="15"/>
        <v>4.0456579730930475E-2</v>
      </c>
      <c r="O96" s="7">
        <f t="shared" si="16"/>
        <v>8.7657844646232624E-4</v>
      </c>
      <c r="P96" s="10">
        <f t="shared" si="17"/>
        <v>7.9891681285112093E-4</v>
      </c>
    </row>
    <row r="97" spans="1:16" x14ac:dyDescent="0.25">
      <c r="A97" s="4">
        <v>42395</v>
      </c>
      <c r="B97">
        <v>1.52</v>
      </c>
      <c r="C97">
        <f t="shared" si="11"/>
        <v>-1.2987012987012998E-2</v>
      </c>
      <c r="E97">
        <f t="shared" si="12"/>
        <v>-1.1886426100447571E-2</v>
      </c>
      <c r="F97">
        <f t="shared" si="13"/>
        <v>1.4128712544140125E-4</v>
      </c>
      <c r="J97" s="9">
        <v>42558</v>
      </c>
      <c r="K97" s="7">
        <v>5.9399999999999995</v>
      </c>
      <c r="L97" s="7">
        <v>2.237521514629931E-2</v>
      </c>
      <c r="M97" s="7">
        <f t="shared" si="14"/>
        <v>1.0223752151462993</v>
      </c>
      <c r="N97" s="7">
        <f t="shared" si="15"/>
        <v>2.3475802032864739E-2</v>
      </c>
      <c r="O97" s="7">
        <f t="shared" si="16"/>
        <v>1.5942319438110616E-4</v>
      </c>
      <c r="P97" s="10">
        <f t="shared" si="17"/>
        <v>1.2733630303225164E-4</v>
      </c>
    </row>
    <row r="98" spans="1:16" x14ac:dyDescent="0.25">
      <c r="A98" s="4">
        <v>42396</v>
      </c>
      <c r="B98">
        <v>1.5</v>
      </c>
      <c r="C98">
        <f t="shared" si="11"/>
        <v>-1.3157894736842117E-2</v>
      </c>
      <c r="E98">
        <f t="shared" si="12"/>
        <v>-1.2057307850276689E-2</v>
      </c>
      <c r="F98">
        <f t="shared" si="13"/>
        <v>1.4537867259634387E-4</v>
      </c>
      <c r="J98" s="9">
        <v>42559</v>
      </c>
      <c r="K98" s="7">
        <v>6.1</v>
      </c>
      <c r="L98" s="7">
        <v>2.6936026936026963E-2</v>
      </c>
      <c r="M98" s="7">
        <f t="shared" si="14"/>
        <v>1.026936026936027</v>
      </c>
      <c r="N98" s="7">
        <f t="shared" si="15"/>
        <v>2.8036613822592392E-2</v>
      </c>
      <c r="O98" s="7">
        <f t="shared" si="16"/>
        <v>2.9539646141977399E-4</v>
      </c>
      <c r="P98" s="10">
        <f t="shared" si="17"/>
        <v>2.510687984455065E-4</v>
      </c>
    </row>
    <row r="99" spans="1:16" x14ac:dyDescent="0.25">
      <c r="A99" s="4">
        <v>42397</v>
      </c>
      <c r="B99">
        <v>1.5899999999999999</v>
      </c>
      <c r="C99">
        <f t="shared" si="11"/>
        <v>5.9999999999999908E-2</v>
      </c>
      <c r="E99">
        <f t="shared" si="12"/>
        <v>6.1100586886565333E-2</v>
      </c>
      <c r="F99">
        <f t="shared" si="13"/>
        <v>3.7332817178827196E-3</v>
      </c>
      <c r="J99" s="9">
        <v>42562</v>
      </c>
      <c r="K99" s="7">
        <v>6.72</v>
      </c>
      <c r="L99" s="7">
        <v>0.10163934426229511</v>
      </c>
      <c r="M99" s="7">
        <f t="shared" si="14"/>
        <v>1.1016393442622952</v>
      </c>
      <c r="N99" s="7">
        <f t="shared" si="15"/>
        <v>0.10273993114886054</v>
      </c>
      <c r="O99" s="7">
        <f t="shared" si="16"/>
        <v>8.4438490905041456E-3</v>
      </c>
      <c r="P99" s="10">
        <f t="shared" si="17"/>
        <v>8.1990250489879773E-3</v>
      </c>
    </row>
    <row r="100" spans="1:16" x14ac:dyDescent="0.25">
      <c r="A100" s="4">
        <v>42398</v>
      </c>
      <c r="B100">
        <v>1.6099999999999999</v>
      </c>
      <c r="C100">
        <f t="shared" si="11"/>
        <v>1.2578616352201271E-2</v>
      </c>
      <c r="E100">
        <f t="shared" si="12"/>
        <v>1.3679203238766698E-2</v>
      </c>
      <c r="F100">
        <f t="shared" si="13"/>
        <v>1.8712060124748532E-4</v>
      </c>
      <c r="J100" s="9">
        <v>42563</v>
      </c>
      <c r="K100" s="7">
        <v>7.33</v>
      </c>
      <c r="L100" s="7">
        <v>9.0773809523809576E-2</v>
      </c>
      <c r="M100" s="7">
        <f t="shared" si="14"/>
        <v>1.0907738095238095</v>
      </c>
      <c r="N100" s="7">
        <f t="shared" si="15"/>
        <v>9.1874396410375009E-2</v>
      </c>
      <c r="O100" s="7">
        <f t="shared" si="16"/>
        <v>6.5650318576956851E-3</v>
      </c>
      <c r="P100" s="10">
        <f t="shared" si="17"/>
        <v>6.3493698459789819E-3</v>
      </c>
    </row>
    <row r="101" spans="1:16" x14ac:dyDescent="0.25">
      <c r="A101" s="4">
        <v>42401</v>
      </c>
      <c r="B101">
        <v>1.6099999999999999</v>
      </c>
      <c r="C101">
        <f t="shared" si="11"/>
        <v>0</v>
      </c>
      <c r="E101">
        <f t="shared" si="12"/>
        <v>1.1005868865654282E-3</v>
      </c>
      <c r="F101">
        <f t="shared" si="13"/>
        <v>1.2112914948797828E-6</v>
      </c>
      <c r="J101" s="9">
        <v>42564</v>
      </c>
      <c r="K101" s="7">
        <v>7.29</v>
      </c>
      <c r="L101" s="7">
        <v>-5.4570259208731285E-3</v>
      </c>
      <c r="M101" s="7">
        <f t="shared" si="14"/>
        <v>0.99454297407912684</v>
      </c>
      <c r="N101" s="7">
        <f t="shared" si="15"/>
        <v>-4.3564390343077001E-3</v>
      </c>
      <c r="O101" s="7">
        <f t="shared" si="16"/>
        <v>2.3122095361744391E-4</v>
      </c>
      <c r="P101" s="10">
        <f t="shared" si="17"/>
        <v>2.7383306815478544E-4</v>
      </c>
    </row>
    <row r="102" spans="1:16" x14ac:dyDescent="0.25">
      <c r="A102" s="4">
        <v>42402</v>
      </c>
      <c r="B102">
        <v>1.56</v>
      </c>
      <c r="C102">
        <f t="shared" si="11"/>
        <v>-3.1055900621117905E-2</v>
      </c>
      <c r="E102">
        <f t="shared" si="12"/>
        <v>-2.9955313734552475E-2</v>
      </c>
      <c r="F102">
        <f t="shared" si="13"/>
        <v>8.973208209354681E-4</v>
      </c>
      <c r="J102" s="9">
        <v>42565</v>
      </c>
      <c r="K102" s="7">
        <v>7.25</v>
      </c>
      <c r="L102" s="7">
        <v>-5.4869684499314177E-3</v>
      </c>
      <c r="M102" s="7">
        <f t="shared" si="14"/>
        <v>0.99451303155006854</v>
      </c>
      <c r="N102" s="7">
        <f t="shared" si="15"/>
        <v>-4.3863815633659892E-3</v>
      </c>
      <c r="O102" s="7">
        <f t="shared" si="16"/>
        <v>2.3213245944720835E-4</v>
      </c>
      <c r="P102" s="10">
        <f t="shared" si="17"/>
        <v>2.7482493679647634E-4</v>
      </c>
    </row>
    <row r="103" spans="1:16" x14ac:dyDescent="0.25">
      <c r="A103" s="4">
        <v>42403</v>
      </c>
      <c r="B103">
        <v>1.9</v>
      </c>
      <c r="C103">
        <f t="shared" si="11"/>
        <v>0.21794871794871784</v>
      </c>
      <c r="E103">
        <f t="shared" si="12"/>
        <v>0.21904930483528326</v>
      </c>
      <c r="F103">
        <f t="shared" si="13"/>
        <v>4.798259794882085E-2</v>
      </c>
      <c r="J103" s="9">
        <v>42566</v>
      </c>
      <c r="K103" s="7">
        <v>7.3</v>
      </c>
      <c r="L103" s="7">
        <v>6.8965517241379067E-3</v>
      </c>
      <c r="M103" s="7">
        <f t="shared" si="14"/>
        <v>1.0068965517241379</v>
      </c>
      <c r="N103" s="7">
        <f t="shared" si="15"/>
        <v>7.9971386107033342E-3</v>
      </c>
      <c r="O103" s="7">
        <f t="shared" si="16"/>
        <v>8.1360352199669199E-6</v>
      </c>
      <c r="P103" s="10">
        <f t="shared" si="17"/>
        <v>1.7592358709325505E-5</v>
      </c>
    </row>
    <row r="104" spans="1:16" x14ac:dyDescent="0.25">
      <c r="A104" s="4">
        <v>42404</v>
      </c>
      <c r="B104">
        <v>1.9300000000000002</v>
      </c>
      <c r="C104">
        <f t="shared" si="11"/>
        <v>1.5789473684210659E-2</v>
      </c>
      <c r="E104">
        <f t="shared" si="12"/>
        <v>1.6890060570776088E-2</v>
      </c>
      <c r="F104">
        <f t="shared" si="13"/>
        <v>2.8527414608448508E-4</v>
      </c>
      <c r="J104" s="9">
        <v>42569</v>
      </c>
      <c r="K104" s="7">
        <v>7.45</v>
      </c>
      <c r="L104" s="7">
        <v>2.0547945205479503E-2</v>
      </c>
      <c r="M104" s="7">
        <f t="shared" si="14"/>
        <v>1.0205479452054795</v>
      </c>
      <c r="N104" s="7">
        <f t="shared" si="15"/>
        <v>2.1648532092044932E-2</v>
      </c>
      <c r="O104" s="7">
        <f t="shared" si="16"/>
        <v>1.1661883014777466E-4</v>
      </c>
      <c r="P104" s="10">
        <f t="shared" si="17"/>
        <v>8.9436152143994996E-5</v>
      </c>
    </row>
    <row r="105" spans="1:16" x14ac:dyDescent="0.25">
      <c r="A105" s="4">
        <v>42405</v>
      </c>
      <c r="B105">
        <v>1.8399999999999999</v>
      </c>
      <c r="C105">
        <f t="shared" si="11"/>
        <v>-4.6632124352331758E-2</v>
      </c>
      <c r="E105">
        <f t="shared" si="12"/>
        <v>-4.5531537465766332E-2</v>
      </c>
      <c r="F105">
        <f t="shared" si="13"/>
        <v>2.073120903996483E-3</v>
      </c>
      <c r="J105" s="9">
        <v>42570</v>
      </c>
      <c r="K105" s="7">
        <v>7.03</v>
      </c>
      <c r="L105" s="7">
        <v>-5.6375838926174489E-2</v>
      </c>
      <c r="M105" s="7">
        <f t="shared" si="14"/>
        <v>0.94362416107382552</v>
      </c>
      <c r="N105" s="7">
        <f t="shared" si="15"/>
        <v>-5.5275252039609063E-2</v>
      </c>
      <c r="O105" s="7">
        <f t="shared" si="16"/>
        <v>4.3724844486891963E-3</v>
      </c>
      <c r="P105" s="10">
        <f t="shared" si="17"/>
        <v>4.5517576644012962E-3</v>
      </c>
    </row>
    <row r="106" spans="1:16" x14ac:dyDescent="0.25">
      <c r="A106" s="4">
        <v>42408</v>
      </c>
      <c r="B106">
        <v>1.85</v>
      </c>
      <c r="C106">
        <f t="shared" si="11"/>
        <v>5.4347826086957778E-3</v>
      </c>
      <c r="E106">
        <f t="shared" si="12"/>
        <v>6.5353694952612063E-3</v>
      </c>
      <c r="F106">
        <f t="shared" si="13"/>
        <v>4.2711054439590712E-5</v>
      </c>
      <c r="J106" s="9">
        <v>42571</v>
      </c>
      <c r="K106" s="7">
        <v>7.01</v>
      </c>
      <c r="L106" s="7">
        <v>-2.8449502133713316E-3</v>
      </c>
      <c r="M106" s="7">
        <f t="shared" si="14"/>
        <v>0.99715504978662872</v>
      </c>
      <c r="N106" s="7">
        <f t="shared" si="15"/>
        <v>-1.7443633268059034E-3</v>
      </c>
      <c r="O106" s="7">
        <f t="shared" si="16"/>
        <v>1.5860570134563421E-4</v>
      </c>
      <c r="P106" s="10">
        <f t="shared" si="17"/>
        <v>1.9420726081560084E-4</v>
      </c>
    </row>
    <row r="107" spans="1:16" x14ac:dyDescent="0.25">
      <c r="A107" s="4">
        <v>42409</v>
      </c>
      <c r="B107">
        <v>1.78</v>
      </c>
      <c r="C107">
        <f t="shared" si="11"/>
        <v>-3.7837837837837868E-2</v>
      </c>
      <c r="E107">
        <f t="shared" si="12"/>
        <v>-3.6737250951272442E-2</v>
      </c>
      <c r="F107">
        <f t="shared" si="13"/>
        <v>1.349625607456768E-3</v>
      </c>
      <c r="J107" s="9">
        <v>42572</v>
      </c>
      <c r="K107" s="7">
        <v>7.08</v>
      </c>
      <c r="L107" s="7">
        <v>9.985734664764663E-3</v>
      </c>
      <c r="M107" s="7">
        <f t="shared" si="14"/>
        <v>1.0099857346647647</v>
      </c>
      <c r="N107" s="7">
        <f t="shared" si="15"/>
        <v>1.1086321551330091E-2</v>
      </c>
      <c r="O107" s="7">
        <f t="shared" si="16"/>
        <v>5.6078658329470603E-8</v>
      </c>
      <c r="P107" s="10">
        <f t="shared" si="17"/>
        <v>1.221338050173109E-6</v>
      </c>
    </row>
    <row r="108" spans="1:16" x14ac:dyDescent="0.25">
      <c r="A108" s="4">
        <v>42410</v>
      </c>
      <c r="B108">
        <v>1.79</v>
      </c>
      <c r="C108">
        <f t="shared" si="11"/>
        <v>5.6179775280898927E-3</v>
      </c>
      <c r="E108">
        <f t="shared" si="12"/>
        <v>6.7185644146553212E-3</v>
      </c>
      <c r="F108">
        <f t="shared" si="13"/>
        <v>4.5139107793872796E-5</v>
      </c>
      <c r="J108" s="9">
        <v>42573</v>
      </c>
      <c r="K108" s="7">
        <v>7.15</v>
      </c>
      <c r="L108" s="7">
        <v>9.8870056497175549E-3</v>
      </c>
      <c r="M108" s="7">
        <f t="shared" si="14"/>
        <v>1.0098870056497176</v>
      </c>
      <c r="N108" s="7">
        <f t="shared" si="15"/>
        <v>1.0987592536282982E-2</v>
      </c>
      <c r="O108" s="7">
        <f t="shared" si="16"/>
        <v>1.9066173117679127E-8</v>
      </c>
      <c r="P108" s="10">
        <f t="shared" si="17"/>
        <v>1.4493045603049906E-6</v>
      </c>
    </row>
    <row r="109" spans="1:16" x14ac:dyDescent="0.25">
      <c r="A109" s="4">
        <v>42411</v>
      </c>
      <c r="B109">
        <v>1.85</v>
      </c>
      <c r="C109">
        <f t="shared" si="11"/>
        <v>3.3519553072625725E-2</v>
      </c>
      <c r="E109">
        <f t="shared" si="12"/>
        <v>3.4620139959191151E-2</v>
      </c>
      <c r="F109">
        <f t="shared" si="13"/>
        <v>1.198554090793984E-3</v>
      </c>
      <c r="J109" s="9">
        <v>42576</v>
      </c>
      <c r="K109" s="7">
        <v>7.11</v>
      </c>
      <c r="L109" s="7">
        <v>-5.5944055944055987E-3</v>
      </c>
      <c r="M109" s="7">
        <f t="shared" si="14"/>
        <v>0.9944055944055944</v>
      </c>
      <c r="N109" s="7">
        <f t="shared" si="15"/>
        <v>-4.4938187078401703E-3</v>
      </c>
      <c r="O109" s="7">
        <f t="shared" si="16"/>
        <v>2.3541780403090262E-4</v>
      </c>
      <c r="P109" s="10">
        <f t="shared" si="17"/>
        <v>2.78398632141006E-4</v>
      </c>
    </row>
    <row r="110" spans="1:16" x14ac:dyDescent="0.25">
      <c r="A110" s="4">
        <v>42412</v>
      </c>
      <c r="B110">
        <v>1.95</v>
      </c>
      <c r="C110">
        <f t="shared" si="11"/>
        <v>5.4054054054053981E-2</v>
      </c>
      <c r="E110">
        <f t="shared" si="12"/>
        <v>5.5154640940619407E-2</v>
      </c>
      <c r="F110">
        <f t="shared" si="13"/>
        <v>3.0420344172886506E-3</v>
      </c>
      <c r="J110" s="9">
        <v>42577</v>
      </c>
      <c r="K110" s="7">
        <v>8.02</v>
      </c>
      <c r="L110" s="7">
        <v>0.1279887482419127</v>
      </c>
      <c r="M110" s="7">
        <f t="shared" si="14"/>
        <v>1.1279887482419126</v>
      </c>
      <c r="N110" s="7">
        <f t="shared" si="15"/>
        <v>0.12908933512847812</v>
      </c>
      <c r="O110" s="7">
        <f t="shared" si="16"/>
        <v>1.3980655720891248E-2</v>
      </c>
      <c r="P110" s="10">
        <f t="shared" si="17"/>
        <v>1.3665112462829747E-2</v>
      </c>
    </row>
    <row r="111" spans="1:16" x14ac:dyDescent="0.25">
      <c r="A111" s="4">
        <v>42416</v>
      </c>
      <c r="B111">
        <v>2.09</v>
      </c>
      <c r="C111">
        <f t="shared" si="11"/>
        <v>7.1794871794871748E-2</v>
      </c>
      <c r="E111">
        <f t="shared" si="12"/>
        <v>7.2895458681437181E-2</v>
      </c>
      <c r="F111">
        <f t="shared" si="13"/>
        <v>5.3137478963771155E-3</v>
      </c>
      <c r="J111" s="9">
        <v>42578</v>
      </c>
      <c r="K111" s="7">
        <v>7.85</v>
      </c>
      <c r="L111" s="7">
        <v>-2.1197007481296749E-2</v>
      </c>
      <c r="M111" s="7">
        <f t="shared" si="14"/>
        <v>0.97880299251870329</v>
      </c>
      <c r="N111" s="7">
        <f t="shared" si="15"/>
        <v>-2.009642059473132E-2</v>
      </c>
      <c r="O111" s="7">
        <f t="shared" si="16"/>
        <v>9.5765075791441395E-4</v>
      </c>
      <c r="P111" s="10">
        <f t="shared" si="17"/>
        <v>1.0425074395490664E-3</v>
      </c>
    </row>
    <row r="112" spans="1:16" x14ac:dyDescent="0.25">
      <c r="A112" s="4">
        <v>42417</v>
      </c>
      <c r="B112">
        <v>2.06</v>
      </c>
      <c r="C112">
        <f t="shared" si="11"/>
        <v>-1.435406698564584E-2</v>
      </c>
      <c r="E112">
        <f t="shared" si="12"/>
        <v>-1.3253480099080412E-2</v>
      </c>
      <c r="F112">
        <f t="shared" si="13"/>
        <v>1.7565473473672052E-4</v>
      </c>
      <c r="J112" s="9">
        <v>42579</v>
      </c>
      <c r="K112" s="7">
        <v>8.09</v>
      </c>
      <c r="L112" s="7">
        <v>3.057324840764334E-2</v>
      </c>
      <c r="M112" s="7">
        <f t="shared" si="14"/>
        <v>1.0305732484076433</v>
      </c>
      <c r="N112" s="7">
        <f t="shared" si="15"/>
        <v>3.1673835294208766E-2</v>
      </c>
      <c r="O112" s="7">
        <f t="shared" si="16"/>
        <v>4.3365243140444421E-4</v>
      </c>
      <c r="P112" s="10">
        <f t="shared" si="17"/>
        <v>3.7956282265434298E-4</v>
      </c>
    </row>
    <row r="113" spans="1:16" x14ac:dyDescent="0.25">
      <c r="A113" s="4">
        <v>42418</v>
      </c>
      <c r="B113">
        <v>1.96</v>
      </c>
      <c r="C113">
        <f t="shared" si="11"/>
        <v>-4.854368932038839E-2</v>
      </c>
      <c r="E113">
        <f t="shared" si="12"/>
        <v>-4.7443102433822965E-2</v>
      </c>
      <c r="F113">
        <f t="shared" si="13"/>
        <v>2.2508479685462183E-3</v>
      </c>
      <c r="J113" s="9">
        <v>42580</v>
      </c>
      <c r="K113" s="7">
        <v>7.91</v>
      </c>
      <c r="L113" s="7">
        <v>-2.2249690976514181E-2</v>
      </c>
      <c r="M113" s="7">
        <f t="shared" si="14"/>
        <v>0.97775030902348581</v>
      </c>
      <c r="N113" s="7">
        <f t="shared" si="15"/>
        <v>-2.1149104089948752E-2</v>
      </c>
      <c r="O113" s="7">
        <f t="shared" si="16"/>
        <v>1.0239114458966488E-3</v>
      </c>
      <c r="P113" s="10">
        <f t="shared" si="17"/>
        <v>1.1115934268097808E-3</v>
      </c>
    </row>
    <row r="114" spans="1:16" x14ac:dyDescent="0.25">
      <c r="A114" s="4">
        <v>42419</v>
      </c>
      <c r="B114">
        <v>1.81</v>
      </c>
      <c r="C114">
        <f t="shared" si="11"/>
        <v>-7.6530612244897919E-2</v>
      </c>
      <c r="E114">
        <f t="shared" si="12"/>
        <v>-7.5430025358332486E-2</v>
      </c>
      <c r="F114">
        <f t="shared" si="13"/>
        <v>5.6896887255586817E-3</v>
      </c>
      <c r="J114" s="9">
        <v>42583</v>
      </c>
      <c r="K114" s="7">
        <v>8.0299999999999994</v>
      </c>
      <c r="L114" s="7">
        <v>1.5170670037926576E-2</v>
      </c>
      <c r="M114" s="7">
        <f t="shared" si="14"/>
        <v>1.0151706700379266</v>
      </c>
      <c r="N114" s="7">
        <f t="shared" si="15"/>
        <v>1.6271256924492005E-2</v>
      </c>
      <c r="O114" s="7">
        <f t="shared" si="16"/>
        <v>2.9395315616062771E-5</v>
      </c>
      <c r="P114" s="10">
        <f t="shared" si="17"/>
        <v>1.6644716884063419E-5</v>
      </c>
    </row>
    <row r="115" spans="1:16" x14ac:dyDescent="0.25">
      <c r="A115" s="4">
        <v>42422</v>
      </c>
      <c r="B115">
        <v>1.98</v>
      </c>
      <c r="C115">
        <f t="shared" si="11"/>
        <v>9.3922651933701612E-2</v>
      </c>
      <c r="E115">
        <f t="shared" si="12"/>
        <v>9.5023238820267045E-2</v>
      </c>
      <c r="F115">
        <f t="shared" si="13"/>
        <v>9.0294159158935058E-3</v>
      </c>
      <c r="J115" s="9">
        <v>42584</v>
      </c>
      <c r="K115" s="7">
        <v>7.96</v>
      </c>
      <c r="L115" s="7">
        <v>-8.7173100871730264E-3</v>
      </c>
      <c r="M115" s="7">
        <f t="shared" si="14"/>
        <v>0.99128268991282698</v>
      </c>
      <c r="N115" s="7">
        <f t="shared" si="15"/>
        <v>-7.616723200607598E-3</v>
      </c>
      <c r="O115" s="7">
        <f t="shared" si="16"/>
        <v>3.4100185069317206E-4</v>
      </c>
      <c r="P115" s="10">
        <f t="shared" si="17"/>
        <v>3.9236424824011138E-4</v>
      </c>
    </row>
    <row r="116" spans="1:16" x14ac:dyDescent="0.25">
      <c r="A116" s="4">
        <v>42423</v>
      </c>
      <c r="B116">
        <v>1.81</v>
      </c>
      <c r="C116">
        <f t="shared" si="11"/>
        <v>-8.5858585858585829E-2</v>
      </c>
      <c r="E116">
        <f t="shared" si="12"/>
        <v>-8.4757998972020396E-2</v>
      </c>
      <c r="F116">
        <f t="shared" si="13"/>
        <v>7.1839183897410104E-3</v>
      </c>
      <c r="J116" s="9">
        <v>42585</v>
      </c>
      <c r="K116" s="7">
        <v>8.07</v>
      </c>
      <c r="L116" s="7">
        <v>1.3819095477386975E-2</v>
      </c>
      <c r="M116" s="7">
        <f t="shared" si="14"/>
        <v>1.0138190954773869</v>
      </c>
      <c r="N116" s="7">
        <f t="shared" si="15"/>
        <v>1.4919682363952403E-2</v>
      </c>
      <c r="O116" s="7">
        <f t="shared" si="16"/>
        <v>1.656628498223574E-5</v>
      </c>
      <c r="P116" s="10">
        <f t="shared" si="17"/>
        <v>7.4431798397649143E-6</v>
      </c>
    </row>
    <row r="117" spans="1:16" x14ac:dyDescent="0.25">
      <c r="A117" s="4">
        <v>42424</v>
      </c>
      <c r="B117">
        <v>1.8599999999999999</v>
      </c>
      <c r="C117">
        <f t="shared" si="11"/>
        <v>2.7624309392265095E-2</v>
      </c>
      <c r="E117">
        <f t="shared" si="12"/>
        <v>2.8724896278830524E-2</v>
      </c>
      <c r="F117">
        <f t="shared" si="13"/>
        <v>8.2511966622957175E-4</v>
      </c>
      <c r="J117" s="9">
        <v>42586</v>
      </c>
      <c r="K117" s="7">
        <v>8.11</v>
      </c>
      <c r="L117" s="7">
        <v>4.9566294919453713E-3</v>
      </c>
      <c r="M117" s="7">
        <f t="shared" si="14"/>
        <v>1.0049566294919454</v>
      </c>
      <c r="N117" s="7">
        <f t="shared" si="15"/>
        <v>6.0572163785107998E-3</v>
      </c>
      <c r="O117" s="7">
        <f t="shared" si="16"/>
        <v>2.2966099454120198E-5</v>
      </c>
      <c r="P117" s="10">
        <f t="shared" si="17"/>
        <v>3.7628983992284571E-5</v>
      </c>
    </row>
    <row r="118" spans="1:16" x14ac:dyDescent="0.25">
      <c r="A118" s="4">
        <v>42425</v>
      </c>
      <c r="B118">
        <v>1.8399999999999999</v>
      </c>
      <c r="C118">
        <f t="shared" si="11"/>
        <v>-1.075268817204302E-2</v>
      </c>
      <c r="E118">
        <f t="shared" si="12"/>
        <v>-9.6521012854775927E-3</v>
      </c>
      <c r="F118">
        <f t="shared" si="13"/>
        <v>9.3163059225118193E-5</v>
      </c>
      <c r="J118" s="9">
        <v>42587</v>
      </c>
      <c r="K118" s="7">
        <v>8.11</v>
      </c>
      <c r="L118" s="7">
        <v>0</v>
      </c>
      <c r="M118" s="7">
        <f t="shared" si="14"/>
        <v>1</v>
      </c>
      <c r="N118" s="7">
        <f t="shared" si="15"/>
        <v>1.1005868865654282E-3</v>
      </c>
      <c r="O118" s="7">
        <f t="shared" si="16"/>
        <v>9.5041545201159786E-5</v>
      </c>
      <c r="P118" s="10">
        <f t="shared" si="17"/>
        <v>1.2300753726490637E-4</v>
      </c>
    </row>
    <row r="119" spans="1:16" x14ac:dyDescent="0.25">
      <c r="A119" s="4">
        <v>42426</v>
      </c>
      <c r="B119">
        <v>1.8199999999999998</v>
      </c>
      <c r="C119">
        <f t="shared" si="11"/>
        <v>-1.0869565217391314E-2</v>
      </c>
      <c r="E119">
        <f t="shared" si="12"/>
        <v>-9.7689783308258869E-3</v>
      </c>
      <c r="F119">
        <f t="shared" si="13"/>
        <v>9.5432937628145729E-5</v>
      </c>
      <c r="J119" s="9">
        <v>42590</v>
      </c>
      <c r="K119" s="7">
        <v>8.07</v>
      </c>
      <c r="L119" s="7">
        <v>-4.9321824907520529E-3</v>
      </c>
      <c r="M119" s="7">
        <f t="shared" si="14"/>
        <v>0.995067817509248</v>
      </c>
      <c r="N119" s="7">
        <f t="shared" si="15"/>
        <v>-3.8315956041866245E-3</v>
      </c>
      <c r="O119" s="7">
        <f t="shared" si="16"/>
        <v>2.1553492701207198E-4</v>
      </c>
      <c r="P119" s="10">
        <f t="shared" si="17"/>
        <v>2.5673841324739058E-4</v>
      </c>
    </row>
    <row r="120" spans="1:16" x14ac:dyDescent="0.25">
      <c r="A120" s="4">
        <v>42429</v>
      </c>
      <c r="B120">
        <v>2.16</v>
      </c>
      <c r="C120">
        <f t="shared" si="11"/>
        <v>0.18681318681318698</v>
      </c>
      <c r="E120">
        <f t="shared" si="12"/>
        <v>0.1879137736997524</v>
      </c>
      <c r="F120">
        <f t="shared" si="13"/>
        <v>3.5311586346081759E-2</v>
      </c>
      <c r="J120" s="9">
        <v>42591</v>
      </c>
      <c r="K120" s="7">
        <v>7.7</v>
      </c>
      <c r="L120" s="7">
        <v>-4.5848822800495674E-2</v>
      </c>
      <c r="M120" s="7">
        <f t="shared" si="14"/>
        <v>0.95415117719950437</v>
      </c>
      <c r="N120" s="7">
        <f t="shared" si="15"/>
        <v>-4.4748235913930248E-2</v>
      </c>
      <c r="O120" s="7">
        <f t="shared" si="16"/>
        <v>3.0911095978164568E-3</v>
      </c>
      <c r="P120" s="10">
        <f t="shared" si="17"/>
        <v>3.2421293344918416E-3</v>
      </c>
    </row>
    <row r="121" spans="1:16" x14ac:dyDescent="0.25">
      <c r="A121" s="4">
        <v>42430</v>
      </c>
      <c r="B121">
        <v>2.2800000000000002</v>
      </c>
      <c r="C121">
        <f t="shared" si="11"/>
        <v>5.5555555555555601E-2</v>
      </c>
      <c r="E121">
        <f t="shared" si="12"/>
        <v>5.6656142442121027E-2</v>
      </c>
      <c r="F121">
        <f t="shared" si="13"/>
        <v>3.2099184764219075E-3</v>
      </c>
      <c r="J121" s="9">
        <v>42592</v>
      </c>
      <c r="K121" s="7">
        <v>7.07</v>
      </c>
      <c r="L121" s="7">
        <v>-8.1818181818181804E-2</v>
      </c>
      <c r="M121" s="7">
        <f t="shared" si="14"/>
        <v>0.91818181818181821</v>
      </c>
      <c r="N121" s="7">
        <f t="shared" si="15"/>
        <v>-8.0717594931616371E-2</v>
      </c>
      <c r="O121" s="7">
        <f t="shared" si="16"/>
        <v>8.3845351125314705E-3</v>
      </c>
      <c r="P121" s="10">
        <f t="shared" si="17"/>
        <v>8.6320930817731858E-3</v>
      </c>
    </row>
    <row r="122" spans="1:16" x14ac:dyDescent="0.25">
      <c r="A122" s="4">
        <v>42431</v>
      </c>
      <c r="B122">
        <v>2.81</v>
      </c>
      <c r="C122">
        <f t="shared" si="11"/>
        <v>0.23245614035087708</v>
      </c>
      <c r="E122">
        <f t="shared" si="12"/>
        <v>0.2335567272374425</v>
      </c>
      <c r="F122">
        <f t="shared" si="13"/>
        <v>5.4548744837865114E-2</v>
      </c>
      <c r="J122" s="9">
        <v>42593</v>
      </c>
      <c r="K122" s="7">
        <v>6.62</v>
      </c>
      <c r="L122" s="7">
        <v>-6.3649222065063668E-2</v>
      </c>
      <c r="M122" s="7">
        <f t="shared" si="14"/>
        <v>0.93635077793493637</v>
      </c>
      <c r="N122" s="7">
        <f t="shared" si="15"/>
        <v>-6.2548635178498235E-2</v>
      </c>
      <c r="O122" s="7">
        <f t="shared" si="16"/>
        <v>5.387288041865031E-3</v>
      </c>
      <c r="P122" s="10">
        <f t="shared" si="17"/>
        <v>5.5860823047178612E-3</v>
      </c>
    </row>
    <row r="123" spans="1:16" x14ac:dyDescent="0.25">
      <c r="A123" s="4">
        <v>42432</v>
      </c>
      <c r="B123">
        <v>2.7199999999999998</v>
      </c>
      <c r="C123">
        <f t="shared" si="11"/>
        <v>-3.2028469750889785E-2</v>
      </c>
      <c r="E123">
        <f t="shared" si="12"/>
        <v>-3.0927882864324355E-2</v>
      </c>
      <c r="F123">
        <f t="shared" si="13"/>
        <v>9.5653393846936805E-4</v>
      </c>
      <c r="J123" s="9">
        <v>42594</v>
      </c>
      <c r="K123" s="7">
        <v>6.35</v>
      </c>
      <c r="L123" s="7">
        <v>-4.0785498489426052E-2</v>
      </c>
      <c r="M123" s="7">
        <f t="shared" si="14"/>
        <v>0.95921450151057397</v>
      </c>
      <c r="N123" s="7">
        <f t="shared" si="15"/>
        <v>-3.9684911602860626E-2</v>
      </c>
      <c r="O123" s="7">
        <f t="shared" si="16"/>
        <v>2.5537279913380195E-3</v>
      </c>
      <c r="P123" s="10">
        <f t="shared" si="17"/>
        <v>2.6911582620554359E-3</v>
      </c>
    </row>
    <row r="124" spans="1:16" x14ac:dyDescent="0.25">
      <c r="A124" s="4">
        <v>42433</v>
      </c>
      <c r="B124">
        <v>2.89</v>
      </c>
      <c r="C124">
        <f t="shared" si="11"/>
        <v>6.2500000000000139E-2</v>
      </c>
      <c r="E124">
        <f t="shared" si="12"/>
        <v>6.3600586886565572E-2</v>
      </c>
      <c r="F124">
        <f t="shared" si="13"/>
        <v>4.0450346523155769E-3</v>
      </c>
      <c r="J124" s="9">
        <v>42597</v>
      </c>
      <c r="K124" s="7">
        <v>6.7</v>
      </c>
      <c r="L124" s="7">
        <v>5.5118110236220562E-2</v>
      </c>
      <c r="M124" s="7">
        <f t="shared" si="14"/>
        <v>1.0551181102362206</v>
      </c>
      <c r="N124" s="7">
        <f t="shared" si="15"/>
        <v>5.6218697122785988E-2</v>
      </c>
      <c r="O124" s="7">
        <f t="shared" si="16"/>
        <v>2.0583629385371271E-3</v>
      </c>
      <c r="P124" s="10">
        <f t="shared" si="17"/>
        <v>1.9383973274276147E-3</v>
      </c>
    </row>
    <row r="125" spans="1:16" x14ac:dyDescent="0.25">
      <c r="A125" s="4">
        <v>42436</v>
      </c>
      <c r="B125">
        <v>3.43</v>
      </c>
      <c r="C125">
        <f t="shared" si="11"/>
        <v>0.18685121107266436</v>
      </c>
      <c r="E125">
        <f t="shared" si="12"/>
        <v>0.18795179795922978</v>
      </c>
      <c r="F125">
        <f t="shared" si="13"/>
        <v>3.5325878356107135E-2</v>
      </c>
      <c r="J125" s="9">
        <v>42598</v>
      </c>
      <c r="K125" s="7">
        <v>6.35</v>
      </c>
      <c r="L125" s="7">
        <v>-5.2238805970149335E-2</v>
      </c>
      <c r="M125" s="7">
        <f t="shared" si="14"/>
        <v>0.94776119402985071</v>
      </c>
      <c r="N125" s="7">
        <f t="shared" si="15"/>
        <v>-5.1138219083583909E-2</v>
      </c>
      <c r="O125" s="7">
        <f t="shared" si="16"/>
        <v>3.8424788324468509E-3</v>
      </c>
      <c r="P125" s="10">
        <f t="shared" si="17"/>
        <v>4.0106486573688351E-3</v>
      </c>
    </row>
    <row r="126" spans="1:16" x14ac:dyDescent="0.25">
      <c r="A126" s="4">
        <v>42437</v>
      </c>
      <c r="B126">
        <v>2.7199999999999998</v>
      </c>
      <c r="C126">
        <f t="shared" si="11"/>
        <v>-0.20699708454810506</v>
      </c>
      <c r="E126">
        <f t="shared" si="12"/>
        <v>-0.20589649766153964</v>
      </c>
      <c r="F126">
        <f t="shared" si="13"/>
        <v>4.2393367749288396E-2</v>
      </c>
      <c r="J126" s="9">
        <v>42599</v>
      </c>
      <c r="K126" s="7">
        <v>6.28</v>
      </c>
      <c r="L126" s="7">
        <v>-1.1023622047244001E-2</v>
      </c>
      <c r="M126" s="7">
        <f t="shared" si="14"/>
        <v>0.98897637795275595</v>
      </c>
      <c r="N126" s="7">
        <f t="shared" si="15"/>
        <v>-9.9230351606785731E-3</v>
      </c>
      <c r="O126" s="7">
        <f t="shared" si="16"/>
        <v>4.3149872477688043E-4</v>
      </c>
      <c r="P126" s="10">
        <f t="shared" si="17"/>
        <v>4.8905103747527853E-4</v>
      </c>
    </row>
    <row r="127" spans="1:16" x14ac:dyDescent="0.25">
      <c r="A127" s="4">
        <v>42438</v>
      </c>
      <c r="B127">
        <v>2.58</v>
      </c>
      <c r="C127">
        <f t="shared" si="11"/>
        <v>-5.1470588235294004E-2</v>
      </c>
      <c r="E127">
        <f t="shared" si="12"/>
        <v>-5.0370001348728578E-2</v>
      </c>
      <c r="F127">
        <f t="shared" si="13"/>
        <v>2.5371370358709187E-3</v>
      </c>
      <c r="J127" s="9">
        <v>42600</v>
      </c>
      <c r="K127" s="7">
        <v>6.33</v>
      </c>
      <c r="L127" s="7">
        <v>7.9617834394904181E-3</v>
      </c>
      <c r="M127" s="7">
        <f t="shared" si="14"/>
        <v>1.0079617834394905</v>
      </c>
      <c r="N127" s="7">
        <f t="shared" si="15"/>
        <v>9.0623703260558457E-3</v>
      </c>
      <c r="O127" s="7">
        <f t="shared" si="16"/>
        <v>3.1938761572070905E-6</v>
      </c>
      <c r="P127" s="10">
        <f t="shared" si="17"/>
        <v>9.7912221756809036E-6</v>
      </c>
    </row>
    <row r="128" spans="1:16" x14ac:dyDescent="0.25">
      <c r="A128" s="4">
        <v>42439</v>
      </c>
      <c r="B128">
        <v>2.48</v>
      </c>
      <c r="C128">
        <f t="shared" si="11"/>
        <v>-3.8759689922480654E-2</v>
      </c>
      <c r="E128">
        <f t="shared" si="12"/>
        <v>-3.7659103035915228E-2</v>
      </c>
      <c r="F128">
        <f t="shared" si="13"/>
        <v>1.4182080414696795E-3</v>
      </c>
      <c r="J128" s="9">
        <v>42601</v>
      </c>
      <c r="K128" s="7">
        <v>6.09</v>
      </c>
      <c r="L128" s="7">
        <v>-3.7914691943127993E-2</v>
      </c>
      <c r="M128" s="7">
        <f t="shared" si="14"/>
        <v>0.96208530805687198</v>
      </c>
      <c r="N128" s="7">
        <f t="shared" si="15"/>
        <v>-3.6814105056562567E-2</v>
      </c>
      <c r="O128" s="7">
        <f t="shared" si="16"/>
        <v>2.2718204121031111E-3</v>
      </c>
      <c r="P128" s="10">
        <f t="shared" si="17"/>
        <v>2.401545719552119E-3</v>
      </c>
    </row>
    <row r="129" spans="1:16" x14ac:dyDescent="0.25">
      <c r="A129" s="4">
        <v>42440</v>
      </c>
      <c r="B129">
        <v>2.35</v>
      </c>
      <c r="C129">
        <f t="shared" si="11"/>
        <v>-5.2419354838709638E-2</v>
      </c>
      <c r="E129">
        <f t="shared" si="12"/>
        <v>-5.1318767952144212E-2</v>
      </c>
      <c r="F129">
        <f t="shared" si="13"/>
        <v>2.6336159441260236E-3</v>
      </c>
      <c r="J129" s="9">
        <v>42604</v>
      </c>
      <c r="K129" s="7">
        <v>6.25</v>
      </c>
      <c r="L129" s="7">
        <v>2.6272577996715951E-2</v>
      </c>
      <c r="M129" s="7">
        <f t="shared" si="14"/>
        <v>1.0262725779967159</v>
      </c>
      <c r="N129" s="7">
        <f t="shared" si="15"/>
        <v>2.7373164883281381E-2</v>
      </c>
      <c r="O129" s="7">
        <f t="shared" si="16"/>
        <v>2.7303109726171926E-4</v>
      </c>
      <c r="P129" s="10">
        <f t="shared" si="17"/>
        <v>2.3048406618493973E-4</v>
      </c>
    </row>
    <row r="130" spans="1:16" x14ac:dyDescent="0.25">
      <c r="A130" s="4">
        <v>42443</v>
      </c>
      <c r="B130">
        <v>2.71</v>
      </c>
      <c r="C130">
        <f t="shared" si="11"/>
        <v>0.15319148936170207</v>
      </c>
      <c r="E130">
        <f t="shared" si="12"/>
        <v>0.15429207624826749</v>
      </c>
      <c r="F130">
        <f t="shared" si="13"/>
        <v>2.3806044793001187E-2</v>
      </c>
      <c r="J130" s="9">
        <v>42605</v>
      </c>
      <c r="K130" s="7">
        <v>6.27</v>
      </c>
      <c r="L130" s="7">
        <v>3.1999999999999316E-3</v>
      </c>
      <c r="M130" s="7">
        <f t="shared" si="14"/>
        <v>1.0031999999999999</v>
      </c>
      <c r="N130" s="7">
        <f t="shared" si="15"/>
        <v>4.3005868865653597E-3</v>
      </c>
      <c r="O130" s="7">
        <f t="shared" si="16"/>
        <v>4.2888423052645744E-5</v>
      </c>
      <c r="P130" s="10">
        <f t="shared" si="17"/>
        <v>6.2265928897876452E-5</v>
      </c>
    </row>
    <row r="131" spans="1:16" x14ac:dyDescent="0.25">
      <c r="A131" s="4">
        <v>42444</v>
      </c>
      <c r="B131">
        <v>2.38</v>
      </c>
      <c r="C131">
        <f t="shared" si="11"/>
        <v>-0.12177121771217715</v>
      </c>
      <c r="E131">
        <f t="shared" si="12"/>
        <v>-0.12067063082561172</v>
      </c>
      <c r="F131">
        <f t="shared" si="13"/>
        <v>1.4561401143851073E-2</v>
      </c>
      <c r="J131" s="9">
        <v>42599</v>
      </c>
      <c r="K131" s="7">
        <v>5.68</v>
      </c>
      <c r="L131" s="7">
        <v>-3.8917089678511069E-2</v>
      </c>
      <c r="M131" s="7">
        <f t="shared" si="14"/>
        <v>0.96108291032148896</v>
      </c>
      <c r="N131" s="7">
        <f t="shared" si="15"/>
        <v>-3.7816502791945643E-2</v>
      </c>
      <c r="O131" s="7">
        <f t="shared" si="16"/>
        <v>2.368381017363949E-3</v>
      </c>
      <c r="P131" s="10">
        <f t="shared" si="17"/>
        <v>2.5007966620428975E-3</v>
      </c>
    </row>
    <row r="132" spans="1:16" x14ac:dyDescent="0.25">
      <c r="A132" s="4">
        <v>42445</v>
      </c>
      <c r="B132">
        <v>2.5300000000000002</v>
      </c>
      <c r="C132">
        <f t="shared" ref="C132:C195" si="18">(B132-B131)/B131</f>
        <v>6.3025210084033764E-2</v>
      </c>
      <c r="E132">
        <f t="shared" si="12"/>
        <v>6.4125796970599197E-2</v>
      </c>
      <c r="F132">
        <f t="shared" si="13"/>
        <v>4.112117837114509E-3</v>
      </c>
      <c r="J132" s="9">
        <v>42600</v>
      </c>
      <c r="K132" s="7">
        <v>6.2</v>
      </c>
      <c r="L132" s="7">
        <v>9.1549295774647974E-2</v>
      </c>
      <c r="M132" s="7">
        <f t="shared" si="14"/>
        <v>1.091549295774648</v>
      </c>
      <c r="N132" s="7">
        <f t="shared" si="15"/>
        <v>9.2649882661213406E-2</v>
      </c>
      <c r="O132" s="7">
        <f t="shared" si="16"/>
        <v>6.6913006039482211E-3</v>
      </c>
      <c r="P132" s="10">
        <f t="shared" si="17"/>
        <v>6.4735572631758999E-3</v>
      </c>
    </row>
    <row r="133" spans="1:16" x14ac:dyDescent="0.25">
      <c r="A133" s="4">
        <v>42446</v>
      </c>
      <c r="B133">
        <v>2.84</v>
      </c>
      <c r="C133">
        <f t="shared" si="18"/>
        <v>0.12252964426877454</v>
      </c>
      <c r="E133">
        <f t="shared" ref="E133:E196" si="19">C133-$D$3</f>
        <v>0.12363023115533997</v>
      </c>
      <c r="F133">
        <f t="shared" ref="F133:F196" si="20">E133^2</f>
        <v>1.5284434055522794E-2</v>
      </c>
      <c r="J133" s="9">
        <v>42601</v>
      </c>
      <c r="K133" s="7">
        <v>6.09</v>
      </c>
      <c r="L133" s="7">
        <v>-3.7914691943127993E-2</v>
      </c>
      <c r="M133" s="7">
        <f t="shared" si="14"/>
        <v>0.96208530805687198</v>
      </c>
      <c r="N133" s="7">
        <f t="shared" si="15"/>
        <v>-3.6814105056562567E-2</v>
      </c>
      <c r="O133" s="7">
        <f t="shared" si="16"/>
        <v>2.2718204121031111E-3</v>
      </c>
      <c r="P133" s="10">
        <f t="shared" si="17"/>
        <v>2.401545719552119E-3</v>
      </c>
    </row>
    <row r="134" spans="1:16" x14ac:dyDescent="0.25">
      <c r="A134" s="4">
        <v>42447</v>
      </c>
      <c r="B134">
        <v>3.07</v>
      </c>
      <c r="C134">
        <f t="shared" si="18"/>
        <v>8.098591549295775E-2</v>
      </c>
      <c r="E134">
        <f t="shared" si="19"/>
        <v>8.2086502379523182E-2</v>
      </c>
      <c r="F134">
        <f t="shared" si="20"/>
        <v>6.7381938729034647E-3</v>
      </c>
      <c r="J134" s="9">
        <v>42604</v>
      </c>
      <c r="K134" s="7">
        <v>6.25</v>
      </c>
      <c r="L134" s="7">
        <v>2.6272577996715951E-2</v>
      </c>
      <c r="M134" s="7">
        <f t="shared" si="14"/>
        <v>1.0262725779967159</v>
      </c>
      <c r="N134" s="7">
        <f t="shared" si="15"/>
        <v>2.7373164883281381E-2</v>
      </c>
      <c r="O134" s="7">
        <f t="shared" si="16"/>
        <v>2.7303109726171926E-4</v>
      </c>
      <c r="P134" s="10">
        <f t="shared" si="17"/>
        <v>2.3048406618493973E-4</v>
      </c>
    </row>
    <row r="135" spans="1:16" ht="15.75" thickBot="1" x14ac:dyDescent="0.3">
      <c r="A135" s="4">
        <v>42450</v>
      </c>
      <c r="B135">
        <v>3.06</v>
      </c>
      <c r="C135">
        <f t="shared" si="18"/>
        <v>-3.2573289902279438E-3</v>
      </c>
      <c r="E135">
        <f t="shared" si="19"/>
        <v>-2.1567421036625158E-3</v>
      </c>
      <c r="F135">
        <f t="shared" si="20"/>
        <v>4.6515365017106136E-6</v>
      </c>
      <c r="J135" s="12">
        <v>42605</v>
      </c>
      <c r="K135" s="13">
        <v>6.27</v>
      </c>
      <c r="L135" s="13">
        <v>3.1999999999999316E-3</v>
      </c>
      <c r="M135" s="13">
        <f t="shared" si="14"/>
        <v>1.0031999999999999</v>
      </c>
      <c r="N135" s="13">
        <f t="shared" si="15"/>
        <v>4.3005868865653597E-3</v>
      </c>
      <c r="O135" s="13">
        <f t="shared" si="16"/>
        <v>4.2888423052645744E-5</v>
      </c>
      <c r="P135" s="14">
        <f t="shared" si="17"/>
        <v>6.2265928897876452E-5</v>
      </c>
    </row>
    <row r="136" spans="1:16" x14ac:dyDescent="0.25">
      <c r="A136" s="4">
        <v>42451</v>
      </c>
      <c r="B136">
        <v>3.06</v>
      </c>
      <c r="C136">
        <f t="shared" si="18"/>
        <v>0</v>
      </c>
      <c r="E136">
        <f t="shared" si="19"/>
        <v>1.1005868865654282E-3</v>
      </c>
      <c r="F136">
        <f t="shared" si="20"/>
        <v>1.2112914948797828E-6</v>
      </c>
      <c r="J136" s="7"/>
      <c r="M136" s="7"/>
      <c r="N136" s="7"/>
      <c r="O136" s="7"/>
      <c r="P136" s="7"/>
    </row>
    <row r="137" spans="1:16" x14ac:dyDescent="0.25">
      <c r="A137" s="4">
        <v>42452</v>
      </c>
      <c r="B137">
        <v>2.6</v>
      </c>
      <c r="C137">
        <f t="shared" si="18"/>
        <v>-0.15032679738562091</v>
      </c>
      <c r="E137">
        <f t="shared" si="19"/>
        <v>-0.14922621049905549</v>
      </c>
      <c r="F137">
        <f t="shared" si="20"/>
        <v>2.2268461899908418E-2</v>
      </c>
    </row>
    <row r="138" spans="1:16" x14ac:dyDescent="0.25">
      <c r="A138" s="4">
        <v>42453</v>
      </c>
      <c r="B138">
        <v>2.82</v>
      </c>
      <c r="C138">
        <f t="shared" si="18"/>
        <v>8.4615384615384523E-2</v>
      </c>
      <c r="E138">
        <f t="shared" si="19"/>
        <v>8.5715971501949956E-2</v>
      </c>
      <c r="F138">
        <f t="shared" si="20"/>
        <v>7.3472277705230972E-3</v>
      </c>
    </row>
    <row r="139" spans="1:16" x14ac:dyDescent="0.25">
      <c r="A139" s="4">
        <v>42457</v>
      </c>
      <c r="B139">
        <v>2.79</v>
      </c>
      <c r="C139">
        <f t="shared" si="18"/>
        <v>-1.0638297872340358E-2</v>
      </c>
      <c r="E139">
        <f t="shared" si="19"/>
        <v>-9.53771098577493E-3</v>
      </c>
      <c r="F139">
        <f t="shared" si="20"/>
        <v>9.0967930848171789E-5</v>
      </c>
    </row>
    <row r="140" spans="1:16" x14ac:dyDescent="0.25">
      <c r="A140" s="4">
        <v>42458</v>
      </c>
      <c r="B140">
        <v>3.01</v>
      </c>
      <c r="C140">
        <f t="shared" si="18"/>
        <v>7.885304659498199E-2</v>
      </c>
      <c r="E140">
        <f t="shared" si="19"/>
        <v>7.9953633481547423E-2</v>
      </c>
      <c r="F140">
        <f t="shared" si="20"/>
        <v>6.3925835069016208E-3</v>
      </c>
    </row>
    <row r="141" spans="1:16" x14ac:dyDescent="0.25">
      <c r="A141" s="4">
        <v>42459</v>
      </c>
      <c r="B141">
        <v>2.92</v>
      </c>
      <c r="C141">
        <f t="shared" si="18"/>
        <v>-2.9900332225913578E-2</v>
      </c>
      <c r="E141">
        <f t="shared" si="19"/>
        <v>-2.8799745339348148E-2</v>
      </c>
      <c r="F141">
        <f t="shared" si="20"/>
        <v>8.2942533161130543E-4</v>
      </c>
    </row>
    <row r="142" spans="1:16" x14ac:dyDescent="0.25">
      <c r="A142" s="4">
        <v>42460</v>
      </c>
      <c r="B142">
        <v>3</v>
      </c>
      <c r="C142">
        <f t="shared" si="18"/>
        <v>2.7397260273972629E-2</v>
      </c>
      <c r="E142">
        <f t="shared" si="19"/>
        <v>2.8497847160538058E-2</v>
      </c>
      <c r="F142">
        <f t="shared" si="20"/>
        <v>8.1212729278538703E-4</v>
      </c>
    </row>
    <row r="143" spans="1:16" x14ac:dyDescent="0.25">
      <c r="A143" s="4">
        <v>42461</v>
      </c>
      <c r="B143">
        <v>2.99</v>
      </c>
      <c r="C143">
        <f t="shared" si="18"/>
        <v>-3.3333333333332624E-3</v>
      </c>
      <c r="E143">
        <f t="shared" si="19"/>
        <v>-2.2327464467678344E-3</v>
      </c>
      <c r="F143">
        <f t="shared" si="20"/>
        <v>4.9851566955543901E-6</v>
      </c>
    </row>
    <row r="144" spans="1:16" x14ac:dyDescent="0.25">
      <c r="A144" s="4">
        <v>42464</v>
      </c>
      <c r="B144">
        <v>2.86</v>
      </c>
      <c r="C144">
        <f t="shared" si="18"/>
        <v>-4.3478260869565327E-2</v>
      </c>
      <c r="E144">
        <f t="shared" si="19"/>
        <v>-4.2377673982999901E-2</v>
      </c>
      <c r="F144">
        <f t="shared" si="20"/>
        <v>1.7958672522094268E-3</v>
      </c>
    </row>
    <row r="145" spans="1:6" x14ac:dyDescent="0.25">
      <c r="A145" s="4">
        <v>42465</v>
      </c>
      <c r="B145">
        <v>2.9</v>
      </c>
      <c r="C145">
        <f t="shared" si="18"/>
        <v>1.3986013986014E-2</v>
      </c>
      <c r="E145">
        <f t="shared" si="19"/>
        <v>1.5086600872579427E-2</v>
      </c>
      <c r="F145">
        <f t="shared" si="20"/>
        <v>2.2760552588851435E-4</v>
      </c>
    </row>
    <row r="146" spans="1:6" x14ac:dyDescent="0.25">
      <c r="A146" s="4">
        <v>42466</v>
      </c>
      <c r="B146">
        <v>2.94</v>
      </c>
      <c r="C146">
        <f t="shared" si="18"/>
        <v>1.3793103448275874E-2</v>
      </c>
      <c r="E146">
        <f t="shared" si="19"/>
        <v>1.4893690334841302E-2</v>
      </c>
      <c r="F146">
        <f t="shared" si="20"/>
        <v>2.2182201179014521E-4</v>
      </c>
    </row>
    <row r="147" spans="1:6" x14ac:dyDescent="0.25">
      <c r="A147" s="4">
        <v>42467</v>
      </c>
      <c r="B147">
        <v>2.84</v>
      </c>
      <c r="C147">
        <f t="shared" si="18"/>
        <v>-3.4013605442176902E-2</v>
      </c>
      <c r="E147">
        <f t="shared" si="19"/>
        <v>-3.2913018555611476E-2</v>
      </c>
      <c r="F147">
        <f t="shared" si="20"/>
        <v>1.0832667904420252E-3</v>
      </c>
    </row>
    <row r="148" spans="1:6" x14ac:dyDescent="0.25">
      <c r="A148" s="4">
        <v>42468</v>
      </c>
      <c r="B148">
        <v>3.05</v>
      </c>
      <c r="C148">
        <f t="shared" si="18"/>
        <v>7.3943661971830971E-2</v>
      </c>
      <c r="E148">
        <f t="shared" si="19"/>
        <v>7.5044248858396403E-2</v>
      </c>
      <c r="F148">
        <f t="shared" si="20"/>
        <v>5.6316392867209299E-3</v>
      </c>
    </row>
    <row r="149" spans="1:6" x14ac:dyDescent="0.25">
      <c r="A149" s="4">
        <v>42471</v>
      </c>
      <c r="B149">
        <v>3.5300000000000002</v>
      </c>
      <c r="C149">
        <f t="shared" si="18"/>
        <v>0.15737704918032802</v>
      </c>
      <c r="E149">
        <f t="shared" si="19"/>
        <v>0.15847763606689344</v>
      </c>
      <c r="F149">
        <f t="shared" si="20"/>
        <v>2.5115161133350723E-2</v>
      </c>
    </row>
    <row r="150" spans="1:6" x14ac:dyDescent="0.25">
      <c r="A150" s="4">
        <v>42472</v>
      </c>
      <c r="B150">
        <v>3.98</v>
      </c>
      <c r="C150">
        <f t="shared" si="18"/>
        <v>0.12747875354107641</v>
      </c>
      <c r="E150">
        <f t="shared" si="19"/>
        <v>0.12857934042764183</v>
      </c>
      <c r="F150">
        <f t="shared" si="20"/>
        <v>1.6532646784807408E-2</v>
      </c>
    </row>
    <row r="151" spans="1:6" x14ac:dyDescent="0.25">
      <c r="A151" s="4">
        <v>42473</v>
      </c>
      <c r="B151">
        <v>3.98</v>
      </c>
      <c r="C151">
        <f t="shared" si="18"/>
        <v>0</v>
      </c>
      <c r="E151">
        <f t="shared" si="19"/>
        <v>1.1005868865654282E-3</v>
      </c>
      <c r="F151">
        <f t="shared" si="20"/>
        <v>1.2112914948797828E-6</v>
      </c>
    </row>
    <row r="152" spans="1:6" x14ac:dyDescent="0.25">
      <c r="A152" s="4">
        <v>42474</v>
      </c>
      <c r="B152">
        <v>3.98</v>
      </c>
      <c r="C152">
        <f t="shared" si="18"/>
        <v>0</v>
      </c>
      <c r="E152">
        <f t="shared" si="19"/>
        <v>1.1005868865654282E-3</v>
      </c>
      <c r="F152">
        <f t="shared" si="20"/>
        <v>1.2112914948797828E-6</v>
      </c>
    </row>
    <row r="153" spans="1:6" x14ac:dyDescent="0.25">
      <c r="A153" s="4">
        <v>42475</v>
      </c>
      <c r="B153">
        <v>4.0999999999999996</v>
      </c>
      <c r="C153">
        <f t="shared" si="18"/>
        <v>3.0150753768844137E-2</v>
      </c>
      <c r="E153">
        <f t="shared" si="19"/>
        <v>3.1251340655409562E-2</v>
      </c>
      <c r="F153">
        <f t="shared" si="20"/>
        <v>9.7664629276045462E-4</v>
      </c>
    </row>
    <row r="154" spans="1:6" x14ac:dyDescent="0.25">
      <c r="A154" s="4">
        <v>42478</v>
      </c>
      <c r="B154">
        <v>4.4000000000000004</v>
      </c>
      <c r="C154">
        <f t="shared" si="18"/>
        <v>7.3170731707317249E-2</v>
      </c>
      <c r="E154">
        <f t="shared" si="19"/>
        <v>7.4271318593882682E-2</v>
      </c>
      <c r="F154">
        <f t="shared" si="20"/>
        <v>5.5162287656740231E-3</v>
      </c>
    </row>
    <row r="155" spans="1:6" x14ac:dyDescent="0.25">
      <c r="A155" s="4">
        <v>42479</v>
      </c>
      <c r="B155">
        <v>4.71</v>
      </c>
      <c r="C155">
        <f t="shared" si="18"/>
        <v>7.0454545454545353E-2</v>
      </c>
      <c r="E155">
        <f t="shared" si="19"/>
        <v>7.1555132341110786E-2</v>
      </c>
      <c r="F155">
        <f t="shared" si="20"/>
        <v>5.1201369643538788E-3</v>
      </c>
    </row>
    <row r="156" spans="1:6" x14ac:dyDescent="0.25">
      <c r="A156" s="4">
        <v>42480</v>
      </c>
      <c r="B156">
        <v>4.42</v>
      </c>
      <c r="C156">
        <f t="shared" si="18"/>
        <v>-6.1571125265392788E-2</v>
      </c>
      <c r="E156">
        <f t="shared" si="19"/>
        <v>-6.0470538378827363E-2</v>
      </c>
      <c r="F156">
        <f t="shared" si="20"/>
        <v>3.6566860118252332E-3</v>
      </c>
    </row>
    <row r="157" spans="1:6" x14ac:dyDescent="0.25">
      <c r="A157" s="4">
        <v>42481</v>
      </c>
      <c r="B157">
        <v>4.3</v>
      </c>
      <c r="C157">
        <f t="shared" si="18"/>
        <v>-2.7149321266968351E-2</v>
      </c>
      <c r="E157">
        <f t="shared" si="19"/>
        <v>-2.6048734380402921E-2</v>
      </c>
      <c r="F157">
        <f t="shared" si="20"/>
        <v>6.7853656282078519E-4</v>
      </c>
    </row>
    <row r="158" spans="1:6" x14ac:dyDescent="0.25">
      <c r="A158" s="4">
        <v>42482</v>
      </c>
      <c r="B158">
        <v>4.32</v>
      </c>
      <c r="C158">
        <f t="shared" si="18"/>
        <v>4.6511627906977819E-3</v>
      </c>
      <c r="E158">
        <f t="shared" si="19"/>
        <v>5.7517496772632104E-3</v>
      </c>
      <c r="F158">
        <f t="shared" si="20"/>
        <v>3.3082624349897445E-5</v>
      </c>
    </row>
    <row r="159" spans="1:6" x14ac:dyDescent="0.25">
      <c r="A159" s="4">
        <v>42485</v>
      </c>
      <c r="B159">
        <v>3.88</v>
      </c>
      <c r="C159">
        <f t="shared" si="18"/>
        <v>-0.10185185185185193</v>
      </c>
      <c r="E159">
        <f t="shared" si="19"/>
        <v>-0.1007512649652865</v>
      </c>
      <c r="F159">
        <f t="shared" si="20"/>
        <v>1.0150817392105367E-2</v>
      </c>
    </row>
    <row r="160" spans="1:6" x14ac:dyDescent="0.25">
      <c r="A160" s="4">
        <v>42486</v>
      </c>
      <c r="B160">
        <v>3.9</v>
      </c>
      <c r="C160">
        <f t="shared" si="18"/>
        <v>5.1546391752577371E-3</v>
      </c>
      <c r="E160">
        <f t="shared" si="19"/>
        <v>6.2552260618231655E-3</v>
      </c>
      <c r="F160">
        <f t="shared" si="20"/>
        <v>3.912785308451175E-5</v>
      </c>
    </row>
    <row r="161" spans="1:6" x14ac:dyDescent="0.25">
      <c r="A161" s="4">
        <v>42487</v>
      </c>
      <c r="B161">
        <v>4.3099999999999996</v>
      </c>
      <c r="C161">
        <f t="shared" si="18"/>
        <v>0.10512820512820506</v>
      </c>
      <c r="E161">
        <f t="shared" si="19"/>
        <v>0.10622879201477049</v>
      </c>
      <c r="F161">
        <f t="shared" si="20"/>
        <v>1.1284556252917367E-2</v>
      </c>
    </row>
    <row r="162" spans="1:6" x14ac:dyDescent="0.25">
      <c r="A162" s="4">
        <v>42488</v>
      </c>
      <c r="B162">
        <v>5.39</v>
      </c>
      <c r="C162">
        <f t="shared" si="18"/>
        <v>0.25058004640371234</v>
      </c>
      <c r="E162">
        <f t="shared" si="19"/>
        <v>0.25168063329027779</v>
      </c>
      <c r="F162">
        <f t="shared" si="20"/>
        <v>6.334314117339529E-2</v>
      </c>
    </row>
    <row r="163" spans="1:6" x14ac:dyDescent="0.25">
      <c r="A163" s="4">
        <v>42489</v>
      </c>
      <c r="B163">
        <v>5.27</v>
      </c>
      <c r="C163">
        <f t="shared" si="18"/>
        <v>-2.2263450834879427E-2</v>
      </c>
      <c r="E163">
        <f t="shared" si="19"/>
        <v>-2.1162863948313997E-2</v>
      </c>
      <c r="F163">
        <f t="shared" si="20"/>
        <v>4.4786681049484832E-4</v>
      </c>
    </row>
    <row r="164" spans="1:6" x14ac:dyDescent="0.25">
      <c r="A164" s="4">
        <v>42492</v>
      </c>
      <c r="B164">
        <v>5.28</v>
      </c>
      <c r="C164">
        <f t="shared" si="18"/>
        <v>1.8975332068312477E-3</v>
      </c>
      <c r="E164">
        <f t="shared" si="19"/>
        <v>2.9981200933966758E-3</v>
      </c>
      <c r="F164">
        <f t="shared" si="20"/>
        <v>8.9887240944288913E-6</v>
      </c>
    </row>
    <row r="165" spans="1:6" x14ac:dyDescent="0.25">
      <c r="A165" s="4">
        <v>42493</v>
      </c>
      <c r="B165">
        <v>4.6500000000000004</v>
      </c>
      <c r="C165">
        <f t="shared" si="18"/>
        <v>-0.1193181818181818</v>
      </c>
      <c r="E165">
        <f t="shared" si="19"/>
        <v>-0.11821759493161636</v>
      </c>
      <c r="F165">
        <f t="shared" si="20"/>
        <v>1.3975399751415726E-2</v>
      </c>
    </row>
    <row r="166" spans="1:6" x14ac:dyDescent="0.25">
      <c r="A166" s="4">
        <v>42494</v>
      </c>
      <c r="B166">
        <v>4.24</v>
      </c>
      <c r="C166">
        <f t="shared" si="18"/>
        <v>-8.817204301075271E-2</v>
      </c>
      <c r="E166">
        <f t="shared" si="19"/>
        <v>-8.7071456124187277E-2</v>
      </c>
      <c r="F166">
        <f t="shared" si="20"/>
        <v>7.5814384715862703E-3</v>
      </c>
    </row>
    <row r="167" spans="1:6" x14ac:dyDescent="0.25">
      <c r="A167" s="4">
        <v>42495</v>
      </c>
      <c r="B167">
        <v>3.7</v>
      </c>
      <c r="C167">
        <f t="shared" si="18"/>
        <v>-0.12735849056603774</v>
      </c>
      <c r="E167">
        <f t="shared" si="19"/>
        <v>-0.12625790367947232</v>
      </c>
      <c r="F167">
        <f t="shared" si="20"/>
        <v>1.5941058241534908E-2</v>
      </c>
    </row>
    <row r="168" spans="1:6" x14ac:dyDescent="0.25">
      <c r="A168" s="4">
        <v>42496</v>
      </c>
      <c r="B168">
        <v>3.51</v>
      </c>
      <c r="C168">
        <f t="shared" si="18"/>
        <v>-5.1351351351351451E-2</v>
      </c>
      <c r="E168">
        <f t="shared" si="19"/>
        <v>-5.0250764464786025E-2</v>
      </c>
      <c r="F168">
        <f t="shared" si="20"/>
        <v>2.5251393292954022E-3</v>
      </c>
    </row>
    <row r="169" spans="1:6" x14ac:dyDescent="0.25">
      <c r="A169" s="4">
        <v>42499</v>
      </c>
      <c r="B169">
        <v>3.02</v>
      </c>
      <c r="C169">
        <f t="shared" si="18"/>
        <v>-0.13960113960113954</v>
      </c>
      <c r="E169">
        <f t="shared" si="19"/>
        <v>-0.13850055271457412</v>
      </c>
      <c r="F169">
        <f t="shared" si="20"/>
        <v>1.9182403102242524E-2</v>
      </c>
    </row>
    <row r="170" spans="1:6" x14ac:dyDescent="0.25">
      <c r="A170" s="4">
        <v>42500</v>
      </c>
      <c r="B170">
        <v>3.21</v>
      </c>
      <c r="C170">
        <f t="shared" si="18"/>
        <v>6.29139072847682E-2</v>
      </c>
      <c r="E170">
        <f t="shared" si="19"/>
        <v>6.4014494171333633E-2</v>
      </c>
      <c r="F170">
        <f t="shared" si="20"/>
        <v>4.0978554640117076E-3</v>
      </c>
    </row>
    <row r="171" spans="1:6" x14ac:dyDescent="0.25">
      <c r="A171" s="4">
        <v>42501</v>
      </c>
      <c r="B171">
        <v>3.24</v>
      </c>
      <c r="C171">
        <f t="shared" si="18"/>
        <v>9.3457943925234419E-3</v>
      </c>
      <c r="E171">
        <f t="shared" si="19"/>
        <v>1.0446381279088869E-2</v>
      </c>
      <c r="F171">
        <f t="shared" si="20"/>
        <v>1.091268818280984E-4</v>
      </c>
    </row>
    <row r="172" spans="1:6" x14ac:dyDescent="0.25">
      <c r="A172" s="4">
        <v>42502</v>
      </c>
      <c r="B172">
        <v>3.02</v>
      </c>
      <c r="C172">
        <f t="shared" si="18"/>
        <v>-6.7901234567901286E-2</v>
      </c>
      <c r="E172">
        <f t="shared" si="19"/>
        <v>-6.6800647681335854E-2</v>
      </c>
      <c r="F172">
        <f t="shared" si="20"/>
        <v>4.4623265306459612E-3</v>
      </c>
    </row>
    <row r="173" spans="1:6" x14ac:dyDescent="0.25">
      <c r="A173" s="4">
        <v>42503</v>
      </c>
      <c r="B173">
        <v>2.91</v>
      </c>
      <c r="C173">
        <f t="shared" si="18"/>
        <v>-3.6423841059602606E-2</v>
      </c>
      <c r="E173">
        <f t="shared" si="19"/>
        <v>-3.532325417303718E-2</v>
      </c>
      <c r="F173">
        <f t="shared" si="20"/>
        <v>1.2477322853729886E-3</v>
      </c>
    </row>
    <row r="174" spans="1:6" x14ac:dyDescent="0.25">
      <c r="A174" s="4">
        <v>42506</v>
      </c>
      <c r="B174">
        <v>2.99</v>
      </c>
      <c r="C174">
        <f t="shared" si="18"/>
        <v>2.7491408934707928E-2</v>
      </c>
      <c r="E174">
        <f t="shared" si="19"/>
        <v>2.8591995821273357E-2</v>
      </c>
      <c r="F174">
        <f t="shared" si="20"/>
        <v>8.1750222504371306E-4</v>
      </c>
    </row>
    <row r="175" spans="1:6" x14ac:dyDescent="0.25">
      <c r="A175" s="4">
        <v>42507</v>
      </c>
      <c r="B175">
        <v>3.17</v>
      </c>
      <c r="C175">
        <f t="shared" si="18"/>
        <v>6.0200668896320968E-2</v>
      </c>
      <c r="E175">
        <f t="shared" si="19"/>
        <v>6.1301255782886394E-2</v>
      </c>
      <c r="F175">
        <f t="shared" si="20"/>
        <v>3.7578439605588623E-3</v>
      </c>
    </row>
    <row r="176" spans="1:6" x14ac:dyDescent="0.25">
      <c r="A176" s="4">
        <v>42508</v>
      </c>
      <c r="B176">
        <v>2.89</v>
      </c>
      <c r="C176">
        <f t="shared" si="18"/>
        <v>-8.8328075709779116E-2</v>
      </c>
      <c r="E176">
        <f t="shared" si="19"/>
        <v>-8.7227488823213684E-2</v>
      </c>
      <c r="F176">
        <f t="shared" si="20"/>
        <v>7.6086348064038677E-3</v>
      </c>
    </row>
    <row r="177" spans="1:6" x14ac:dyDescent="0.25">
      <c r="A177" s="4">
        <v>42509</v>
      </c>
      <c r="B177">
        <v>2.92</v>
      </c>
      <c r="C177">
        <f t="shared" si="18"/>
        <v>1.0380622837370174E-2</v>
      </c>
      <c r="E177">
        <f t="shared" si="19"/>
        <v>1.1481209723935602E-2</v>
      </c>
      <c r="F177">
        <f t="shared" si="20"/>
        <v>1.3181817672499341E-4</v>
      </c>
    </row>
    <row r="178" spans="1:6" x14ac:dyDescent="0.25">
      <c r="A178" s="4">
        <v>42510</v>
      </c>
      <c r="B178">
        <v>2.92</v>
      </c>
      <c r="C178">
        <f t="shared" si="18"/>
        <v>0</v>
      </c>
      <c r="E178">
        <f t="shared" si="19"/>
        <v>1.1005868865654282E-3</v>
      </c>
      <c r="F178">
        <f t="shared" si="20"/>
        <v>1.2112914948797828E-6</v>
      </c>
    </row>
    <row r="179" spans="1:6" x14ac:dyDescent="0.25">
      <c r="A179" s="4">
        <v>42513</v>
      </c>
      <c r="B179">
        <v>3.03</v>
      </c>
      <c r="C179">
        <f t="shared" si="18"/>
        <v>3.7671232876712285E-2</v>
      </c>
      <c r="E179">
        <f t="shared" si="19"/>
        <v>3.8771819763277711E-2</v>
      </c>
      <c r="F179">
        <f t="shared" si="20"/>
        <v>1.5032540077560921E-3</v>
      </c>
    </row>
    <row r="180" spans="1:6" x14ac:dyDescent="0.25">
      <c r="A180" s="4">
        <v>42514</v>
      </c>
      <c r="B180">
        <v>3.02</v>
      </c>
      <c r="C180">
        <f t="shared" si="18"/>
        <v>-3.3003300330032301E-3</v>
      </c>
      <c r="E180">
        <f t="shared" si="19"/>
        <v>-2.1997431464378017E-3</v>
      </c>
      <c r="F180">
        <f t="shared" si="20"/>
        <v>4.8388699103000799E-6</v>
      </c>
    </row>
    <row r="181" spans="1:6" x14ac:dyDescent="0.25">
      <c r="A181" s="4">
        <v>42515</v>
      </c>
      <c r="B181">
        <v>3.3</v>
      </c>
      <c r="C181">
        <f t="shared" si="18"/>
        <v>9.2715231788079402E-2</v>
      </c>
      <c r="E181">
        <f t="shared" si="19"/>
        <v>9.3815818674644835E-2</v>
      </c>
      <c r="F181">
        <f t="shared" si="20"/>
        <v>8.8014078335938387E-3</v>
      </c>
    </row>
    <row r="182" spans="1:6" x14ac:dyDescent="0.25">
      <c r="A182" s="4">
        <v>42516</v>
      </c>
      <c r="B182">
        <v>3.32</v>
      </c>
      <c r="C182">
        <f t="shared" si="18"/>
        <v>6.0606060606060667E-3</v>
      </c>
      <c r="E182">
        <f t="shared" si="19"/>
        <v>7.1611929471714951E-3</v>
      </c>
      <c r="F182">
        <f t="shared" si="20"/>
        <v>5.1282684426618761E-5</v>
      </c>
    </row>
    <row r="183" spans="1:6" x14ac:dyDescent="0.25">
      <c r="A183" s="4">
        <v>42517</v>
      </c>
      <c r="B183">
        <v>3.07</v>
      </c>
      <c r="C183">
        <f t="shared" si="18"/>
        <v>-7.5301204819277115E-2</v>
      </c>
      <c r="E183">
        <f t="shared" si="19"/>
        <v>-7.4200617932711682E-2</v>
      </c>
      <c r="F183">
        <f t="shared" si="20"/>
        <v>5.5057317015962549E-3</v>
      </c>
    </row>
    <row r="184" spans="1:6" x14ac:dyDescent="0.25">
      <c r="A184" s="4">
        <v>42521</v>
      </c>
      <c r="B184">
        <v>4.28</v>
      </c>
      <c r="C184">
        <f t="shared" si="18"/>
        <v>0.39413680781758975</v>
      </c>
      <c r="E184">
        <f t="shared" si="19"/>
        <v>0.3952373947041552</v>
      </c>
      <c r="F184">
        <f t="shared" si="20"/>
        <v>0.15621259817252817</v>
      </c>
    </row>
    <row r="185" spans="1:6" x14ac:dyDescent="0.25">
      <c r="A185" s="4">
        <v>42522</v>
      </c>
      <c r="B185">
        <v>4.38</v>
      </c>
      <c r="C185">
        <f t="shared" si="18"/>
        <v>2.3364485981308327E-2</v>
      </c>
      <c r="E185">
        <f t="shared" si="19"/>
        <v>2.4465072867873756E-2</v>
      </c>
      <c r="F185">
        <f t="shared" si="20"/>
        <v>5.9853979043037267E-4</v>
      </c>
    </row>
    <row r="186" spans="1:6" x14ac:dyDescent="0.25">
      <c r="A186" s="4">
        <v>42523</v>
      </c>
      <c r="B186">
        <v>4.37</v>
      </c>
      <c r="C186">
        <f t="shared" si="18"/>
        <v>-2.2831050228310015E-3</v>
      </c>
      <c r="E186">
        <f t="shared" si="19"/>
        <v>-1.1825181362655733E-3</v>
      </c>
      <c r="F186">
        <f t="shared" si="20"/>
        <v>1.3983491425970049E-6</v>
      </c>
    </row>
    <row r="187" spans="1:6" x14ac:dyDescent="0.25">
      <c r="A187" s="4">
        <v>42524</v>
      </c>
      <c r="B187">
        <v>4.6500000000000004</v>
      </c>
      <c r="C187">
        <f t="shared" si="18"/>
        <v>6.4073226544622483E-2</v>
      </c>
      <c r="E187">
        <f t="shared" si="19"/>
        <v>6.5173813431187916E-2</v>
      </c>
      <c r="F187">
        <f t="shared" si="20"/>
        <v>4.2476259571632901E-3</v>
      </c>
    </row>
    <row r="188" spans="1:6" x14ac:dyDescent="0.25">
      <c r="A188" s="4">
        <v>42527</v>
      </c>
      <c r="B188">
        <v>5.0199999999999996</v>
      </c>
      <c r="C188">
        <f t="shared" si="18"/>
        <v>7.9569892473118103E-2</v>
      </c>
      <c r="E188">
        <f t="shared" si="19"/>
        <v>8.0670479359683536E-2</v>
      </c>
      <c r="F188">
        <f t="shared" si="20"/>
        <v>6.5077262401211271E-3</v>
      </c>
    </row>
    <row r="189" spans="1:6" x14ac:dyDescent="0.25">
      <c r="A189" s="4">
        <v>42528</v>
      </c>
      <c r="B189">
        <v>4.91</v>
      </c>
      <c r="C189">
        <f t="shared" si="18"/>
        <v>-2.1912350597609452E-2</v>
      </c>
      <c r="E189">
        <f t="shared" si="19"/>
        <v>-2.0811763711044023E-2</v>
      </c>
      <c r="F189">
        <f t="shared" si="20"/>
        <v>4.3312950876432888E-4</v>
      </c>
    </row>
    <row r="190" spans="1:6" x14ac:dyDescent="0.25">
      <c r="A190" s="4">
        <v>42529</v>
      </c>
      <c r="B190">
        <v>5.41</v>
      </c>
      <c r="C190">
        <f t="shared" si="18"/>
        <v>0.10183299389002036</v>
      </c>
      <c r="E190">
        <f t="shared" si="19"/>
        <v>0.10293358077658579</v>
      </c>
      <c r="F190">
        <f t="shared" si="20"/>
        <v>1.0595322051489912E-2</v>
      </c>
    </row>
    <row r="191" spans="1:6" x14ac:dyDescent="0.25">
      <c r="A191" s="4">
        <v>42530</v>
      </c>
      <c r="B191">
        <v>5.0999999999999996</v>
      </c>
      <c r="C191">
        <f t="shared" si="18"/>
        <v>-5.7301293900184937E-2</v>
      </c>
      <c r="E191">
        <f t="shared" si="19"/>
        <v>-5.6200707013619511E-2</v>
      </c>
      <c r="F191">
        <f t="shared" si="20"/>
        <v>3.1585194688307011E-3</v>
      </c>
    </row>
    <row r="192" spans="1:6" x14ac:dyDescent="0.25">
      <c r="A192" s="4">
        <v>42531</v>
      </c>
      <c r="B192">
        <v>5.16</v>
      </c>
      <c r="C192">
        <f t="shared" si="18"/>
        <v>1.176470588235304E-2</v>
      </c>
      <c r="E192">
        <f t="shared" si="19"/>
        <v>1.2865292768918467E-2</v>
      </c>
      <c r="F192">
        <f t="shared" si="20"/>
        <v>1.6551575802998582E-4</v>
      </c>
    </row>
    <row r="193" spans="1:6" x14ac:dyDescent="0.25">
      <c r="A193" s="4">
        <v>42534</v>
      </c>
      <c r="B193">
        <v>5.12</v>
      </c>
      <c r="C193">
        <f t="shared" si="18"/>
        <v>-7.7519379844961309E-3</v>
      </c>
      <c r="E193">
        <f t="shared" si="19"/>
        <v>-6.6513510979307024E-3</v>
      </c>
      <c r="F193">
        <f t="shared" si="20"/>
        <v>4.4240471427943961E-5</v>
      </c>
    </row>
    <row r="194" spans="1:6" x14ac:dyDescent="0.25">
      <c r="A194" s="4">
        <v>42535</v>
      </c>
      <c r="B194">
        <v>4.8</v>
      </c>
      <c r="C194">
        <f t="shared" si="18"/>
        <v>-6.2500000000000056E-2</v>
      </c>
      <c r="E194">
        <f t="shared" si="19"/>
        <v>-6.139941311343463E-2</v>
      </c>
      <c r="F194">
        <f t="shared" si="20"/>
        <v>3.7698879306742082E-3</v>
      </c>
    </row>
    <row r="195" spans="1:6" x14ac:dyDescent="0.25">
      <c r="A195" s="4">
        <v>42536</v>
      </c>
      <c r="B195">
        <v>4.95</v>
      </c>
      <c r="C195">
        <f t="shared" si="18"/>
        <v>3.1250000000000076E-2</v>
      </c>
      <c r="E195">
        <f t="shared" si="19"/>
        <v>3.2350586886565502E-2</v>
      </c>
      <c r="F195">
        <f t="shared" si="20"/>
        <v>1.0465604719052239E-3</v>
      </c>
    </row>
    <row r="196" spans="1:6" x14ac:dyDescent="0.25">
      <c r="A196" s="4">
        <v>42537</v>
      </c>
      <c r="B196">
        <v>4.8</v>
      </c>
      <c r="C196">
        <f t="shared" ref="C196:C243" si="21">(B196-B195)/B195</f>
        <v>-3.0303030303030373E-2</v>
      </c>
      <c r="E196">
        <f t="shared" si="19"/>
        <v>-2.9202443416464944E-2</v>
      </c>
      <c r="F196">
        <f t="shared" si="20"/>
        <v>8.527827014918368E-4</v>
      </c>
    </row>
    <row r="197" spans="1:6" x14ac:dyDescent="0.25">
      <c r="A197" s="4">
        <v>42538</v>
      </c>
      <c r="B197">
        <v>4.91</v>
      </c>
      <c r="C197">
        <f t="shared" si="21"/>
        <v>2.2916666666666734E-2</v>
      </c>
      <c r="E197">
        <f t="shared" ref="E197:E243" si="22">C197-$D$3</f>
        <v>2.4017253553232164E-2</v>
      </c>
      <c r="F197">
        <f t="shared" ref="F197:F243" si="23">E197^2</f>
        <v>5.7682846824024295E-4</v>
      </c>
    </row>
    <row r="198" spans="1:6" x14ac:dyDescent="0.25">
      <c r="A198" s="4">
        <v>42541</v>
      </c>
      <c r="B198">
        <v>5.04</v>
      </c>
      <c r="C198">
        <f t="shared" si="21"/>
        <v>2.6476578411405272E-2</v>
      </c>
      <c r="E198">
        <f t="shared" si="22"/>
        <v>2.7577165297970701E-2</v>
      </c>
      <c r="F198">
        <f t="shared" si="23"/>
        <v>7.6050004587159949E-4</v>
      </c>
    </row>
    <row r="199" spans="1:6" x14ac:dyDescent="0.25">
      <c r="A199" s="4">
        <v>42542</v>
      </c>
      <c r="B199">
        <v>5.07</v>
      </c>
      <c r="C199">
        <f t="shared" si="21"/>
        <v>5.9523809523810015E-3</v>
      </c>
      <c r="E199">
        <f t="shared" si="22"/>
        <v>7.05296783894643E-3</v>
      </c>
      <c r="F199">
        <f t="shared" si="23"/>
        <v>4.9744355337212674E-5</v>
      </c>
    </row>
    <row r="200" spans="1:6" x14ac:dyDescent="0.25">
      <c r="A200" s="4">
        <v>42543</v>
      </c>
      <c r="B200">
        <v>5.09</v>
      </c>
      <c r="C200">
        <f t="shared" si="21"/>
        <v>3.9447731755423224E-3</v>
      </c>
      <c r="E200">
        <f t="shared" si="22"/>
        <v>5.0453600621077508E-3</v>
      </c>
      <c r="F200">
        <f t="shared" si="23"/>
        <v>2.5455658156311927E-5</v>
      </c>
    </row>
    <row r="201" spans="1:6" x14ac:dyDescent="0.25">
      <c r="A201" s="4">
        <v>42544</v>
      </c>
      <c r="B201">
        <v>5.25</v>
      </c>
      <c r="C201">
        <f t="shared" si="21"/>
        <v>3.1434184675834996E-2</v>
      </c>
      <c r="E201">
        <f t="shared" si="22"/>
        <v>3.2534771562400422E-2</v>
      </c>
      <c r="F201">
        <f t="shared" si="23"/>
        <v>1.0585113606175792E-3</v>
      </c>
    </row>
    <row r="202" spans="1:6" x14ac:dyDescent="0.25">
      <c r="A202" s="4">
        <v>42545</v>
      </c>
      <c r="B202">
        <v>4.97</v>
      </c>
      <c r="C202">
        <f t="shared" si="21"/>
        <v>-5.3333333333333378E-2</v>
      </c>
      <c r="E202">
        <f t="shared" si="22"/>
        <v>-5.2232746446767953E-2</v>
      </c>
      <c r="F202">
        <f t="shared" si="23"/>
        <v>2.7282598013723502E-3</v>
      </c>
    </row>
    <row r="203" spans="1:6" x14ac:dyDescent="0.25">
      <c r="A203" s="4">
        <v>42548</v>
      </c>
      <c r="B203">
        <v>4.6500000000000004</v>
      </c>
      <c r="C203">
        <f t="shared" si="21"/>
        <v>-6.4386317907444549E-2</v>
      </c>
      <c r="E203">
        <f t="shared" si="22"/>
        <v>-6.3285731020879116E-2</v>
      </c>
      <c r="F203">
        <f t="shared" si="23"/>
        <v>4.0050837508470612E-3</v>
      </c>
    </row>
    <row r="204" spans="1:6" x14ac:dyDescent="0.25">
      <c r="A204" s="4">
        <v>42549</v>
      </c>
      <c r="B204">
        <v>4.93</v>
      </c>
      <c r="C204">
        <f t="shared" si="21"/>
        <v>6.0215053763440718E-2</v>
      </c>
      <c r="E204">
        <f t="shared" si="22"/>
        <v>6.1315640650006144E-2</v>
      </c>
      <c r="F204">
        <f t="shared" si="23"/>
        <v>3.759607788320686E-3</v>
      </c>
    </row>
    <row r="205" spans="1:6" x14ac:dyDescent="0.25">
      <c r="A205" s="4">
        <v>42550</v>
      </c>
      <c r="B205">
        <v>5.16</v>
      </c>
      <c r="C205">
        <f t="shared" si="21"/>
        <v>4.665314401622727E-2</v>
      </c>
      <c r="E205">
        <f t="shared" si="22"/>
        <v>4.7753730902792696E-2</v>
      </c>
      <c r="F205">
        <f t="shared" si="23"/>
        <v>2.280418815136338E-3</v>
      </c>
    </row>
    <row r="206" spans="1:6" x14ac:dyDescent="0.25">
      <c r="A206" s="4">
        <v>42551</v>
      </c>
      <c r="B206">
        <v>5.67</v>
      </c>
      <c r="C206">
        <f t="shared" si="21"/>
        <v>9.8837209302325535E-2</v>
      </c>
      <c r="E206">
        <f t="shared" si="22"/>
        <v>9.9937796188890968E-2</v>
      </c>
      <c r="F206">
        <f t="shared" si="23"/>
        <v>9.9875631070923104E-3</v>
      </c>
    </row>
    <row r="207" spans="1:6" x14ac:dyDescent="0.25">
      <c r="A207" s="4">
        <v>42552</v>
      </c>
      <c r="B207">
        <v>5.74</v>
      </c>
      <c r="C207">
        <f t="shared" si="21"/>
        <v>1.2345679012345729E-2</v>
      </c>
      <c r="E207">
        <f t="shared" si="22"/>
        <v>1.3446265898911156E-2</v>
      </c>
      <c r="F207">
        <f t="shared" si="23"/>
        <v>1.8080206662422104E-4</v>
      </c>
    </row>
    <row r="208" spans="1:6" x14ac:dyDescent="0.25">
      <c r="A208" s="4">
        <v>42556</v>
      </c>
      <c r="B208">
        <v>5.59</v>
      </c>
      <c r="C208">
        <f t="shared" si="21"/>
        <v>-2.6132404181184728E-2</v>
      </c>
      <c r="E208">
        <f t="shared" si="22"/>
        <v>-2.5031817294619299E-2</v>
      </c>
      <c r="F208">
        <f t="shared" si="23"/>
        <v>6.2659187707120182E-4</v>
      </c>
    </row>
    <row r="209" spans="1:6" x14ac:dyDescent="0.25">
      <c r="A209" s="4">
        <v>42557</v>
      </c>
      <c r="B209">
        <v>5.8100000000000005</v>
      </c>
      <c r="C209">
        <f t="shared" si="21"/>
        <v>3.9355992844365049E-2</v>
      </c>
      <c r="E209">
        <f t="shared" si="22"/>
        <v>4.0456579730930475E-2</v>
      </c>
      <c r="F209">
        <f t="shared" si="23"/>
        <v>1.6367348435251347E-3</v>
      </c>
    </row>
    <row r="210" spans="1:6" x14ac:dyDescent="0.25">
      <c r="A210" s="4">
        <v>42558</v>
      </c>
      <c r="B210">
        <v>5.9399999999999995</v>
      </c>
      <c r="C210">
        <f t="shared" si="21"/>
        <v>2.237521514629931E-2</v>
      </c>
      <c r="E210">
        <f t="shared" si="22"/>
        <v>2.3475802032864739E-2</v>
      </c>
      <c r="F210">
        <f t="shared" si="23"/>
        <v>5.5111328108625626E-4</v>
      </c>
    </row>
    <row r="211" spans="1:6" x14ac:dyDescent="0.25">
      <c r="A211" s="4">
        <v>42559</v>
      </c>
      <c r="B211">
        <v>6.1</v>
      </c>
      <c r="C211">
        <f t="shared" si="21"/>
        <v>2.6936026936026963E-2</v>
      </c>
      <c r="E211">
        <f t="shared" si="22"/>
        <v>2.8036613822592392E-2</v>
      </c>
      <c r="F211">
        <f t="shared" si="23"/>
        <v>7.8605171463717882E-4</v>
      </c>
    </row>
    <row r="212" spans="1:6" x14ac:dyDescent="0.25">
      <c r="A212" s="4">
        <v>42562</v>
      </c>
      <c r="B212">
        <v>6.72</v>
      </c>
      <c r="C212">
        <f t="shared" si="21"/>
        <v>0.10163934426229511</v>
      </c>
      <c r="E212">
        <f t="shared" si="22"/>
        <v>0.10273993114886054</v>
      </c>
      <c r="F212">
        <f t="shared" si="23"/>
        <v>1.0555493452472605E-2</v>
      </c>
    </row>
    <row r="213" spans="1:6" x14ac:dyDescent="0.25">
      <c r="A213" s="4">
        <v>42563</v>
      </c>
      <c r="B213">
        <v>7.33</v>
      </c>
      <c r="C213">
        <f t="shared" si="21"/>
        <v>9.0773809523809576E-2</v>
      </c>
      <c r="E213">
        <f t="shared" si="22"/>
        <v>9.1874396410375009E-2</v>
      </c>
      <c r="F213">
        <f t="shared" si="23"/>
        <v>8.4409047157707282E-3</v>
      </c>
    </row>
    <row r="214" spans="1:6" x14ac:dyDescent="0.25">
      <c r="A214" s="4">
        <v>42564</v>
      </c>
      <c r="B214">
        <v>7.29</v>
      </c>
      <c r="C214">
        <f t="shared" si="21"/>
        <v>-5.4570259208731285E-3</v>
      </c>
      <c r="E214">
        <f t="shared" si="22"/>
        <v>-4.3564390343077001E-3</v>
      </c>
      <c r="F214">
        <f t="shared" si="23"/>
        <v>1.8978561059639805E-5</v>
      </c>
    </row>
    <row r="215" spans="1:6" x14ac:dyDescent="0.25">
      <c r="A215" s="4">
        <v>42565</v>
      </c>
      <c r="B215">
        <v>7.25</v>
      </c>
      <c r="C215">
        <f t="shared" si="21"/>
        <v>-5.4869684499314177E-3</v>
      </c>
      <c r="E215">
        <f t="shared" si="22"/>
        <v>-4.3863815633659892E-3</v>
      </c>
      <c r="F215">
        <f t="shared" si="23"/>
        <v>1.9240343219437058E-5</v>
      </c>
    </row>
    <row r="216" spans="1:6" x14ac:dyDescent="0.25">
      <c r="A216" s="4">
        <v>42566</v>
      </c>
      <c r="B216">
        <v>7.3</v>
      </c>
      <c r="C216">
        <f t="shared" si="21"/>
        <v>6.8965517241379067E-3</v>
      </c>
      <c r="E216">
        <f t="shared" si="22"/>
        <v>7.9971386107033342E-3</v>
      </c>
      <c r="F216">
        <f t="shared" si="23"/>
        <v>6.3954225958802062E-5</v>
      </c>
    </row>
    <row r="217" spans="1:6" x14ac:dyDescent="0.25">
      <c r="A217" s="4">
        <v>42569</v>
      </c>
      <c r="B217">
        <v>7.45</v>
      </c>
      <c r="C217">
        <f t="shared" si="21"/>
        <v>2.0547945205479503E-2</v>
      </c>
      <c r="E217">
        <f t="shared" si="22"/>
        <v>2.1648532092044932E-2</v>
      </c>
      <c r="F217">
        <f t="shared" si="23"/>
        <v>4.6865894174029935E-4</v>
      </c>
    </row>
    <row r="218" spans="1:6" x14ac:dyDescent="0.25">
      <c r="A218" s="4">
        <v>42570</v>
      </c>
      <c r="B218">
        <v>7.03</v>
      </c>
      <c r="C218">
        <f t="shared" si="21"/>
        <v>-5.6375838926174489E-2</v>
      </c>
      <c r="E218">
        <f t="shared" si="22"/>
        <v>-5.5275252039609063E-2</v>
      </c>
      <c r="F218">
        <f t="shared" si="23"/>
        <v>3.055353488042306E-3</v>
      </c>
    </row>
    <row r="219" spans="1:6" x14ac:dyDescent="0.25">
      <c r="A219" s="4">
        <v>42571</v>
      </c>
      <c r="B219">
        <v>7.01</v>
      </c>
      <c r="C219">
        <f t="shared" si="21"/>
        <v>-2.8449502133713316E-3</v>
      </c>
      <c r="E219">
        <f t="shared" si="22"/>
        <v>-1.7443633268059034E-3</v>
      </c>
      <c r="F219">
        <f t="shared" si="23"/>
        <v>3.0428034159053589E-6</v>
      </c>
    </row>
    <row r="220" spans="1:6" x14ac:dyDescent="0.25">
      <c r="A220" s="4">
        <v>42572</v>
      </c>
      <c r="B220">
        <v>7.08</v>
      </c>
      <c r="C220">
        <f t="shared" si="21"/>
        <v>9.985734664764663E-3</v>
      </c>
      <c r="E220">
        <f t="shared" si="22"/>
        <v>1.1086321551330091E-2</v>
      </c>
      <c r="F220">
        <f t="shared" si="23"/>
        <v>1.2290652553948603E-4</v>
      </c>
    </row>
    <row r="221" spans="1:6" x14ac:dyDescent="0.25">
      <c r="A221" s="4">
        <v>42573</v>
      </c>
      <c r="B221">
        <v>7.15</v>
      </c>
      <c r="C221">
        <f t="shared" si="21"/>
        <v>9.8870056497175549E-3</v>
      </c>
      <c r="E221">
        <f t="shared" si="22"/>
        <v>1.0987592536282982E-2</v>
      </c>
      <c r="F221">
        <f t="shared" si="23"/>
        <v>1.207271897433815E-4</v>
      </c>
    </row>
    <row r="222" spans="1:6" x14ac:dyDescent="0.25">
      <c r="A222" s="4">
        <v>42576</v>
      </c>
      <c r="B222">
        <v>7.11</v>
      </c>
      <c r="C222">
        <f t="shared" si="21"/>
        <v>-5.5944055944055987E-3</v>
      </c>
      <c r="E222">
        <f t="shared" si="22"/>
        <v>-4.4938187078401703E-3</v>
      </c>
      <c r="F222">
        <f t="shared" si="23"/>
        <v>2.0194406578934298E-5</v>
      </c>
    </row>
    <row r="223" spans="1:6" x14ac:dyDescent="0.25">
      <c r="A223" s="4">
        <v>42577</v>
      </c>
      <c r="B223">
        <v>8.02</v>
      </c>
      <c r="C223">
        <f t="shared" si="21"/>
        <v>0.1279887482419127</v>
      </c>
      <c r="E223">
        <f t="shared" si="22"/>
        <v>0.12908933512847812</v>
      </c>
      <c r="F223">
        <f t="shared" si="23"/>
        <v>1.6664056443912535E-2</v>
      </c>
    </row>
    <row r="224" spans="1:6" x14ac:dyDescent="0.25">
      <c r="A224" s="4">
        <v>42578</v>
      </c>
      <c r="B224">
        <v>7.85</v>
      </c>
      <c r="C224">
        <f t="shared" si="21"/>
        <v>-2.1197007481296749E-2</v>
      </c>
      <c r="E224">
        <f t="shared" si="22"/>
        <v>-2.009642059473132E-2</v>
      </c>
      <c r="F224">
        <f t="shared" si="23"/>
        <v>4.0386612072034113E-4</v>
      </c>
    </row>
    <row r="225" spans="1:6" x14ac:dyDescent="0.25">
      <c r="A225" s="4">
        <v>42579</v>
      </c>
      <c r="B225">
        <v>8.09</v>
      </c>
      <c r="C225">
        <f t="shared" si="21"/>
        <v>3.057324840764334E-2</v>
      </c>
      <c r="E225">
        <f t="shared" si="22"/>
        <v>3.1673835294208766E-2</v>
      </c>
      <c r="F225">
        <f t="shared" si="23"/>
        <v>1.0032318422446649E-3</v>
      </c>
    </row>
    <row r="226" spans="1:6" x14ac:dyDescent="0.25">
      <c r="A226" s="4">
        <v>42580</v>
      </c>
      <c r="B226">
        <v>7.91</v>
      </c>
      <c r="C226">
        <f t="shared" si="21"/>
        <v>-2.2249690976514181E-2</v>
      </c>
      <c r="E226">
        <f t="shared" si="22"/>
        <v>-2.1149104089948752E-2</v>
      </c>
      <c r="F226">
        <f t="shared" si="23"/>
        <v>4.4728460380748702E-4</v>
      </c>
    </row>
    <row r="227" spans="1:6" x14ac:dyDescent="0.25">
      <c r="A227" s="4">
        <v>42583</v>
      </c>
      <c r="B227">
        <v>8.0299999999999994</v>
      </c>
      <c r="C227">
        <f t="shared" si="21"/>
        <v>1.5170670037926576E-2</v>
      </c>
      <c r="E227">
        <f t="shared" si="22"/>
        <v>1.6271256924492005E-2</v>
      </c>
      <c r="F227">
        <f t="shared" si="23"/>
        <v>2.6475380190282903E-4</v>
      </c>
    </row>
    <row r="228" spans="1:6" x14ac:dyDescent="0.25">
      <c r="A228" s="4">
        <v>42584</v>
      </c>
      <c r="B228">
        <v>7.96</v>
      </c>
      <c r="C228">
        <f t="shared" si="21"/>
        <v>-8.7173100871730264E-3</v>
      </c>
      <c r="E228">
        <f t="shared" si="22"/>
        <v>-7.616723200607598E-3</v>
      </c>
      <c r="F228">
        <f t="shared" si="23"/>
        <v>5.8014472314674049E-5</v>
      </c>
    </row>
    <row r="229" spans="1:6" x14ac:dyDescent="0.25">
      <c r="A229" s="4">
        <v>42585</v>
      </c>
      <c r="B229">
        <v>8.07</v>
      </c>
      <c r="C229">
        <f t="shared" si="21"/>
        <v>1.3819095477386975E-2</v>
      </c>
      <c r="E229">
        <f t="shared" si="22"/>
        <v>1.4919682363952403E-2</v>
      </c>
      <c r="F229">
        <f t="shared" si="23"/>
        <v>2.2259692184123237E-4</v>
      </c>
    </row>
    <row r="230" spans="1:6" x14ac:dyDescent="0.25">
      <c r="A230" s="4">
        <v>42586</v>
      </c>
      <c r="B230">
        <v>8.11</v>
      </c>
      <c r="C230">
        <f t="shared" si="21"/>
        <v>4.9566294919453713E-3</v>
      </c>
      <c r="E230">
        <f t="shared" si="22"/>
        <v>6.0572163785107998E-3</v>
      </c>
      <c r="F230">
        <f t="shared" si="23"/>
        <v>3.668987025609949E-5</v>
      </c>
    </row>
    <row r="231" spans="1:6" x14ac:dyDescent="0.25">
      <c r="A231" s="4">
        <v>42587</v>
      </c>
      <c r="B231">
        <v>8.11</v>
      </c>
      <c r="C231">
        <f t="shared" si="21"/>
        <v>0</v>
      </c>
      <c r="E231">
        <f t="shared" si="22"/>
        <v>1.1005868865654282E-3</v>
      </c>
      <c r="F231">
        <f t="shared" si="23"/>
        <v>1.2112914948797828E-6</v>
      </c>
    </row>
    <row r="232" spans="1:6" x14ac:dyDescent="0.25">
      <c r="A232" s="4">
        <v>42590</v>
      </c>
      <c r="B232">
        <v>8.07</v>
      </c>
      <c r="C232">
        <f t="shared" si="21"/>
        <v>-4.9321824907520529E-3</v>
      </c>
      <c r="E232">
        <f t="shared" si="22"/>
        <v>-3.8315956041866245E-3</v>
      </c>
      <c r="F232">
        <f t="shared" si="23"/>
        <v>1.4681124874022264E-5</v>
      </c>
    </row>
    <row r="233" spans="1:6" x14ac:dyDescent="0.25">
      <c r="A233" s="4">
        <v>42591</v>
      </c>
      <c r="B233">
        <v>7.7</v>
      </c>
      <c r="C233">
        <f t="shared" si="21"/>
        <v>-4.5848822800495674E-2</v>
      </c>
      <c r="E233">
        <f t="shared" si="22"/>
        <v>-4.4748235913930248E-2</v>
      </c>
      <c r="F233">
        <f t="shared" si="23"/>
        <v>2.0024046174087571E-3</v>
      </c>
    </row>
    <row r="234" spans="1:6" x14ac:dyDescent="0.25">
      <c r="A234" s="4">
        <v>42592</v>
      </c>
      <c r="B234">
        <v>7.07</v>
      </c>
      <c r="C234">
        <f t="shared" si="21"/>
        <v>-8.1818181818181804E-2</v>
      </c>
      <c r="E234">
        <f t="shared" si="22"/>
        <v>-8.0717594931616371E-2</v>
      </c>
      <c r="F234">
        <f t="shared" si="23"/>
        <v>6.5153301315445007E-3</v>
      </c>
    </row>
    <row r="235" spans="1:6" x14ac:dyDescent="0.25">
      <c r="A235" s="4">
        <v>42593</v>
      </c>
      <c r="B235">
        <v>6.62</v>
      </c>
      <c r="C235">
        <f t="shared" si="21"/>
        <v>-6.3649222065063668E-2</v>
      </c>
      <c r="E235">
        <f t="shared" si="22"/>
        <v>-6.2548635178498235E-2</v>
      </c>
      <c r="F235">
        <f t="shared" si="23"/>
        <v>3.912331762692867E-3</v>
      </c>
    </row>
    <row r="236" spans="1:6" x14ac:dyDescent="0.25">
      <c r="A236" s="4">
        <v>42594</v>
      </c>
      <c r="B236">
        <v>6.35</v>
      </c>
      <c r="C236">
        <f t="shared" si="21"/>
        <v>-4.0785498489426052E-2</v>
      </c>
      <c r="E236">
        <f t="shared" si="22"/>
        <v>-3.9684911602860626E-2</v>
      </c>
      <c r="F236">
        <f t="shared" si="23"/>
        <v>1.574892208926862E-3</v>
      </c>
    </row>
    <row r="237" spans="1:6" x14ac:dyDescent="0.25">
      <c r="A237" s="4">
        <v>42597</v>
      </c>
      <c r="B237">
        <v>6.7</v>
      </c>
      <c r="C237">
        <f t="shared" si="21"/>
        <v>5.5118110236220562E-2</v>
      </c>
      <c r="E237">
        <f t="shared" si="22"/>
        <v>5.6218697122785988E-2</v>
      </c>
      <c r="F237">
        <f t="shared" si="23"/>
        <v>3.1605419061835455E-3</v>
      </c>
    </row>
    <row r="238" spans="1:6" x14ac:dyDescent="0.25">
      <c r="A238" s="4">
        <v>42598</v>
      </c>
      <c r="B238">
        <v>6.35</v>
      </c>
      <c r="C238">
        <f t="shared" si="21"/>
        <v>-5.2238805970149335E-2</v>
      </c>
      <c r="E238">
        <f t="shared" si="22"/>
        <v>-5.1138219083583909E-2</v>
      </c>
      <c r="F238">
        <f t="shared" si="23"/>
        <v>2.6151174510406256E-3</v>
      </c>
    </row>
    <row r="239" spans="1:6" x14ac:dyDescent="0.25">
      <c r="A239" s="4">
        <v>42599</v>
      </c>
      <c r="B239">
        <v>6.28</v>
      </c>
      <c r="C239">
        <f t="shared" si="21"/>
        <v>-1.1023622047244001E-2</v>
      </c>
      <c r="E239">
        <f t="shared" si="22"/>
        <v>-9.9230351606785731E-3</v>
      </c>
      <c r="F239">
        <f t="shared" si="23"/>
        <v>9.846662680006323E-5</v>
      </c>
    </row>
    <row r="240" spans="1:6" x14ac:dyDescent="0.25">
      <c r="A240" s="4">
        <v>42600</v>
      </c>
      <c r="B240">
        <v>6.33</v>
      </c>
      <c r="C240">
        <f t="shared" si="21"/>
        <v>7.9617834394904181E-3</v>
      </c>
      <c r="E240">
        <f t="shared" si="22"/>
        <v>9.0623703260558457E-3</v>
      </c>
      <c r="F240">
        <f t="shared" si="23"/>
        <v>8.2126555926577538E-5</v>
      </c>
    </row>
    <row r="241" spans="1:6" x14ac:dyDescent="0.25">
      <c r="A241" s="4">
        <v>42601</v>
      </c>
      <c r="B241">
        <v>6.09</v>
      </c>
      <c r="C241">
        <f t="shared" si="21"/>
        <v>-3.7914691943127993E-2</v>
      </c>
      <c r="E241">
        <f t="shared" si="22"/>
        <v>-3.6814105056562567E-2</v>
      </c>
      <c r="F241">
        <f t="shared" si="23"/>
        <v>1.3552783311156255E-3</v>
      </c>
    </row>
    <row r="242" spans="1:6" x14ac:dyDescent="0.25">
      <c r="A242" s="4">
        <v>42604</v>
      </c>
      <c r="B242">
        <v>6.25</v>
      </c>
      <c r="C242">
        <f t="shared" si="21"/>
        <v>2.6272577996715951E-2</v>
      </c>
      <c r="E242">
        <f t="shared" si="22"/>
        <v>2.7373164883281381E-2</v>
      </c>
      <c r="F242">
        <f t="shared" si="23"/>
        <v>7.4929015572730898E-4</v>
      </c>
    </row>
    <row r="243" spans="1:6" x14ac:dyDescent="0.25">
      <c r="A243" s="4">
        <v>42605</v>
      </c>
      <c r="B243">
        <v>6.27</v>
      </c>
      <c r="C243">
        <f t="shared" si="21"/>
        <v>3.1999999999999316E-3</v>
      </c>
      <c r="E243">
        <f t="shared" si="22"/>
        <v>4.3005868865653597E-3</v>
      </c>
      <c r="F243">
        <f t="shared" si="23"/>
        <v>1.8495047568897933E-5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43"/>
  <sheetViews>
    <sheetView topLeftCell="G1" workbookViewId="0">
      <selection activeCell="Q4" sqref="Q4"/>
    </sheetView>
  </sheetViews>
  <sheetFormatPr defaultRowHeight="15" x14ac:dyDescent="0.25"/>
  <cols>
    <col min="1" max="1" width="13.42578125" customWidth="1"/>
    <col min="4" max="6" width="39.42578125" customWidth="1"/>
    <col min="7" max="7" width="32.42578125" customWidth="1"/>
    <col min="8" max="8" width="31.140625" customWidth="1"/>
    <col min="10" max="10" width="10.28515625" bestFit="1" customWidth="1"/>
    <col min="11" max="11" width="17" bestFit="1" customWidth="1"/>
    <col min="12" max="12" width="22.140625" customWidth="1"/>
    <col min="13" max="13" width="12.42578125" bestFit="1" customWidth="1"/>
    <col min="14" max="14" width="9.5703125" bestFit="1" customWidth="1"/>
    <col min="15" max="15" width="12.42578125" bestFit="1" customWidth="1"/>
    <col min="16" max="16" width="12.42578125" customWidth="1"/>
    <col min="17" max="23" width="22.140625" customWidth="1"/>
    <col min="24" max="24" width="36.85546875" customWidth="1"/>
    <col min="25" max="25" width="29.7109375" customWidth="1"/>
    <col min="26" max="26" width="12" customWidth="1"/>
    <col min="27" max="27" width="10.7109375" customWidth="1"/>
    <col min="28" max="28" width="17.42578125" customWidth="1"/>
  </cols>
  <sheetData>
    <row r="1" spans="1:29" ht="15.75" thickBot="1" x14ac:dyDescent="0.3">
      <c r="A1" t="s">
        <v>8</v>
      </c>
      <c r="L1" s="22"/>
      <c r="Q1" t="s">
        <v>54</v>
      </c>
      <c r="R1" t="s">
        <v>68</v>
      </c>
      <c r="S1" t="s">
        <v>69</v>
      </c>
      <c r="T1" t="s">
        <v>70</v>
      </c>
      <c r="U1" t="s">
        <v>54</v>
      </c>
      <c r="V1" t="s">
        <v>68</v>
      </c>
      <c r="W1" t="s">
        <v>69</v>
      </c>
      <c r="X1" t="s">
        <v>70</v>
      </c>
    </row>
    <row r="2" spans="1:29" ht="15.75" thickBot="1" x14ac:dyDescent="0.3">
      <c r="A2" t="s">
        <v>9</v>
      </c>
      <c r="B2" t="s">
        <v>10</v>
      </c>
      <c r="C2" t="s">
        <v>21</v>
      </c>
      <c r="D2" t="s">
        <v>22</v>
      </c>
      <c r="E2" t="s">
        <v>44</v>
      </c>
      <c r="F2" t="s">
        <v>63</v>
      </c>
      <c r="G2" t="s">
        <v>45</v>
      </c>
      <c r="H2" s="5" t="s">
        <v>46</v>
      </c>
      <c r="I2" s="20">
        <f>SUM(F4:F123)/(COUNT(C4:C123)-2)</f>
        <v>4.6546701024572064E-3</v>
      </c>
      <c r="J2" s="11" t="s">
        <v>55</v>
      </c>
      <c r="K2" s="11"/>
      <c r="L2" s="23" t="s">
        <v>56</v>
      </c>
      <c r="M2" s="11" t="s">
        <v>57</v>
      </c>
      <c r="N2" s="11" t="s">
        <v>58</v>
      </c>
      <c r="O2" s="11" t="s">
        <v>59</v>
      </c>
      <c r="P2" s="11" t="s">
        <v>67</v>
      </c>
      <c r="Q2" s="11" t="s">
        <v>60</v>
      </c>
      <c r="R2" s="11"/>
      <c r="S2" s="11"/>
      <c r="T2" s="11"/>
      <c r="U2" s="11" t="s">
        <v>61</v>
      </c>
      <c r="V2" s="11"/>
      <c r="W2" s="11"/>
      <c r="X2" s="11"/>
      <c r="Y2" s="7"/>
      <c r="Z2" s="7"/>
    </row>
    <row r="3" spans="1:29" ht="16.5" thickBot="1" x14ac:dyDescent="0.3">
      <c r="A3" s="4">
        <v>42257</v>
      </c>
      <c r="B3">
        <v>4.0599999999999996</v>
      </c>
      <c r="C3">
        <v>0</v>
      </c>
      <c r="D3" s="8">
        <f>AVERAGE(C4:C123)</f>
        <v>-1.1005868865654282E-3</v>
      </c>
      <c r="E3" s="15"/>
      <c r="F3" s="15"/>
      <c r="H3" s="18" t="s">
        <v>47</v>
      </c>
      <c r="I3" s="10">
        <f>SQRT(I2)</f>
        <v>6.8225142744132133E-2</v>
      </c>
      <c r="J3" s="7"/>
      <c r="L3" s="21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B3" t="s">
        <v>30</v>
      </c>
      <c r="AC3">
        <f>1+D3</f>
        <v>0.99889941311343455</v>
      </c>
    </row>
    <row r="4" spans="1:29" x14ac:dyDescent="0.25">
      <c r="A4" s="4">
        <v>42258</v>
      </c>
      <c r="B4">
        <v>3.66</v>
      </c>
      <c r="C4">
        <f t="shared" ref="C4:C67" si="0">(B4-B3)/B3</f>
        <v>-9.8522167487684609E-2</v>
      </c>
      <c r="E4">
        <f>C4-$D$3</f>
        <v>-9.7421580601119176E-2</v>
      </c>
      <c r="F4">
        <f>E4^2</f>
        <v>9.4909643668203598E-3</v>
      </c>
      <c r="G4">
        <f>(E4-$D$3)^2</f>
        <v>9.277733830159101E-3</v>
      </c>
      <c r="H4" s="7"/>
      <c r="I4" s="7"/>
      <c r="J4" s="24">
        <f>E4/$I$3</f>
        <v>-1.4279424957230764</v>
      </c>
      <c r="K4" s="25"/>
      <c r="L4" s="24">
        <f>G4/$I$3</f>
        <v>0.13598701969673863</v>
      </c>
      <c r="M4" s="30">
        <f>RANK(L4,$L$4:$L$124)</f>
        <v>14</v>
      </c>
      <c r="N4" s="24">
        <f>L4</f>
        <v>0.13598701969673863</v>
      </c>
      <c r="O4" s="30">
        <f>RANK(N4,$N$4:$N$124)</f>
        <v>15</v>
      </c>
      <c r="P4" s="30">
        <v>1</v>
      </c>
      <c r="Q4" s="24">
        <f>M4/(COUNT($M$4:$M$124)+1)-0.5</f>
        <v>-0.38524590163934425</v>
      </c>
      <c r="R4" s="24">
        <f>SUM($Q$4:Q4)/P4</f>
        <v>-0.38524590163934425</v>
      </c>
      <c r="S4" s="24">
        <f>(P4/11)*R4^2</f>
        <v>1.3492218611810118E-2</v>
      </c>
      <c r="T4" s="24"/>
      <c r="U4" s="24">
        <f>O4/(COUNT($O$4:$O$124)+1)-0.5</f>
        <v>-0.37704918032786883</v>
      </c>
      <c r="V4" s="24">
        <f>SUM($U$4:U4)/P4</f>
        <v>-0.37704918032786883</v>
      </c>
      <c r="W4" s="24">
        <f>(P4/11)*V4^2</f>
        <v>1.2924189489628885E-2</v>
      </c>
      <c r="X4" s="24"/>
      <c r="Y4" s="7"/>
      <c r="Z4" s="7"/>
    </row>
    <row r="5" spans="1:29" x14ac:dyDescent="0.25">
      <c r="A5" s="4">
        <v>42261</v>
      </c>
      <c r="B5">
        <v>3.25</v>
      </c>
      <c r="C5">
        <f t="shared" si="0"/>
        <v>-0.11202185792349731</v>
      </c>
      <c r="E5">
        <f t="shared" ref="E5:E68" si="1">C5-$D$3</f>
        <v>-0.11092127103693188</v>
      </c>
      <c r="F5">
        <f t="shared" ref="F5:F68" si="2">E5^2</f>
        <v>1.2303528368448502E-2</v>
      </c>
      <c r="G5">
        <f t="shared" ref="G5:G68" si="3">(E5-$D$3)^2</f>
        <v>1.2060582667254547E-2</v>
      </c>
      <c r="H5" s="7"/>
      <c r="I5" s="7"/>
      <c r="J5" s="24">
        <f t="shared" ref="J5:J68" si="4">E5/$I$3</f>
        <v>-1.6258122236977206</v>
      </c>
      <c r="L5" s="24">
        <f t="shared" ref="L5:L68" si="5">G5/$I$3</f>
        <v>0.17677621742010713</v>
      </c>
      <c r="M5" s="30">
        <f t="shared" ref="M5:M68" si="6">RANK(L5,$L$4:$L$124)</f>
        <v>12</v>
      </c>
      <c r="N5" s="24">
        <f t="shared" ref="N5:N68" si="7">L5</f>
        <v>0.17677621742010713</v>
      </c>
      <c r="O5" s="30">
        <f t="shared" ref="O5:O68" si="8">RANK(N5,$N$4:$N$124)</f>
        <v>13</v>
      </c>
      <c r="P5" s="30">
        <v>2</v>
      </c>
      <c r="Q5" s="24">
        <f t="shared" ref="Q5:Q68" si="9">M5/(COUNT($M$4:$M$124)+1)-0.5</f>
        <v>-0.40163934426229508</v>
      </c>
      <c r="R5" s="24">
        <f>SUM($Q$4:Q5)/P5</f>
        <v>-0.39344262295081966</v>
      </c>
      <c r="S5" s="24">
        <f t="shared" ref="S5:S68" si="10">(P5/11)*R5^2</f>
        <v>2.8144926828076518E-2</v>
      </c>
      <c r="T5" s="24"/>
      <c r="U5" s="24">
        <f t="shared" ref="U5:U68" si="11">O5/(COUNT($O$4:$O$124)+1)-0.5</f>
        <v>-0.39344262295081966</v>
      </c>
      <c r="V5" s="24">
        <f>SUM($U$4:U5)/P5</f>
        <v>-0.38524590163934425</v>
      </c>
      <c r="W5" s="24">
        <f t="shared" ref="W5:W68" si="12">(P5/11)*V5^2</f>
        <v>2.6984437223620237E-2</v>
      </c>
      <c r="X5" s="24"/>
      <c r="Y5" s="11"/>
      <c r="Z5" s="7"/>
    </row>
    <row r="6" spans="1:29" x14ac:dyDescent="0.25">
      <c r="A6" s="4">
        <v>42262</v>
      </c>
      <c r="B6">
        <v>3.2</v>
      </c>
      <c r="C6">
        <f t="shared" si="0"/>
        <v>-1.538461538461533E-2</v>
      </c>
      <c r="E6">
        <f t="shared" si="1"/>
        <v>-1.4284028498049902E-2</v>
      </c>
      <c r="F6">
        <f t="shared" si="2"/>
        <v>2.0403347013310175E-4</v>
      </c>
      <c r="G6">
        <f t="shared" si="3"/>
        <v>1.7380313272342038E-4</v>
      </c>
      <c r="H6" s="7"/>
      <c r="I6" s="7"/>
      <c r="J6" s="24">
        <f t="shared" si="4"/>
        <v>-0.20936604781641785</v>
      </c>
      <c r="L6" s="24">
        <f t="shared" si="5"/>
        <v>2.5474938671105783E-3</v>
      </c>
      <c r="M6" s="30">
        <f t="shared" si="6"/>
        <v>99</v>
      </c>
      <c r="N6" s="24">
        <f t="shared" si="7"/>
        <v>2.5474938671105783E-3</v>
      </c>
      <c r="O6" s="30">
        <f t="shared" si="8"/>
        <v>100</v>
      </c>
      <c r="P6" s="30">
        <v>3</v>
      </c>
      <c r="Q6" s="24">
        <f t="shared" si="9"/>
        <v>0.31147540983606559</v>
      </c>
      <c r="R6" s="24">
        <f>SUM($Q$4:Q6)/P6</f>
        <v>-0.15846994535519124</v>
      </c>
      <c r="S6" s="24">
        <f t="shared" si="10"/>
        <v>6.8489246129665353E-3</v>
      </c>
      <c r="T6" s="24"/>
      <c r="U6" s="24">
        <f t="shared" si="11"/>
        <v>0.31967213114754101</v>
      </c>
      <c r="V6" s="24">
        <f>SUM($U$4:U6)/P6</f>
        <v>-0.15027322404371582</v>
      </c>
      <c r="W6" s="24">
        <f t="shared" si="12"/>
        <v>6.1587386903162204E-3</v>
      </c>
      <c r="X6" s="24"/>
      <c r="Y6" s="11"/>
      <c r="Z6" s="7"/>
    </row>
    <row r="7" spans="1:29" x14ac:dyDescent="0.25">
      <c r="A7" s="4">
        <v>42263</v>
      </c>
      <c r="B7">
        <v>3.34</v>
      </c>
      <c r="C7">
        <f t="shared" si="0"/>
        <v>4.37499999999999E-2</v>
      </c>
      <c r="E7">
        <f t="shared" si="1"/>
        <v>4.4850586886565326E-2</v>
      </c>
      <c r="F7">
        <f t="shared" si="2"/>
        <v>2.0115751440693457E-3</v>
      </c>
      <c r="G7">
        <f t="shared" si="3"/>
        <v>2.1115103711284596E-3</v>
      </c>
      <c r="H7" s="7"/>
      <c r="I7" s="7"/>
      <c r="J7" s="24">
        <f t="shared" si="4"/>
        <v>0.65739088380907507</v>
      </c>
      <c r="L7" s="24">
        <f t="shared" si="5"/>
        <v>3.0949152851865086E-2</v>
      </c>
      <c r="M7" s="30">
        <f t="shared" si="6"/>
        <v>47</v>
      </c>
      <c r="N7" s="24">
        <f t="shared" si="7"/>
        <v>3.0949152851865086E-2</v>
      </c>
      <c r="O7" s="30">
        <f t="shared" si="8"/>
        <v>48</v>
      </c>
      <c r="P7" s="30">
        <v>4</v>
      </c>
      <c r="Q7" s="24">
        <f t="shared" si="9"/>
        <v>-0.11475409836065575</v>
      </c>
      <c r="R7" s="24">
        <f>SUM($Q$4:Q7)/P7</f>
        <v>-0.14754098360655737</v>
      </c>
      <c r="S7" s="24">
        <f t="shared" si="10"/>
        <v>7.9157606703965204E-3</v>
      </c>
      <c r="T7" s="24"/>
      <c r="U7" s="24">
        <f t="shared" si="11"/>
        <v>-0.10655737704918034</v>
      </c>
      <c r="V7" s="24">
        <f>SUM($U$4:U7)/P7</f>
        <v>-0.13934426229508196</v>
      </c>
      <c r="W7" s="24">
        <f t="shared" si="12"/>
        <v>7.0606630671129454E-3</v>
      </c>
      <c r="X7" s="24"/>
      <c r="Y7" s="11"/>
      <c r="Z7" s="7"/>
    </row>
    <row r="8" spans="1:29" x14ac:dyDescent="0.25">
      <c r="A8" s="4">
        <v>42264</v>
      </c>
      <c r="B8">
        <v>3.2</v>
      </c>
      <c r="C8">
        <f t="shared" si="0"/>
        <v>-4.1916167664670566E-2</v>
      </c>
      <c r="E8">
        <f t="shared" si="1"/>
        <v>-4.081558077810514E-2</v>
      </c>
      <c r="F8">
        <f t="shared" si="2"/>
        <v>1.6659116342540258E-3</v>
      </c>
      <c r="G8">
        <f t="shared" si="3"/>
        <v>1.5772807398050368E-3</v>
      </c>
      <c r="H8" s="7"/>
      <c r="I8" s="7"/>
      <c r="J8" s="24">
        <f t="shared" si="4"/>
        <v>-0.598248374960206</v>
      </c>
      <c r="L8" s="24">
        <f t="shared" si="5"/>
        <v>2.3118760567792211E-2</v>
      </c>
      <c r="M8" s="30">
        <f t="shared" si="6"/>
        <v>58</v>
      </c>
      <c r="N8" s="24">
        <f t="shared" si="7"/>
        <v>2.3118760567792211E-2</v>
      </c>
      <c r="O8" s="30">
        <f t="shared" si="8"/>
        <v>59</v>
      </c>
      <c r="P8" s="30">
        <v>5</v>
      </c>
      <c r="Q8" s="24">
        <f t="shared" si="9"/>
        <v>-2.4590163934426257E-2</v>
      </c>
      <c r="R8" s="24">
        <f>SUM($Q$4:Q8)/P8</f>
        <v>-0.12295081967213115</v>
      </c>
      <c r="S8" s="24">
        <f t="shared" si="10"/>
        <v>6.8713200263858685E-3</v>
      </c>
      <c r="T8" s="24"/>
      <c r="U8" s="24">
        <f t="shared" si="11"/>
        <v>-1.6393442622950838E-2</v>
      </c>
      <c r="V8" s="24">
        <f>SUM($U$4:U8)/P8</f>
        <v>-0.11475409836065573</v>
      </c>
      <c r="W8" s="24">
        <f t="shared" si="12"/>
        <v>5.9856832229850214E-3</v>
      </c>
      <c r="X8" s="24"/>
      <c r="Y8" s="11"/>
      <c r="Z8" s="7"/>
    </row>
    <row r="9" spans="1:29" x14ac:dyDescent="0.25">
      <c r="A9" s="4">
        <v>42265</v>
      </c>
      <c r="B9">
        <v>3.08</v>
      </c>
      <c r="C9">
        <f t="shared" si="0"/>
        <v>-3.7500000000000033E-2</v>
      </c>
      <c r="E9">
        <f t="shared" si="1"/>
        <v>-3.6399413113434607E-2</v>
      </c>
      <c r="F9">
        <f t="shared" si="2"/>
        <v>1.3249172750024753E-3</v>
      </c>
      <c r="G9">
        <f t="shared" si="3"/>
        <v>1.2460071329947076E-3</v>
      </c>
      <c r="H9" s="7"/>
      <c r="I9" s="7"/>
      <c r="J9" s="24">
        <f t="shared" si="4"/>
        <v>-0.53351904663571004</v>
      </c>
      <c r="L9" s="24">
        <f t="shared" si="5"/>
        <v>1.8263166376473041E-2</v>
      </c>
      <c r="M9" s="30">
        <f t="shared" si="6"/>
        <v>64</v>
      </c>
      <c r="N9" s="24">
        <f t="shared" si="7"/>
        <v>1.8263166376473041E-2</v>
      </c>
      <c r="O9" s="30">
        <f t="shared" si="8"/>
        <v>65</v>
      </c>
      <c r="P9" s="30">
        <v>6</v>
      </c>
      <c r="Q9" s="24">
        <f t="shared" si="9"/>
        <v>2.4590163934426257E-2</v>
      </c>
      <c r="R9" s="24">
        <f>SUM($Q$4:Q9)/P9</f>
        <v>-9.8360655737704916E-2</v>
      </c>
      <c r="S9" s="24">
        <f t="shared" si="10"/>
        <v>5.2771737802643466E-3</v>
      </c>
      <c r="T9" s="24"/>
      <c r="U9" s="24">
        <f t="shared" si="11"/>
        <v>3.2786885245901676E-2</v>
      </c>
      <c r="V9" s="24">
        <f>SUM($U$4:U9)/P9</f>
        <v>-9.0163934426229497E-2</v>
      </c>
      <c r="W9" s="24">
        <f t="shared" si="12"/>
        <v>4.4342918570276788E-3</v>
      </c>
      <c r="X9" s="24"/>
      <c r="Y9" s="11"/>
      <c r="Z9" s="7"/>
    </row>
    <row r="10" spans="1:29" x14ac:dyDescent="0.25">
      <c r="A10" s="4">
        <v>42268</v>
      </c>
      <c r="B10">
        <v>2.91</v>
      </c>
      <c r="C10">
        <f t="shared" si="0"/>
        <v>-5.5194805194805172E-2</v>
      </c>
      <c r="E10">
        <f t="shared" si="1"/>
        <v>-5.4094218308239746E-2</v>
      </c>
      <c r="F10">
        <f t="shared" si="2"/>
        <v>2.9261844543795002E-3</v>
      </c>
      <c r="G10">
        <f t="shared" si="3"/>
        <v>2.8083249712562677E-3</v>
      </c>
      <c r="J10" s="24">
        <f t="shared" si="4"/>
        <v>-0.79287805246684151</v>
      </c>
      <c r="L10" s="24">
        <f t="shared" si="5"/>
        <v>4.1162610414586555E-2</v>
      </c>
      <c r="M10" s="30">
        <f t="shared" si="6"/>
        <v>41</v>
      </c>
      <c r="N10" s="24">
        <f t="shared" si="7"/>
        <v>4.1162610414586555E-2</v>
      </c>
      <c r="O10" s="30">
        <f t="shared" si="8"/>
        <v>42</v>
      </c>
      <c r="P10" s="30">
        <v>7</v>
      </c>
      <c r="Q10" s="24">
        <f t="shared" si="9"/>
        <v>-0.16393442622950821</v>
      </c>
      <c r="R10" s="24">
        <f>SUM($Q$4:Q10)/P10</f>
        <v>-0.10772833723653395</v>
      </c>
      <c r="S10" s="24">
        <f t="shared" si="10"/>
        <v>7.385251136930792E-3</v>
      </c>
      <c r="T10" s="24"/>
      <c r="U10" s="24">
        <f t="shared" si="11"/>
        <v>-0.15573770491803279</v>
      </c>
      <c r="V10" s="24">
        <f>SUM($U$4:U10)/P10</f>
        <v>-9.9531615925058547E-2</v>
      </c>
      <c r="W10" s="24">
        <f t="shared" si="12"/>
        <v>6.3041634527794162E-3</v>
      </c>
      <c r="X10" s="24"/>
      <c r="Y10" s="7"/>
      <c r="Z10" s="7"/>
    </row>
    <row r="11" spans="1:29" x14ac:dyDescent="0.25">
      <c r="A11" s="4">
        <v>42269</v>
      </c>
      <c r="B11">
        <v>2.83</v>
      </c>
      <c r="C11">
        <f t="shared" si="0"/>
        <v>-2.7491408934707928E-2</v>
      </c>
      <c r="E11">
        <f t="shared" si="1"/>
        <v>-2.6390822048142498E-2</v>
      </c>
      <c r="F11">
        <f t="shared" si="2"/>
        <v>6.9647548837672415E-4</v>
      </c>
      <c r="G11">
        <f t="shared" si="3"/>
        <v>6.3959599452786909E-4</v>
      </c>
      <c r="J11" s="24">
        <f t="shared" si="4"/>
        <v>-0.38681959445826597</v>
      </c>
      <c r="L11" s="24">
        <f t="shared" si="5"/>
        <v>9.3747842628424411E-3</v>
      </c>
      <c r="M11" s="30">
        <f t="shared" si="6"/>
        <v>83</v>
      </c>
      <c r="N11" s="24">
        <f t="shared" si="7"/>
        <v>9.3747842628424411E-3</v>
      </c>
      <c r="O11" s="30">
        <f t="shared" si="8"/>
        <v>84</v>
      </c>
      <c r="P11" s="30">
        <v>8</v>
      </c>
      <c r="Q11" s="24">
        <f t="shared" si="9"/>
        <v>0.18032786885245899</v>
      </c>
      <c r="R11" s="24">
        <f>SUM($Q$4:Q11)/P11</f>
        <v>-7.1721311475409832E-2</v>
      </c>
      <c r="S11" s="24">
        <f t="shared" si="10"/>
        <v>3.7410520143656392E-3</v>
      </c>
      <c r="T11" s="24"/>
      <c r="U11" s="24">
        <f t="shared" si="11"/>
        <v>0.18852459016393441</v>
      </c>
      <c r="V11" s="24">
        <f>SUM($U$4:U11)/P11</f>
        <v>-6.3524590163934427E-2</v>
      </c>
      <c r="W11" s="24">
        <f t="shared" si="12"/>
        <v>2.934817131269698E-3</v>
      </c>
      <c r="X11" s="24"/>
      <c r="Y11" s="7"/>
      <c r="Z11" s="7"/>
    </row>
    <row r="12" spans="1:29" x14ac:dyDescent="0.25">
      <c r="A12" s="4">
        <v>42270</v>
      </c>
      <c r="B12">
        <v>2.64</v>
      </c>
      <c r="C12">
        <f t="shared" si="0"/>
        <v>-6.7137809187279129E-2</v>
      </c>
      <c r="E12">
        <f t="shared" si="1"/>
        <v>-6.6037222300713697E-2</v>
      </c>
      <c r="F12">
        <f t="shared" si="2"/>
        <v>4.3609147291938785E-3</v>
      </c>
      <c r="G12">
        <f t="shared" si="3"/>
        <v>4.2167666189100146E-3</v>
      </c>
      <c r="J12" s="24">
        <f t="shared" si="4"/>
        <v>-0.96793087774658249</v>
      </c>
      <c r="L12" s="24">
        <f t="shared" si="5"/>
        <v>6.180663681019103E-2</v>
      </c>
      <c r="M12" s="30">
        <f t="shared" si="6"/>
        <v>30</v>
      </c>
      <c r="N12" s="24">
        <f t="shared" si="7"/>
        <v>6.180663681019103E-2</v>
      </c>
      <c r="O12" s="30">
        <f t="shared" si="8"/>
        <v>31</v>
      </c>
      <c r="P12" s="30">
        <v>9</v>
      </c>
      <c r="Q12" s="24">
        <f t="shared" si="9"/>
        <v>-0.25409836065573771</v>
      </c>
      <c r="R12" s="24">
        <f>SUM($Q$4:Q12)/P12</f>
        <v>-9.1985428051001808E-2</v>
      </c>
      <c r="S12" s="24">
        <f t="shared" si="10"/>
        <v>6.9228973421394807E-3</v>
      </c>
      <c r="T12" s="24"/>
      <c r="U12" s="24">
        <f t="shared" si="11"/>
        <v>-0.24590163934426229</v>
      </c>
      <c r="V12" s="24">
        <f>SUM($U$4:U12)/P12</f>
        <v>-8.3788706739526403E-2</v>
      </c>
      <c r="W12" s="24">
        <f t="shared" si="12"/>
        <v>5.7440842176128375E-3</v>
      </c>
      <c r="X12" s="24"/>
      <c r="Y12" s="7"/>
      <c r="Z12" s="7"/>
    </row>
    <row r="13" spans="1:29" x14ac:dyDescent="0.25">
      <c r="A13" s="4">
        <v>42271</v>
      </c>
      <c r="B13">
        <v>2.73</v>
      </c>
      <c r="C13">
        <f t="shared" si="0"/>
        <v>3.4090909090909033E-2</v>
      </c>
      <c r="E13">
        <f t="shared" si="1"/>
        <v>3.5191495977474459E-2</v>
      </c>
      <c r="F13">
        <f t="shared" si="2"/>
        <v>1.238441389132601E-3</v>
      </c>
      <c r="G13">
        <f t="shared" si="3"/>
        <v>1.3171152786103375E-3</v>
      </c>
      <c r="J13" s="24">
        <f t="shared" si="4"/>
        <v>0.51581417879116398</v>
      </c>
      <c r="L13" s="24">
        <f t="shared" si="5"/>
        <v>1.9305423567232024E-2</v>
      </c>
      <c r="M13" s="30">
        <f t="shared" si="6"/>
        <v>60</v>
      </c>
      <c r="N13" s="24">
        <f t="shared" si="7"/>
        <v>1.9305423567232024E-2</v>
      </c>
      <c r="O13" s="30">
        <f t="shared" si="8"/>
        <v>61</v>
      </c>
      <c r="P13" s="30">
        <v>10</v>
      </c>
      <c r="Q13" s="24">
        <f t="shared" si="9"/>
        <v>-8.1967213114754189E-3</v>
      </c>
      <c r="R13" s="24">
        <f>SUM($Q$4:Q13)/P13</f>
        <v>-8.3606557377049168E-2</v>
      </c>
      <c r="S13" s="24">
        <f t="shared" si="10"/>
        <v>6.3545967604016493E-3</v>
      </c>
      <c r="T13" s="24"/>
      <c r="U13" s="24">
        <f t="shared" si="11"/>
        <v>0</v>
      </c>
      <c r="V13" s="24">
        <f>SUM($U$4:U13)/P13</f>
        <v>-7.5409836065573763E-2</v>
      </c>
      <c r="W13" s="24">
        <f t="shared" si="12"/>
        <v>5.1696757958515542E-3</v>
      </c>
      <c r="X13" s="24"/>
      <c r="Y13" s="7"/>
      <c r="Z13" s="7"/>
    </row>
    <row r="14" spans="1:29" x14ac:dyDescent="0.25">
      <c r="A14" s="4">
        <v>42272</v>
      </c>
      <c r="B14">
        <v>2.63</v>
      </c>
      <c r="C14">
        <f t="shared" si="0"/>
        <v>-3.6630036630036659E-2</v>
      </c>
      <c r="E14">
        <f t="shared" si="1"/>
        <v>-3.5529449743471234E-2</v>
      </c>
      <c r="F14">
        <f t="shared" si="2"/>
        <v>1.262341799073848E-3</v>
      </c>
      <c r="G14">
        <f t="shared" si="3"/>
        <v>1.1853465976196284E-3</v>
      </c>
      <c r="J14" s="24">
        <f t="shared" si="4"/>
        <v>-0.52076768643370897</v>
      </c>
      <c r="L14" s="24">
        <f t="shared" si="5"/>
        <v>1.7374043496912683E-2</v>
      </c>
      <c r="M14" s="30">
        <f t="shared" si="6"/>
        <v>66</v>
      </c>
      <c r="N14" s="24">
        <f t="shared" si="7"/>
        <v>1.7374043496912683E-2</v>
      </c>
      <c r="O14" s="30">
        <f t="shared" si="8"/>
        <v>67</v>
      </c>
      <c r="P14" s="30">
        <v>11</v>
      </c>
      <c r="Q14" s="24">
        <f t="shared" si="9"/>
        <v>4.0983606557377095E-2</v>
      </c>
      <c r="R14" s="24">
        <f>SUM($Q$4:Q14)/P14</f>
        <v>-7.2280178837555872E-2</v>
      </c>
      <c r="S14" s="24">
        <f t="shared" si="10"/>
        <v>5.2244242527890597E-3</v>
      </c>
      <c r="T14" s="24"/>
      <c r="U14" s="24">
        <f t="shared" si="11"/>
        <v>4.9180327868852514E-2</v>
      </c>
      <c r="V14" s="24">
        <f>SUM($U$4:U14)/P14</f>
        <v>-6.4083457526080467E-2</v>
      </c>
      <c r="W14" s="24">
        <f t="shared" si="12"/>
        <v>4.106689528496959E-3</v>
      </c>
      <c r="X14" s="24"/>
      <c r="Y14" s="7"/>
      <c r="Z14" s="7"/>
    </row>
    <row r="15" spans="1:29" x14ac:dyDescent="0.25">
      <c r="A15" s="4">
        <v>42275</v>
      </c>
      <c r="B15">
        <v>2.42</v>
      </c>
      <c r="C15">
        <f t="shared" si="0"/>
        <v>-7.9847908745247137E-2</v>
      </c>
      <c r="E15">
        <f t="shared" si="1"/>
        <v>-7.8747321858681704E-2</v>
      </c>
      <c r="F15">
        <f t="shared" si="2"/>
        <v>6.2011406999148092E-3</v>
      </c>
      <c r="G15">
        <f t="shared" si="3"/>
        <v>6.0290154518300642E-3</v>
      </c>
      <c r="J15" s="24">
        <f t="shared" si="4"/>
        <v>-1.1542272935069022</v>
      </c>
      <c r="L15" s="24">
        <f t="shared" si="5"/>
        <v>8.8369407660178242E-2</v>
      </c>
      <c r="M15" s="30">
        <f t="shared" si="6"/>
        <v>21</v>
      </c>
      <c r="N15" s="24">
        <f t="shared" si="7"/>
        <v>8.8369407660178242E-2</v>
      </c>
      <c r="O15" s="30">
        <f t="shared" si="8"/>
        <v>22</v>
      </c>
      <c r="P15" s="30">
        <v>12</v>
      </c>
      <c r="Q15" s="24">
        <f t="shared" si="9"/>
        <v>-0.32786885245901642</v>
      </c>
      <c r="R15" s="24">
        <f>SUM($Q$4:Q15)/P15</f>
        <v>-9.3579234972677575E-2</v>
      </c>
      <c r="S15" s="24">
        <f t="shared" si="10"/>
        <v>9.553170783350837E-3</v>
      </c>
      <c r="T15" s="24"/>
      <c r="U15" s="24">
        <f t="shared" si="11"/>
        <v>-0.31967213114754101</v>
      </c>
      <c r="V15" s="24">
        <f>SUM($U$4:U15)/P15</f>
        <v>-8.5382513661202183E-2</v>
      </c>
      <c r="W15" s="24">
        <f t="shared" si="12"/>
        <v>7.9529166972058651E-3</v>
      </c>
      <c r="X15" s="24"/>
      <c r="Y15" s="11"/>
      <c r="Z15" s="7"/>
    </row>
    <row r="16" spans="1:29" x14ac:dyDescent="0.25">
      <c r="A16" s="4">
        <v>42276</v>
      </c>
      <c r="B16">
        <v>2.39</v>
      </c>
      <c r="C16">
        <f t="shared" si="0"/>
        <v>-1.2396694214875952E-2</v>
      </c>
      <c r="E16">
        <f t="shared" si="1"/>
        <v>-1.1296107328310524E-2</v>
      </c>
      <c r="F16">
        <f t="shared" si="2"/>
        <v>1.2760204077271072E-4</v>
      </c>
      <c r="G16">
        <f t="shared" si="3"/>
        <v>1.0394863707804214E-4</v>
      </c>
      <c r="J16" s="24">
        <f t="shared" si="4"/>
        <v>-0.16557103252498614</v>
      </c>
      <c r="L16" s="24">
        <f t="shared" si="5"/>
        <v>1.5236118664915873E-3</v>
      </c>
      <c r="M16" s="30">
        <f t="shared" si="6"/>
        <v>109</v>
      </c>
      <c r="N16" s="24">
        <f t="shared" si="7"/>
        <v>1.5236118664915873E-3</v>
      </c>
      <c r="O16" s="30">
        <f t="shared" si="8"/>
        <v>110</v>
      </c>
      <c r="P16" s="30">
        <v>13</v>
      </c>
      <c r="Q16" s="24">
        <f t="shared" si="9"/>
        <v>0.39344262295081966</v>
      </c>
      <c r="R16" s="24">
        <f>SUM($Q$4:Q16)/P16</f>
        <v>-5.6116015132408562E-2</v>
      </c>
      <c r="S16" s="24">
        <f t="shared" si="10"/>
        <v>3.7215539096753809E-3</v>
      </c>
      <c r="T16" s="24"/>
      <c r="U16" s="24">
        <f t="shared" si="11"/>
        <v>0.40163934426229508</v>
      </c>
      <c r="V16" s="24">
        <f>SUM($U$4:U16)/P16</f>
        <v>-4.7919293820933156E-2</v>
      </c>
      <c r="W16" s="24">
        <f t="shared" si="12"/>
        <v>2.7137603058054543E-3</v>
      </c>
      <c r="X16" s="24"/>
      <c r="Y16" s="11"/>
      <c r="Z16" s="7"/>
    </row>
    <row r="17" spans="1:26" x14ac:dyDescent="0.25">
      <c r="A17" s="4">
        <v>42277</v>
      </c>
      <c r="B17">
        <v>2.44</v>
      </c>
      <c r="C17">
        <f t="shared" si="0"/>
        <v>2.0920502092050135E-2</v>
      </c>
      <c r="E17">
        <f t="shared" si="1"/>
        <v>2.2021088978615565E-2</v>
      </c>
      <c r="F17">
        <f t="shared" si="2"/>
        <v>4.8492835980410391E-4</v>
      </c>
      <c r="G17">
        <f t="shared" si="3"/>
        <v>5.3461189481449328E-4</v>
      </c>
      <c r="J17" s="24">
        <f t="shared" si="4"/>
        <v>0.32277087438574165</v>
      </c>
      <c r="L17" s="24">
        <f t="shared" si="5"/>
        <v>7.83599525499672E-3</v>
      </c>
      <c r="M17" s="30">
        <f t="shared" si="6"/>
        <v>84</v>
      </c>
      <c r="N17" s="24">
        <f t="shared" si="7"/>
        <v>7.83599525499672E-3</v>
      </c>
      <c r="O17" s="30">
        <f t="shared" si="8"/>
        <v>85</v>
      </c>
      <c r="P17" s="30">
        <v>14</v>
      </c>
      <c r="Q17" s="24">
        <f t="shared" si="9"/>
        <v>0.18852459016393441</v>
      </c>
      <c r="R17" s="24">
        <f>SUM($Q$4:Q17)/P17</f>
        <v>-3.8641686182669777E-2</v>
      </c>
      <c r="S17" s="24">
        <f t="shared" si="10"/>
        <v>1.9004107958690048E-3</v>
      </c>
      <c r="T17" s="24"/>
      <c r="U17" s="24">
        <f t="shared" si="11"/>
        <v>0.19672131147540983</v>
      </c>
      <c r="V17" s="24">
        <f>SUM($U$4:U17)/P17</f>
        <v>-3.0444964871194375E-2</v>
      </c>
      <c r="W17" s="24">
        <f t="shared" si="12"/>
        <v>1.1796856731014211E-3</v>
      </c>
      <c r="X17" s="24"/>
      <c r="Y17" s="11"/>
      <c r="Z17" s="7"/>
    </row>
    <row r="18" spans="1:26" x14ac:dyDescent="0.25">
      <c r="A18" s="4">
        <v>42278</v>
      </c>
      <c r="B18">
        <v>2.36</v>
      </c>
      <c r="C18">
        <f t="shared" si="0"/>
        <v>-3.2786885245901669E-2</v>
      </c>
      <c r="E18">
        <f t="shared" si="1"/>
        <v>-3.1686298359336243E-2</v>
      </c>
      <c r="F18">
        <f t="shared" si="2"/>
        <v>1.0040215037168748E-3</v>
      </c>
      <c r="G18">
        <f t="shared" si="3"/>
        <v>9.3548574629558415E-4</v>
      </c>
      <c r="J18" s="24">
        <f t="shared" si="4"/>
        <v>-0.46443726000209062</v>
      </c>
      <c r="L18" s="24">
        <f t="shared" si="5"/>
        <v>1.3711744800651852E-2</v>
      </c>
      <c r="M18" s="30">
        <f t="shared" si="6"/>
        <v>74</v>
      </c>
      <c r="N18" s="24">
        <f t="shared" si="7"/>
        <v>1.3711744800651852E-2</v>
      </c>
      <c r="O18" s="30">
        <f t="shared" si="8"/>
        <v>75</v>
      </c>
      <c r="P18" s="30">
        <v>15</v>
      </c>
      <c r="Q18" s="24">
        <f t="shared" si="9"/>
        <v>0.10655737704918034</v>
      </c>
      <c r="R18" s="24">
        <f>SUM($Q$4:Q18)/P18</f>
        <v>-2.8961748633879771E-2</v>
      </c>
      <c r="S18" s="24">
        <f t="shared" si="10"/>
        <v>1.1437948417255047E-3</v>
      </c>
      <c r="T18" s="24"/>
      <c r="U18" s="24">
        <f t="shared" si="11"/>
        <v>0.11475409836065575</v>
      </c>
      <c r="V18" s="24">
        <f>SUM($U$4:U18)/P18</f>
        <v>-2.0765027322404365E-2</v>
      </c>
      <c r="W18" s="24">
        <f t="shared" si="12"/>
        <v>5.8798139959118155E-4</v>
      </c>
      <c r="X18" s="24"/>
      <c r="Y18" s="11"/>
      <c r="Z18" s="7"/>
    </row>
    <row r="19" spans="1:26" x14ac:dyDescent="0.25">
      <c r="A19" s="4">
        <v>42279</v>
      </c>
      <c r="B19">
        <v>2.56</v>
      </c>
      <c r="C19">
        <f t="shared" si="0"/>
        <v>8.4745762711864486E-2</v>
      </c>
      <c r="E19">
        <f t="shared" si="1"/>
        <v>8.5846349598429919E-2</v>
      </c>
      <c r="F19">
        <f t="shared" si="2"/>
        <v>7.3695957393758484E-3</v>
      </c>
      <c r="G19">
        <f t="shared" si="3"/>
        <v>7.5597697641258156E-3</v>
      </c>
      <c r="J19" s="24">
        <f t="shared" si="4"/>
        <v>1.2582802489748304</v>
      </c>
      <c r="L19" s="24">
        <f t="shared" si="5"/>
        <v>0.11080621395659904</v>
      </c>
      <c r="M19" s="30">
        <f t="shared" si="6"/>
        <v>17</v>
      </c>
      <c r="N19" s="24">
        <f t="shared" si="7"/>
        <v>0.11080621395659904</v>
      </c>
      <c r="O19" s="30">
        <f t="shared" si="8"/>
        <v>18</v>
      </c>
      <c r="P19" s="30">
        <v>16</v>
      </c>
      <c r="Q19" s="24">
        <f t="shared" si="9"/>
        <v>-0.36065573770491804</v>
      </c>
      <c r="R19" s="24">
        <f>SUM($Q$4:Q19)/P19</f>
        <v>-4.9692622950819665E-2</v>
      </c>
      <c r="S19" s="24">
        <f t="shared" si="10"/>
        <v>3.5917916737924793E-3</v>
      </c>
      <c r="T19" s="24"/>
      <c r="U19" s="24">
        <f t="shared" si="11"/>
        <v>-0.35245901639344263</v>
      </c>
      <c r="V19" s="24">
        <f>SUM($U$4:U19)/P19</f>
        <v>-4.149590163934426E-2</v>
      </c>
      <c r="W19" s="24">
        <f t="shared" si="12"/>
        <v>2.504596149617649E-3</v>
      </c>
      <c r="X19" s="24"/>
      <c r="Y19" s="11"/>
      <c r="Z19" s="7"/>
    </row>
    <row r="20" spans="1:26" x14ac:dyDescent="0.25">
      <c r="A20" s="4">
        <v>42282</v>
      </c>
      <c r="B20">
        <v>2.94</v>
      </c>
      <c r="C20">
        <f t="shared" si="0"/>
        <v>0.14843749999999994</v>
      </c>
      <c r="E20">
        <f t="shared" si="1"/>
        <v>0.14953808688656536</v>
      </c>
      <c r="F20">
        <f t="shared" si="2"/>
        <v>2.2361639429693971E-2</v>
      </c>
      <c r="G20">
        <f t="shared" si="3"/>
        <v>2.2692010036127721E-2</v>
      </c>
      <c r="J20" s="24">
        <f t="shared" si="4"/>
        <v>2.1918325249590884</v>
      </c>
      <c r="L20" s="24">
        <f t="shared" si="5"/>
        <v>0.33260480115418156</v>
      </c>
      <c r="M20" s="30">
        <f t="shared" si="6"/>
        <v>7</v>
      </c>
      <c r="N20" s="24">
        <f t="shared" si="7"/>
        <v>0.33260480115418156</v>
      </c>
      <c r="O20" s="30">
        <f t="shared" si="8"/>
        <v>8</v>
      </c>
      <c r="P20" s="30">
        <v>17</v>
      </c>
      <c r="Q20" s="24">
        <f t="shared" si="9"/>
        <v>-0.44262295081967212</v>
      </c>
      <c r="R20" s="24">
        <f>SUM($Q$4:Q20)/P20</f>
        <v>-7.2806171648987464E-2</v>
      </c>
      <c r="S20" s="24">
        <f t="shared" si="10"/>
        <v>8.1920506102810039E-3</v>
      </c>
      <c r="T20" s="24"/>
      <c r="U20" s="24">
        <f t="shared" si="11"/>
        <v>-0.4344262295081967</v>
      </c>
      <c r="V20" s="24">
        <f>SUM($U$4:U20)/P20</f>
        <v>-6.4609450337512045E-2</v>
      </c>
      <c r="W20" s="24">
        <f t="shared" si="12"/>
        <v>6.4513162035965818E-3</v>
      </c>
      <c r="X20" s="24"/>
      <c r="Y20" s="7"/>
      <c r="Z20" s="7"/>
    </row>
    <row r="21" spans="1:26" x14ac:dyDescent="0.25">
      <c r="A21" s="4">
        <v>42283</v>
      </c>
      <c r="B21">
        <v>3.51</v>
      </c>
      <c r="C21">
        <f t="shared" si="0"/>
        <v>0.1938775510204081</v>
      </c>
      <c r="E21">
        <f t="shared" si="1"/>
        <v>0.19497813790697352</v>
      </c>
      <c r="F21">
        <f t="shared" si="2"/>
        <v>3.8016474261670784E-2</v>
      </c>
      <c r="G21">
        <f t="shared" si="3"/>
        <v>3.8446866316660382E-2</v>
      </c>
      <c r="J21" s="24">
        <f t="shared" si="4"/>
        <v>2.8578633926528951</v>
      </c>
      <c r="L21" s="24">
        <f t="shared" si="5"/>
        <v>0.56352929096608007</v>
      </c>
      <c r="M21" s="30">
        <f t="shared" si="6"/>
        <v>3</v>
      </c>
      <c r="N21" s="24">
        <f t="shared" si="7"/>
        <v>0.56352929096608007</v>
      </c>
      <c r="O21" s="30">
        <f t="shared" si="8"/>
        <v>4</v>
      </c>
      <c r="P21" s="30">
        <v>18</v>
      </c>
      <c r="Q21" s="24">
        <f t="shared" si="9"/>
        <v>-0.47540983606557374</v>
      </c>
      <c r="R21" s="24">
        <f>SUM($Q$4:Q21)/P21</f>
        <v>-9.5173041894353369E-2</v>
      </c>
      <c r="S21" s="24">
        <f t="shared" si="10"/>
        <v>1.4822031114694377E-2</v>
      </c>
      <c r="T21" s="24"/>
      <c r="U21" s="24">
        <f t="shared" si="11"/>
        <v>-0.46721311475409838</v>
      </c>
      <c r="V21" s="24">
        <f>SUM($U$4:U21)/P21</f>
        <v>-8.697632058287795E-2</v>
      </c>
      <c r="W21" s="24">
        <f t="shared" si="12"/>
        <v>1.2378895105312733E-2</v>
      </c>
      <c r="X21" s="24"/>
      <c r="Y21" s="7"/>
      <c r="Z21" s="7"/>
    </row>
    <row r="22" spans="1:26" x14ac:dyDescent="0.25">
      <c r="A22" s="4">
        <v>42284</v>
      </c>
      <c r="B22">
        <v>2.94</v>
      </c>
      <c r="C22">
        <f t="shared" si="0"/>
        <v>-0.16239316239316237</v>
      </c>
      <c r="E22">
        <f t="shared" si="1"/>
        <v>-0.16129257550659695</v>
      </c>
      <c r="F22">
        <f t="shared" si="2"/>
        <v>2.6015294913551278E-2</v>
      </c>
      <c r="G22">
        <f t="shared" si="3"/>
        <v>2.5661473218040312E-2</v>
      </c>
      <c r="J22" s="24">
        <f t="shared" si="4"/>
        <v>-2.3641222138808833</v>
      </c>
      <c r="L22" s="24">
        <f t="shared" si="5"/>
        <v>0.3761292712025493</v>
      </c>
      <c r="M22" s="30">
        <f t="shared" si="6"/>
        <v>5</v>
      </c>
      <c r="N22" s="24">
        <f t="shared" si="7"/>
        <v>0.3761292712025493</v>
      </c>
      <c r="O22" s="30">
        <f t="shared" si="8"/>
        <v>6</v>
      </c>
      <c r="P22" s="30">
        <v>19</v>
      </c>
      <c r="Q22" s="24">
        <f t="shared" si="9"/>
        <v>-0.45901639344262296</v>
      </c>
      <c r="R22" s="24">
        <f>SUM($Q$4:Q22)/P22</f>
        <v>-0.11432269197584125</v>
      </c>
      <c r="S22" s="24">
        <f t="shared" si="10"/>
        <v>2.2574898191950767E-2</v>
      </c>
      <c r="T22" s="24"/>
      <c r="U22" s="24">
        <f t="shared" si="11"/>
        <v>-0.45081967213114754</v>
      </c>
      <c r="V22" s="24">
        <f>SUM($U$4:U22)/P22</f>
        <v>-0.10612597066436583</v>
      </c>
      <c r="W22" s="24">
        <f t="shared" si="12"/>
        <v>1.9453791939965718E-2</v>
      </c>
      <c r="X22" s="24"/>
      <c r="Y22" s="7"/>
      <c r="Z22" s="7"/>
    </row>
    <row r="23" spans="1:26" x14ac:dyDescent="0.25">
      <c r="A23" s="4">
        <v>42285</v>
      </c>
      <c r="B23">
        <v>3.12</v>
      </c>
      <c r="C23">
        <f t="shared" si="0"/>
        <v>6.1224489795918421E-2</v>
      </c>
      <c r="E23">
        <f t="shared" si="1"/>
        <v>6.2325076682483847E-2</v>
      </c>
      <c r="F23">
        <f t="shared" si="2"/>
        <v>3.8844151834774919E-3</v>
      </c>
      <c r="G23">
        <f t="shared" si="3"/>
        <v>4.0228147991742238E-3</v>
      </c>
      <c r="J23" s="24">
        <f t="shared" si="4"/>
        <v>0.91352064906957287</v>
      </c>
      <c r="L23" s="24">
        <f t="shared" si="5"/>
        <v>5.8963816525253301E-2</v>
      </c>
      <c r="M23" s="30">
        <f t="shared" si="6"/>
        <v>32</v>
      </c>
      <c r="N23" s="24">
        <f t="shared" si="7"/>
        <v>5.8963816525253301E-2</v>
      </c>
      <c r="O23" s="30">
        <f t="shared" si="8"/>
        <v>33</v>
      </c>
      <c r="P23" s="30">
        <v>20</v>
      </c>
      <c r="Q23" s="24">
        <f t="shared" si="9"/>
        <v>-0.23770491803278687</v>
      </c>
      <c r="R23" s="24">
        <f>SUM($Q$4:Q23)/P23</f>
        <v>-0.12049180327868854</v>
      </c>
      <c r="S23" s="24">
        <f t="shared" si="10"/>
        <v>2.6396863013363962E-2</v>
      </c>
      <c r="T23" s="24"/>
      <c r="U23" s="24">
        <f t="shared" si="11"/>
        <v>-0.22950819672131145</v>
      </c>
      <c r="V23" s="24">
        <f>SUM($U$4:U23)/P23</f>
        <v>-0.11229508196721309</v>
      </c>
      <c r="W23" s="24">
        <f t="shared" si="12"/>
        <v>2.2927609880042013E-2</v>
      </c>
      <c r="X23" s="24"/>
      <c r="Y23" s="7"/>
      <c r="Z23" s="7"/>
    </row>
    <row r="24" spans="1:26" x14ac:dyDescent="0.25">
      <c r="A24" s="4">
        <v>42286</v>
      </c>
      <c r="B24">
        <v>3.05</v>
      </c>
      <c r="C24">
        <f t="shared" si="0"/>
        <v>-2.2435897435897526E-2</v>
      </c>
      <c r="E24">
        <f t="shared" si="1"/>
        <v>-2.1335310549332097E-2</v>
      </c>
      <c r="F24">
        <f t="shared" si="2"/>
        <v>4.5519547623644149E-4</v>
      </c>
      <c r="G24">
        <f t="shared" si="3"/>
        <v>4.0944404170852928E-4</v>
      </c>
      <c r="J24" s="24">
        <f t="shared" si="4"/>
        <v>-0.31271917787474457</v>
      </c>
      <c r="L24" s="24">
        <f t="shared" si="5"/>
        <v>6.0013658490109135E-3</v>
      </c>
      <c r="M24" s="30">
        <f t="shared" si="6"/>
        <v>89</v>
      </c>
      <c r="N24" s="24">
        <f t="shared" si="7"/>
        <v>6.0013658490109135E-3</v>
      </c>
      <c r="O24" s="30">
        <f t="shared" si="8"/>
        <v>90</v>
      </c>
      <c r="P24" s="30">
        <v>21</v>
      </c>
      <c r="Q24" s="24">
        <f t="shared" si="9"/>
        <v>0.22950819672131151</v>
      </c>
      <c r="R24" s="24">
        <f>SUM($Q$4:Q24)/P24</f>
        <v>-0.10382513661202188</v>
      </c>
      <c r="S24" s="24">
        <f t="shared" si="10"/>
        <v>2.0579348985691377E-2</v>
      </c>
      <c r="T24" s="24"/>
      <c r="U24" s="24">
        <f t="shared" si="11"/>
        <v>0.23770491803278693</v>
      </c>
      <c r="V24" s="24">
        <f>SUM($U$4:U24)/P24</f>
        <v>-9.5628415300546415E-2</v>
      </c>
      <c r="W24" s="24">
        <f t="shared" si="12"/>
        <v>1.745824273370631E-2</v>
      </c>
      <c r="X24" s="24"/>
      <c r="Y24" s="7"/>
      <c r="Z24" s="7"/>
    </row>
    <row r="25" spans="1:26" x14ac:dyDescent="0.25">
      <c r="A25" s="4">
        <v>42289</v>
      </c>
      <c r="B25">
        <v>2.96</v>
      </c>
      <c r="C25">
        <f t="shared" si="0"/>
        <v>-2.9508196721311431E-2</v>
      </c>
      <c r="E25">
        <f t="shared" si="1"/>
        <v>-2.8407609834746002E-2</v>
      </c>
      <c r="F25">
        <f t="shared" si="2"/>
        <v>8.0699229652315778E-4</v>
      </c>
      <c r="G25">
        <f t="shared" si="3"/>
        <v>7.4567350229246042E-4</v>
      </c>
      <c r="J25" s="24">
        <f t="shared" si="4"/>
        <v>-0.41638036495261516</v>
      </c>
      <c r="L25" s="24">
        <f t="shared" si="5"/>
        <v>1.0929599738457035E-2</v>
      </c>
      <c r="M25" s="30">
        <f t="shared" si="6"/>
        <v>80</v>
      </c>
      <c r="N25" s="24">
        <f t="shared" si="7"/>
        <v>1.0929599738457035E-2</v>
      </c>
      <c r="O25" s="30">
        <f t="shared" si="8"/>
        <v>81</v>
      </c>
      <c r="P25" s="30">
        <v>22</v>
      </c>
      <c r="Q25" s="24">
        <f t="shared" si="9"/>
        <v>0.15573770491803274</v>
      </c>
      <c r="R25" s="24">
        <f>SUM($Q$4:Q25)/P25</f>
        <v>-9.2026825633383033E-2</v>
      </c>
      <c r="S25" s="24">
        <f t="shared" si="10"/>
        <v>1.693787327231417E-2</v>
      </c>
      <c r="T25" s="24"/>
      <c r="U25" s="24">
        <f t="shared" si="11"/>
        <v>0.16393442622950816</v>
      </c>
      <c r="V25" s="24">
        <f>SUM($U$4:U25)/P25</f>
        <v>-8.3830104321907573E-2</v>
      </c>
      <c r="W25" s="24">
        <f t="shared" si="12"/>
        <v>1.4054972781243813E-2</v>
      </c>
      <c r="X25" s="24"/>
      <c r="Y25" s="7"/>
      <c r="Z25" s="7"/>
    </row>
    <row r="26" spans="1:26" x14ac:dyDescent="0.25">
      <c r="A26" s="4">
        <v>42290</v>
      </c>
      <c r="B26">
        <v>2.85</v>
      </c>
      <c r="C26">
        <f t="shared" si="0"/>
        <v>-3.7162162162162123E-2</v>
      </c>
      <c r="E26">
        <f t="shared" si="1"/>
        <v>-3.6061575275596697E-2</v>
      </c>
      <c r="F26">
        <f t="shared" si="2"/>
        <v>1.300437211357527E-3</v>
      </c>
      <c r="G26">
        <f t="shared" si="3"/>
        <v>1.2222707091379794E-3</v>
      </c>
      <c r="J26" s="24">
        <f t="shared" si="4"/>
        <v>-0.52856723819311113</v>
      </c>
      <c r="L26" s="24">
        <f t="shared" si="5"/>
        <v>1.791525323328259E-2</v>
      </c>
      <c r="M26" s="30">
        <f t="shared" si="6"/>
        <v>65</v>
      </c>
      <c r="N26" s="24">
        <f t="shared" si="7"/>
        <v>1.791525323328259E-2</v>
      </c>
      <c r="O26" s="30">
        <f t="shared" si="8"/>
        <v>66</v>
      </c>
      <c r="P26" s="30">
        <v>23</v>
      </c>
      <c r="Q26" s="24">
        <f t="shared" si="9"/>
        <v>3.2786885245901676E-2</v>
      </c>
      <c r="R26" s="24">
        <f>SUM($Q$4:Q26)/P26</f>
        <v>-8.6600142551675002E-2</v>
      </c>
      <c r="S26" s="24">
        <f t="shared" si="10"/>
        <v>1.568094980630181E-2</v>
      </c>
      <c r="T26" s="24"/>
      <c r="U26" s="24">
        <f t="shared" si="11"/>
        <v>4.0983606557377095E-2</v>
      </c>
      <c r="V26" s="24">
        <f>SUM($U$4:U26)/P26</f>
        <v>-7.8403421240199542E-2</v>
      </c>
      <c r="W26" s="24">
        <f t="shared" si="12"/>
        <v>1.2853019875442543E-2</v>
      </c>
      <c r="X26" s="24"/>
      <c r="Y26" s="7"/>
      <c r="Z26" s="7"/>
    </row>
    <row r="27" spans="1:26" x14ac:dyDescent="0.25">
      <c r="A27" s="4">
        <v>42291</v>
      </c>
      <c r="B27">
        <v>2.83</v>
      </c>
      <c r="C27">
        <f t="shared" si="0"/>
        <v>-7.017543859649129E-3</v>
      </c>
      <c r="E27">
        <f t="shared" si="1"/>
        <v>-5.9169569730837005E-3</v>
      </c>
      <c r="F27">
        <f t="shared" si="2"/>
        <v>3.5010379821323826E-5</v>
      </c>
      <c r="G27">
        <f t="shared" si="3"/>
        <v>2.3197420810308029E-5</v>
      </c>
      <c r="J27" s="24">
        <f t="shared" si="4"/>
        <v>-8.6726926981660332E-2</v>
      </c>
      <c r="L27" s="24">
        <f t="shared" si="5"/>
        <v>3.4001278527633685E-4</v>
      </c>
      <c r="M27" s="30">
        <f t="shared" si="6"/>
        <v>119</v>
      </c>
      <c r="N27" s="24">
        <f t="shared" si="7"/>
        <v>3.4001278527633685E-4</v>
      </c>
      <c r="O27" s="30">
        <f t="shared" si="8"/>
        <v>120</v>
      </c>
      <c r="P27" s="30">
        <v>24</v>
      </c>
      <c r="Q27" s="24">
        <f t="shared" si="9"/>
        <v>0.47540983606557374</v>
      </c>
      <c r="R27" s="24">
        <f>SUM($Q$4:Q27)/P27</f>
        <v>-6.3183060109289646E-2</v>
      </c>
      <c r="S27" s="24">
        <f t="shared" si="10"/>
        <v>8.7100343667798723E-3</v>
      </c>
      <c r="T27" s="24"/>
      <c r="U27" s="24">
        <f t="shared" si="11"/>
        <v>0.48360655737704916</v>
      </c>
      <c r="V27" s="24">
        <f>SUM($U$4:U27)/P27</f>
        <v>-5.4986338797814178E-2</v>
      </c>
      <c r="W27" s="24">
        <f t="shared" si="12"/>
        <v>6.5967217186647369E-3</v>
      </c>
      <c r="X27" s="24"/>
      <c r="Y27" s="7"/>
      <c r="Z27" s="7"/>
    </row>
    <row r="28" spans="1:26" x14ac:dyDescent="0.25">
      <c r="A28" s="4">
        <v>42292</v>
      </c>
      <c r="B28">
        <v>2.94</v>
      </c>
      <c r="C28">
        <f t="shared" si="0"/>
        <v>3.8869257950529992E-2</v>
      </c>
      <c r="E28">
        <f t="shared" si="1"/>
        <v>3.9969844837095418E-2</v>
      </c>
      <c r="F28">
        <f t="shared" si="2"/>
        <v>1.5975884963014832E-3</v>
      </c>
      <c r="G28">
        <f t="shared" si="3"/>
        <v>1.686780361967887E-3</v>
      </c>
      <c r="J28" s="24">
        <f t="shared" si="4"/>
        <v>0.5858521247364209</v>
      </c>
      <c r="L28" s="24">
        <f t="shared" si="5"/>
        <v>2.4723735182114553E-2</v>
      </c>
      <c r="M28" s="30">
        <f t="shared" si="6"/>
        <v>55</v>
      </c>
      <c r="N28" s="24">
        <f t="shared" si="7"/>
        <v>2.4723735182114553E-2</v>
      </c>
      <c r="O28" s="30">
        <f t="shared" si="8"/>
        <v>56</v>
      </c>
      <c r="P28" s="30">
        <v>25</v>
      </c>
      <c r="Q28" s="24">
        <f t="shared" si="9"/>
        <v>-4.9180327868852458E-2</v>
      </c>
      <c r="R28" s="24">
        <f>SUM($Q$4:Q28)/P28</f>
        <v>-6.262295081967216E-2</v>
      </c>
      <c r="S28" s="24">
        <f t="shared" si="10"/>
        <v>8.9128044758251795E-3</v>
      </c>
      <c r="T28" s="24"/>
      <c r="U28" s="24">
        <f t="shared" si="11"/>
        <v>-4.0983606557377039E-2</v>
      </c>
      <c r="V28" s="24">
        <f>SUM($U$4:U28)/P28</f>
        <v>-5.4426229508196693E-2</v>
      </c>
      <c r="W28" s="24">
        <f t="shared" si="12"/>
        <v>6.7323055874520471E-3</v>
      </c>
      <c r="X28" s="24"/>
      <c r="Y28" s="7"/>
      <c r="Z28" s="7"/>
    </row>
    <row r="29" spans="1:26" x14ac:dyDescent="0.25">
      <c r="A29" s="4">
        <v>42293</v>
      </c>
      <c r="B29">
        <v>2.81</v>
      </c>
      <c r="C29">
        <f t="shared" si="0"/>
        <v>-4.4217687074829898E-2</v>
      </c>
      <c r="E29">
        <f t="shared" si="1"/>
        <v>-4.3117100188264472E-2</v>
      </c>
      <c r="F29">
        <f t="shared" si="2"/>
        <v>1.8590843286448362E-3</v>
      </c>
      <c r="G29">
        <f t="shared" si="3"/>
        <v>1.7653873900318529E-3</v>
      </c>
      <c r="J29" s="24">
        <f t="shared" si="4"/>
        <v>-0.63198255736845432</v>
      </c>
      <c r="L29" s="24">
        <f t="shared" si="5"/>
        <v>2.5875906139949986E-2</v>
      </c>
      <c r="M29" s="30">
        <f t="shared" si="6"/>
        <v>52</v>
      </c>
      <c r="N29" s="24">
        <f t="shared" si="7"/>
        <v>2.5875906139949986E-2</v>
      </c>
      <c r="O29" s="30">
        <f t="shared" si="8"/>
        <v>53</v>
      </c>
      <c r="P29" s="30">
        <v>26</v>
      </c>
      <c r="Q29" s="24">
        <f t="shared" si="9"/>
        <v>-7.3770491803278715E-2</v>
      </c>
      <c r="R29" s="24">
        <f>SUM($Q$4:Q29)/P29</f>
        <v>-6.305170239596472E-2</v>
      </c>
      <c r="S29" s="24">
        <f t="shared" si="10"/>
        <v>9.3966769591601711E-3</v>
      </c>
      <c r="T29" s="24"/>
      <c r="U29" s="24">
        <f t="shared" si="11"/>
        <v>-6.5573770491803296E-2</v>
      </c>
      <c r="V29" s="24">
        <f>SUM($U$4:U29)/P29</f>
        <v>-5.485498108448926E-2</v>
      </c>
      <c r="W29" s="24">
        <f t="shared" si="12"/>
        <v>7.1123447903883212E-3</v>
      </c>
      <c r="X29" s="24"/>
      <c r="Y29" s="7"/>
      <c r="Z29" s="7"/>
    </row>
    <row r="30" spans="1:26" x14ac:dyDescent="0.25">
      <c r="A30" s="4">
        <v>42296</v>
      </c>
      <c r="B30">
        <v>2.71</v>
      </c>
      <c r="C30">
        <f t="shared" si="0"/>
        <v>-3.5587188612099675E-2</v>
      </c>
      <c r="E30">
        <f t="shared" si="1"/>
        <v>-3.4486601725534249E-2</v>
      </c>
      <c r="F30">
        <f t="shared" si="2"/>
        <v>1.1893256985756218E-3</v>
      </c>
      <c r="G30">
        <f t="shared" si="3"/>
        <v>1.1146259868278464E-3</v>
      </c>
      <c r="J30" s="24">
        <f t="shared" si="4"/>
        <v>-0.50548229491979113</v>
      </c>
      <c r="L30" s="24">
        <f t="shared" si="5"/>
        <v>1.6337466540862787E-2</v>
      </c>
      <c r="M30" s="30">
        <f t="shared" si="6"/>
        <v>69</v>
      </c>
      <c r="N30" s="24">
        <f t="shared" si="7"/>
        <v>1.6337466540862787E-2</v>
      </c>
      <c r="O30" s="30">
        <f t="shared" si="8"/>
        <v>70</v>
      </c>
      <c r="P30" s="30">
        <v>27</v>
      </c>
      <c r="Q30" s="24">
        <f t="shared" si="9"/>
        <v>6.557377049180324E-2</v>
      </c>
      <c r="R30" s="24">
        <f>SUM($Q$4:Q30)/P30</f>
        <v>-5.828779599271406E-2</v>
      </c>
      <c r="S30" s="24">
        <f t="shared" si="10"/>
        <v>8.3392375786893493E-3</v>
      </c>
      <c r="T30" s="24"/>
      <c r="U30" s="24">
        <f t="shared" si="11"/>
        <v>7.3770491803278659E-2</v>
      </c>
      <c r="V30" s="24">
        <f>SUM($U$4:U30)/P30</f>
        <v>-5.0091074681238593E-2</v>
      </c>
      <c r="W30" s="24">
        <f t="shared" si="12"/>
        <v>6.1587386903162178E-3</v>
      </c>
      <c r="X30" s="24"/>
      <c r="Y30" s="7"/>
      <c r="Z30" s="7"/>
    </row>
    <row r="31" spans="1:26" x14ac:dyDescent="0.25">
      <c r="A31" s="4">
        <v>42297</v>
      </c>
      <c r="B31">
        <v>2.66</v>
      </c>
      <c r="C31">
        <f t="shared" si="0"/>
        <v>-1.8450184501844952E-2</v>
      </c>
      <c r="E31">
        <f t="shared" si="1"/>
        <v>-1.7349597615279523E-2</v>
      </c>
      <c r="F31">
        <f t="shared" si="2"/>
        <v>3.0100853741211293E-4</v>
      </c>
      <c r="G31">
        <f t="shared" si="3"/>
        <v>2.6403034966186571E-4</v>
      </c>
      <c r="J31" s="24">
        <f t="shared" si="4"/>
        <v>-0.25429917648317002</v>
      </c>
      <c r="L31" s="24">
        <f t="shared" si="5"/>
        <v>3.8699860350907699E-3</v>
      </c>
      <c r="M31" s="30">
        <f t="shared" si="6"/>
        <v>94</v>
      </c>
      <c r="N31" s="24">
        <f t="shared" si="7"/>
        <v>3.8699860350907699E-3</v>
      </c>
      <c r="O31" s="30">
        <f t="shared" si="8"/>
        <v>95</v>
      </c>
      <c r="P31" s="30">
        <v>28</v>
      </c>
      <c r="Q31" s="24">
        <f t="shared" si="9"/>
        <v>0.27049180327868849</v>
      </c>
      <c r="R31" s="24">
        <f>SUM($Q$4:Q31)/P31</f>
        <v>-4.6545667447306822E-2</v>
      </c>
      <c r="S31" s="24">
        <f t="shared" si="10"/>
        <v>5.5147251297479804E-3</v>
      </c>
      <c r="T31" s="24"/>
      <c r="U31" s="24">
        <f t="shared" si="11"/>
        <v>0.27868852459016391</v>
      </c>
      <c r="V31" s="24">
        <f>SUM($U$4:U31)/P31</f>
        <v>-3.8348946135831362E-2</v>
      </c>
      <c r="W31" s="24">
        <f t="shared" si="12"/>
        <v>3.7434515229462784E-3</v>
      </c>
      <c r="X31" s="24"/>
      <c r="Y31" s="7"/>
      <c r="Z31" s="7"/>
    </row>
    <row r="32" spans="1:26" x14ac:dyDescent="0.25">
      <c r="A32" s="4">
        <v>42298</v>
      </c>
      <c r="B32">
        <v>2.6</v>
      </c>
      <c r="C32">
        <f t="shared" si="0"/>
        <v>-2.2556390977443629E-2</v>
      </c>
      <c r="E32">
        <f t="shared" si="1"/>
        <v>-2.1455804090878199E-2</v>
      </c>
      <c r="F32">
        <f t="shared" si="2"/>
        <v>4.6035152918614565E-4</v>
      </c>
      <c r="G32">
        <f t="shared" si="3"/>
        <v>4.1433486743475058E-4</v>
      </c>
      <c r="J32" s="24">
        <f t="shared" si="4"/>
        <v>-0.31448529424621186</v>
      </c>
      <c r="L32" s="24">
        <f t="shared" si="5"/>
        <v>6.0730524080931502E-3</v>
      </c>
      <c r="M32" s="30">
        <f t="shared" si="6"/>
        <v>88</v>
      </c>
      <c r="N32" s="24">
        <f t="shared" si="7"/>
        <v>6.0730524080931502E-3</v>
      </c>
      <c r="O32" s="30">
        <f t="shared" si="8"/>
        <v>89</v>
      </c>
      <c r="P32" s="30">
        <v>29</v>
      </c>
      <c r="Q32" s="24">
        <f t="shared" si="9"/>
        <v>0.22131147540983609</v>
      </c>
      <c r="R32" s="24">
        <f>SUM($Q$4:Q32)/P32</f>
        <v>-3.7309214245336376E-2</v>
      </c>
      <c r="S32" s="24">
        <f t="shared" si="10"/>
        <v>3.6697587782298104E-3</v>
      </c>
      <c r="T32" s="24"/>
      <c r="U32" s="24">
        <f t="shared" si="11"/>
        <v>0.22950819672131151</v>
      </c>
      <c r="V32" s="24">
        <f>SUM($U$4:U32)/P32</f>
        <v>-2.9112492933860919E-2</v>
      </c>
      <c r="W32" s="24">
        <f t="shared" si="12"/>
        <v>2.2344163727180868E-3</v>
      </c>
      <c r="X32" s="24"/>
      <c r="Y32" s="7"/>
      <c r="Z32" s="7"/>
    </row>
    <row r="33" spans="1:26" x14ac:dyDescent="0.25">
      <c r="A33" s="4">
        <v>42299</v>
      </c>
      <c r="B33">
        <v>2.62</v>
      </c>
      <c r="C33">
        <f t="shared" si="0"/>
        <v>7.6923076923076988E-3</v>
      </c>
      <c r="E33">
        <f t="shared" si="1"/>
        <v>8.7928945788731273E-3</v>
      </c>
      <c r="F33">
        <f t="shared" si="2"/>
        <v>7.7314995075176431E-5</v>
      </c>
      <c r="G33">
        <f t="shared" si="3"/>
        <v>9.7880975506976214E-5</v>
      </c>
      <c r="J33" s="24">
        <f t="shared" si="4"/>
        <v>0.12888055964718934</v>
      </c>
      <c r="L33" s="24">
        <f t="shared" si="5"/>
        <v>1.434676009020072E-3</v>
      </c>
      <c r="M33" s="30">
        <f t="shared" si="6"/>
        <v>110</v>
      </c>
      <c r="N33" s="24">
        <f t="shared" si="7"/>
        <v>1.434676009020072E-3</v>
      </c>
      <c r="O33" s="30">
        <f t="shared" si="8"/>
        <v>111</v>
      </c>
      <c r="P33" s="30">
        <v>30</v>
      </c>
      <c r="Q33" s="24">
        <f t="shared" si="9"/>
        <v>0.40163934426229508</v>
      </c>
      <c r="R33" s="24">
        <f>SUM($Q$4:Q33)/P33</f>
        <v>-2.2677595628415325E-2</v>
      </c>
      <c r="S33" s="24">
        <f t="shared" si="10"/>
        <v>1.402563664052514E-3</v>
      </c>
      <c r="T33" s="24"/>
      <c r="U33" s="24">
        <f t="shared" si="11"/>
        <v>0.4098360655737705</v>
      </c>
      <c r="V33" s="24">
        <f>SUM($U$4:U33)/P33</f>
        <v>-1.4480874316939873E-2</v>
      </c>
      <c r="W33" s="24">
        <f t="shared" si="12"/>
        <v>5.7189742086275136E-4</v>
      </c>
      <c r="X33" s="24"/>
      <c r="Y33" s="7"/>
      <c r="Z33" s="7"/>
    </row>
    <row r="34" spans="1:26" x14ac:dyDescent="0.25">
      <c r="A34" s="4">
        <v>42300</v>
      </c>
      <c r="B34">
        <v>2.65</v>
      </c>
      <c r="C34">
        <f t="shared" si="0"/>
        <v>1.1450381679389238E-2</v>
      </c>
      <c r="E34">
        <f t="shared" si="1"/>
        <v>1.2550968565954666E-2</v>
      </c>
      <c r="F34">
        <f t="shared" si="2"/>
        <v>1.5752681194358212E-4</v>
      </c>
      <c r="G34">
        <f t="shared" si="3"/>
        <v>1.8636496627323109E-4</v>
      </c>
      <c r="J34" s="24">
        <f t="shared" si="4"/>
        <v>0.18396397663871714</v>
      </c>
      <c r="L34" s="24">
        <f t="shared" si="5"/>
        <v>2.7316170956529049E-3</v>
      </c>
      <c r="M34" s="30">
        <f t="shared" si="6"/>
        <v>97</v>
      </c>
      <c r="N34" s="24">
        <f t="shared" si="7"/>
        <v>2.7316170956529049E-3</v>
      </c>
      <c r="O34" s="30">
        <f t="shared" si="8"/>
        <v>98</v>
      </c>
      <c r="P34" s="30">
        <v>31</v>
      </c>
      <c r="Q34" s="24">
        <f t="shared" si="9"/>
        <v>0.29508196721311475</v>
      </c>
      <c r="R34" s="24">
        <f>SUM($Q$4:Q34)/P34</f>
        <v>-1.2427287149656291E-2</v>
      </c>
      <c r="S34" s="24">
        <f t="shared" si="10"/>
        <v>4.3523285844548947E-4</v>
      </c>
      <c r="T34" s="24"/>
      <c r="U34" s="24">
        <f t="shared" si="11"/>
        <v>0.30327868852459017</v>
      </c>
      <c r="V34" s="24">
        <f>SUM($U$4:U34)/P34</f>
        <v>-4.2305658381808402E-3</v>
      </c>
      <c r="W34" s="24">
        <f t="shared" si="12"/>
        <v>5.0438936967878678E-5</v>
      </c>
      <c r="X34" s="24"/>
      <c r="Y34" s="7"/>
      <c r="Z34" s="7"/>
    </row>
    <row r="35" spans="1:26" x14ac:dyDescent="0.25">
      <c r="A35" s="4">
        <v>42303</v>
      </c>
      <c r="B35">
        <v>2.62</v>
      </c>
      <c r="C35">
        <f t="shared" si="0"/>
        <v>-1.1320754716981058E-2</v>
      </c>
      <c r="E35">
        <f t="shared" si="1"/>
        <v>-1.0220167830415631E-2</v>
      </c>
      <c r="F35">
        <f t="shared" si="2"/>
        <v>1.0445183048186254E-4</v>
      </c>
      <c r="G35">
        <f t="shared" si="3"/>
        <v>8.3166756591435766E-5</v>
      </c>
      <c r="J35" s="24">
        <f t="shared" si="4"/>
        <v>-0.14980060750836086</v>
      </c>
      <c r="L35" s="24">
        <f t="shared" si="5"/>
        <v>1.2190045084015412E-3</v>
      </c>
      <c r="M35" s="30">
        <f t="shared" si="6"/>
        <v>111</v>
      </c>
      <c r="N35" s="24">
        <f t="shared" si="7"/>
        <v>1.2190045084015412E-3</v>
      </c>
      <c r="O35" s="30">
        <f t="shared" si="8"/>
        <v>112</v>
      </c>
      <c r="P35" s="30">
        <v>32</v>
      </c>
      <c r="Q35" s="24">
        <f t="shared" si="9"/>
        <v>0.4098360655737705</v>
      </c>
      <c r="R35" s="24">
        <f>SUM($Q$4:Q35)/P35</f>
        <v>7.6844262295079624E-4</v>
      </c>
      <c r="S35" s="24">
        <f t="shared" si="10"/>
        <v>1.7178300065963623E-6</v>
      </c>
      <c r="T35" s="24"/>
      <c r="U35" s="24">
        <f t="shared" si="11"/>
        <v>0.41803278688524592</v>
      </c>
      <c r="V35" s="24">
        <f>SUM($U$4:U35)/P35</f>
        <v>8.9651639344262464E-3</v>
      </c>
      <c r="W35" s="24">
        <f t="shared" si="12"/>
        <v>2.3381575089785335E-4</v>
      </c>
      <c r="X35" s="24"/>
      <c r="Y35" s="7"/>
      <c r="Z35" s="7"/>
    </row>
    <row r="36" spans="1:26" x14ac:dyDescent="0.25">
      <c r="A36" s="4">
        <v>42304</v>
      </c>
      <c r="B36">
        <v>2.63</v>
      </c>
      <c r="C36">
        <f t="shared" si="0"/>
        <v>3.8167938931296893E-3</v>
      </c>
      <c r="E36">
        <f t="shared" si="1"/>
        <v>4.9173807796951173E-3</v>
      </c>
      <c r="F36">
        <f t="shared" si="2"/>
        <v>2.4180633732514961E-5</v>
      </c>
      <c r="G36">
        <f t="shared" si="3"/>
        <v>3.6215934832157402E-5</v>
      </c>
      <c r="J36" s="24">
        <f t="shared" si="4"/>
        <v>7.2075785874673726E-2</v>
      </c>
      <c r="L36" s="24">
        <f t="shared" si="5"/>
        <v>5.3082974070101509E-4</v>
      </c>
      <c r="M36" s="30">
        <f t="shared" si="6"/>
        <v>117</v>
      </c>
      <c r="N36" s="24">
        <f t="shared" si="7"/>
        <v>5.3082974070101509E-4</v>
      </c>
      <c r="O36" s="30">
        <f t="shared" si="8"/>
        <v>118</v>
      </c>
      <c r="P36" s="30">
        <v>33</v>
      </c>
      <c r="Q36" s="24">
        <f t="shared" si="9"/>
        <v>0.45901639344262291</v>
      </c>
      <c r="R36" s="24">
        <f>SUM($Q$4:Q36)/P36</f>
        <v>1.465474416294086E-2</v>
      </c>
      <c r="S36" s="24">
        <f t="shared" si="10"/>
        <v>6.4428457944374761E-4</v>
      </c>
      <c r="T36" s="24"/>
      <c r="U36" s="24">
        <f t="shared" si="11"/>
        <v>0.46721311475409832</v>
      </c>
      <c r="V36" s="24">
        <f>SUM($U$4:U36)/P36</f>
        <v>2.285146547441631E-2</v>
      </c>
      <c r="W36" s="24">
        <f t="shared" si="12"/>
        <v>1.5665684229853219E-3</v>
      </c>
      <c r="X36" s="24"/>
      <c r="Y36" s="7"/>
      <c r="Z36" s="7"/>
    </row>
    <row r="37" spans="1:26" x14ac:dyDescent="0.25">
      <c r="A37" s="4">
        <v>42305</v>
      </c>
      <c r="B37">
        <v>2.64</v>
      </c>
      <c r="C37">
        <f t="shared" si="0"/>
        <v>3.8022813688213808E-3</v>
      </c>
      <c r="E37">
        <f t="shared" si="1"/>
        <v>4.9028682553868093E-3</v>
      </c>
      <c r="F37">
        <f t="shared" si="2"/>
        <v>2.4038117129679693E-5</v>
      </c>
      <c r="G37">
        <f t="shared" si="3"/>
        <v>3.6041473641432765E-5</v>
      </c>
      <c r="J37" s="24">
        <f t="shared" si="4"/>
        <v>7.1863070683109598E-2</v>
      </c>
      <c r="L37" s="24">
        <f t="shared" si="5"/>
        <v>5.2827260144549279E-4</v>
      </c>
      <c r="M37" s="30">
        <f t="shared" si="6"/>
        <v>118</v>
      </c>
      <c r="N37" s="24">
        <f t="shared" si="7"/>
        <v>5.2827260144549279E-4</v>
      </c>
      <c r="O37" s="30">
        <f t="shared" si="8"/>
        <v>119</v>
      </c>
      <c r="P37" s="30">
        <v>34</v>
      </c>
      <c r="Q37" s="24">
        <f t="shared" si="9"/>
        <v>0.46721311475409832</v>
      </c>
      <c r="R37" s="24">
        <f>SUM($Q$4:Q37)/P37</f>
        <v>2.796528447444549E-2</v>
      </c>
      <c r="S37" s="24">
        <f t="shared" si="10"/>
        <v>2.4172675104587732E-3</v>
      </c>
      <c r="T37" s="24"/>
      <c r="U37" s="24">
        <f t="shared" si="11"/>
        <v>0.47540983606557374</v>
      </c>
      <c r="V37" s="24">
        <f>SUM($U$4:U37)/P37</f>
        <v>3.6162005785920937E-2</v>
      </c>
      <c r="W37" s="24">
        <f t="shared" si="12"/>
        <v>4.0419529566975724E-3</v>
      </c>
      <c r="X37" s="24"/>
      <c r="Y37" s="7"/>
      <c r="Z37" s="7"/>
    </row>
    <row r="38" spans="1:26" x14ac:dyDescent="0.25">
      <c r="A38" s="4">
        <v>42306</v>
      </c>
      <c r="B38">
        <v>2.67</v>
      </c>
      <c r="C38">
        <f t="shared" si="0"/>
        <v>1.1363636363636289E-2</v>
      </c>
      <c r="E38">
        <f t="shared" si="1"/>
        <v>1.2464223250201717E-2</v>
      </c>
      <c r="F38">
        <f t="shared" si="2"/>
        <v>1.5535686123086906E-4</v>
      </c>
      <c r="G38">
        <f t="shared" si="3"/>
        <v>1.8400407404654069E-4</v>
      </c>
      <c r="J38" s="24">
        <f t="shared" si="4"/>
        <v>0.18269251992548938</v>
      </c>
      <c r="L38" s="24">
        <f t="shared" si="5"/>
        <v>2.6970126649147452E-3</v>
      </c>
      <c r="M38" s="30">
        <f t="shared" si="6"/>
        <v>98</v>
      </c>
      <c r="N38" s="24">
        <f t="shared" si="7"/>
        <v>2.6970126649147452E-3</v>
      </c>
      <c r="O38" s="30">
        <f t="shared" si="8"/>
        <v>99</v>
      </c>
      <c r="P38" s="30">
        <v>35</v>
      </c>
      <c r="Q38" s="24">
        <f t="shared" si="9"/>
        <v>0.30327868852459017</v>
      </c>
      <c r="R38" s="24">
        <f>SUM($Q$4:Q38)/P38</f>
        <v>3.5831381733021049E-2</v>
      </c>
      <c r="S38" s="24">
        <f t="shared" si="10"/>
        <v>4.0850979174010546E-3</v>
      </c>
      <c r="T38" s="24"/>
      <c r="U38" s="24">
        <f t="shared" si="11"/>
        <v>0.31147540983606559</v>
      </c>
      <c r="V38" s="24">
        <f>SUM($U$4:U38)/P38</f>
        <v>4.4028103044496496E-2</v>
      </c>
      <c r="W38" s="24">
        <f t="shared" si="12"/>
        <v>6.1678713653989144E-3</v>
      </c>
      <c r="X38" s="24"/>
      <c r="Y38" s="7"/>
      <c r="Z38" s="7"/>
    </row>
    <row r="39" spans="1:26" x14ac:dyDescent="0.25">
      <c r="A39" s="4">
        <v>42307</v>
      </c>
      <c r="B39">
        <v>2.76</v>
      </c>
      <c r="C39">
        <f t="shared" si="0"/>
        <v>3.3707865168539276E-2</v>
      </c>
      <c r="E39">
        <f t="shared" si="1"/>
        <v>3.4808452055104702E-2</v>
      </c>
      <c r="F39">
        <f t="shared" si="2"/>
        <v>1.2116283344725228E-3</v>
      </c>
      <c r="G39">
        <f t="shared" si="3"/>
        <v>1.2894590777143818E-3</v>
      </c>
      <c r="J39" s="24">
        <f t="shared" si="4"/>
        <v>0.51019976881028195</v>
      </c>
      <c r="L39" s="24">
        <f t="shared" si="5"/>
        <v>1.8900056868335166E-2</v>
      </c>
      <c r="M39" s="30">
        <f t="shared" si="6"/>
        <v>61</v>
      </c>
      <c r="N39" s="24">
        <f t="shared" si="7"/>
        <v>1.8900056868335166E-2</v>
      </c>
      <c r="O39" s="30">
        <f t="shared" si="8"/>
        <v>62</v>
      </c>
      <c r="P39" s="30">
        <v>36</v>
      </c>
      <c r="Q39" s="24">
        <f t="shared" si="9"/>
        <v>0</v>
      </c>
      <c r="R39" s="24">
        <f>SUM($Q$4:Q39)/P39</f>
        <v>3.4836065573770468E-2</v>
      </c>
      <c r="S39" s="24">
        <f t="shared" si="10"/>
        <v>3.9716229752510268E-3</v>
      </c>
      <c r="T39" s="24"/>
      <c r="U39" s="24">
        <f t="shared" si="11"/>
        <v>8.1967213114754189E-3</v>
      </c>
      <c r="V39" s="24">
        <f>SUM($U$4:U39)/P39</f>
        <v>4.3032786885245908E-2</v>
      </c>
      <c r="W39" s="24">
        <f t="shared" si="12"/>
        <v>6.0605042632723384E-3</v>
      </c>
      <c r="X39" s="24"/>
      <c r="Y39" s="7"/>
      <c r="Z39" s="7"/>
    </row>
    <row r="40" spans="1:26" x14ac:dyDescent="0.25">
      <c r="A40" s="4">
        <v>42310</v>
      </c>
      <c r="B40">
        <v>2.88</v>
      </c>
      <c r="C40">
        <f t="shared" si="0"/>
        <v>4.3478260869565258E-2</v>
      </c>
      <c r="E40">
        <f t="shared" si="1"/>
        <v>4.4578847756130684E-2</v>
      </c>
      <c r="F40">
        <f t="shared" si="2"/>
        <v>1.9872736672642776E-3</v>
      </c>
      <c r="G40">
        <f t="shared" si="3"/>
        <v>2.0866107492763454E-3</v>
      </c>
      <c r="J40" s="24">
        <f t="shared" si="4"/>
        <v>0.65340790745307442</v>
      </c>
      <c r="L40" s="24">
        <f t="shared" si="5"/>
        <v>3.0584190305058899E-2</v>
      </c>
      <c r="M40" s="30">
        <f t="shared" si="6"/>
        <v>48</v>
      </c>
      <c r="N40" s="24">
        <f t="shared" si="7"/>
        <v>3.0584190305058899E-2</v>
      </c>
      <c r="O40" s="30">
        <f t="shared" si="8"/>
        <v>49</v>
      </c>
      <c r="P40" s="30">
        <v>37</v>
      </c>
      <c r="Q40" s="24">
        <f t="shared" si="9"/>
        <v>-0.10655737704918034</v>
      </c>
      <c r="R40" s="24">
        <f>SUM($Q$4:Q40)/P40</f>
        <v>3.1014621178555579E-2</v>
      </c>
      <c r="S40" s="24">
        <f t="shared" si="10"/>
        <v>3.2355044448567644E-3</v>
      </c>
      <c r="T40" s="24"/>
      <c r="U40" s="24">
        <f t="shared" si="11"/>
        <v>-9.8360655737704916E-2</v>
      </c>
      <c r="V40" s="24">
        <f>SUM($U$4:U40)/P40</f>
        <v>3.9211342490031019E-2</v>
      </c>
      <c r="W40" s="24">
        <f t="shared" si="12"/>
        <v>5.1716897322917222E-3</v>
      </c>
      <c r="X40" s="24"/>
      <c r="Y40" s="7"/>
      <c r="Z40" s="7"/>
    </row>
    <row r="41" spans="1:26" x14ac:dyDescent="0.25">
      <c r="A41" s="4">
        <v>42311</v>
      </c>
      <c r="B41">
        <v>3.09</v>
      </c>
      <c r="C41">
        <f t="shared" si="0"/>
        <v>7.2916666666666657E-2</v>
      </c>
      <c r="E41">
        <f t="shared" si="1"/>
        <v>7.401725355323209E-2</v>
      </c>
      <c r="F41">
        <f t="shared" si="2"/>
        <v>5.4785538235634481E-3</v>
      </c>
      <c r="G41">
        <f t="shared" si="3"/>
        <v>5.6426899523388798E-3</v>
      </c>
      <c r="J41" s="24">
        <f t="shared" si="4"/>
        <v>1.0848970126866919</v>
      </c>
      <c r="L41" s="24">
        <f t="shared" si="5"/>
        <v>8.2706898445063251E-2</v>
      </c>
      <c r="M41" s="30">
        <f t="shared" si="6"/>
        <v>22</v>
      </c>
      <c r="N41" s="24">
        <f t="shared" si="7"/>
        <v>8.2706898445063251E-2</v>
      </c>
      <c r="O41" s="30">
        <f t="shared" si="8"/>
        <v>23</v>
      </c>
      <c r="P41" s="30">
        <v>38</v>
      </c>
      <c r="Q41" s="24">
        <f t="shared" si="9"/>
        <v>-0.31967213114754101</v>
      </c>
      <c r="R41" s="24">
        <f>SUM($Q$4:Q41)/P41</f>
        <v>2.1786022433131984E-2</v>
      </c>
      <c r="S41" s="24">
        <f t="shared" si="10"/>
        <v>1.6396335810330311E-3</v>
      </c>
      <c r="T41" s="24"/>
      <c r="U41" s="24">
        <f t="shared" si="11"/>
        <v>-0.31147540983606559</v>
      </c>
      <c r="V41" s="24">
        <f>SUM($U$4:U41)/P41</f>
        <v>2.998274374460742E-2</v>
      </c>
      <c r="W41" s="24">
        <f t="shared" si="12"/>
        <v>3.1055151866620206E-3</v>
      </c>
      <c r="X41" s="24"/>
      <c r="Y41" s="7"/>
      <c r="Z41" s="7"/>
    </row>
    <row r="42" spans="1:26" x14ac:dyDescent="0.25">
      <c r="A42" s="4">
        <v>42312</v>
      </c>
      <c r="B42">
        <v>3.03</v>
      </c>
      <c r="C42">
        <f t="shared" si="0"/>
        <v>-1.9417475728155359E-2</v>
      </c>
      <c r="E42">
        <f t="shared" si="1"/>
        <v>-1.831688884158993E-2</v>
      </c>
      <c r="F42">
        <f t="shared" si="2"/>
        <v>3.355084168351617E-4</v>
      </c>
      <c r="G42">
        <f t="shared" si="3"/>
        <v>2.9640105300658042E-4</v>
      </c>
      <c r="J42" s="24">
        <f t="shared" si="4"/>
        <v>-0.26847710543141834</v>
      </c>
      <c r="L42" s="24">
        <f t="shared" si="5"/>
        <v>4.3444548605517299E-3</v>
      </c>
      <c r="M42" s="30">
        <f t="shared" si="6"/>
        <v>93</v>
      </c>
      <c r="N42" s="24">
        <f t="shared" si="7"/>
        <v>4.3444548605517299E-3</v>
      </c>
      <c r="O42" s="30">
        <f t="shared" si="8"/>
        <v>94</v>
      </c>
      <c r="P42" s="30">
        <v>39</v>
      </c>
      <c r="Q42" s="24">
        <f t="shared" si="9"/>
        <v>0.26229508196721307</v>
      </c>
      <c r="R42" s="24">
        <f>SUM($Q$4:Q42)/P42</f>
        <v>2.7952921395544318E-2</v>
      </c>
      <c r="S42" s="24">
        <f t="shared" si="10"/>
        <v>2.7702969788430632E-3</v>
      </c>
      <c r="T42" s="24"/>
      <c r="U42" s="24">
        <f t="shared" si="11"/>
        <v>0.27049180327868849</v>
      </c>
      <c r="V42" s="24">
        <f>SUM($U$4:U42)/P42</f>
        <v>3.6149642707019758E-2</v>
      </c>
      <c r="W42" s="24">
        <f t="shared" si="12"/>
        <v>4.6331881859965713E-3</v>
      </c>
      <c r="X42" s="24"/>
      <c r="Y42" s="7"/>
      <c r="Z42" s="7"/>
    </row>
    <row r="43" spans="1:26" x14ac:dyDescent="0.25">
      <c r="A43" s="4">
        <v>42313</v>
      </c>
      <c r="B43">
        <v>2.83</v>
      </c>
      <c r="C43">
        <f t="shared" si="0"/>
        <v>-6.6006600660065917E-2</v>
      </c>
      <c r="E43">
        <f t="shared" si="1"/>
        <v>-6.4906013773500484E-2</v>
      </c>
      <c r="F43">
        <f t="shared" si="2"/>
        <v>4.2127906239658348E-3</v>
      </c>
      <c r="G43">
        <f t="shared" si="3"/>
        <v>4.071132500224014E-3</v>
      </c>
      <c r="J43" s="24">
        <f t="shared" si="4"/>
        <v>-0.95135035505781895</v>
      </c>
      <c r="L43" s="24">
        <f t="shared" si="5"/>
        <v>5.9672026125209707E-2</v>
      </c>
      <c r="M43" s="30">
        <f t="shared" si="6"/>
        <v>31</v>
      </c>
      <c r="N43" s="24">
        <f t="shared" si="7"/>
        <v>5.9672026125209707E-2</v>
      </c>
      <c r="O43" s="30">
        <f t="shared" si="8"/>
        <v>32</v>
      </c>
      <c r="P43" s="30">
        <v>40</v>
      </c>
      <c r="Q43" s="24">
        <f t="shared" si="9"/>
        <v>-0.24590163934426229</v>
      </c>
      <c r="R43" s="24">
        <f>SUM($Q$4:Q43)/P43</f>
        <v>2.110655737704915E-2</v>
      </c>
      <c r="S43" s="24">
        <f t="shared" si="10"/>
        <v>1.6199518702206105E-3</v>
      </c>
      <c r="T43" s="24"/>
      <c r="U43" s="24">
        <f t="shared" si="11"/>
        <v>-0.23770491803278687</v>
      </c>
      <c r="V43" s="24">
        <f>SUM($U$4:U43)/P43</f>
        <v>2.9303278688524594E-2</v>
      </c>
      <c r="W43" s="24">
        <f t="shared" si="12"/>
        <v>3.1224805159903259E-3</v>
      </c>
      <c r="X43" s="24"/>
      <c r="Y43" s="7"/>
      <c r="Z43" s="7"/>
    </row>
    <row r="44" spans="1:26" x14ac:dyDescent="0.25">
      <c r="A44" s="4">
        <v>42314</v>
      </c>
      <c r="B44">
        <v>3.15</v>
      </c>
      <c r="C44">
        <f t="shared" si="0"/>
        <v>0.11307420494699641</v>
      </c>
      <c r="E44">
        <f t="shared" si="1"/>
        <v>0.11417479183356184</v>
      </c>
      <c r="F44">
        <f t="shared" si="2"/>
        <v>1.303588309023718E-2</v>
      </c>
      <c r="G44">
        <f t="shared" si="3"/>
        <v>1.3288412939068772E-2</v>
      </c>
      <c r="J44" s="24">
        <f t="shared" si="4"/>
        <v>1.6735002264745238</v>
      </c>
      <c r="L44" s="24">
        <f t="shared" si="5"/>
        <v>0.19477295912600598</v>
      </c>
      <c r="M44" s="30">
        <f t="shared" si="6"/>
        <v>11</v>
      </c>
      <c r="N44" s="24">
        <f t="shared" si="7"/>
        <v>0.19477295912600598</v>
      </c>
      <c r="O44" s="30">
        <f t="shared" si="8"/>
        <v>12</v>
      </c>
      <c r="P44" s="30">
        <v>41</v>
      </c>
      <c r="Q44" s="24">
        <f t="shared" si="9"/>
        <v>-0.4098360655737705</v>
      </c>
      <c r="R44" s="24">
        <f>SUM($Q$4:Q44)/P44</f>
        <v>1.0595761695321842E-2</v>
      </c>
      <c r="S44" s="24">
        <f t="shared" si="10"/>
        <v>4.1846152746054845E-4</v>
      </c>
      <c r="T44" s="24"/>
      <c r="U44" s="24">
        <f t="shared" si="11"/>
        <v>-0.40163934426229508</v>
      </c>
      <c r="V44" s="24">
        <f>SUM($U$4:U44)/P44</f>
        <v>1.8792483006797284E-2</v>
      </c>
      <c r="W44" s="24">
        <f t="shared" si="12"/>
        <v>1.3163140109083045E-3</v>
      </c>
      <c r="X44" s="24"/>
      <c r="Y44" s="7"/>
      <c r="Z44" s="7"/>
    </row>
    <row r="45" spans="1:26" x14ac:dyDescent="0.25">
      <c r="A45" s="4">
        <v>42317</v>
      </c>
      <c r="B45">
        <v>3.25</v>
      </c>
      <c r="C45">
        <f t="shared" si="0"/>
        <v>3.1746031746031772E-2</v>
      </c>
      <c r="E45">
        <f t="shared" si="1"/>
        <v>3.2846618632597198E-2</v>
      </c>
      <c r="F45">
        <f t="shared" si="2"/>
        <v>1.0789003555952813E-3</v>
      </c>
      <c r="G45">
        <f t="shared" si="3"/>
        <v>1.1524127625602654E-3</v>
      </c>
      <c r="J45" s="24">
        <f t="shared" si="4"/>
        <v>0.48144448382883376</v>
      </c>
      <c r="L45" s="24">
        <f t="shared" si="5"/>
        <v>1.6891320651130207E-2</v>
      </c>
      <c r="M45" s="30">
        <f t="shared" si="6"/>
        <v>68</v>
      </c>
      <c r="N45" s="24">
        <f t="shared" si="7"/>
        <v>1.6891320651130207E-2</v>
      </c>
      <c r="O45" s="30">
        <f t="shared" si="8"/>
        <v>69</v>
      </c>
      <c r="P45" s="30">
        <v>42</v>
      </c>
      <c r="Q45" s="24">
        <f t="shared" si="9"/>
        <v>5.7377049180327822E-2</v>
      </c>
      <c r="R45" s="24">
        <f>SUM($Q$4:Q45)/P45</f>
        <v>1.1709601873536271E-2</v>
      </c>
      <c r="S45" s="24">
        <f t="shared" si="10"/>
        <v>5.2352914486749225E-4</v>
      </c>
      <c r="T45" s="24"/>
      <c r="U45" s="24">
        <f t="shared" si="11"/>
        <v>6.557377049180324E-2</v>
      </c>
      <c r="V45" s="24">
        <f>SUM($U$4:U45)/P45</f>
        <v>1.9906323185011711E-2</v>
      </c>
      <c r="W45" s="24">
        <f t="shared" si="12"/>
        <v>1.5129992286670602E-3</v>
      </c>
      <c r="X45" s="24"/>
      <c r="Y45" s="7"/>
      <c r="Z45" s="7"/>
    </row>
    <row r="46" spans="1:26" x14ac:dyDescent="0.25">
      <c r="A46" s="4">
        <v>42318</v>
      </c>
      <c r="B46">
        <v>3.31</v>
      </c>
      <c r="C46">
        <f t="shared" si="0"/>
        <v>1.8461538461538477E-2</v>
      </c>
      <c r="E46">
        <f t="shared" si="1"/>
        <v>1.9562125348103906E-2</v>
      </c>
      <c r="F46">
        <f t="shared" si="2"/>
        <v>3.8267674813492937E-4</v>
      </c>
      <c r="G46">
        <f t="shared" si="3"/>
        <v>4.2694767689275387E-4</v>
      </c>
      <c r="J46" s="24">
        <f t="shared" si="4"/>
        <v>0.28672897646353979</v>
      </c>
      <c r="L46" s="24">
        <f t="shared" si="5"/>
        <v>6.2579228085158463E-3</v>
      </c>
      <c r="M46" s="30">
        <f t="shared" si="6"/>
        <v>87</v>
      </c>
      <c r="N46" s="24">
        <f t="shared" si="7"/>
        <v>6.2579228085158463E-3</v>
      </c>
      <c r="O46" s="30">
        <f t="shared" si="8"/>
        <v>88</v>
      </c>
      <c r="P46" s="30">
        <v>43</v>
      </c>
      <c r="Q46" s="24">
        <f t="shared" si="9"/>
        <v>0.21311475409836067</v>
      </c>
      <c r="R46" s="24">
        <f>SUM($Q$4:Q46)/P46</f>
        <v>1.6393442622950793E-2</v>
      </c>
      <c r="S46" s="24">
        <f t="shared" si="10"/>
        <v>1.0505484840341026E-3</v>
      </c>
      <c r="T46" s="24"/>
      <c r="U46" s="24">
        <f t="shared" si="11"/>
        <v>0.22131147540983609</v>
      </c>
      <c r="V46" s="24">
        <f>SUM($U$4:U46)/P46</f>
        <v>2.4590163934426233E-2</v>
      </c>
      <c r="W46" s="24">
        <f t="shared" si="12"/>
        <v>2.3637340890767396E-3</v>
      </c>
      <c r="X46" s="24"/>
      <c r="Y46" s="7"/>
      <c r="Z46" s="7"/>
    </row>
    <row r="47" spans="1:26" x14ac:dyDescent="0.25">
      <c r="A47" s="4">
        <v>42319</v>
      </c>
      <c r="B47">
        <v>3.24</v>
      </c>
      <c r="C47">
        <f t="shared" si="0"/>
        <v>-2.1148036253776387E-2</v>
      </c>
      <c r="E47">
        <f t="shared" si="1"/>
        <v>-2.0047449367210958E-2</v>
      </c>
      <c r="F47">
        <f t="shared" si="2"/>
        <v>4.0190022613088703E-4</v>
      </c>
      <c r="G47">
        <f t="shared" si="3"/>
        <v>3.5898359786049321E-4</v>
      </c>
      <c r="J47" s="24">
        <f t="shared" si="4"/>
        <v>-0.29384254192616088</v>
      </c>
      <c r="L47" s="24">
        <f t="shared" si="5"/>
        <v>5.2617493114936499E-3</v>
      </c>
      <c r="M47" s="30">
        <f t="shared" si="6"/>
        <v>91</v>
      </c>
      <c r="N47" s="24">
        <f t="shared" si="7"/>
        <v>5.2617493114936499E-3</v>
      </c>
      <c r="O47" s="30">
        <f t="shared" si="8"/>
        <v>92</v>
      </c>
      <c r="P47" s="30">
        <v>44</v>
      </c>
      <c r="Q47" s="24">
        <f t="shared" si="9"/>
        <v>0.24590163934426235</v>
      </c>
      <c r="R47" s="24">
        <f>SUM($Q$4:Q47)/P47</f>
        <v>2.1609538002980599E-2</v>
      </c>
      <c r="S47" s="24">
        <f t="shared" si="10"/>
        <v>1.8678885308090511E-3</v>
      </c>
      <c r="T47" s="24"/>
      <c r="U47" s="24">
        <f t="shared" si="11"/>
        <v>0.25409836065573765</v>
      </c>
      <c r="V47" s="24">
        <f>SUM($U$4:U47)/P47</f>
        <v>2.9806259314456039E-2</v>
      </c>
      <c r="W47" s="24">
        <f t="shared" si="12"/>
        <v>3.5536523772823894E-3</v>
      </c>
      <c r="X47" s="24"/>
      <c r="Y47" s="7"/>
      <c r="Z47" s="7"/>
    </row>
    <row r="48" spans="1:26" x14ac:dyDescent="0.25">
      <c r="A48" s="4">
        <v>42320</v>
      </c>
      <c r="B48">
        <v>3.01</v>
      </c>
      <c r="C48">
        <f t="shared" si="0"/>
        <v>-7.0987654320987775E-2</v>
      </c>
      <c r="E48">
        <f t="shared" si="1"/>
        <v>-6.9887067434422342E-2</v>
      </c>
      <c r="F48">
        <f t="shared" si="2"/>
        <v>4.8842021945834958E-3</v>
      </c>
      <c r="G48">
        <f t="shared" si="3"/>
        <v>4.7315799061606973E-3</v>
      </c>
      <c r="J48" s="24">
        <f t="shared" si="4"/>
        <v>-1.024359416828529</v>
      </c>
      <c r="L48" s="24">
        <f t="shared" si="5"/>
        <v>6.9352436885412719E-2</v>
      </c>
      <c r="M48" s="30">
        <f t="shared" si="6"/>
        <v>28</v>
      </c>
      <c r="N48" s="24">
        <f t="shared" si="7"/>
        <v>6.9352436885412719E-2</v>
      </c>
      <c r="O48" s="30">
        <f t="shared" si="8"/>
        <v>29</v>
      </c>
      <c r="P48" s="30">
        <v>45</v>
      </c>
      <c r="Q48" s="24">
        <f t="shared" si="9"/>
        <v>-0.27049180327868849</v>
      </c>
      <c r="R48" s="24">
        <f>SUM($Q$4:Q48)/P48</f>
        <v>1.5118397085610176E-2</v>
      </c>
      <c r="S48" s="24">
        <f t="shared" si="10"/>
        <v>9.3504244270167108E-4</v>
      </c>
      <c r="T48" s="24"/>
      <c r="U48" s="24">
        <f t="shared" si="11"/>
        <v>-0.26229508196721313</v>
      </c>
      <c r="V48" s="24">
        <f>SUM($U$4:U48)/P48</f>
        <v>2.331511839708561E-2</v>
      </c>
      <c r="W48" s="24">
        <f t="shared" si="12"/>
        <v>2.2237966876504905E-3</v>
      </c>
      <c r="X48" s="24"/>
      <c r="Y48" s="7"/>
      <c r="Z48" s="7"/>
    </row>
    <row r="49" spans="1:26" x14ac:dyDescent="0.25">
      <c r="A49" s="4">
        <v>42321</v>
      </c>
      <c r="B49">
        <v>2.7199999999999998</v>
      </c>
      <c r="C49">
        <f t="shared" si="0"/>
        <v>-9.6345514950166133E-2</v>
      </c>
      <c r="E49">
        <f t="shared" si="1"/>
        <v>-9.5244928063600701E-2</v>
      </c>
      <c r="F49">
        <f t="shared" si="2"/>
        <v>9.0715963218404722E-3</v>
      </c>
      <c r="G49">
        <f t="shared" si="3"/>
        <v>8.8631569756580184E-3</v>
      </c>
      <c r="J49" s="24">
        <f t="shared" si="4"/>
        <v>-1.3960385311438936</v>
      </c>
      <c r="L49" s="24">
        <f t="shared" si="5"/>
        <v>0.12991042039879522</v>
      </c>
      <c r="M49" s="30">
        <f t="shared" si="6"/>
        <v>16</v>
      </c>
      <c r="N49" s="24">
        <f t="shared" si="7"/>
        <v>0.12991042039879522</v>
      </c>
      <c r="O49" s="30">
        <f t="shared" si="8"/>
        <v>17</v>
      </c>
      <c r="P49" s="30">
        <v>46</v>
      </c>
      <c r="Q49" s="24">
        <f t="shared" si="9"/>
        <v>-0.36885245901639341</v>
      </c>
      <c r="R49" s="24">
        <f>SUM($Q$4:Q49)/P49</f>
        <v>6.7712045616535755E-3</v>
      </c>
      <c r="S49" s="24">
        <f t="shared" si="10"/>
        <v>1.917330650840797E-4</v>
      </c>
      <c r="T49" s="24"/>
      <c r="U49" s="24">
        <f t="shared" si="11"/>
        <v>-0.36065573770491804</v>
      </c>
      <c r="V49" s="24">
        <f>SUM($U$4:U49)/P49</f>
        <v>1.4967925873129012E-2</v>
      </c>
      <c r="W49" s="24">
        <f t="shared" si="12"/>
        <v>9.3688954794548217E-4</v>
      </c>
      <c r="X49" s="24"/>
      <c r="Y49" s="7"/>
      <c r="Z49" s="7"/>
    </row>
    <row r="50" spans="1:26" x14ac:dyDescent="0.25">
      <c r="A50" s="4">
        <v>42324</v>
      </c>
      <c r="B50">
        <v>2.69</v>
      </c>
      <c r="C50">
        <f t="shared" si="0"/>
        <v>-1.1029411764705812E-2</v>
      </c>
      <c r="E50">
        <f t="shared" si="1"/>
        <v>-9.9288248781403843E-3</v>
      </c>
      <c r="F50">
        <f t="shared" si="2"/>
        <v>9.8581563460779415E-5</v>
      </c>
      <c r="G50">
        <f t="shared" si="3"/>
        <v>7.793778603588743E-5</v>
      </c>
      <c r="J50" s="24">
        <f t="shared" si="4"/>
        <v>-0.14553029101568771</v>
      </c>
      <c r="L50" s="24">
        <f t="shared" si="5"/>
        <v>1.1423616411940839E-3</v>
      </c>
      <c r="M50" s="30">
        <f t="shared" si="6"/>
        <v>112</v>
      </c>
      <c r="N50" s="24">
        <f t="shared" si="7"/>
        <v>1.1423616411940839E-3</v>
      </c>
      <c r="O50" s="30">
        <f t="shared" si="8"/>
        <v>113</v>
      </c>
      <c r="P50" s="30">
        <v>47</v>
      </c>
      <c r="Q50" s="24">
        <f t="shared" si="9"/>
        <v>0.41803278688524592</v>
      </c>
      <c r="R50" s="24">
        <f>SUM($Q$4:Q50)/P50</f>
        <v>1.5521450994070434E-2</v>
      </c>
      <c r="S50" s="24">
        <f t="shared" si="10"/>
        <v>1.0293659750165922E-3</v>
      </c>
      <c r="T50" s="24"/>
      <c r="U50" s="24">
        <f t="shared" si="11"/>
        <v>0.42622950819672134</v>
      </c>
      <c r="V50" s="24">
        <f>SUM($U$4:U50)/P50</f>
        <v>2.3718172305545869E-2</v>
      </c>
      <c r="W50" s="24">
        <f t="shared" si="12"/>
        <v>2.4036299802937689E-3</v>
      </c>
      <c r="X50" s="24"/>
      <c r="Y50" s="7"/>
      <c r="Z50" s="7"/>
    </row>
    <row r="51" spans="1:26" x14ac:dyDescent="0.25">
      <c r="A51" s="4">
        <v>42325</v>
      </c>
      <c r="B51">
        <v>2.36</v>
      </c>
      <c r="C51">
        <f t="shared" si="0"/>
        <v>-0.12267657992565059</v>
      </c>
      <c r="E51">
        <f t="shared" si="1"/>
        <v>-0.12157599303908516</v>
      </c>
      <c r="F51">
        <f t="shared" si="2"/>
        <v>1.4780722083439684E-2</v>
      </c>
      <c r="G51">
        <f t="shared" si="3"/>
        <v>1.4514323487614588E-2</v>
      </c>
      <c r="J51" s="24">
        <f t="shared" si="4"/>
        <v>-1.7819822450945564</v>
      </c>
      <c r="L51" s="24">
        <f t="shared" si="5"/>
        <v>0.21274156277031647</v>
      </c>
      <c r="M51" s="30">
        <f t="shared" si="6"/>
        <v>10</v>
      </c>
      <c r="N51" s="24">
        <f t="shared" si="7"/>
        <v>0.21274156277031647</v>
      </c>
      <c r="O51" s="30">
        <f t="shared" si="8"/>
        <v>11</v>
      </c>
      <c r="P51" s="30">
        <v>48</v>
      </c>
      <c r="Q51" s="24">
        <f t="shared" si="9"/>
        <v>-0.41803278688524592</v>
      </c>
      <c r="R51" s="24">
        <f>SUM($Q$4:Q51)/P51</f>
        <v>6.489071038251343E-3</v>
      </c>
      <c r="S51" s="24">
        <f t="shared" si="10"/>
        <v>1.8374418737224303E-4</v>
      </c>
      <c r="T51" s="24"/>
      <c r="U51" s="24">
        <f t="shared" si="11"/>
        <v>-0.4098360655737705</v>
      </c>
      <c r="V51" s="24">
        <f>SUM($U$4:U51)/P51</f>
        <v>1.4685792349726778E-2</v>
      </c>
      <c r="W51" s="24">
        <f t="shared" si="12"/>
        <v>9.4111635028055367E-4</v>
      </c>
      <c r="X51" s="24"/>
      <c r="Y51" s="7"/>
      <c r="Z51" s="7"/>
    </row>
    <row r="52" spans="1:26" x14ac:dyDescent="0.25">
      <c r="A52" s="4">
        <v>42326</v>
      </c>
      <c r="B52">
        <v>2.4500000000000002</v>
      </c>
      <c r="C52">
        <f t="shared" si="0"/>
        <v>3.813559322033911E-2</v>
      </c>
      <c r="E52">
        <f t="shared" si="1"/>
        <v>3.9236180106904536E-2</v>
      </c>
      <c r="F52">
        <f t="shared" si="2"/>
        <v>1.5394778293814514E-3</v>
      </c>
      <c r="G52">
        <f t="shared" si="3"/>
        <v>1.6270547714854879E-3</v>
      </c>
      <c r="J52" s="24">
        <f t="shared" si="4"/>
        <v>0.57509854180963427</v>
      </c>
      <c r="L52" s="24">
        <f t="shared" si="5"/>
        <v>2.3848316119872488E-2</v>
      </c>
      <c r="M52" s="30">
        <f t="shared" si="6"/>
        <v>56</v>
      </c>
      <c r="N52" s="24">
        <f t="shared" si="7"/>
        <v>2.3848316119872488E-2</v>
      </c>
      <c r="O52" s="30">
        <f t="shared" si="8"/>
        <v>57</v>
      </c>
      <c r="P52" s="30">
        <v>49</v>
      </c>
      <c r="Q52" s="24">
        <f t="shared" si="9"/>
        <v>-4.0983606557377039E-2</v>
      </c>
      <c r="R52" s="24">
        <f>SUM($Q$4:Q52)/P52</f>
        <v>5.5202408832385188E-3</v>
      </c>
      <c r="S52" s="24">
        <f t="shared" si="10"/>
        <v>1.3574362827635644E-4</v>
      </c>
      <c r="T52" s="24"/>
      <c r="U52" s="24">
        <f t="shared" si="11"/>
        <v>-3.278688524590162E-2</v>
      </c>
      <c r="V52" s="24">
        <f>SUM($U$4:U52)/P52</f>
        <v>1.3716962194713953E-2</v>
      </c>
      <c r="W52" s="24">
        <f t="shared" si="12"/>
        <v>8.3814523097357988E-4</v>
      </c>
      <c r="X52" s="24"/>
      <c r="Y52" s="7"/>
      <c r="Z52" s="7"/>
    </row>
    <row r="53" spans="1:26" x14ac:dyDescent="0.25">
      <c r="A53" s="4">
        <v>42327</v>
      </c>
      <c r="B53">
        <v>2.34</v>
      </c>
      <c r="C53">
        <f t="shared" si="0"/>
        <v>-4.4897959183673598E-2</v>
      </c>
      <c r="E53">
        <f t="shared" si="1"/>
        <v>-4.3797372297108172E-2</v>
      </c>
      <c r="F53">
        <f t="shared" si="2"/>
        <v>1.9182098201314985E-3</v>
      </c>
      <c r="G53">
        <f t="shared" si="3"/>
        <v>1.8230154843939359E-3</v>
      </c>
      <c r="J53" s="24">
        <f t="shared" si="4"/>
        <v>-0.64195354579708919</v>
      </c>
      <c r="L53" s="24">
        <f t="shared" si="5"/>
        <v>2.6720581461161231E-2</v>
      </c>
      <c r="M53" s="30">
        <f t="shared" si="6"/>
        <v>51</v>
      </c>
      <c r="N53" s="24">
        <f t="shared" si="7"/>
        <v>2.6720581461161231E-2</v>
      </c>
      <c r="O53" s="30">
        <f t="shared" si="8"/>
        <v>52</v>
      </c>
      <c r="P53" s="30">
        <v>50</v>
      </c>
      <c r="Q53" s="24">
        <f t="shared" si="9"/>
        <v>-8.1967213114754078E-2</v>
      </c>
      <c r="R53" s="24">
        <f>SUM($Q$4:Q53)/P53</f>
        <v>3.7704918032786671E-3</v>
      </c>
      <c r="S53" s="24">
        <f t="shared" si="10"/>
        <v>6.4620947448143704E-5</v>
      </c>
      <c r="T53" s="24"/>
      <c r="U53" s="24">
        <f t="shared" si="11"/>
        <v>-7.3770491803278715E-2</v>
      </c>
      <c r="V53" s="24">
        <f>SUM($U$4:U53)/P53</f>
        <v>1.1967213114754101E-2</v>
      </c>
      <c r="W53" s="24">
        <f t="shared" si="12"/>
        <v>6.5097358969973891E-4</v>
      </c>
      <c r="X53" s="24"/>
      <c r="Y53" s="7"/>
      <c r="Z53" s="7"/>
    </row>
    <row r="54" spans="1:26" x14ac:dyDescent="0.25">
      <c r="A54" s="4">
        <v>42328</v>
      </c>
      <c r="B54">
        <v>2.16</v>
      </c>
      <c r="C54">
        <f t="shared" si="0"/>
        <v>-7.6923076923076802E-2</v>
      </c>
      <c r="E54">
        <f t="shared" si="1"/>
        <v>-7.582249003651137E-2</v>
      </c>
      <c r="F54">
        <f t="shared" si="2"/>
        <v>5.7490499953368659E-3</v>
      </c>
      <c r="G54">
        <f t="shared" si="3"/>
        <v>5.5833628103499006E-3</v>
      </c>
      <c r="J54" s="24">
        <f t="shared" si="4"/>
        <v>-1.1113570010527045</v>
      </c>
      <c r="L54" s="24">
        <f t="shared" si="5"/>
        <v>8.183731958303761E-2</v>
      </c>
      <c r="M54" s="30">
        <f t="shared" si="6"/>
        <v>23</v>
      </c>
      <c r="N54" s="24">
        <f t="shared" si="7"/>
        <v>8.183731958303761E-2</v>
      </c>
      <c r="O54" s="30">
        <f t="shared" si="8"/>
        <v>24</v>
      </c>
      <c r="P54" s="30">
        <v>51</v>
      </c>
      <c r="Q54" s="24">
        <f t="shared" si="9"/>
        <v>-0.31147540983606559</v>
      </c>
      <c r="R54" s="24">
        <f>SUM($Q$4:Q54)/P54</f>
        <v>-2.410800385728083E-3</v>
      </c>
      <c r="S54" s="24">
        <f t="shared" si="10"/>
        <v>2.6946353044650944E-5</v>
      </c>
      <c r="T54" s="24"/>
      <c r="U54" s="24">
        <f t="shared" si="11"/>
        <v>-0.30327868852459017</v>
      </c>
      <c r="V54" s="24">
        <f>SUM($U$4:U54)/P54</f>
        <v>5.7859209257473503E-3</v>
      </c>
      <c r="W54" s="24">
        <f t="shared" si="12"/>
        <v>1.5521099353718682E-4</v>
      </c>
      <c r="X54" s="24"/>
      <c r="Y54" s="7"/>
      <c r="Z54" s="7"/>
    </row>
    <row r="55" spans="1:26" x14ac:dyDescent="0.25">
      <c r="A55" s="4">
        <v>42331</v>
      </c>
      <c r="B55">
        <v>2.2800000000000002</v>
      </c>
      <c r="C55">
        <f t="shared" si="0"/>
        <v>5.5555555555555601E-2</v>
      </c>
      <c r="E55">
        <f t="shared" si="1"/>
        <v>5.6656142442121027E-2</v>
      </c>
      <c r="F55">
        <f t="shared" si="2"/>
        <v>3.2099184764219075E-3</v>
      </c>
      <c r="G55">
        <f t="shared" si="3"/>
        <v>3.3358397827471498E-3</v>
      </c>
      <c r="J55" s="24">
        <f t="shared" si="4"/>
        <v>0.83042907883096917</v>
      </c>
      <c r="L55" s="24">
        <f t="shared" si="5"/>
        <v>4.8894581214109029E-2</v>
      </c>
      <c r="M55" s="30">
        <f t="shared" si="6"/>
        <v>36</v>
      </c>
      <c r="N55" s="24">
        <f t="shared" si="7"/>
        <v>4.8894581214109029E-2</v>
      </c>
      <c r="O55" s="30">
        <f t="shared" si="8"/>
        <v>37</v>
      </c>
      <c r="P55" s="30">
        <v>52</v>
      </c>
      <c r="Q55" s="24">
        <f t="shared" si="9"/>
        <v>-0.20491803278688525</v>
      </c>
      <c r="R55" s="24">
        <f>SUM($Q$4:Q55)/P55</f>
        <v>-6.3051702395964899E-3</v>
      </c>
      <c r="S55" s="24">
        <f t="shared" si="10"/>
        <v>1.879335391832045E-4</v>
      </c>
      <c r="T55" s="24"/>
      <c r="U55" s="24">
        <f t="shared" si="11"/>
        <v>-0.19672131147540983</v>
      </c>
      <c r="V55" s="24">
        <f>SUM($U$4:U55)/P55</f>
        <v>1.8915510718789429E-3</v>
      </c>
      <c r="W55" s="24">
        <f t="shared" si="12"/>
        <v>1.6914018526488331E-5</v>
      </c>
      <c r="X55" s="24"/>
      <c r="Y55" s="7"/>
      <c r="Z55" s="7"/>
    </row>
    <row r="56" spans="1:26" x14ac:dyDescent="0.25">
      <c r="A56" s="4">
        <v>42332</v>
      </c>
      <c r="B56">
        <v>2.37</v>
      </c>
      <c r="C56">
        <f t="shared" si="0"/>
        <v>3.9473684210526251E-2</v>
      </c>
      <c r="E56">
        <f t="shared" si="1"/>
        <v>4.0574271097091677E-2</v>
      </c>
      <c r="F56">
        <f t="shared" si="2"/>
        <v>1.646271475060289E-3</v>
      </c>
      <c r="G56">
        <f t="shared" si="3"/>
        <v>1.7367937879579881E-3</v>
      </c>
      <c r="J56" s="24">
        <f t="shared" si="4"/>
        <v>0.59471141378566572</v>
      </c>
      <c r="L56" s="24">
        <f t="shared" si="5"/>
        <v>2.5456799621095188E-2</v>
      </c>
      <c r="M56" s="30">
        <f t="shared" si="6"/>
        <v>54</v>
      </c>
      <c r="N56" s="24">
        <f t="shared" si="7"/>
        <v>2.5456799621095188E-2</v>
      </c>
      <c r="O56" s="30">
        <f t="shared" si="8"/>
        <v>55</v>
      </c>
      <c r="P56" s="30">
        <v>53</v>
      </c>
      <c r="Q56" s="24">
        <f t="shared" si="9"/>
        <v>-5.7377049180327877E-2</v>
      </c>
      <c r="R56" s="24">
        <f>SUM($Q$4:Q56)/P56</f>
        <v>-7.2687905969687806E-3</v>
      </c>
      <c r="S56" s="24">
        <f t="shared" si="10"/>
        <v>2.5457016248698483E-4</v>
      </c>
      <c r="T56" s="24"/>
      <c r="U56" s="24">
        <f t="shared" si="11"/>
        <v>-4.9180327868852458E-2</v>
      </c>
      <c r="V56" s="24">
        <f>SUM($U$4:U56)/P56</f>
        <v>9.2793071450665229E-4</v>
      </c>
      <c r="W56" s="24">
        <f t="shared" si="12"/>
        <v>4.1487215253650719E-6</v>
      </c>
      <c r="X56" s="24"/>
      <c r="Y56" s="7"/>
      <c r="Z56" s="7"/>
    </row>
    <row r="57" spans="1:26" x14ac:dyDescent="0.25">
      <c r="A57" s="4">
        <v>42333</v>
      </c>
      <c r="B57">
        <v>2.2999999999999998</v>
      </c>
      <c r="C57">
        <f t="shared" si="0"/>
        <v>-2.9535864978903072E-2</v>
      </c>
      <c r="E57">
        <f t="shared" si="1"/>
        <v>-2.8435278092337642E-2</v>
      </c>
      <c r="F57">
        <f t="shared" si="2"/>
        <v>8.085650401885771E-4</v>
      </c>
      <c r="G57">
        <f t="shared" si="3"/>
        <v>7.471853433149208E-4</v>
      </c>
      <c r="J57" s="24">
        <f t="shared" si="4"/>
        <v>-0.41678590837075657</v>
      </c>
      <c r="L57" s="24">
        <f t="shared" si="5"/>
        <v>1.0951759325988134E-2</v>
      </c>
      <c r="M57" s="30">
        <f t="shared" si="6"/>
        <v>79</v>
      </c>
      <c r="N57" s="24">
        <f t="shared" si="7"/>
        <v>1.0951759325988134E-2</v>
      </c>
      <c r="O57" s="30">
        <f t="shared" si="8"/>
        <v>80</v>
      </c>
      <c r="P57" s="30">
        <v>54</v>
      </c>
      <c r="Q57" s="24">
        <f t="shared" si="9"/>
        <v>0.14754098360655743</v>
      </c>
      <c r="R57" s="24">
        <f>SUM($Q$4:Q57)/P57</f>
        <v>-4.4019429265331096E-3</v>
      </c>
      <c r="S57" s="24">
        <f t="shared" si="10"/>
        <v>9.5123952957869398E-5</v>
      </c>
      <c r="T57" s="24"/>
      <c r="U57" s="24">
        <f t="shared" si="11"/>
        <v>0.15573770491803274</v>
      </c>
      <c r="V57" s="24">
        <f>SUM($U$4:U57)/P57</f>
        <v>3.7947783849423206E-3</v>
      </c>
      <c r="W57" s="24">
        <f t="shared" si="12"/>
        <v>7.0692592864052197E-5</v>
      </c>
      <c r="X57" s="24"/>
      <c r="Y57" s="7"/>
      <c r="Z57" s="7"/>
    </row>
    <row r="58" spans="1:26" x14ac:dyDescent="0.25">
      <c r="A58" s="4">
        <v>42335</v>
      </c>
      <c r="B58">
        <v>2.3199999999999998</v>
      </c>
      <c r="C58">
        <f t="shared" si="0"/>
        <v>8.6956521739130523E-3</v>
      </c>
      <c r="E58">
        <f t="shared" si="1"/>
        <v>9.7962390604784799E-3</v>
      </c>
      <c r="F58">
        <f t="shared" si="2"/>
        <v>9.5966299730044287E-5</v>
      </c>
      <c r="G58">
        <f t="shared" si="3"/>
        <v>1.1874081572016935E-4</v>
      </c>
      <c r="J58" s="24">
        <f t="shared" si="4"/>
        <v>0.14358693388473751</v>
      </c>
      <c r="L58" s="24">
        <f t="shared" si="5"/>
        <v>1.7404260503417113E-3</v>
      </c>
      <c r="M58" s="30">
        <f t="shared" si="6"/>
        <v>104</v>
      </c>
      <c r="N58" s="24">
        <f t="shared" si="7"/>
        <v>1.7404260503417113E-3</v>
      </c>
      <c r="O58" s="30">
        <f t="shared" si="8"/>
        <v>105</v>
      </c>
      <c r="P58" s="30">
        <v>55</v>
      </c>
      <c r="Q58" s="24">
        <f t="shared" si="9"/>
        <v>0.35245901639344257</v>
      </c>
      <c r="R58" s="24">
        <f>SUM($Q$4:Q58)/P58</f>
        <v>2.0864381520119026E-3</v>
      </c>
      <c r="S58" s="24">
        <f t="shared" si="10"/>
        <v>2.1766120810854215E-5</v>
      </c>
      <c r="T58" s="24"/>
      <c r="U58" s="24">
        <f t="shared" si="11"/>
        <v>0.36065573770491799</v>
      </c>
      <c r="V58" s="24">
        <f>SUM($U$4:U58)/P58</f>
        <v>1.0283159463487334E-2</v>
      </c>
      <c r="W58" s="24">
        <f t="shared" si="12"/>
        <v>5.2871684275754554E-4</v>
      </c>
      <c r="X58" s="24"/>
      <c r="Y58" s="7"/>
      <c r="Z58" s="7"/>
    </row>
    <row r="59" spans="1:26" x14ac:dyDescent="0.25">
      <c r="A59" s="4">
        <v>42338</v>
      </c>
      <c r="B59">
        <v>2.2400000000000002</v>
      </c>
      <c r="C59">
        <f t="shared" si="0"/>
        <v>-3.4482758620689495E-2</v>
      </c>
      <c r="E59">
        <f t="shared" si="1"/>
        <v>-3.3382171734124069E-2</v>
      </c>
      <c r="F59">
        <f t="shared" si="2"/>
        <v>1.1143693896865519E-3</v>
      </c>
      <c r="G59">
        <f t="shared" si="3"/>
        <v>1.0421007202701278E-3</v>
      </c>
      <c r="J59" s="24">
        <f t="shared" si="4"/>
        <v>-0.48929427468285047</v>
      </c>
      <c r="L59" s="24">
        <f t="shared" si="5"/>
        <v>1.5274438108225962E-2</v>
      </c>
      <c r="M59" s="30">
        <f t="shared" si="6"/>
        <v>71</v>
      </c>
      <c r="N59" s="24">
        <f t="shared" si="7"/>
        <v>1.5274438108225962E-2</v>
      </c>
      <c r="O59" s="30">
        <f t="shared" si="8"/>
        <v>72</v>
      </c>
      <c r="P59" s="30">
        <v>56</v>
      </c>
      <c r="Q59" s="24">
        <f t="shared" si="9"/>
        <v>8.1967213114754078E-2</v>
      </c>
      <c r="R59" s="24">
        <f>SUM($Q$4:Q59)/P59</f>
        <v>3.51288056206087E-3</v>
      </c>
      <c r="S59" s="24">
        <f t="shared" si="10"/>
        <v>6.2823497384098648E-5</v>
      </c>
      <c r="T59" s="24"/>
      <c r="U59" s="24">
        <f t="shared" si="11"/>
        <v>9.0163934426229497E-2</v>
      </c>
      <c r="V59" s="24">
        <f>SUM($U$4:U59)/P59</f>
        <v>1.1709601873536301E-2</v>
      </c>
      <c r="W59" s="24">
        <f t="shared" si="12"/>
        <v>6.9803885982332647E-4</v>
      </c>
      <c r="X59" s="24"/>
      <c r="Y59" s="7"/>
      <c r="Z59" s="7"/>
    </row>
    <row r="60" spans="1:26" x14ac:dyDescent="0.25">
      <c r="A60" s="4">
        <v>42339</v>
      </c>
      <c r="B60">
        <v>2.35</v>
      </c>
      <c r="C60">
        <f t="shared" si="0"/>
        <v>4.9107142857142794E-2</v>
      </c>
      <c r="E60">
        <f t="shared" si="1"/>
        <v>5.020772974370822E-2</v>
      </c>
      <c r="F60">
        <f t="shared" si="2"/>
        <v>2.520816126017243E-3</v>
      </c>
      <c r="G60">
        <f t="shared" si="3"/>
        <v>2.632543355432415E-3</v>
      </c>
      <c r="J60" s="24">
        <f t="shared" si="4"/>
        <v>0.73591241768455595</v>
      </c>
      <c r="L60" s="24">
        <f t="shared" si="5"/>
        <v>3.8586117222288011E-2</v>
      </c>
      <c r="M60" s="30">
        <f t="shared" si="6"/>
        <v>44</v>
      </c>
      <c r="N60" s="24">
        <f t="shared" si="7"/>
        <v>3.8586117222288011E-2</v>
      </c>
      <c r="O60" s="30">
        <f t="shared" si="8"/>
        <v>45</v>
      </c>
      <c r="P60" s="30">
        <v>57</v>
      </c>
      <c r="Q60" s="24">
        <f t="shared" si="9"/>
        <v>-0.13934426229508196</v>
      </c>
      <c r="R60" s="24">
        <f>SUM($Q$4:Q60)/P60</f>
        <v>1.0066148979004695E-3</v>
      </c>
      <c r="S60" s="24">
        <f t="shared" si="10"/>
        <v>5.2505993184077138E-6</v>
      </c>
      <c r="T60" s="24"/>
      <c r="U60" s="24">
        <f t="shared" si="11"/>
        <v>-0.13114754098360654</v>
      </c>
      <c r="V60" s="24">
        <f>SUM($U$4:U60)/P60</f>
        <v>9.2033362093759015E-3</v>
      </c>
      <c r="W60" s="24">
        <f t="shared" si="12"/>
        <v>4.3890724098364969E-4</v>
      </c>
      <c r="X60" s="24"/>
      <c r="Y60" s="7"/>
      <c r="Z60" s="7"/>
    </row>
    <row r="61" spans="1:26" x14ac:dyDescent="0.25">
      <c r="A61" s="4">
        <v>42340</v>
      </c>
      <c r="B61">
        <v>2.3199999999999998</v>
      </c>
      <c r="C61">
        <f t="shared" si="0"/>
        <v>-1.2765957446808616E-2</v>
      </c>
      <c r="E61">
        <f t="shared" si="1"/>
        <v>-1.1665370560243188E-2</v>
      </c>
      <c r="F61">
        <f t="shared" si="2"/>
        <v>1.3608087030778847E-4</v>
      </c>
      <c r="G61">
        <f t="shared" si="3"/>
        <v>1.1161465407160816E-4</v>
      </c>
      <c r="J61" s="24">
        <f t="shared" si="4"/>
        <v>-0.17098345406168455</v>
      </c>
      <c r="L61" s="24">
        <f t="shared" si="5"/>
        <v>1.6359753835943106E-3</v>
      </c>
      <c r="M61" s="30">
        <f t="shared" si="6"/>
        <v>106</v>
      </c>
      <c r="N61" s="24">
        <f t="shared" si="7"/>
        <v>1.6359753835943106E-3</v>
      </c>
      <c r="O61" s="30">
        <f t="shared" si="8"/>
        <v>107</v>
      </c>
      <c r="P61" s="30">
        <v>58</v>
      </c>
      <c r="Q61" s="24">
        <f t="shared" si="9"/>
        <v>0.36885245901639341</v>
      </c>
      <c r="R61" s="24">
        <f>SUM($Q$4:Q61)/P61</f>
        <v>7.3487846240813826E-3</v>
      </c>
      <c r="S61" s="24">
        <f t="shared" si="10"/>
        <v>2.8475171419689333E-4</v>
      </c>
      <c r="T61" s="24"/>
      <c r="U61" s="24">
        <f t="shared" si="11"/>
        <v>0.37704918032786883</v>
      </c>
      <c r="V61" s="24">
        <f>SUM($U$4:U61)/P61</f>
        <v>1.5545505935556814E-2</v>
      </c>
      <c r="W61" s="24">
        <f t="shared" si="12"/>
        <v>1.2742217979964602E-3</v>
      </c>
      <c r="X61" s="24"/>
      <c r="Y61" s="7"/>
      <c r="Z61" s="7"/>
    </row>
    <row r="62" spans="1:26" x14ac:dyDescent="0.25">
      <c r="A62" s="4">
        <v>42341</v>
      </c>
      <c r="B62">
        <v>2.19</v>
      </c>
      <c r="C62">
        <f t="shared" si="0"/>
        <v>-5.6034482758620649E-2</v>
      </c>
      <c r="E62">
        <f t="shared" si="1"/>
        <v>-5.4933895872055223E-2</v>
      </c>
      <c r="F62">
        <f t="shared" si="2"/>
        <v>3.017732915681806E-3</v>
      </c>
      <c r="G62">
        <f t="shared" si="3"/>
        <v>2.8980251563272166E-3</v>
      </c>
      <c r="J62" s="24">
        <f t="shared" si="4"/>
        <v>-0.80518550291754343</v>
      </c>
      <c r="L62" s="24">
        <f t="shared" si="5"/>
        <v>4.2477377690447828E-2</v>
      </c>
      <c r="M62" s="30">
        <f t="shared" si="6"/>
        <v>40</v>
      </c>
      <c r="N62" s="24">
        <f t="shared" si="7"/>
        <v>4.2477377690447828E-2</v>
      </c>
      <c r="O62" s="30">
        <f t="shared" si="8"/>
        <v>41</v>
      </c>
      <c r="P62" s="30">
        <v>59</v>
      </c>
      <c r="Q62" s="24">
        <f t="shared" si="9"/>
        <v>-0.17213114754098363</v>
      </c>
      <c r="R62" s="24">
        <f>SUM($Q$4:Q62)/P62</f>
        <v>4.306751875520958E-3</v>
      </c>
      <c r="S62" s="24">
        <f t="shared" si="10"/>
        <v>9.9485326483717625E-5</v>
      </c>
      <c r="T62" s="24"/>
      <c r="U62" s="24">
        <f t="shared" si="11"/>
        <v>-0.16393442622950821</v>
      </c>
      <c r="V62" s="24">
        <f>SUM($U$4:U62)/P62</f>
        <v>1.250347318699639E-2</v>
      </c>
      <c r="W62" s="24">
        <f t="shared" si="12"/>
        <v>8.385339693216655E-4</v>
      </c>
      <c r="X62" s="24"/>
      <c r="Y62" s="7"/>
      <c r="Z62" s="7"/>
    </row>
    <row r="63" spans="1:26" x14ac:dyDescent="0.25">
      <c r="A63" s="4">
        <v>42342</v>
      </c>
      <c r="B63">
        <v>2.2800000000000002</v>
      </c>
      <c r="C63">
        <f t="shared" si="0"/>
        <v>4.1095890410959041E-2</v>
      </c>
      <c r="E63">
        <f t="shared" si="1"/>
        <v>4.2196477297524466E-2</v>
      </c>
      <c r="F63">
        <f t="shared" si="2"/>
        <v>1.7805426963204978E-3</v>
      </c>
      <c r="G63">
        <f t="shared" si="3"/>
        <v>1.8746357669611998E-3</v>
      </c>
      <c r="J63" s="24">
        <f t="shared" si="4"/>
        <v>0.6184886626881213</v>
      </c>
      <c r="L63" s="24">
        <f t="shared" si="5"/>
        <v>2.7477198164197792E-2</v>
      </c>
      <c r="M63" s="30">
        <f t="shared" si="6"/>
        <v>50</v>
      </c>
      <c r="N63" s="24">
        <f t="shared" si="7"/>
        <v>2.7477198164197792E-2</v>
      </c>
      <c r="O63" s="30">
        <f t="shared" si="8"/>
        <v>51</v>
      </c>
      <c r="P63" s="30">
        <v>60</v>
      </c>
      <c r="Q63" s="24">
        <f t="shared" si="9"/>
        <v>-9.0163934426229497E-2</v>
      </c>
      <c r="R63" s="24">
        <f>SUM($Q$4:Q63)/P63</f>
        <v>2.7322404371584509E-3</v>
      </c>
      <c r="S63" s="24">
        <f t="shared" si="10"/>
        <v>4.0718933489693468E-5</v>
      </c>
      <c r="T63" s="24"/>
      <c r="U63" s="24">
        <f t="shared" si="11"/>
        <v>-8.1967213114754078E-2</v>
      </c>
      <c r="V63" s="24">
        <f>SUM($U$4:U63)/P63</f>
        <v>1.0928961748633883E-2</v>
      </c>
      <c r="W63" s="24">
        <f t="shared" si="12"/>
        <v>6.5150293583510492E-4</v>
      </c>
      <c r="X63" s="24"/>
      <c r="Y63" s="7"/>
      <c r="Z63" s="7"/>
    </row>
    <row r="64" spans="1:26" x14ac:dyDescent="0.25">
      <c r="A64" s="4">
        <v>42345</v>
      </c>
      <c r="B64">
        <v>2.14</v>
      </c>
      <c r="C64">
        <f t="shared" si="0"/>
        <v>-6.140350877192987E-2</v>
      </c>
      <c r="E64">
        <f t="shared" si="1"/>
        <v>-6.0302921885364444E-2</v>
      </c>
      <c r="F64">
        <f t="shared" si="2"/>
        <v>3.636442387912366E-3</v>
      </c>
      <c r="G64">
        <f t="shared" si="3"/>
        <v>3.504916469310023E-3</v>
      </c>
      <c r="J64" s="24">
        <f t="shared" si="4"/>
        <v>-0.88388121240759066</v>
      </c>
      <c r="L64" s="24">
        <f t="shared" si="5"/>
        <v>5.137279789145581E-2</v>
      </c>
      <c r="M64" s="30">
        <f t="shared" si="6"/>
        <v>34</v>
      </c>
      <c r="N64" s="24">
        <f t="shared" si="7"/>
        <v>5.137279789145581E-2</v>
      </c>
      <c r="O64" s="30">
        <f t="shared" si="8"/>
        <v>35</v>
      </c>
      <c r="P64" s="30">
        <v>61</v>
      </c>
      <c r="Q64" s="24">
        <f t="shared" si="9"/>
        <v>-0.22131147540983609</v>
      </c>
      <c r="R64" s="24">
        <f>SUM($Q$4:Q64)/P64</f>
        <v>-9.4060736361195152E-4</v>
      </c>
      <c r="S64" s="24">
        <f t="shared" si="10"/>
        <v>4.9062977237584175E-6</v>
      </c>
      <c r="T64" s="24"/>
      <c r="U64" s="24">
        <f t="shared" si="11"/>
        <v>-0.21311475409836067</v>
      </c>
      <c r="V64" s="24">
        <f>SUM($U$4:U64)/P64</f>
        <v>7.2561139478634802E-3</v>
      </c>
      <c r="W64" s="24">
        <f t="shared" si="12"/>
        <v>2.919747788261014E-4</v>
      </c>
      <c r="X64" s="24"/>
      <c r="Y64" s="7"/>
      <c r="Z64" s="7"/>
    </row>
    <row r="65" spans="1:26" x14ac:dyDescent="0.25">
      <c r="A65" s="4">
        <v>42346</v>
      </c>
      <c r="B65">
        <v>2.11</v>
      </c>
      <c r="C65">
        <f t="shared" si="0"/>
        <v>-1.4018691588785163E-2</v>
      </c>
      <c r="E65">
        <f t="shared" si="1"/>
        <v>-1.2918104702219735E-2</v>
      </c>
      <c r="F65">
        <f t="shared" si="2"/>
        <v>1.6687742909751163E-4</v>
      </c>
      <c r="G65">
        <f t="shared" si="3"/>
        <v>1.3965372732330697E-4</v>
      </c>
      <c r="J65" s="24">
        <f t="shared" si="4"/>
        <v>-0.18934522058337191</v>
      </c>
      <c r="L65" s="24">
        <f t="shared" si="5"/>
        <v>2.0469539777594413E-3</v>
      </c>
      <c r="M65" s="30">
        <f t="shared" si="6"/>
        <v>102</v>
      </c>
      <c r="N65" s="24">
        <f t="shared" si="7"/>
        <v>2.0469539777594413E-3</v>
      </c>
      <c r="O65" s="30">
        <f t="shared" si="8"/>
        <v>103</v>
      </c>
      <c r="P65" s="30">
        <v>62</v>
      </c>
      <c r="Q65" s="24">
        <f t="shared" si="9"/>
        <v>0.33606557377049184</v>
      </c>
      <c r="R65" s="24">
        <f>SUM($Q$4:Q65)/P65</f>
        <v>4.4949762030671416E-3</v>
      </c>
      <c r="S65" s="24">
        <f t="shared" si="10"/>
        <v>1.1388166237278851E-4</v>
      </c>
      <c r="T65" s="24"/>
      <c r="U65" s="24">
        <f t="shared" si="11"/>
        <v>0.34426229508196726</v>
      </c>
      <c r="V65" s="24">
        <f>SUM($U$4:U65)/P65</f>
        <v>1.2691697514542574E-2</v>
      </c>
      <c r="W65" s="24">
        <f t="shared" si="12"/>
        <v>9.0790086542182373E-4</v>
      </c>
      <c r="X65" s="24"/>
      <c r="Y65" s="7"/>
      <c r="Z65" s="7"/>
    </row>
    <row r="66" spans="1:26" x14ac:dyDescent="0.25">
      <c r="A66" s="4">
        <v>42347</v>
      </c>
      <c r="B66">
        <v>2.15</v>
      </c>
      <c r="C66">
        <f t="shared" si="0"/>
        <v>1.8957345971564E-2</v>
      </c>
      <c r="E66">
        <f t="shared" si="1"/>
        <v>2.0057932858129429E-2</v>
      </c>
      <c r="F66">
        <f t="shared" si="2"/>
        <v>4.0232067054122818E-4</v>
      </c>
      <c r="G66">
        <f t="shared" si="3"/>
        <v>4.4768295778664218E-4</v>
      </c>
      <c r="J66" s="24">
        <f t="shared" si="4"/>
        <v>0.29399620215312133</v>
      </c>
      <c r="L66" s="24">
        <f t="shared" si="5"/>
        <v>6.5618471399262294E-3</v>
      </c>
      <c r="M66" s="30">
        <f t="shared" si="6"/>
        <v>86</v>
      </c>
      <c r="N66" s="24">
        <f t="shared" si="7"/>
        <v>6.5618471399262294E-3</v>
      </c>
      <c r="O66" s="30">
        <f t="shared" si="8"/>
        <v>87</v>
      </c>
      <c r="P66" s="30">
        <v>63</v>
      </c>
      <c r="Q66" s="24">
        <f t="shared" si="9"/>
        <v>0.20491803278688525</v>
      </c>
      <c r="R66" s="24">
        <f>SUM($Q$4:Q66)/P66</f>
        <v>7.6762945615404454E-3</v>
      </c>
      <c r="S66" s="24">
        <f t="shared" si="10"/>
        <v>3.3748239875624835E-4</v>
      </c>
      <c r="T66" s="24"/>
      <c r="U66" s="24">
        <f t="shared" si="11"/>
        <v>0.21311475409836067</v>
      </c>
      <c r="V66" s="24">
        <f>SUM($U$4:U66)/P66</f>
        <v>1.5873015873015876E-2</v>
      </c>
      <c r="W66" s="24">
        <f t="shared" si="12"/>
        <v>1.4430014430014434E-3</v>
      </c>
      <c r="X66" s="24"/>
      <c r="Y66" s="7"/>
      <c r="Z66" s="7"/>
    </row>
    <row r="67" spans="1:26" x14ac:dyDescent="0.25">
      <c r="A67" s="4">
        <v>42348</v>
      </c>
      <c r="B67">
        <v>2.1800000000000002</v>
      </c>
      <c r="C67">
        <f t="shared" si="0"/>
        <v>1.3953488372093139E-2</v>
      </c>
      <c r="E67">
        <f t="shared" si="1"/>
        <v>1.5054075258658567E-2</v>
      </c>
      <c r="F67">
        <f t="shared" si="2"/>
        <v>2.26625181893356E-4</v>
      </c>
      <c r="G67">
        <f t="shared" si="3"/>
        <v>2.6097310902633316E-4</v>
      </c>
      <c r="J67" s="24">
        <f t="shared" si="4"/>
        <v>0.22065289500553414</v>
      </c>
      <c r="L67" s="24">
        <f t="shared" si="5"/>
        <v>3.8251749799201231E-3</v>
      </c>
      <c r="M67" s="30">
        <f t="shared" si="6"/>
        <v>95</v>
      </c>
      <c r="N67" s="24">
        <f t="shared" si="7"/>
        <v>3.8251749799201231E-3</v>
      </c>
      <c r="O67" s="30">
        <f t="shared" si="8"/>
        <v>96</v>
      </c>
      <c r="P67" s="30">
        <v>64</v>
      </c>
      <c r="Q67" s="24">
        <f t="shared" si="9"/>
        <v>0.27868852459016391</v>
      </c>
      <c r="R67" s="24">
        <f>SUM($Q$4:Q67)/P67</f>
        <v>1.1910860655737687E-2</v>
      </c>
      <c r="S67" s="24">
        <f t="shared" si="10"/>
        <v>8.254173181696001E-4</v>
      </c>
      <c r="T67" s="24"/>
      <c r="U67" s="24">
        <f t="shared" si="11"/>
        <v>0.28688524590163933</v>
      </c>
      <c r="V67" s="24">
        <f>SUM($U$4:U67)/P67</f>
        <v>2.0107581967213118E-2</v>
      </c>
      <c r="W67" s="24">
        <f t="shared" si="12"/>
        <v>2.3523773240331299E-3</v>
      </c>
      <c r="X67" s="24"/>
      <c r="Y67" s="7"/>
      <c r="Z67" s="7"/>
    </row>
    <row r="68" spans="1:26" x14ac:dyDescent="0.25">
      <c r="A68" s="4">
        <v>42349</v>
      </c>
      <c r="B68">
        <v>2.09</v>
      </c>
      <c r="C68">
        <f t="shared" ref="C68:C131" si="13">(B68-B67)/B67</f>
        <v>-4.1284403669724905E-2</v>
      </c>
      <c r="E68">
        <f t="shared" si="1"/>
        <v>-4.0183816783159479E-2</v>
      </c>
      <c r="F68">
        <f t="shared" si="2"/>
        <v>1.6147391312625295E-3</v>
      </c>
      <c r="G68">
        <f t="shared" si="3"/>
        <v>1.5274988591500232E-3</v>
      </c>
      <c r="J68" s="24">
        <f t="shared" si="4"/>
        <v>-0.58898838707985823</v>
      </c>
      <c r="L68" s="24">
        <f t="shared" si="5"/>
        <v>2.2389089970521161E-2</v>
      </c>
      <c r="M68" s="30">
        <f t="shared" si="6"/>
        <v>59</v>
      </c>
      <c r="N68" s="24">
        <f t="shared" si="7"/>
        <v>2.2389089970521161E-2</v>
      </c>
      <c r="O68" s="30">
        <f t="shared" si="8"/>
        <v>60</v>
      </c>
      <c r="P68" s="30">
        <v>65</v>
      </c>
      <c r="Q68" s="24">
        <f t="shared" si="9"/>
        <v>-1.6393442622950838E-2</v>
      </c>
      <c r="R68" s="24">
        <f>SUM($Q$4:Q68)/P68</f>
        <v>1.1475409836065556E-2</v>
      </c>
      <c r="S68" s="24">
        <f t="shared" si="10"/>
        <v>7.7813881898805071E-4</v>
      </c>
      <c r="T68" s="24"/>
      <c r="U68" s="24">
        <f t="shared" si="11"/>
        <v>-8.1967213114754189E-3</v>
      </c>
      <c r="V68" s="24">
        <f>SUM($U$4:U68)/P68</f>
        <v>1.9672131147540985E-2</v>
      </c>
      <c r="W68" s="24">
        <f t="shared" si="12"/>
        <v>2.2867753047812176E-3</v>
      </c>
      <c r="X68" s="24"/>
      <c r="Y68" s="7"/>
      <c r="Z68" s="7"/>
    </row>
    <row r="69" spans="1:26" x14ac:dyDescent="0.25">
      <c r="A69" s="4">
        <v>42352</v>
      </c>
      <c r="B69">
        <v>1.9100000000000001</v>
      </c>
      <c r="C69">
        <f t="shared" si="13"/>
        <v>-8.6124401913875465E-2</v>
      </c>
      <c r="E69">
        <f t="shared" ref="E69:E132" si="14">C69-$D$3</f>
        <v>-8.5023815027310032E-2</v>
      </c>
      <c r="F69">
        <f t="shared" ref="F69:F132" si="15">E69^2</f>
        <v>7.2290491217982308E-3</v>
      </c>
      <c r="G69">
        <f t="shared" ref="G69:G132" si="16">(E69-$D$3)^2</f>
        <v>7.0431082215634665E-3</v>
      </c>
      <c r="J69" s="24">
        <f t="shared" ref="J69:J132" si="17">E69/$I$3</f>
        <v>-1.246224069419374</v>
      </c>
      <c r="L69" s="24">
        <f t="shared" ref="L69:L123" si="18">G69/$I$3</f>
        <v>0.10323332335085844</v>
      </c>
      <c r="M69" s="30">
        <f t="shared" ref="M69:M124" si="19">RANK(L69,$L$4:$L$124)</f>
        <v>18</v>
      </c>
      <c r="N69" s="24">
        <f t="shared" ref="N69:N123" si="20">L69</f>
        <v>0.10323332335085844</v>
      </c>
      <c r="O69" s="30">
        <f t="shared" ref="O69:O124" si="21">RANK(N69,$N$4:$N$124)</f>
        <v>19</v>
      </c>
      <c r="P69" s="30">
        <v>66</v>
      </c>
      <c r="Q69" s="24">
        <f t="shared" ref="Q69:Q124" si="22">M69/(COUNT($M$4:$M$124)+1)-0.5</f>
        <v>-0.35245901639344263</v>
      </c>
      <c r="R69" s="24">
        <f>SUM($Q$4:Q69)/P69</f>
        <v>5.9612518628911898E-3</v>
      </c>
      <c r="S69" s="24">
        <f t="shared" ref="S69:S124" si="23">(P69/11)*R69^2</f>
        <v>2.1321914263694209E-4</v>
      </c>
      <c r="T69" s="24"/>
      <c r="U69" s="24">
        <f t="shared" ref="U69:U124" si="24">O69/(COUNT($O$4:$O$124)+1)-0.5</f>
        <v>-0.34426229508196721</v>
      </c>
      <c r="V69" s="24">
        <f>SUM($U$4:U69)/P69</f>
        <v>1.4157973174366619E-2</v>
      </c>
      <c r="W69" s="24">
        <f t="shared" ref="W69:W124" si="25">(P69/11)*V69^2</f>
        <v>1.2026892264365087E-3</v>
      </c>
      <c r="X69" s="24"/>
      <c r="Y69" s="7"/>
      <c r="Z69" s="7"/>
    </row>
    <row r="70" spans="1:26" x14ac:dyDescent="0.25">
      <c r="A70" s="4">
        <v>42353</v>
      </c>
      <c r="B70">
        <v>1.6099999999999999</v>
      </c>
      <c r="C70">
        <f t="shared" si="13"/>
        <v>-0.15706806282722527</v>
      </c>
      <c r="E70">
        <f t="shared" si="14"/>
        <v>-0.15596747594065985</v>
      </c>
      <c r="F70">
        <f t="shared" si="15"/>
        <v>2.4325853551300309E-2</v>
      </c>
      <c r="G70">
        <f t="shared" si="16"/>
        <v>2.3983753325293195E-2</v>
      </c>
      <c r="J70" s="24">
        <f t="shared" si="17"/>
        <v>-2.2860703498355699</v>
      </c>
      <c r="L70" s="24">
        <f t="shared" si="18"/>
        <v>0.35153833851605937</v>
      </c>
      <c r="M70" s="30">
        <f t="shared" si="19"/>
        <v>6</v>
      </c>
      <c r="N70" s="24">
        <f t="shared" si="20"/>
        <v>0.35153833851605937</v>
      </c>
      <c r="O70" s="30">
        <f t="shared" si="21"/>
        <v>7</v>
      </c>
      <c r="P70" s="30">
        <v>67</v>
      </c>
      <c r="Q70" s="24">
        <f t="shared" si="22"/>
        <v>-0.45081967213114754</v>
      </c>
      <c r="R70" s="24">
        <f>SUM($Q$4:Q70)/P70</f>
        <v>-8.5637386836312003E-4</v>
      </c>
      <c r="S70" s="24">
        <f t="shared" si="23"/>
        <v>4.466927778347215E-6</v>
      </c>
      <c r="T70" s="24"/>
      <c r="U70" s="24">
        <f t="shared" si="24"/>
        <v>-0.44262295081967212</v>
      </c>
      <c r="V70" s="24">
        <f>SUM($U$4:U70)/P70</f>
        <v>7.3403474431123095E-3</v>
      </c>
      <c r="W70" s="24">
        <f t="shared" si="25"/>
        <v>3.2818244902141483E-4</v>
      </c>
      <c r="X70" s="24"/>
      <c r="Y70" s="7"/>
      <c r="Z70" s="7"/>
    </row>
    <row r="71" spans="1:26" x14ac:dyDescent="0.25">
      <c r="A71" s="4">
        <v>42354</v>
      </c>
      <c r="B71">
        <v>1.72</v>
      </c>
      <c r="C71">
        <f t="shared" si="13"/>
        <v>6.8322981366459687E-2</v>
      </c>
      <c r="E71">
        <f t="shared" si="14"/>
        <v>6.942356825302512E-2</v>
      </c>
      <c r="F71">
        <f t="shared" si="15"/>
        <v>4.819631828982437E-3</v>
      </c>
      <c r="G71">
        <f t="shared" si="16"/>
        <v>4.9736564581530363E-3</v>
      </c>
      <c r="J71" s="24">
        <f t="shared" si="17"/>
        <v>1.0175657457161724</v>
      </c>
      <c r="L71" s="24">
        <f t="shared" si="18"/>
        <v>7.2900638358588232E-2</v>
      </c>
      <c r="M71" s="30">
        <f t="shared" si="19"/>
        <v>27</v>
      </c>
      <c r="N71" s="24">
        <f t="shared" si="20"/>
        <v>7.2900638358588232E-2</v>
      </c>
      <c r="O71" s="30">
        <f t="shared" si="21"/>
        <v>28</v>
      </c>
      <c r="P71" s="30">
        <v>68</v>
      </c>
      <c r="Q71" s="24">
        <f t="shared" si="22"/>
        <v>-0.27868852459016391</v>
      </c>
      <c r="R71" s="24">
        <f>SUM($Q$4:Q71)/P71</f>
        <v>-4.9421407907425437E-3</v>
      </c>
      <c r="S71" s="24">
        <f t="shared" si="23"/>
        <v>1.5098939822685915E-4</v>
      </c>
      <c r="T71" s="24"/>
      <c r="U71" s="24">
        <f t="shared" si="24"/>
        <v>-0.27049180327868849</v>
      </c>
      <c r="V71" s="24">
        <f>SUM($U$4:U71)/P71</f>
        <v>3.254580520732886E-3</v>
      </c>
      <c r="W71" s="24">
        <f t="shared" si="25"/>
        <v>6.5479637898500746E-5</v>
      </c>
      <c r="X71" s="24"/>
      <c r="Y71" s="7"/>
      <c r="Z71" s="7"/>
    </row>
    <row r="72" spans="1:26" x14ac:dyDescent="0.25">
      <c r="A72" s="4">
        <v>42355</v>
      </c>
      <c r="B72">
        <v>1.5899999999999999</v>
      </c>
      <c r="C72">
        <f t="shared" si="13"/>
        <v>-7.5581395348837274E-2</v>
      </c>
      <c r="E72">
        <f t="shared" si="14"/>
        <v>-7.4480808462271841E-2</v>
      </c>
      <c r="F72">
        <f t="shared" si="15"/>
        <v>5.5473908291936245E-3</v>
      </c>
      <c r="G72">
        <f t="shared" si="16"/>
        <v>5.3846569184997682E-3</v>
      </c>
      <c r="J72" s="24">
        <f t="shared" si="17"/>
        <v>-1.0916915006187766</v>
      </c>
      <c r="L72" s="24">
        <f t="shared" si="18"/>
        <v>7.8924817184979637E-2</v>
      </c>
      <c r="M72" s="30">
        <f t="shared" si="19"/>
        <v>26</v>
      </c>
      <c r="N72" s="24">
        <f t="shared" si="20"/>
        <v>7.8924817184979637E-2</v>
      </c>
      <c r="O72" s="30">
        <f t="shared" si="21"/>
        <v>27</v>
      </c>
      <c r="P72" s="30">
        <v>69</v>
      </c>
      <c r="Q72" s="24">
        <f t="shared" si="22"/>
        <v>-0.28688524590163933</v>
      </c>
      <c r="R72" s="24">
        <f>SUM($Q$4:Q72)/P72</f>
        <v>-9.0282727488714826E-3</v>
      </c>
      <c r="S72" s="24">
        <f t="shared" si="23"/>
        <v>5.1128817355755129E-4</v>
      </c>
      <c r="T72" s="24"/>
      <c r="U72" s="24">
        <f t="shared" si="24"/>
        <v>-0.27868852459016391</v>
      </c>
      <c r="V72" s="24">
        <f>SUM($U$4:U72)/P72</f>
        <v>-8.3155143739605301E-4</v>
      </c>
      <c r="W72" s="24">
        <f t="shared" si="25"/>
        <v>4.3374516108586805E-6</v>
      </c>
      <c r="X72" s="24"/>
      <c r="Y72" s="7"/>
      <c r="Z72" s="7"/>
    </row>
    <row r="73" spans="1:26" x14ac:dyDescent="0.25">
      <c r="A73" s="4">
        <v>42356</v>
      </c>
      <c r="B73">
        <v>1.5699999999999998</v>
      </c>
      <c r="C73">
        <f t="shared" si="13"/>
        <v>-1.2578616352201271E-2</v>
      </c>
      <c r="E73">
        <f t="shared" si="14"/>
        <v>-1.1478029465635843E-2</v>
      </c>
      <c r="F73">
        <f t="shared" si="15"/>
        <v>1.3174516041400465E-4</v>
      </c>
      <c r="G73">
        <f t="shared" si="16"/>
        <v>1.0769131448190364E-4</v>
      </c>
      <c r="J73" s="24">
        <f t="shared" si="17"/>
        <v>-0.16823752950847493</v>
      </c>
      <c r="L73" s="24">
        <f t="shared" si="18"/>
        <v>1.5784696103280178E-3</v>
      </c>
      <c r="M73" s="30">
        <f t="shared" si="19"/>
        <v>108</v>
      </c>
      <c r="N73" s="24">
        <f t="shared" si="20"/>
        <v>1.5784696103280178E-3</v>
      </c>
      <c r="O73" s="30">
        <f t="shared" si="21"/>
        <v>109</v>
      </c>
      <c r="P73" s="30">
        <v>70</v>
      </c>
      <c r="Q73" s="24">
        <f t="shared" si="22"/>
        <v>0.38524590163934425</v>
      </c>
      <c r="R73" s="24">
        <f>SUM($Q$4:Q73)/P73</f>
        <v>-3.3957845433255432E-3</v>
      </c>
      <c r="S73" s="24">
        <f t="shared" si="23"/>
        <v>7.3381335138927888E-5</v>
      </c>
      <c r="T73" s="24"/>
      <c r="U73" s="24">
        <f t="shared" si="24"/>
        <v>0.39344262295081966</v>
      </c>
      <c r="V73" s="24">
        <f>SUM($U$4:U73)/P73</f>
        <v>4.8009367681498862E-3</v>
      </c>
      <c r="W73" s="24">
        <f t="shared" si="25"/>
        <v>1.4667541542037662E-4</v>
      </c>
      <c r="X73" s="24"/>
      <c r="Y73" s="7"/>
      <c r="Z73" s="7"/>
    </row>
    <row r="74" spans="1:26" x14ac:dyDescent="0.25">
      <c r="A74" s="4">
        <v>42359</v>
      </c>
      <c r="B74">
        <v>1.55</v>
      </c>
      <c r="C74">
        <f t="shared" si="13"/>
        <v>-1.2738853503184584E-2</v>
      </c>
      <c r="E74">
        <f t="shared" si="14"/>
        <v>-1.1638266616619156E-2</v>
      </c>
      <c r="F74">
        <f t="shared" si="15"/>
        <v>1.354492498395119E-4</v>
      </c>
      <c r="G74">
        <f t="shared" si="16"/>
        <v>1.1104269409318523E-4</v>
      </c>
      <c r="J74" s="24">
        <f t="shared" si="17"/>
        <v>-0.17058618199256365</v>
      </c>
      <c r="L74" s="24">
        <f t="shared" si="18"/>
        <v>1.6275919642943617E-3</v>
      </c>
      <c r="M74" s="30">
        <f t="shared" si="19"/>
        <v>107</v>
      </c>
      <c r="N74" s="24">
        <f t="shared" si="20"/>
        <v>1.6275919642943617E-3</v>
      </c>
      <c r="O74" s="30">
        <f t="shared" si="21"/>
        <v>108</v>
      </c>
      <c r="P74" s="30">
        <v>71</v>
      </c>
      <c r="Q74" s="24">
        <f t="shared" si="22"/>
        <v>0.37704918032786883</v>
      </c>
      <c r="R74" s="24">
        <f>SUM($Q$4:Q74)/P74</f>
        <v>1.9625952435926874E-3</v>
      </c>
      <c r="S74" s="24">
        <f t="shared" si="23"/>
        <v>2.4861489672932493E-5</v>
      </c>
      <c r="T74" s="24"/>
      <c r="U74" s="24">
        <f t="shared" si="24"/>
        <v>0.38524590163934425</v>
      </c>
      <c r="V74" s="24">
        <f>SUM($U$4:U74)/P74</f>
        <v>1.0159316555068116E-2</v>
      </c>
      <c r="W74" s="24">
        <f t="shared" si="25"/>
        <v>6.6618469213561434E-4</v>
      </c>
      <c r="X74" s="24"/>
      <c r="Y74" s="7"/>
      <c r="Z74" s="7"/>
    </row>
    <row r="75" spans="1:26" x14ac:dyDescent="0.25">
      <c r="A75" s="4">
        <v>42360</v>
      </c>
      <c r="B75">
        <v>1.5899999999999999</v>
      </c>
      <c r="C75">
        <f t="shared" si="13"/>
        <v>2.5806451612903104E-2</v>
      </c>
      <c r="E75">
        <f t="shared" si="14"/>
        <v>2.6907038499468534E-2</v>
      </c>
      <c r="F75">
        <f t="shared" si="15"/>
        <v>7.2398872081188192E-4</v>
      </c>
      <c r="G75">
        <f t="shared" si="16"/>
        <v>7.8442707976441413E-4</v>
      </c>
      <c r="J75" s="24">
        <f t="shared" si="17"/>
        <v>0.39438596120464309</v>
      </c>
      <c r="L75" s="24">
        <f t="shared" si="18"/>
        <v>1.1497624603092248E-2</v>
      </c>
      <c r="M75" s="30">
        <f t="shared" si="19"/>
        <v>78</v>
      </c>
      <c r="N75" s="24">
        <f t="shared" si="20"/>
        <v>1.1497624603092248E-2</v>
      </c>
      <c r="O75" s="30">
        <f t="shared" si="21"/>
        <v>79</v>
      </c>
      <c r="P75" s="30">
        <v>72</v>
      </c>
      <c r="Q75" s="24">
        <f t="shared" si="22"/>
        <v>0.13934426229508201</v>
      </c>
      <c r="R75" s="24">
        <f>SUM($Q$4:Q75)/P75</f>
        <v>3.8706739526411498E-3</v>
      </c>
      <c r="S75" s="24">
        <f t="shared" si="23"/>
        <v>9.8064764821012337E-5</v>
      </c>
      <c r="T75" s="24"/>
      <c r="U75" s="24">
        <f t="shared" si="24"/>
        <v>0.14754098360655743</v>
      </c>
      <c r="V75" s="24">
        <f>SUM($U$4:U75)/P75</f>
        <v>1.2067395264116577E-2</v>
      </c>
      <c r="W75" s="24">
        <f t="shared" si="25"/>
        <v>9.5316236810458839E-4</v>
      </c>
      <c r="X75" s="24"/>
      <c r="Y75" s="7"/>
      <c r="Z75" s="7"/>
    </row>
    <row r="76" spans="1:26" x14ac:dyDescent="0.25">
      <c r="A76" s="4">
        <v>42361</v>
      </c>
      <c r="B76">
        <v>1.71</v>
      </c>
      <c r="C76">
        <f t="shared" si="13"/>
        <v>7.5471698113207628E-2</v>
      </c>
      <c r="E76">
        <f t="shared" si="14"/>
        <v>7.657228499977306E-2</v>
      </c>
      <c r="F76">
        <f t="shared" si="15"/>
        <v>5.8633148300864706E-3</v>
      </c>
      <c r="G76">
        <f t="shared" si="16"/>
        <v>6.0330750270715531E-3</v>
      </c>
      <c r="J76" s="24">
        <f t="shared" si="17"/>
        <v>1.1223470104994224</v>
      </c>
      <c r="L76" s="24">
        <f t="shared" si="18"/>
        <v>8.8428910287482579E-2</v>
      </c>
      <c r="M76" s="30">
        <f t="shared" si="19"/>
        <v>20</v>
      </c>
      <c r="N76" s="24">
        <f t="shared" si="20"/>
        <v>8.8428910287482579E-2</v>
      </c>
      <c r="O76" s="30">
        <f t="shared" si="21"/>
        <v>21</v>
      </c>
      <c r="P76" s="30">
        <v>73</v>
      </c>
      <c r="Q76" s="24">
        <f t="shared" si="22"/>
        <v>-0.33606557377049184</v>
      </c>
      <c r="R76" s="24">
        <f>SUM($Q$4:Q76)/P76</f>
        <v>-7.8598697507300055E-4</v>
      </c>
      <c r="S76" s="24">
        <f t="shared" si="23"/>
        <v>4.0997830294419643E-6</v>
      </c>
      <c r="T76" s="24"/>
      <c r="U76" s="24">
        <f t="shared" si="24"/>
        <v>-0.32786885245901642</v>
      </c>
      <c r="V76" s="24">
        <f>SUM($U$4:U76)/P76</f>
        <v>7.4107343364024272E-3</v>
      </c>
      <c r="W76" s="24">
        <f t="shared" si="25"/>
        <v>3.6446234441323423E-4</v>
      </c>
      <c r="X76" s="24"/>
      <c r="Y76" s="7"/>
      <c r="Z76" s="7"/>
    </row>
    <row r="77" spans="1:26" x14ac:dyDescent="0.25">
      <c r="A77" s="4">
        <v>42362</v>
      </c>
      <c r="B77">
        <v>1.75</v>
      </c>
      <c r="C77">
        <f t="shared" si="13"/>
        <v>2.3391812865497099E-2</v>
      </c>
      <c r="E77">
        <f t="shared" si="14"/>
        <v>2.4492399752062528E-2</v>
      </c>
      <c r="F77">
        <f t="shared" si="15"/>
        <v>5.9987764561483261E-4</v>
      </c>
      <c r="G77">
        <f t="shared" si="16"/>
        <v>6.5500096508498912E-4</v>
      </c>
      <c r="J77" s="24">
        <f t="shared" si="17"/>
        <v>0.35899374874036533</v>
      </c>
      <c r="L77" s="24">
        <f t="shared" si="18"/>
        <v>9.6005803541000887E-3</v>
      </c>
      <c r="M77" s="30">
        <f t="shared" si="19"/>
        <v>82</v>
      </c>
      <c r="N77" s="24">
        <f t="shared" si="20"/>
        <v>9.6005803541000887E-3</v>
      </c>
      <c r="O77" s="30">
        <f t="shared" si="21"/>
        <v>83</v>
      </c>
      <c r="P77" s="30">
        <v>74</v>
      </c>
      <c r="Q77" s="24">
        <f t="shared" si="22"/>
        <v>0.17213114754098358</v>
      </c>
      <c r="R77" s="24">
        <f>SUM($Q$4:Q77)/P77</f>
        <v>1.550731058927764E-3</v>
      </c>
      <c r="S77" s="24">
        <f t="shared" si="23"/>
        <v>1.6177522224283509E-5</v>
      </c>
      <c r="T77" s="24"/>
      <c r="U77" s="24">
        <f t="shared" si="24"/>
        <v>0.18032786885245899</v>
      </c>
      <c r="V77" s="24">
        <f>SUM($U$4:U77)/P77</f>
        <v>9.7474523704031927E-3</v>
      </c>
      <c r="W77" s="24">
        <f t="shared" si="25"/>
        <v>6.3917720461660295E-4</v>
      </c>
      <c r="X77" s="24"/>
      <c r="Y77" s="7"/>
      <c r="Z77" s="7"/>
    </row>
    <row r="78" spans="1:26" x14ac:dyDescent="0.25">
      <c r="A78" s="4">
        <v>42366</v>
      </c>
      <c r="B78">
        <v>1.69</v>
      </c>
      <c r="C78">
        <f t="shared" si="13"/>
        <v>-3.4285714285714315E-2</v>
      </c>
      <c r="E78">
        <f t="shared" si="14"/>
        <v>-3.3185127399148889E-2</v>
      </c>
      <c r="F78">
        <f t="shared" si="15"/>
        <v>1.1012526804977424E-3</v>
      </c>
      <c r="G78">
        <f t="shared" si="16"/>
        <v>1.0294177399036094E-3</v>
      </c>
      <c r="J78" s="24">
        <f t="shared" si="17"/>
        <v>-0.48640612631042174</v>
      </c>
      <c r="L78" s="24">
        <f t="shared" si="18"/>
        <v>1.5088539188027526E-2</v>
      </c>
      <c r="M78" s="30">
        <f t="shared" si="19"/>
        <v>72</v>
      </c>
      <c r="N78" s="24">
        <f t="shared" si="20"/>
        <v>1.5088539188027526E-2</v>
      </c>
      <c r="O78" s="30">
        <f t="shared" si="21"/>
        <v>73</v>
      </c>
      <c r="P78" s="30">
        <v>75</v>
      </c>
      <c r="Q78" s="24">
        <f t="shared" si="22"/>
        <v>9.0163934426229497E-2</v>
      </c>
      <c r="R78" s="24">
        <f>SUM($Q$4:Q78)/P78</f>
        <v>2.7322404371584539E-3</v>
      </c>
      <c r="S78" s="24">
        <f t="shared" si="23"/>
        <v>5.0898666862116952E-5</v>
      </c>
      <c r="T78" s="24"/>
      <c r="U78" s="24">
        <f t="shared" si="24"/>
        <v>9.8360655737704916E-2</v>
      </c>
      <c r="V78" s="24">
        <f>SUM($U$4:U78)/P78</f>
        <v>1.0928961748633882E-2</v>
      </c>
      <c r="W78" s="24">
        <f t="shared" si="25"/>
        <v>8.143786697938811E-4</v>
      </c>
      <c r="X78" s="24"/>
      <c r="Y78" s="7"/>
      <c r="Z78" s="7"/>
    </row>
    <row r="79" spans="1:26" x14ac:dyDescent="0.25">
      <c r="A79" s="4">
        <v>42367</v>
      </c>
      <c r="B79">
        <v>1.72</v>
      </c>
      <c r="C79">
        <f t="shared" si="13"/>
        <v>1.7751479289940846E-2</v>
      </c>
      <c r="E79">
        <f t="shared" si="14"/>
        <v>1.8852066176506276E-2</v>
      </c>
      <c r="F79">
        <f t="shared" si="15"/>
        <v>3.5540039912337196E-4</v>
      </c>
      <c r="G79">
        <f t="shared" si="16"/>
        <v>3.9810836425530467E-4</v>
      </c>
      <c r="J79" s="24">
        <f t="shared" si="17"/>
        <v>0.27632138854158267</v>
      </c>
      <c r="L79" s="24">
        <f t="shared" si="18"/>
        <v>5.8352148231971997E-3</v>
      </c>
      <c r="M79" s="30">
        <f t="shared" si="19"/>
        <v>90</v>
      </c>
      <c r="N79" s="24">
        <f t="shared" si="20"/>
        <v>5.8352148231971997E-3</v>
      </c>
      <c r="O79" s="30">
        <f t="shared" si="21"/>
        <v>91</v>
      </c>
      <c r="P79" s="30">
        <v>76</v>
      </c>
      <c r="Q79" s="24">
        <f t="shared" si="22"/>
        <v>0.23770491803278693</v>
      </c>
      <c r="R79" s="24">
        <f>SUM($Q$4:Q79)/P79</f>
        <v>5.8239861949956704E-3</v>
      </c>
      <c r="S79" s="24">
        <f t="shared" si="23"/>
        <v>2.3434817774200099E-4</v>
      </c>
      <c r="T79" s="24"/>
      <c r="U79" s="24">
        <f t="shared" si="24"/>
        <v>0.24590163934426235</v>
      </c>
      <c r="V79" s="24">
        <f>SUM($U$4:U79)/P79</f>
        <v>1.4020707506471096E-2</v>
      </c>
      <c r="W79" s="24">
        <f t="shared" si="25"/>
        <v>1.3581907420575578E-3</v>
      </c>
      <c r="X79" s="24"/>
      <c r="Y79" s="7"/>
      <c r="Z79" s="7"/>
    </row>
    <row r="80" spans="1:26" x14ac:dyDescent="0.25">
      <c r="A80" s="4">
        <v>42368</v>
      </c>
      <c r="B80">
        <v>1.67</v>
      </c>
      <c r="C80">
        <f t="shared" si="13"/>
        <v>-2.9069767441860492E-2</v>
      </c>
      <c r="E80">
        <f t="shared" si="14"/>
        <v>-2.7969180555295063E-2</v>
      </c>
      <c r="F80">
        <f t="shared" si="15"/>
        <v>7.8227506093469547E-4</v>
      </c>
      <c r="G80">
        <f t="shared" si="16"/>
        <v>7.2192132573529815E-4</v>
      </c>
      <c r="J80" s="24">
        <f t="shared" si="17"/>
        <v>-0.40995415224251208</v>
      </c>
      <c r="L80" s="24">
        <f t="shared" si="18"/>
        <v>1.0581455702375774E-2</v>
      </c>
      <c r="M80" s="30">
        <f t="shared" si="19"/>
        <v>81</v>
      </c>
      <c r="N80" s="24">
        <f t="shared" si="20"/>
        <v>1.0581455702375774E-2</v>
      </c>
      <c r="O80" s="30">
        <f t="shared" si="21"/>
        <v>82</v>
      </c>
      <c r="P80" s="30">
        <v>77</v>
      </c>
      <c r="Q80" s="24">
        <f t="shared" si="22"/>
        <v>0.16393442622950816</v>
      </c>
      <c r="R80" s="24">
        <f>SUM($Q$4:Q80)/P80</f>
        <v>7.8773685331062215E-3</v>
      </c>
      <c r="S80" s="24">
        <f t="shared" si="23"/>
        <v>4.343705450446044E-4</v>
      </c>
      <c r="T80" s="24"/>
      <c r="U80" s="24">
        <f t="shared" si="24"/>
        <v>0.17213114754098358</v>
      </c>
      <c r="V80" s="24">
        <f>SUM($U$4:U80)/P80</f>
        <v>1.6074089844581651E-2</v>
      </c>
      <c r="W80" s="24">
        <f t="shared" si="25"/>
        <v>1.8086345503217809E-3</v>
      </c>
      <c r="X80" s="24"/>
      <c r="Y80" s="7"/>
      <c r="Z80" s="7"/>
    </row>
    <row r="81" spans="1:26" x14ac:dyDescent="0.25">
      <c r="A81" s="4">
        <v>42369</v>
      </c>
      <c r="B81">
        <v>1.58</v>
      </c>
      <c r="C81">
        <f t="shared" si="13"/>
        <v>-5.3892215568862194E-2</v>
      </c>
      <c r="E81">
        <f t="shared" si="14"/>
        <v>-5.2791628682296768E-2</v>
      </c>
      <c r="F81">
        <f t="shared" si="15"/>
        <v>2.7869560589294986E-3</v>
      </c>
      <c r="G81">
        <f t="shared" si="16"/>
        <v>2.6719638019280447E-3</v>
      </c>
      <c r="J81" s="24">
        <f t="shared" si="17"/>
        <v>-0.77378553651816639</v>
      </c>
      <c r="L81" s="24">
        <f t="shared" si="18"/>
        <v>3.9163916621601402E-2</v>
      </c>
      <c r="M81" s="30">
        <f t="shared" si="19"/>
        <v>43</v>
      </c>
      <c r="N81" s="24">
        <f t="shared" si="20"/>
        <v>3.9163916621601402E-2</v>
      </c>
      <c r="O81" s="30">
        <f t="shared" si="21"/>
        <v>44</v>
      </c>
      <c r="P81" s="30">
        <v>78</v>
      </c>
      <c r="Q81" s="24">
        <f t="shared" si="22"/>
        <v>-0.14754098360655737</v>
      </c>
      <c r="R81" s="24">
        <f>SUM($Q$4:Q81)/P81</f>
        <v>5.8848255569566889E-3</v>
      </c>
      <c r="S81" s="24">
        <f t="shared" si="23"/>
        <v>2.4556649119938429E-4</v>
      </c>
      <c r="T81" s="24"/>
      <c r="U81" s="24">
        <f t="shared" si="24"/>
        <v>-0.13934426229508196</v>
      </c>
      <c r="V81" s="24">
        <f>SUM($U$4:U81)/P81</f>
        <v>1.4081546868432116E-2</v>
      </c>
      <c r="W81" s="24">
        <f t="shared" si="25"/>
        <v>1.406056095655666E-3</v>
      </c>
      <c r="X81" s="24"/>
      <c r="Y81" s="7"/>
      <c r="Z81" s="7"/>
    </row>
    <row r="82" spans="1:26" x14ac:dyDescent="0.25">
      <c r="A82" s="4">
        <v>42373</v>
      </c>
      <c r="B82">
        <v>1.67</v>
      </c>
      <c r="C82">
        <f t="shared" si="13"/>
        <v>5.6962025316455604E-2</v>
      </c>
      <c r="E82">
        <f t="shared" si="14"/>
        <v>5.806261220302103E-2</v>
      </c>
      <c r="F82">
        <f t="shared" si="15"/>
        <v>3.3712669358384067E-3</v>
      </c>
      <c r="G82">
        <f t="shared" si="16"/>
        <v>3.5002841265140438E-3</v>
      </c>
      <c r="J82" s="24">
        <f t="shared" si="17"/>
        <v>0.85104420258636748</v>
      </c>
      <c r="L82" s="24">
        <f t="shared" si="18"/>
        <v>5.1304900007924044E-2</v>
      </c>
      <c r="M82" s="30">
        <f t="shared" si="19"/>
        <v>35</v>
      </c>
      <c r="N82" s="24">
        <f t="shared" si="20"/>
        <v>5.1304900007924044E-2</v>
      </c>
      <c r="O82" s="30">
        <f t="shared" si="21"/>
        <v>36</v>
      </c>
      <c r="P82" s="30">
        <v>79</v>
      </c>
      <c r="Q82" s="24">
        <f t="shared" si="22"/>
        <v>-0.21311475409836067</v>
      </c>
      <c r="R82" s="24">
        <f>SUM($Q$4:Q82)/P82</f>
        <v>3.1126789790412793E-3</v>
      </c>
      <c r="S82" s="24">
        <f t="shared" si="23"/>
        <v>6.9582987608970121E-5</v>
      </c>
      <c r="T82" s="24"/>
      <c r="U82" s="24">
        <f t="shared" si="24"/>
        <v>-0.20491803278688525</v>
      </c>
      <c r="V82" s="24">
        <f>SUM($U$4:U82)/P82</f>
        <v>1.1309400290516707E-2</v>
      </c>
      <c r="W82" s="24">
        <f t="shared" si="25"/>
        <v>9.1857275086909182E-4</v>
      </c>
      <c r="X82" s="24"/>
      <c r="Y82" s="7"/>
      <c r="Z82" s="7"/>
    </row>
    <row r="83" spans="1:26" x14ac:dyDescent="0.25">
      <c r="A83" s="4">
        <v>42374</v>
      </c>
      <c r="B83">
        <v>1.76</v>
      </c>
      <c r="C83">
        <f t="shared" si="13"/>
        <v>5.3892215568862326E-2</v>
      </c>
      <c r="E83">
        <f t="shared" si="14"/>
        <v>5.4992802455427751E-2</v>
      </c>
      <c r="F83">
        <f t="shared" si="15"/>
        <v>3.0242083219017006E-3</v>
      </c>
      <c r="G83">
        <f t="shared" si="16"/>
        <v>3.146468327872434E-3</v>
      </c>
      <c r="J83" s="24">
        <f t="shared" si="17"/>
        <v>0.80604891750347474</v>
      </c>
      <c r="L83" s="24">
        <f t="shared" si="18"/>
        <v>4.6118896953763477E-2</v>
      </c>
      <c r="M83" s="30">
        <f t="shared" si="19"/>
        <v>39</v>
      </c>
      <c r="N83" s="24">
        <f t="shared" si="20"/>
        <v>4.6118896953763477E-2</v>
      </c>
      <c r="O83" s="30">
        <f t="shared" si="21"/>
        <v>40</v>
      </c>
      <c r="P83" s="30">
        <v>80</v>
      </c>
      <c r="Q83" s="24">
        <f t="shared" si="22"/>
        <v>-0.18032786885245899</v>
      </c>
      <c r="R83" s="24">
        <f>SUM($Q$4:Q83)/P83</f>
        <v>8.1967213114752591E-4</v>
      </c>
      <c r="S83" s="24">
        <f t="shared" si="23"/>
        <v>4.8862720187631047E-6</v>
      </c>
      <c r="T83" s="24"/>
      <c r="U83" s="24">
        <f t="shared" si="24"/>
        <v>-0.17213114754098363</v>
      </c>
      <c r="V83" s="24">
        <f>SUM($U$4:U83)/P83</f>
        <v>9.0163934426229532E-3</v>
      </c>
      <c r="W83" s="24">
        <f t="shared" si="25"/>
        <v>5.9123891427035767E-4</v>
      </c>
      <c r="X83" s="24"/>
      <c r="Y83" s="7"/>
      <c r="Z83" s="7"/>
    </row>
    <row r="84" spans="1:26" x14ac:dyDescent="0.25">
      <c r="A84" s="4">
        <v>42375</v>
      </c>
      <c r="B84">
        <v>1.83</v>
      </c>
      <c r="C84">
        <f t="shared" si="13"/>
        <v>3.9772727272727307E-2</v>
      </c>
      <c r="E84">
        <f t="shared" si="14"/>
        <v>4.0873314159292733E-2</v>
      </c>
      <c r="F84">
        <f t="shared" si="15"/>
        <v>1.6706278103642397E-3</v>
      </c>
      <c r="G84">
        <f t="shared" si="16"/>
        <v>1.7618083690074927E-3</v>
      </c>
      <c r="J84" s="24">
        <f t="shared" si="17"/>
        <v>0.59909459350758398</v>
      </c>
      <c r="L84" s="24">
        <f t="shared" si="18"/>
        <v>2.5823447165436986E-2</v>
      </c>
      <c r="M84" s="30">
        <f t="shared" si="19"/>
        <v>53</v>
      </c>
      <c r="N84" s="24">
        <f t="shared" si="20"/>
        <v>2.5823447165436986E-2</v>
      </c>
      <c r="O84" s="30">
        <f t="shared" si="21"/>
        <v>54</v>
      </c>
      <c r="P84" s="30">
        <v>81</v>
      </c>
      <c r="Q84" s="24">
        <f t="shared" si="22"/>
        <v>-6.5573770491803296E-2</v>
      </c>
      <c r="R84" s="24">
        <f>SUM($Q$4:Q84)/P84</f>
        <v>-1.5077102803551508E-17</v>
      </c>
      <c r="S84" s="24">
        <f t="shared" si="23"/>
        <v>1.6738946677143379E-33</v>
      </c>
      <c r="T84" s="24"/>
      <c r="U84" s="24">
        <f t="shared" si="24"/>
        <v>-5.7377049180327877E-2</v>
      </c>
      <c r="V84" s="24">
        <f>SUM($U$4:U84)/P84</f>
        <v>8.196721311475412E-3</v>
      </c>
      <c r="W84" s="24">
        <f t="shared" si="25"/>
        <v>4.9473504189978274E-4</v>
      </c>
      <c r="X84" s="24"/>
      <c r="Y84" s="7"/>
      <c r="Z84" s="7"/>
    </row>
    <row r="85" spans="1:26" x14ac:dyDescent="0.25">
      <c r="A85" s="4">
        <v>42376</v>
      </c>
      <c r="B85">
        <v>1.73</v>
      </c>
      <c r="C85">
        <f t="shared" si="13"/>
        <v>-5.4644808743169446E-2</v>
      </c>
      <c r="E85">
        <f t="shared" si="14"/>
        <v>-5.354422185660402E-2</v>
      </c>
      <c r="F85">
        <f t="shared" si="15"/>
        <v>2.8669836942292314E-3</v>
      </c>
      <c r="G85">
        <f t="shared" si="16"/>
        <v>2.7503348488706549E-3</v>
      </c>
      <c r="J85" s="24">
        <f t="shared" si="17"/>
        <v>-0.78481656033191982</v>
      </c>
      <c r="L85" s="24">
        <f t="shared" si="18"/>
        <v>4.0312628720842125E-2</v>
      </c>
      <c r="M85" s="30">
        <f t="shared" si="19"/>
        <v>42</v>
      </c>
      <c r="N85" s="24">
        <f t="shared" si="20"/>
        <v>4.0312628720842125E-2</v>
      </c>
      <c r="O85" s="30">
        <f t="shared" si="21"/>
        <v>43</v>
      </c>
      <c r="P85" s="30">
        <v>82</v>
      </c>
      <c r="Q85" s="24">
        <f t="shared" si="22"/>
        <v>-0.15573770491803279</v>
      </c>
      <c r="R85" s="24">
        <f>SUM($Q$4:Q85)/P85</f>
        <v>-1.8992403038784636E-3</v>
      </c>
      <c r="S85" s="24">
        <f t="shared" si="23"/>
        <v>2.6889393273987397E-5</v>
      </c>
      <c r="T85" s="24"/>
      <c r="U85" s="24">
        <f t="shared" si="24"/>
        <v>-0.14754098360655737</v>
      </c>
      <c r="V85" s="24">
        <f>SUM($U$4:U85)/P85</f>
        <v>6.2974810075969645E-3</v>
      </c>
      <c r="W85" s="24">
        <f t="shared" si="25"/>
        <v>2.9563435430596794E-4</v>
      </c>
      <c r="X85" s="24"/>
      <c r="Y85" s="7"/>
      <c r="Z85" s="7"/>
    </row>
    <row r="86" spans="1:26" x14ac:dyDescent="0.25">
      <c r="A86" s="4">
        <v>42377</v>
      </c>
      <c r="B86">
        <v>1.6099999999999999</v>
      </c>
      <c r="C86">
        <f t="shared" si="13"/>
        <v>-6.9364161849711045E-2</v>
      </c>
      <c r="E86">
        <f t="shared" si="14"/>
        <v>-6.8263574963145612E-2</v>
      </c>
      <c r="F86">
        <f t="shared" si="15"/>
        <v>4.6599156667490003E-3</v>
      </c>
      <c r="G86">
        <f t="shared" si="16"/>
        <v>4.5108669673748518E-3</v>
      </c>
      <c r="J86" s="24">
        <f t="shared" si="17"/>
        <v>-1.000563314600273</v>
      </c>
      <c r="L86" s="24">
        <f t="shared" si="18"/>
        <v>6.6117369432148521E-2</v>
      </c>
      <c r="M86" s="30">
        <f t="shared" si="19"/>
        <v>29</v>
      </c>
      <c r="N86" s="24">
        <f t="shared" si="20"/>
        <v>6.6117369432148521E-2</v>
      </c>
      <c r="O86" s="30">
        <f t="shared" si="21"/>
        <v>30</v>
      </c>
      <c r="P86" s="30">
        <v>83</v>
      </c>
      <c r="Q86" s="24">
        <f t="shared" si="22"/>
        <v>-0.26229508196721313</v>
      </c>
      <c r="R86" s="24">
        <f>SUM($Q$4:Q86)/P86</f>
        <v>-5.0365396010270741E-3</v>
      </c>
      <c r="S86" s="24">
        <f t="shared" si="23"/>
        <v>1.9140351687956897E-4</v>
      </c>
      <c r="T86" s="24"/>
      <c r="U86" s="24">
        <f t="shared" si="24"/>
        <v>-0.25409836065573771</v>
      </c>
      <c r="V86" s="24">
        <f>SUM($U$4:U86)/P86</f>
        <v>3.1601817104483535E-3</v>
      </c>
      <c r="W86" s="24">
        <f t="shared" si="25"/>
        <v>7.5354556433939937E-5</v>
      </c>
      <c r="X86" s="24"/>
      <c r="Y86" s="7"/>
      <c r="Z86" s="7"/>
    </row>
    <row r="87" spans="1:26" x14ac:dyDescent="0.25">
      <c r="A87" s="4">
        <v>42380</v>
      </c>
      <c r="B87">
        <v>1.41</v>
      </c>
      <c r="C87">
        <f t="shared" si="13"/>
        <v>-0.12422360248447203</v>
      </c>
      <c r="E87">
        <f t="shared" si="14"/>
        <v>-0.1231230155979066</v>
      </c>
      <c r="F87">
        <f t="shared" si="15"/>
        <v>1.5159276969922352E-2</v>
      </c>
      <c r="G87">
        <f t="shared" si="16"/>
        <v>1.4889473108614338E-2</v>
      </c>
      <c r="J87" s="24">
        <f t="shared" si="17"/>
        <v>-1.804657500822834</v>
      </c>
      <c r="L87" s="24">
        <f t="shared" si="18"/>
        <v>0.21824026318940817</v>
      </c>
      <c r="M87" s="30">
        <f t="shared" si="19"/>
        <v>9</v>
      </c>
      <c r="N87" s="24">
        <f t="shared" si="20"/>
        <v>0.21824026318940817</v>
      </c>
      <c r="O87" s="30">
        <f t="shared" si="21"/>
        <v>10</v>
      </c>
      <c r="P87" s="30">
        <v>84</v>
      </c>
      <c r="Q87" s="24">
        <f t="shared" si="22"/>
        <v>-0.42622950819672134</v>
      </c>
      <c r="R87" s="24">
        <f>SUM($Q$4:Q87)/P87</f>
        <v>-1.0050741608118672E-2</v>
      </c>
      <c r="S87" s="24">
        <f t="shared" si="23"/>
        <v>7.7140565248600941E-4</v>
      </c>
      <c r="T87" s="24"/>
      <c r="U87" s="24">
        <f t="shared" si="24"/>
        <v>-0.41803278688524592</v>
      </c>
      <c r="V87" s="24">
        <f>SUM($U$4:U87)/P87</f>
        <v>-1.854020296643245E-3</v>
      </c>
      <c r="W87" s="24">
        <f t="shared" si="25"/>
        <v>2.6249169624606264E-5</v>
      </c>
      <c r="X87" s="24"/>
      <c r="Y87" s="7"/>
      <c r="Z87" s="7"/>
    </row>
    <row r="88" spans="1:26" x14ac:dyDescent="0.25">
      <c r="A88" s="4">
        <v>42381</v>
      </c>
      <c r="B88">
        <v>1.26</v>
      </c>
      <c r="C88">
        <f t="shared" si="13"/>
        <v>-0.1063829787234042</v>
      </c>
      <c r="E88">
        <f t="shared" si="14"/>
        <v>-0.10528239183683877</v>
      </c>
      <c r="F88">
        <f t="shared" si="15"/>
        <v>1.1084382030885654E-2</v>
      </c>
      <c r="G88">
        <f t="shared" si="16"/>
        <v>1.0853848482696797E-2</v>
      </c>
      <c r="J88" s="24">
        <f t="shared" si="17"/>
        <v>-1.5431611807934815</v>
      </c>
      <c r="L88" s="24">
        <f t="shared" si="18"/>
        <v>0.15908868851183616</v>
      </c>
      <c r="M88" s="30">
        <f t="shared" si="19"/>
        <v>13</v>
      </c>
      <c r="N88" s="24">
        <f t="shared" si="20"/>
        <v>0.15908868851183616</v>
      </c>
      <c r="O88" s="30">
        <f t="shared" si="21"/>
        <v>14</v>
      </c>
      <c r="P88" s="30">
        <v>85</v>
      </c>
      <c r="Q88" s="24">
        <f t="shared" si="22"/>
        <v>-0.39344262295081966</v>
      </c>
      <c r="R88" s="24">
        <f>SUM($Q$4:Q88)/P88</f>
        <v>-1.4561234329797508E-2</v>
      </c>
      <c r="S88" s="24">
        <f t="shared" si="23"/>
        <v>1.6384101220562042E-3</v>
      </c>
      <c r="T88" s="24"/>
      <c r="U88" s="24">
        <f t="shared" si="24"/>
        <v>-0.38524590163934425</v>
      </c>
      <c r="V88" s="24">
        <f>SUM($U$4:U88)/P88</f>
        <v>-6.3645130183220796E-3</v>
      </c>
      <c r="W88" s="24">
        <f t="shared" si="25"/>
        <v>3.1300883696665953E-4</v>
      </c>
      <c r="X88" s="24"/>
      <c r="Y88" s="7"/>
      <c r="Z88" s="7"/>
    </row>
    <row r="89" spans="1:26" x14ac:dyDescent="0.25">
      <c r="A89" s="4">
        <v>42382</v>
      </c>
      <c r="B89">
        <v>1.32</v>
      </c>
      <c r="C89">
        <f t="shared" si="13"/>
        <v>4.7619047619047658E-2</v>
      </c>
      <c r="E89">
        <f t="shared" si="14"/>
        <v>4.8719634505613084E-2</v>
      </c>
      <c r="F89">
        <f t="shared" si="15"/>
        <v>2.3736027863605251E-3</v>
      </c>
      <c r="G89">
        <f t="shared" si="16"/>
        <v>2.4820544595656811E-3</v>
      </c>
      <c r="J89" s="24">
        <f t="shared" si="17"/>
        <v>0.714100880496924</v>
      </c>
      <c r="L89" s="24">
        <f t="shared" si="18"/>
        <v>3.6380348354480445E-2</v>
      </c>
      <c r="M89" s="30">
        <f t="shared" si="19"/>
        <v>45</v>
      </c>
      <c r="N89" s="24">
        <f t="shared" si="20"/>
        <v>3.6380348354480445E-2</v>
      </c>
      <c r="O89" s="30">
        <f t="shared" si="21"/>
        <v>46</v>
      </c>
      <c r="P89" s="30">
        <v>86</v>
      </c>
      <c r="Q89" s="24">
        <f t="shared" si="22"/>
        <v>-0.13114754098360654</v>
      </c>
      <c r="R89" s="24">
        <f>SUM($Q$4:Q89)/P89</f>
        <v>-1.5916889058330171E-2</v>
      </c>
      <c r="S89" s="24">
        <f t="shared" si="23"/>
        <v>1.9807157024896724E-3</v>
      </c>
      <c r="T89" s="24"/>
      <c r="U89" s="24">
        <f t="shared" si="24"/>
        <v>-0.12295081967213117</v>
      </c>
      <c r="V89" s="24">
        <f>SUM($U$4:U89)/P89</f>
        <v>-7.7201677468547438E-3</v>
      </c>
      <c r="W89" s="24">
        <f t="shared" si="25"/>
        <v>4.6597137667305069E-4</v>
      </c>
      <c r="X89" s="24"/>
      <c r="Y89" s="7"/>
      <c r="Z89" s="7"/>
    </row>
    <row r="90" spans="1:26" x14ac:dyDescent="0.25">
      <c r="A90" s="4">
        <v>42383</v>
      </c>
      <c r="B90">
        <v>1.3599999999999999</v>
      </c>
      <c r="C90">
        <f t="shared" si="13"/>
        <v>3.0303030303030162E-2</v>
      </c>
      <c r="E90">
        <f t="shared" si="14"/>
        <v>3.1403617189595591E-2</v>
      </c>
      <c r="F90">
        <f t="shared" si="15"/>
        <v>9.8618717259066368E-4</v>
      </c>
      <c r="G90">
        <f t="shared" si="16"/>
        <v>1.0565232826247224E-3</v>
      </c>
      <c r="J90" s="24">
        <f t="shared" si="17"/>
        <v>0.46029390231355044</v>
      </c>
      <c r="L90" s="24">
        <f t="shared" si="18"/>
        <v>1.5485834695678834E-2</v>
      </c>
      <c r="M90" s="30">
        <f t="shared" si="19"/>
        <v>70</v>
      </c>
      <c r="N90" s="24">
        <f t="shared" si="20"/>
        <v>1.5485834695678834E-2</v>
      </c>
      <c r="O90" s="30">
        <f t="shared" si="21"/>
        <v>71</v>
      </c>
      <c r="P90" s="30">
        <v>87</v>
      </c>
      <c r="Q90" s="24">
        <f t="shared" si="22"/>
        <v>7.3770491803278659E-2</v>
      </c>
      <c r="R90" s="24">
        <f>SUM($Q$4:Q90)/P90</f>
        <v>-1.4885999623139265E-2</v>
      </c>
      <c r="S90" s="24">
        <f t="shared" si="23"/>
        <v>1.7525990614426275E-3</v>
      </c>
      <c r="T90" s="24"/>
      <c r="U90" s="24">
        <f t="shared" si="24"/>
        <v>8.1967213114754078E-2</v>
      </c>
      <c r="V90" s="24">
        <f>SUM($U$4:U90)/P90</f>
        <v>-6.6892783116638379E-3</v>
      </c>
      <c r="W90" s="24">
        <f t="shared" si="25"/>
        <v>3.5390369607163358E-4</v>
      </c>
      <c r="X90" s="24"/>
      <c r="Y90" s="7"/>
      <c r="Z90" s="7"/>
    </row>
    <row r="91" spans="1:26" x14ac:dyDescent="0.25">
      <c r="A91" s="4">
        <v>42384</v>
      </c>
      <c r="B91">
        <v>1.4</v>
      </c>
      <c r="C91">
        <f t="shared" si="13"/>
        <v>2.941176470588238E-2</v>
      </c>
      <c r="E91">
        <f t="shared" si="14"/>
        <v>3.051235159244781E-2</v>
      </c>
      <c r="F91">
        <f t="shared" si="15"/>
        <v>9.3100359970115236E-4</v>
      </c>
      <c r="G91">
        <f t="shared" si="16"/>
        <v>9.9937787927787585E-4</v>
      </c>
      <c r="J91" s="24">
        <f t="shared" si="17"/>
        <v>0.44723030784823237</v>
      </c>
      <c r="L91" s="24">
        <f t="shared" si="18"/>
        <v>1.4648234347063051E-2</v>
      </c>
      <c r="M91" s="30">
        <f t="shared" si="19"/>
        <v>73</v>
      </c>
      <c r="N91" s="24">
        <f t="shared" si="20"/>
        <v>1.4648234347063051E-2</v>
      </c>
      <c r="O91" s="30">
        <f t="shared" si="21"/>
        <v>74</v>
      </c>
      <c r="P91" s="30">
        <v>88</v>
      </c>
      <c r="Q91" s="24">
        <f t="shared" si="22"/>
        <v>9.8360655737704916E-2</v>
      </c>
      <c r="R91" s="24">
        <f>SUM($Q$4:Q91)/P91</f>
        <v>-1.3599105812220579E-2</v>
      </c>
      <c r="S91" s="24">
        <f t="shared" si="23"/>
        <v>1.4794854311357723E-3</v>
      </c>
      <c r="T91" s="24"/>
      <c r="U91" s="24">
        <f t="shared" si="24"/>
        <v>0.10655737704918034</v>
      </c>
      <c r="V91" s="24">
        <f>SUM($U$4:U91)/P91</f>
        <v>-5.4023845007451533E-3</v>
      </c>
      <c r="W91" s="24">
        <f t="shared" si="25"/>
        <v>2.3348606635113168E-4</v>
      </c>
      <c r="X91" s="24"/>
      <c r="Y91" s="7"/>
      <c r="Z91" s="7"/>
    </row>
    <row r="92" spans="1:26" x14ac:dyDescent="0.25">
      <c r="A92" s="4">
        <v>42388</v>
      </c>
      <c r="B92">
        <v>1.38</v>
      </c>
      <c r="C92">
        <f t="shared" si="13"/>
        <v>-1.4285714285714299E-2</v>
      </c>
      <c r="E92">
        <f t="shared" si="14"/>
        <v>-1.3185127399148872E-2</v>
      </c>
      <c r="F92">
        <f t="shared" si="15"/>
        <v>1.7384758453178629E-4</v>
      </c>
      <c r="G92">
        <f t="shared" si="16"/>
        <v>1.4603611940027054E-4</v>
      </c>
      <c r="J92" s="24">
        <f t="shared" si="17"/>
        <v>-0.19325906650862801</v>
      </c>
      <c r="L92" s="24">
        <f t="shared" si="18"/>
        <v>2.140502951352648E-3</v>
      </c>
      <c r="M92" s="30">
        <f t="shared" si="19"/>
        <v>101</v>
      </c>
      <c r="N92" s="24">
        <f t="shared" si="20"/>
        <v>2.140502951352648E-3</v>
      </c>
      <c r="O92" s="30">
        <f t="shared" si="21"/>
        <v>102</v>
      </c>
      <c r="P92" s="30">
        <v>89</v>
      </c>
      <c r="Q92" s="24">
        <f t="shared" si="22"/>
        <v>0.32786885245901642</v>
      </c>
      <c r="R92" s="24">
        <f>SUM($Q$4:Q92)/P92</f>
        <v>-9.7623871799594891E-3</v>
      </c>
      <c r="S92" s="24">
        <f t="shared" si="23"/>
        <v>7.7109764610708439E-4</v>
      </c>
      <c r="T92" s="24"/>
      <c r="U92" s="24">
        <f t="shared" si="24"/>
        <v>0.33606557377049184</v>
      </c>
      <c r="V92" s="24">
        <f>SUM($U$4:U92)/P92</f>
        <v>-1.5656658684840639E-3</v>
      </c>
      <c r="W92" s="24">
        <f t="shared" si="25"/>
        <v>1.9833323222227298E-5</v>
      </c>
      <c r="X92" s="24"/>
      <c r="Y92" s="7"/>
      <c r="Z92" s="7"/>
    </row>
    <row r="93" spans="1:26" x14ac:dyDescent="0.25">
      <c r="A93" s="4">
        <v>42389</v>
      </c>
      <c r="B93">
        <v>1.58</v>
      </c>
      <c r="C93">
        <f t="shared" si="13"/>
        <v>0.1449275362318842</v>
      </c>
      <c r="E93">
        <f t="shared" si="14"/>
        <v>0.14602812311844962</v>
      </c>
      <c r="F93">
        <f t="shared" si="15"/>
        <v>2.1324212741497081E-2</v>
      </c>
      <c r="G93">
        <f t="shared" si="16"/>
        <v>2.1646857307739811E-2</v>
      </c>
      <c r="J93" s="24">
        <f t="shared" si="17"/>
        <v>2.1403857470273908</v>
      </c>
      <c r="L93" s="24">
        <f t="shared" si="18"/>
        <v>0.31728562868564464</v>
      </c>
      <c r="M93" s="30">
        <f t="shared" si="19"/>
        <v>8</v>
      </c>
      <c r="N93" s="24">
        <f t="shared" si="20"/>
        <v>0.31728562868564464</v>
      </c>
      <c r="O93" s="30">
        <f t="shared" si="21"/>
        <v>9</v>
      </c>
      <c r="P93" s="30">
        <v>90</v>
      </c>
      <c r="Q93" s="24">
        <f t="shared" si="22"/>
        <v>-0.4344262295081967</v>
      </c>
      <c r="R93" s="24">
        <f>SUM($Q$4:Q93)/P93</f>
        <v>-1.4480874316939903E-2</v>
      </c>
      <c r="S93" s="24">
        <f t="shared" si="23"/>
        <v>1.715692262588261E-3</v>
      </c>
      <c r="T93" s="24"/>
      <c r="U93" s="24">
        <f t="shared" si="24"/>
        <v>-0.42622950819672134</v>
      </c>
      <c r="V93" s="24">
        <f>SUM($U$4:U93)/P93</f>
        <v>-6.2841530054644776E-3</v>
      </c>
      <c r="W93" s="24">
        <f t="shared" si="25"/>
        <v>3.2310473724072181E-4</v>
      </c>
      <c r="X93" s="24"/>
      <c r="Y93" s="7"/>
      <c r="Z93" s="7"/>
    </row>
    <row r="94" spans="1:26" x14ac:dyDescent="0.25">
      <c r="A94" s="4">
        <v>42390</v>
      </c>
      <c r="B94">
        <v>1.6400000000000001</v>
      </c>
      <c r="C94">
        <f t="shared" si="13"/>
        <v>3.7974683544303826E-2</v>
      </c>
      <c r="E94">
        <f t="shared" si="14"/>
        <v>3.9075270430869252E-2</v>
      </c>
      <c r="F94">
        <f t="shared" si="15"/>
        <v>1.526876759245565E-3</v>
      </c>
      <c r="G94">
        <f t="shared" si="16"/>
        <v>1.6140995111908695E-3</v>
      </c>
      <c r="J94" s="24">
        <f t="shared" si="17"/>
        <v>0.57274003188846412</v>
      </c>
      <c r="L94" s="24">
        <f t="shared" si="18"/>
        <v>2.3658426296655773E-2</v>
      </c>
      <c r="M94" s="30">
        <f t="shared" si="19"/>
        <v>57</v>
      </c>
      <c r="N94" s="24">
        <f t="shared" si="20"/>
        <v>2.3658426296655773E-2</v>
      </c>
      <c r="O94" s="30">
        <f t="shared" si="21"/>
        <v>58</v>
      </c>
      <c r="P94" s="30">
        <v>91</v>
      </c>
      <c r="Q94" s="24">
        <f t="shared" si="22"/>
        <v>-3.278688524590162E-2</v>
      </c>
      <c r="R94" s="24">
        <f>SUM($Q$4:Q94)/P94</f>
        <v>-1.4682039272203219E-2</v>
      </c>
      <c r="S94" s="24">
        <f t="shared" si="23"/>
        <v>1.7832879294851917E-3</v>
      </c>
      <c r="T94" s="24"/>
      <c r="U94" s="24">
        <f t="shared" si="24"/>
        <v>-2.4590163934426257E-2</v>
      </c>
      <c r="V94" s="24">
        <f>SUM($U$4:U94)/P94</f>
        <v>-6.4853179607277942E-3</v>
      </c>
      <c r="W94" s="24">
        <f t="shared" si="25"/>
        <v>3.4794552397347317E-4</v>
      </c>
      <c r="X94" s="24"/>
      <c r="Y94" s="7"/>
      <c r="Z94" s="7"/>
    </row>
    <row r="95" spans="1:26" x14ac:dyDescent="0.25">
      <c r="A95" s="4">
        <v>42391</v>
      </c>
      <c r="B95">
        <v>1.58</v>
      </c>
      <c r="C95">
        <f t="shared" si="13"/>
        <v>-3.6585365853658569E-2</v>
      </c>
      <c r="E95">
        <f t="shared" si="14"/>
        <v>-3.5484778967093143E-2</v>
      </c>
      <c r="F95">
        <f t="shared" si="15"/>
        <v>1.2591695383434558E-3</v>
      </c>
      <c r="G95">
        <f t="shared" si="16"/>
        <v>1.182272665030625E-3</v>
      </c>
      <c r="J95" s="24">
        <f t="shared" si="17"/>
        <v>-0.52011293109599388</v>
      </c>
      <c r="L95" s="24">
        <f t="shared" si="18"/>
        <v>1.732898778188792E-2</v>
      </c>
      <c r="M95" s="30">
        <f t="shared" si="19"/>
        <v>67</v>
      </c>
      <c r="N95" s="24">
        <f t="shared" si="20"/>
        <v>1.732898778188792E-2</v>
      </c>
      <c r="O95" s="30">
        <f t="shared" si="21"/>
        <v>68</v>
      </c>
      <c r="P95" s="30">
        <v>92</v>
      </c>
      <c r="Q95" s="24">
        <f t="shared" si="22"/>
        <v>4.9180327868852514E-2</v>
      </c>
      <c r="R95" s="24">
        <f>SUM($Q$4:Q95)/P95</f>
        <v>-1.3987883107626527E-2</v>
      </c>
      <c r="S95" s="24">
        <f t="shared" si="23"/>
        <v>1.6364363993273967E-3</v>
      </c>
      <c r="T95" s="24"/>
      <c r="U95" s="24">
        <f t="shared" si="24"/>
        <v>5.7377049180327822E-2</v>
      </c>
      <c r="V95" s="24">
        <f>SUM($U$4:U95)/P95</f>
        <v>-5.7911617961511029E-3</v>
      </c>
      <c r="W95" s="24">
        <f t="shared" si="25"/>
        <v>2.8049591412058236E-4</v>
      </c>
      <c r="X95" s="24"/>
      <c r="Y95" s="7"/>
      <c r="Z95" s="7"/>
    </row>
    <row r="96" spans="1:26" x14ac:dyDescent="0.25">
      <c r="A96" s="4">
        <v>42394</v>
      </c>
      <c r="B96">
        <v>1.54</v>
      </c>
      <c r="C96">
        <f t="shared" si="13"/>
        <v>-2.5316455696202552E-2</v>
      </c>
      <c r="E96">
        <f t="shared" si="14"/>
        <v>-2.4215868809637123E-2</v>
      </c>
      <c r="F96">
        <f t="shared" si="15"/>
        <v>5.86408302205556E-4</v>
      </c>
      <c r="G96">
        <f t="shared" si="16"/>
        <v>5.3431625838308496E-4</v>
      </c>
      <c r="J96" s="24">
        <f t="shared" si="17"/>
        <v>-0.35494053710455398</v>
      </c>
      <c r="L96" s="24">
        <f t="shared" si="18"/>
        <v>7.8316620074648374E-3</v>
      </c>
      <c r="M96" s="30">
        <f t="shared" si="19"/>
        <v>85</v>
      </c>
      <c r="N96" s="24">
        <f t="shared" si="20"/>
        <v>7.8316620074648374E-3</v>
      </c>
      <c r="O96" s="30">
        <f t="shared" si="21"/>
        <v>86</v>
      </c>
      <c r="P96" s="30">
        <v>93</v>
      </c>
      <c r="Q96" s="24">
        <f t="shared" si="22"/>
        <v>0.19672131147540983</v>
      </c>
      <c r="R96" s="24">
        <f>SUM($Q$4:Q96)/P96</f>
        <v>-1.1722192843292803E-2</v>
      </c>
      <c r="S96" s="24">
        <f t="shared" si="23"/>
        <v>1.1617374427406444E-3</v>
      </c>
      <c r="T96" s="24"/>
      <c r="U96" s="24">
        <f t="shared" si="24"/>
        <v>0.20491803278688525</v>
      </c>
      <c r="V96" s="24">
        <f>SUM($U$4:U96)/P96</f>
        <v>-3.5254715318173784E-3</v>
      </c>
      <c r="W96" s="24">
        <f t="shared" si="25"/>
        <v>1.0508111868308127E-4</v>
      </c>
      <c r="X96" s="24"/>
      <c r="Y96" s="7"/>
      <c r="Z96" s="7"/>
    </row>
    <row r="97" spans="1:26" x14ac:dyDescent="0.25">
      <c r="A97" s="4">
        <v>42395</v>
      </c>
      <c r="B97">
        <v>1.52</v>
      </c>
      <c r="C97">
        <f t="shared" si="13"/>
        <v>-1.2987012987012998E-2</v>
      </c>
      <c r="E97">
        <f t="shared" si="14"/>
        <v>-1.1886426100447571E-2</v>
      </c>
      <c r="F97">
        <f t="shared" si="15"/>
        <v>1.4128712544140125E-4</v>
      </c>
      <c r="G97">
        <f t="shared" si="16"/>
        <v>1.1633432754771776E-4</v>
      </c>
      <c r="J97" s="24">
        <f t="shared" si="17"/>
        <v>-0.17422354314487515</v>
      </c>
      <c r="L97" s="24">
        <f t="shared" si="18"/>
        <v>1.7051533037316126E-3</v>
      </c>
      <c r="M97" s="30">
        <f t="shared" si="19"/>
        <v>105</v>
      </c>
      <c r="N97" s="24">
        <f t="shared" si="20"/>
        <v>1.7051533037316126E-3</v>
      </c>
      <c r="O97" s="30">
        <f t="shared" si="21"/>
        <v>106</v>
      </c>
      <c r="P97" s="30">
        <v>94</v>
      </c>
      <c r="Q97" s="24">
        <f t="shared" si="22"/>
        <v>0.36065573770491799</v>
      </c>
      <c r="R97" s="24">
        <f>SUM($Q$4:Q97)/P97</f>
        <v>-7.7607254970352407E-3</v>
      </c>
      <c r="S97" s="24">
        <f t="shared" si="23"/>
        <v>5.1468298750829923E-4</v>
      </c>
      <c r="T97" s="24"/>
      <c r="U97" s="24">
        <f t="shared" si="24"/>
        <v>0.36885245901639341</v>
      </c>
      <c r="V97" s="24">
        <f>SUM($U$4:U97)/P97</f>
        <v>4.3599581444018305E-4</v>
      </c>
      <c r="W97" s="24">
        <f t="shared" si="25"/>
        <v>1.6244255381526999E-6</v>
      </c>
      <c r="X97" s="24"/>
      <c r="Y97" s="7"/>
      <c r="Z97" s="7"/>
    </row>
    <row r="98" spans="1:26" x14ac:dyDescent="0.25">
      <c r="A98" s="4">
        <v>42396</v>
      </c>
      <c r="B98">
        <v>1.5</v>
      </c>
      <c r="C98">
        <f t="shared" si="13"/>
        <v>-1.3157894736842117E-2</v>
      </c>
      <c r="E98">
        <f t="shared" si="14"/>
        <v>-1.2057307850276689E-2</v>
      </c>
      <c r="F98">
        <f t="shared" si="15"/>
        <v>1.4537867259634387E-4</v>
      </c>
      <c r="G98">
        <f t="shared" si="16"/>
        <v>1.2004973427662983E-4</v>
      </c>
      <c r="J98" s="24">
        <f t="shared" si="17"/>
        <v>-0.17672821727168472</v>
      </c>
      <c r="L98" s="24">
        <f t="shared" si="18"/>
        <v>1.7596113316590311E-3</v>
      </c>
      <c r="M98" s="30">
        <f t="shared" si="19"/>
        <v>103</v>
      </c>
      <c r="N98" s="24">
        <f t="shared" si="20"/>
        <v>1.7596113316590311E-3</v>
      </c>
      <c r="O98" s="30">
        <f t="shared" si="21"/>
        <v>104</v>
      </c>
      <c r="P98" s="30">
        <v>95</v>
      </c>
      <c r="Q98" s="24">
        <f t="shared" si="22"/>
        <v>0.34426229508196726</v>
      </c>
      <c r="R98" s="24">
        <f>SUM($Q$4:Q98)/P98</f>
        <v>-4.0552200172562667E-3</v>
      </c>
      <c r="S98" s="24">
        <f t="shared" si="23"/>
        <v>1.4202335380852837E-4</v>
      </c>
      <c r="T98" s="24"/>
      <c r="U98" s="24">
        <f t="shared" si="24"/>
        <v>0.35245901639344257</v>
      </c>
      <c r="V98" s="24">
        <f>SUM($U$4:U98)/P98</f>
        <v>4.1415012942191557E-3</v>
      </c>
      <c r="W98" s="24">
        <f t="shared" si="25"/>
        <v>1.4813119383198176E-4</v>
      </c>
      <c r="X98" s="24"/>
      <c r="Y98" s="7"/>
      <c r="Z98" s="7"/>
    </row>
    <row r="99" spans="1:26" x14ac:dyDescent="0.25">
      <c r="A99" s="4">
        <v>42397</v>
      </c>
      <c r="B99">
        <v>1.5899999999999999</v>
      </c>
      <c r="C99">
        <f t="shared" si="13"/>
        <v>5.9999999999999908E-2</v>
      </c>
      <c r="E99">
        <f t="shared" si="14"/>
        <v>6.1100586886565333E-2</v>
      </c>
      <c r="F99">
        <f t="shared" si="15"/>
        <v>3.7332817178827196E-3</v>
      </c>
      <c r="G99">
        <f t="shared" si="16"/>
        <v>3.8689860187552097E-3</v>
      </c>
      <c r="J99" s="24">
        <f t="shared" si="17"/>
        <v>0.89557286989803231</v>
      </c>
      <c r="L99" s="24">
        <f t="shared" si="18"/>
        <v>5.6709093790616817E-2</v>
      </c>
      <c r="M99" s="30">
        <f t="shared" si="19"/>
        <v>33</v>
      </c>
      <c r="N99" s="24">
        <f t="shared" si="20"/>
        <v>5.6709093790616817E-2</v>
      </c>
      <c r="O99" s="30">
        <f t="shared" si="21"/>
        <v>34</v>
      </c>
      <c r="P99" s="30">
        <v>96</v>
      </c>
      <c r="Q99" s="24">
        <f t="shared" si="22"/>
        <v>-0.22950819672131145</v>
      </c>
      <c r="R99" s="24">
        <f>SUM($Q$4:Q99)/P99</f>
        <v>-6.4036885245901745E-3</v>
      </c>
      <c r="S99" s="24">
        <f t="shared" si="23"/>
        <v>3.5788125137426521E-4</v>
      </c>
      <c r="T99" s="24"/>
      <c r="U99" s="24">
        <f t="shared" si="24"/>
        <v>-0.22131147540983609</v>
      </c>
      <c r="V99" s="24">
        <f>SUM($U$4:U99)/P99</f>
        <v>1.7930327868852468E-3</v>
      </c>
      <c r="W99" s="24">
        <f t="shared" si="25"/>
        <v>2.8057890107742327E-5</v>
      </c>
      <c r="X99" s="24"/>
      <c r="Y99" s="7"/>
      <c r="Z99" s="7"/>
    </row>
    <row r="100" spans="1:26" x14ac:dyDescent="0.25">
      <c r="A100" s="4">
        <v>42398</v>
      </c>
      <c r="B100">
        <v>1.6099999999999999</v>
      </c>
      <c r="C100">
        <f t="shared" si="13"/>
        <v>1.2578616352201271E-2</v>
      </c>
      <c r="E100">
        <f t="shared" si="14"/>
        <v>1.3679203238766698E-2</v>
      </c>
      <c r="F100">
        <f t="shared" si="15"/>
        <v>1.8712060124748532E-4</v>
      </c>
      <c r="G100">
        <f t="shared" si="16"/>
        <v>2.1844219614886501E-4</v>
      </c>
      <c r="J100" s="24">
        <f t="shared" si="17"/>
        <v>0.20050091049378144</v>
      </c>
      <c r="L100" s="24">
        <f t="shared" si="18"/>
        <v>3.2017843768843215E-3</v>
      </c>
      <c r="M100" s="30">
        <f t="shared" si="19"/>
        <v>96</v>
      </c>
      <c r="N100" s="24">
        <f t="shared" si="20"/>
        <v>3.2017843768843215E-3</v>
      </c>
      <c r="O100" s="30">
        <f t="shared" si="21"/>
        <v>97</v>
      </c>
      <c r="P100" s="30">
        <v>97</v>
      </c>
      <c r="Q100" s="24">
        <f t="shared" si="22"/>
        <v>0.28688524590163933</v>
      </c>
      <c r="R100" s="24">
        <f>SUM($Q$4:Q100)/P100</f>
        <v>-3.3800912624640973E-3</v>
      </c>
      <c r="S100" s="24">
        <f t="shared" si="23"/>
        <v>1.0074787667553227E-4</v>
      </c>
      <c r="T100" s="24"/>
      <c r="U100" s="24">
        <f t="shared" si="24"/>
        <v>0.29508196721311475</v>
      </c>
      <c r="V100" s="24">
        <f>SUM($U$4:U100)/P100</f>
        <v>4.8166300490113242E-3</v>
      </c>
      <c r="W100" s="24">
        <f t="shared" si="25"/>
        <v>2.0458115707425151E-4</v>
      </c>
      <c r="X100" s="24"/>
      <c r="Y100" s="7"/>
      <c r="Z100" s="7"/>
    </row>
    <row r="101" spans="1:26" x14ac:dyDescent="0.25">
      <c r="A101" s="4">
        <v>42401</v>
      </c>
      <c r="B101">
        <v>1.6099999999999999</v>
      </c>
      <c r="C101">
        <f t="shared" si="13"/>
        <v>0</v>
      </c>
      <c r="E101">
        <f t="shared" si="14"/>
        <v>1.1005868865654282E-3</v>
      </c>
      <c r="F101">
        <f t="shared" si="15"/>
        <v>1.2112914948797828E-6</v>
      </c>
      <c r="G101">
        <f t="shared" si="16"/>
        <v>4.8451659795191314E-6</v>
      </c>
      <c r="J101" s="24">
        <f t="shared" si="17"/>
        <v>1.6131690492653266E-2</v>
      </c>
      <c r="L101" s="24">
        <f t="shared" si="18"/>
        <v>7.101730805738551E-5</v>
      </c>
      <c r="M101" s="30">
        <f t="shared" si="19"/>
        <v>120</v>
      </c>
      <c r="N101" s="24">
        <f t="shared" si="20"/>
        <v>7.101730805738551E-5</v>
      </c>
      <c r="O101" s="30">
        <f t="shared" si="21"/>
        <v>121</v>
      </c>
      <c r="P101" s="30">
        <v>98</v>
      </c>
      <c r="Q101" s="24">
        <f t="shared" si="22"/>
        <v>0.48360655737704916</v>
      </c>
      <c r="R101" s="24">
        <f>SUM($Q$4:Q101)/P101</f>
        <v>1.5891602542656301E-3</v>
      </c>
      <c r="S101" s="24">
        <f t="shared" si="23"/>
        <v>2.249928824966227E-5</v>
      </c>
      <c r="T101" s="24"/>
      <c r="U101" s="24">
        <f t="shared" si="24"/>
        <v>0.49180327868852458</v>
      </c>
      <c r="V101" s="24">
        <f>SUM($U$4:U101)/P101</f>
        <v>9.785881565741051E-3</v>
      </c>
      <c r="W101" s="24">
        <f t="shared" si="25"/>
        <v>8.5316553143942092E-4</v>
      </c>
      <c r="X101" s="24"/>
      <c r="Y101" s="7"/>
      <c r="Z101" s="7"/>
    </row>
    <row r="102" spans="1:26" x14ac:dyDescent="0.25">
      <c r="A102" s="4">
        <v>42402</v>
      </c>
      <c r="B102">
        <v>1.56</v>
      </c>
      <c r="C102">
        <f t="shared" si="13"/>
        <v>-3.1055900621117905E-2</v>
      </c>
      <c r="E102">
        <f t="shared" si="14"/>
        <v>-2.9955313734552475E-2</v>
      </c>
      <c r="F102">
        <f t="shared" si="15"/>
        <v>8.973208209354681E-4</v>
      </c>
      <c r="G102">
        <f t="shared" si="16"/>
        <v>8.3259526147194446E-4</v>
      </c>
      <c r="J102" s="24">
        <f t="shared" si="17"/>
        <v>-0.43906560733621702</v>
      </c>
      <c r="L102" s="24">
        <f t="shared" si="18"/>
        <v>1.22036426452703E-2</v>
      </c>
      <c r="M102" s="30">
        <f t="shared" si="19"/>
        <v>77</v>
      </c>
      <c r="N102" s="24">
        <f t="shared" si="20"/>
        <v>1.22036426452703E-2</v>
      </c>
      <c r="O102" s="30">
        <f t="shared" si="21"/>
        <v>78</v>
      </c>
      <c r="P102" s="30">
        <v>99</v>
      </c>
      <c r="Q102" s="24">
        <f t="shared" si="22"/>
        <v>0.13114754098360659</v>
      </c>
      <c r="R102" s="24">
        <f>SUM($Q$4:Q102)/P102</f>
        <v>2.8978307666832153E-3</v>
      </c>
      <c r="S102" s="24">
        <f t="shared" si="23"/>
        <v>7.5576808371022487E-5</v>
      </c>
      <c r="T102" s="24"/>
      <c r="U102" s="24">
        <f t="shared" si="24"/>
        <v>0.13934426229508201</v>
      </c>
      <c r="V102" s="24">
        <f>SUM($U$4:U102)/P102</f>
        <v>1.1094552078158636E-2</v>
      </c>
      <c r="W102" s="24">
        <f t="shared" si="25"/>
        <v>1.1078017723347669E-3</v>
      </c>
      <c r="X102" s="24"/>
      <c r="Y102" s="7"/>
      <c r="Z102" s="7"/>
    </row>
    <row r="103" spans="1:26" x14ac:dyDescent="0.25">
      <c r="A103" s="4">
        <v>42403</v>
      </c>
      <c r="B103">
        <v>1.9</v>
      </c>
      <c r="C103">
        <f t="shared" si="13"/>
        <v>0.21794871794871784</v>
      </c>
      <c r="E103">
        <f t="shared" si="14"/>
        <v>0.21904930483528326</v>
      </c>
      <c r="F103">
        <f t="shared" si="15"/>
        <v>4.798259794882085E-2</v>
      </c>
      <c r="G103">
        <f t="shared" si="16"/>
        <v>4.84659748251417E-2</v>
      </c>
      <c r="J103" s="24">
        <f t="shared" si="17"/>
        <v>3.2106829832045038</v>
      </c>
      <c r="L103" s="24">
        <f t="shared" si="18"/>
        <v>0.71038290102090162</v>
      </c>
      <c r="M103" s="30">
        <f t="shared" si="19"/>
        <v>2</v>
      </c>
      <c r="N103" s="24">
        <f t="shared" si="20"/>
        <v>0.71038290102090162</v>
      </c>
      <c r="O103" s="30">
        <f t="shared" si="21"/>
        <v>3</v>
      </c>
      <c r="P103" s="30">
        <v>100</v>
      </c>
      <c r="Q103" s="24">
        <f t="shared" si="22"/>
        <v>-0.48360655737704916</v>
      </c>
      <c r="R103" s="24">
        <f>SUM($Q$4:Q103)/P103</f>
        <v>-1.9672131147541083E-3</v>
      </c>
      <c r="S103" s="24">
        <f t="shared" si="23"/>
        <v>3.5181158535096008E-5</v>
      </c>
      <c r="T103" s="24"/>
      <c r="U103" s="24">
        <f t="shared" si="24"/>
        <v>-0.47540983606557374</v>
      </c>
      <c r="V103" s="24">
        <f>SUM($U$4:U103)/P103</f>
        <v>6.2295081967213128E-3</v>
      </c>
      <c r="W103" s="24">
        <f t="shared" si="25"/>
        <v>3.5278883975470933E-4</v>
      </c>
      <c r="X103" s="24"/>
      <c r="Y103" s="7"/>
      <c r="Z103" s="7"/>
    </row>
    <row r="104" spans="1:26" x14ac:dyDescent="0.25">
      <c r="A104" s="4">
        <v>42404</v>
      </c>
      <c r="B104">
        <v>1.9300000000000002</v>
      </c>
      <c r="C104">
        <f t="shared" si="13"/>
        <v>1.5789473684210659E-2</v>
      </c>
      <c r="E104">
        <f t="shared" si="14"/>
        <v>1.6890060570776088E-2</v>
      </c>
      <c r="F104">
        <f t="shared" si="15"/>
        <v>2.8527414608448508E-4</v>
      </c>
      <c r="G104">
        <f t="shared" si="16"/>
        <v>3.236633959343488E-4</v>
      </c>
      <c r="J104" s="24">
        <f t="shared" si="17"/>
        <v>0.2475635798098606</v>
      </c>
      <c r="L104" s="24">
        <f t="shared" si="18"/>
        <v>4.7440486441809055E-3</v>
      </c>
      <c r="M104" s="30">
        <f t="shared" si="19"/>
        <v>92</v>
      </c>
      <c r="N104" s="24">
        <f t="shared" si="20"/>
        <v>4.7440486441809055E-3</v>
      </c>
      <c r="O104" s="30">
        <f t="shared" si="21"/>
        <v>93</v>
      </c>
      <c r="P104" s="30">
        <v>101</v>
      </c>
      <c r="Q104" s="24">
        <f t="shared" si="22"/>
        <v>0.25409836065573765</v>
      </c>
      <c r="R104" s="24">
        <f>SUM($Q$4:Q104)/P104</f>
        <v>5.6808959584482002E-4</v>
      </c>
      <c r="S104" s="24">
        <f t="shared" si="23"/>
        <v>2.9632095163291113E-6</v>
      </c>
      <c r="T104" s="24"/>
      <c r="U104" s="24">
        <f t="shared" si="24"/>
        <v>0.26229508196721307</v>
      </c>
      <c r="V104" s="24">
        <f>SUM($U$4:U104)/P104</f>
        <v>8.7648109073202411E-3</v>
      </c>
      <c r="W104" s="24">
        <f t="shared" si="25"/>
        <v>7.0536481221355151E-4</v>
      </c>
      <c r="X104" s="24"/>
      <c r="Y104" s="7"/>
      <c r="Z104" s="7"/>
    </row>
    <row r="105" spans="1:26" x14ac:dyDescent="0.25">
      <c r="A105" s="4">
        <v>42405</v>
      </c>
      <c r="B105">
        <v>1.8399999999999999</v>
      </c>
      <c r="C105">
        <f t="shared" si="13"/>
        <v>-4.6632124352331758E-2</v>
      </c>
      <c r="E105">
        <f t="shared" si="14"/>
        <v>-4.5531537465766332E-2</v>
      </c>
      <c r="F105">
        <f t="shared" si="15"/>
        <v>2.073120903996483E-3</v>
      </c>
      <c r="G105">
        <f t="shared" si="16"/>
        <v>1.9741093693713932E-3</v>
      </c>
      <c r="J105" s="24">
        <f t="shared" si="17"/>
        <v>-0.66737181681723023</v>
      </c>
      <c r="L105" s="24">
        <f t="shared" si="18"/>
        <v>2.8935217867919832E-2</v>
      </c>
      <c r="M105" s="30">
        <f t="shared" si="19"/>
        <v>49</v>
      </c>
      <c r="N105" s="24">
        <f t="shared" si="20"/>
        <v>2.8935217867919832E-2</v>
      </c>
      <c r="O105" s="30">
        <f t="shared" si="21"/>
        <v>50</v>
      </c>
      <c r="P105" s="30">
        <v>102</v>
      </c>
      <c r="Q105" s="24">
        <f t="shared" si="22"/>
        <v>-9.8360655737704916E-2</v>
      </c>
      <c r="R105" s="24">
        <f>SUM($Q$4:Q105)/P105</f>
        <v>-4.0180006428802055E-4</v>
      </c>
      <c r="S105" s="24">
        <f t="shared" si="23"/>
        <v>1.4970196135917693E-6</v>
      </c>
      <c r="T105" s="24"/>
      <c r="U105" s="24">
        <f t="shared" si="24"/>
        <v>-9.0163934426229497E-2</v>
      </c>
      <c r="V105" s="24">
        <f>SUM($U$4:U105)/P105</f>
        <v>7.7949212471874006E-3</v>
      </c>
      <c r="W105" s="24">
        <f t="shared" si="25"/>
        <v>5.634183017713696E-4</v>
      </c>
      <c r="X105" s="24"/>
      <c r="Y105" s="7"/>
      <c r="Z105" s="7"/>
    </row>
    <row r="106" spans="1:26" x14ac:dyDescent="0.25">
      <c r="A106" s="4">
        <v>42408</v>
      </c>
      <c r="B106">
        <v>1.85</v>
      </c>
      <c r="C106">
        <f t="shared" si="13"/>
        <v>5.4347826086957778E-3</v>
      </c>
      <c r="E106">
        <f t="shared" si="14"/>
        <v>6.5353694952612063E-3</v>
      </c>
      <c r="F106">
        <f t="shared" si="15"/>
        <v>4.2711054439590712E-5</v>
      </c>
      <c r="G106">
        <f t="shared" si="16"/>
        <v>5.8307829865158907E-5</v>
      </c>
      <c r="J106" s="24">
        <f t="shared" si="17"/>
        <v>9.5791217612707688E-2</v>
      </c>
      <c r="L106" s="24">
        <f t="shared" si="18"/>
        <v>8.5463844441972694E-4</v>
      </c>
      <c r="M106" s="30">
        <f t="shared" si="19"/>
        <v>116</v>
      </c>
      <c r="N106" s="24">
        <f t="shared" si="20"/>
        <v>8.5463844441972694E-4</v>
      </c>
      <c r="O106" s="30">
        <f t="shared" si="21"/>
        <v>117</v>
      </c>
      <c r="P106" s="30">
        <v>103</v>
      </c>
      <c r="Q106" s="24">
        <f t="shared" si="22"/>
        <v>0.45081967213114749</v>
      </c>
      <c r="R106" s="24">
        <f>SUM($Q$4:Q106)/P106</f>
        <v>3.9789909279006738E-3</v>
      </c>
      <c r="S106" s="24">
        <f t="shared" si="23"/>
        <v>1.4824854425859402E-4</v>
      </c>
      <c r="T106" s="24"/>
      <c r="U106" s="24">
        <f t="shared" si="24"/>
        <v>0.45901639344262291</v>
      </c>
      <c r="V106" s="24">
        <f>SUM($U$4:U106)/P106</f>
        <v>1.2175712239376094E-2</v>
      </c>
      <c r="W106" s="24">
        <f t="shared" si="25"/>
        <v>1.3881400690197781E-3</v>
      </c>
      <c r="X106" s="24"/>
      <c r="Y106" s="7"/>
      <c r="Z106" s="7"/>
    </row>
    <row r="107" spans="1:26" x14ac:dyDescent="0.25">
      <c r="A107" s="4">
        <v>42409</v>
      </c>
      <c r="B107">
        <v>1.78</v>
      </c>
      <c r="C107">
        <f t="shared" si="13"/>
        <v>-3.7837837837837868E-2</v>
      </c>
      <c r="E107">
        <f t="shared" si="14"/>
        <v>-3.6737250951272442E-2</v>
      </c>
      <c r="F107">
        <f t="shared" si="15"/>
        <v>1.349625607456768E-3</v>
      </c>
      <c r="G107">
        <f t="shared" si="16"/>
        <v>1.2699718256607804E-3</v>
      </c>
      <c r="J107" s="24">
        <f t="shared" si="17"/>
        <v>-0.53847085507830783</v>
      </c>
      <c r="L107" s="24">
        <f t="shared" si="18"/>
        <v>1.8614425336178683E-2</v>
      </c>
      <c r="M107" s="30">
        <f t="shared" si="19"/>
        <v>63</v>
      </c>
      <c r="N107" s="24">
        <f t="shared" si="20"/>
        <v>1.8614425336178683E-2</v>
      </c>
      <c r="O107" s="30">
        <f t="shared" si="21"/>
        <v>64</v>
      </c>
      <c r="P107" s="30">
        <v>104</v>
      </c>
      <c r="Q107" s="24">
        <f t="shared" si="22"/>
        <v>1.6393442622950838E-2</v>
      </c>
      <c r="R107" s="24">
        <f>SUM($Q$4:Q107)/P107</f>
        <v>4.0983606557376947E-3</v>
      </c>
      <c r="S107" s="24">
        <f t="shared" si="23"/>
        <v>1.5880384060980597E-4</v>
      </c>
      <c r="T107" s="24"/>
      <c r="U107" s="24">
        <f t="shared" si="24"/>
        <v>2.4590163934426257E-2</v>
      </c>
      <c r="V107" s="24">
        <f>SUM($U$4:U107)/P107</f>
        <v>1.2295081967213116E-2</v>
      </c>
      <c r="W107" s="24">
        <f t="shared" si="25"/>
        <v>1.4292345654882612E-3</v>
      </c>
      <c r="X107" s="24"/>
      <c r="Y107" s="7"/>
      <c r="Z107" s="7"/>
    </row>
    <row r="108" spans="1:26" x14ac:dyDescent="0.25">
      <c r="A108" s="4">
        <v>42410</v>
      </c>
      <c r="B108">
        <v>1.79</v>
      </c>
      <c r="C108">
        <f t="shared" si="13"/>
        <v>5.6179775280898927E-3</v>
      </c>
      <c r="E108">
        <f t="shared" si="14"/>
        <v>6.7185644146553212E-3</v>
      </c>
      <c r="F108">
        <f t="shared" si="15"/>
        <v>4.5139107793872796E-5</v>
      </c>
      <c r="G108">
        <f t="shared" si="16"/>
        <v>6.1139127071382142E-5</v>
      </c>
      <c r="J108" s="24">
        <f t="shared" si="17"/>
        <v>9.847637021225826E-2</v>
      </c>
      <c r="L108" s="24">
        <f t="shared" si="18"/>
        <v>8.9613776699119557E-4</v>
      </c>
      <c r="M108" s="30">
        <f t="shared" si="19"/>
        <v>115</v>
      </c>
      <c r="N108" s="24">
        <f t="shared" si="20"/>
        <v>8.9613776699119557E-4</v>
      </c>
      <c r="O108" s="30">
        <f t="shared" si="21"/>
        <v>116</v>
      </c>
      <c r="P108" s="30">
        <v>105</v>
      </c>
      <c r="Q108" s="24">
        <f t="shared" si="22"/>
        <v>0.44262295081967218</v>
      </c>
      <c r="R108" s="24">
        <f>SUM($Q$4:Q108)/P108</f>
        <v>8.2747853239656423E-3</v>
      </c>
      <c r="S108" s="24">
        <f t="shared" si="23"/>
        <v>6.5359705241457313E-4</v>
      </c>
      <c r="T108" s="24"/>
      <c r="U108" s="24">
        <f t="shared" si="24"/>
        <v>0.45081967213114749</v>
      </c>
      <c r="V108" s="24">
        <f>SUM($U$4:U108)/P108</f>
        <v>1.6471506635441061E-2</v>
      </c>
      <c r="W108" s="24">
        <f t="shared" si="25"/>
        <v>2.5897823398495258E-3</v>
      </c>
      <c r="X108" s="24"/>
      <c r="Y108" s="7"/>
      <c r="Z108" s="7"/>
    </row>
    <row r="109" spans="1:26" x14ac:dyDescent="0.25">
      <c r="A109" s="4">
        <v>42411</v>
      </c>
      <c r="B109">
        <v>1.85</v>
      </c>
      <c r="C109">
        <f t="shared" si="13"/>
        <v>3.3519553072625725E-2</v>
      </c>
      <c r="E109">
        <f t="shared" si="14"/>
        <v>3.4620139959191151E-2</v>
      </c>
      <c r="F109">
        <f t="shared" si="15"/>
        <v>1.198554090793984E-3</v>
      </c>
      <c r="G109">
        <f t="shared" si="16"/>
        <v>1.2759703263891546E-3</v>
      </c>
      <c r="J109" s="24">
        <f t="shared" si="17"/>
        <v>0.50743961194817344</v>
      </c>
      <c r="L109" s="24">
        <f t="shared" si="18"/>
        <v>1.8702347478765775E-2</v>
      </c>
      <c r="M109" s="30">
        <f t="shared" si="19"/>
        <v>62</v>
      </c>
      <c r="N109" s="24">
        <f t="shared" si="20"/>
        <v>1.8702347478765775E-2</v>
      </c>
      <c r="O109" s="30">
        <f t="shared" si="21"/>
        <v>63</v>
      </c>
      <c r="P109" s="30">
        <v>106</v>
      </c>
      <c r="Q109" s="24">
        <f t="shared" si="22"/>
        <v>8.1967213114754189E-3</v>
      </c>
      <c r="R109" s="24">
        <f>SUM($Q$4:Q109)/P109</f>
        <v>8.2740488710176217E-3</v>
      </c>
      <c r="S109" s="24">
        <f t="shared" si="23"/>
        <v>6.597043436653387E-4</v>
      </c>
      <c r="T109" s="24"/>
      <c r="U109" s="24">
        <f t="shared" si="24"/>
        <v>1.6393442622950838E-2</v>
      </c>
      <c r="V109" s="24">
        <f>SUM($U$4:U109)/P109</f>
        <v>1.6470770182493041E-2</v>
      </c>
      <c r="W109" s="24">
        <f t="shared" si="25"/>
        <v>2.6142131511706539E-3</v>
      </c>
      <c r="X109" s="24"/>
      <c r="Y109" s="7"/>
      <c r="Z109" s="7"/>
    </row>
    <row r="110" spans="1:26" x14ac:dyDescent="0.25">
      <c r="A110" s="4">
        <v>42412</v>
      </c>
      <c r="B110">
        <v>1.95</v>
      </c>
      <c r="C110">
        <f t="shared" si="13"/>
        <v>5.4054054054053981E-2</v>
      </c>
      <c r="E110">
        <f t="shared" si="14"/>
        <v>5.5154640940619407E-2</v>
      </c>
      <c r="F110">
        <f t="shared" si="15"/>
        <v>3.0420344172886506E-3</v>
      </c>
      <c r="G110">
        <f t="shared" si="16"/>
        <v>3.1646506578884709E-3</v>
      </c>
      <c r="J110" s="24">
        <f t="shared" si="17"/>
        <v>0.80842104130831027</v>
      </c>
      <c r="L110" s="24">
        <f t="shared" si="18"/>
        <v>4.6385401782990832E-2</v>
      </c>
      <c r="M110" s="30">
        <f t="shared" si="19"/>
        <v>38</v>
      </c>
      <c r="N110" s="24">
        <f t="shared" si="20"/>
        <v>4.6385401782990832E-2</v>
      </c>
      <c r="O110" s="30">
        <f t="shared" si="21"/>
        <v>39</v>
      </c>
      <c r="P110" s="30">
        <v>107</v>
      </c>
      <c r="Q110" s="24">
        <f t="shared" si="22"/>
        <v>-0.18852459016393441</v>
      </c>
      <c r="R110" s="24">
        <f>SUM($Q$4:Q110)/P110</f>
        <v>6.434809253868537E-3</v>
      </c>
      <c r="S110" s="24">
        <f t="shared" si="23"/>
        <v>4.0277494584572005E-4</v>
      </c>
      <c r="T110" s="24"/>
      <c r="U110" s="24">
        <f t="shared" si="24"/>
        <v>-0.18032786885245899</v>
      </c>
      <c r="V110" s="24">
        <f>SUM($U$4:U110)/P110</f>
        <v>1.4631530565343956E-2</v>
      </c>
      <c r="W110" s="24">
        <f t="shared" si="25"/>
        <v>2.0824309522956001E-3</v>
      </c>
      <c r="X110" s="24"/>
      <c r="Y110" s="7"/>
      <c r="Z110" s="7"/>
    </row>
    <row r="111" spans="1:26" x14ac:dyDescent="0.25">
      <c r="A111" s="4">
        <v>42416</v>
      </c>
      <c r="B111">
        <v>2.09</v>
      </c>
      <c r="C111">
        <f t="shared" si="13"/>
        <v>7.1794871794871748E-2</v>
      </c>
      <c r="E111">
        <f t="shared" si="14"/>
        <v>7.2895458681437181E-2</v>
      </c>
      <c r="F111">
        <f t="shared" si="15"/>
        <v>5.3137478963771155E-3</v>
      </c>
      <c r="G111">
        <f t="shared" si="16"/>
        <v>5.4754147597019191E-3</v>
      </c>
      <c r="J111" s="24">
        <f t="shared" si="17"/>
        <v>1.0684544692683215</v>
      </c>
      <c r="L111" s="24">
        <f t="shared" si="18"/>
        <v>8.0255086900098055E-2</v>
      </c>
      <c r="M111" s="30">
        <f t="shared" si="19"/>
        <v>25</v>
      </c>
      <c r="N111" s="24">
        <f t="shared" si="20"/>
        <v>8.0255086900098055E-2</v>
      </c>
      <c r="O111" s="30">
        <f t="shared" si="21"/>
        <v>26</v>
      </c>
      <c r="P111" s="30">
        <v>108</v>
      </c>
      <c r="Q111" s="24">
        <f t="shared" si="22"/>
        <v>-0.29508196721311475</v>
      </c>
      <c r="R111" s="24">
        <f>SUM($Q$4:Q111)/P111</f>
        <v>3.6429872495446175E-3</v>
      </c>
      <c r="S111" s="24">
        <f t="shared" si="23"/>
        <v>1.3030058716702027E-4</v>
      </c>
      <c r="T111" s="24"/>
      <c r="U111" s="24">
        <f t="shared" si="24"/>
        <v>-0.28688524590163933</v>
      </c>
      <c r="V111" s="24">
        <f>SUM($U$4:U111)/P111</f>
        <v>1.1839708561020037E-2</v>
      </c>
      <c r="W111" s="24">
        <f t="shared" si="25"/>
        <v>1.3762999519516587E-3</v>
      </c>
      <c r="X111" s="24"/>
      <c r="Y111" s="7"/>
      <c r="Z111" s="7"/>
    </row>
    <row r="112" spans="1:26" x14ac:dyDescent="0.25">
      <c r="A112" s="4">
        <v>42417</v>
      </c>
      <c r="B112">
        <v>2.06</v>
      </c>
      <c r="C112">
        <f t="shared" si="13"/>
        <v>-1.435406698564584E-2</v>
      </c>
      <c r="E112">
        <f t="shared" si="14"/>
        <v>-1.3253480099080412E-2</v>
      </c>
      <c r="F112">
        <f t="shared" si="15"/>
        <v>1.7565473473672052E-4</v>
      </c>
      <c r="G112">
        <f t="shared" si="16"/>
        <v>1.4769281343479277E-4</v>
      </c>
      <c r="J112" s="24">
        <f t="shared" si="17"/>
        <v>-0.19426093615935028</v>
      </c>
      <c r="L112" s="24">
        <f t="shared" si="18"/>
        <v>2.1647857006132161E-3</v>
      </c>
      <c r="M112" s="30">
        <f t="shared" si="19"/>
        <v>100</v>
      </c>
      <c r="N112" s="24">
        <f t="shared" si="20"/>
        <v>2.1647857006132161E-3</v>
      </c>
      <c r="O112" s="30">
        <f t="shared" si="21"/>
        <v>101</v>
      </c>
      <c r="P112" s="30">
        <v>109</v>
      </c>
      <c r="Q112" s="24">
        <f t="shared" si="22"/>
        <v>0.31967213114754101</v>
      </c>
      <c r="R112" s="24">
        <f>SUM($Q$4:Q112)/P112</f>
        <v>6.5423371935629327E-3</v>
      </c>
      <c r="S112" s="24">
        <f t="shared" si="23"/>
        <v>4.2413065263783477E-4</v>
      </c>
      <c r="T112" s="24"/>
      <c r="U112" s="24">
        <f t="shared" si="24"/>
        <v>0.32786885245901642</v>
      </c>
      <c r="V112" s="24">
        <f>SUM($U$4:U112)/P112</f>
        <v>1.4739058505038352E-2</v>
      </c>
      <c r="W112" s="24">
        <f t="shared" si="25"/>
        <v>2.1526493792753481E-3</v>
      </c>
      <c r="X112" s="24"/>
      <c r="Y112" s="7"/>
      <c r="Z112" s="7"/>
    </row>
    <row r="113" spans="1:26" x14ac:dyDescent="0.25">
      <c r="A113" s="4">
        <v>42418</v>
      </c>
      <c r="B113">
        <v>1.96</v>
      </c>
      <c r="C113">
        <f t="shared" si="13"/>
        <v>-4.854368932038839E-2</v>
      </c>
      <c r="E113">
        <f t="shared" si="14"/>
        <v>-4.7443102433822965E-2</v>
      </c>
      <c r="F113">
        <f t="shared" si="15"/>
        <v>2.2508479685462183E-3</v>
      </c>
      <c r="G113">
        <f t="shared" si="16"/>
        <v>2.1476287472478066E-3</v>
      </c>
      <c r="J113" s="24">
        <f t="shared" si="17"/>
        <v>-0.69539029931752572</v>
      </c>
      <c r="L113" s="24">
        <f t="shared" si="18"/>
        <v>3.147855264007518E-2</v>
      </c>
      <c r="M113" s="30">
        <f t="shared" si="19"/>
        <v>46</v>
      </c>
      <c r="N113" s="24">
        <f t="shared" si="20"/>
        <v>3.147855264007518E-2</v>
      </c>
      <c r="O113" s="30">
        <f t="shared" si="21"/>
        <v>47</v>
      </c>
      <c r="P113" s="30">
        <v>110</v>
      </c>
      <c r="Q113" s="24">
        <f t="shared" si="22"/>
        <v>-0.12295081967213117</v>
      </c>
      <c r="R113" s="24">
        <f>SUM($Q$4:Q113)/P113</f>
        <v>5.3651266766020769E-3</v>
      </c>
      <c r="S113" s="24">
        <f t="shared" si="23"/>
        <v>2.8784584255987246E-4</v>
      </c>
      <c r="T113" s="24"/>
      <c r="U113" s="24">
        <f t="shared" si="24"/>
        <v>-0.11475409836065575</v>
      </c>
      <c r="V113" s="24">
        <f>SUM($U$4:U113)/P113</f>
        <v>1.3561847988077497E-2</v>
      </c>
      <c r="W113" s="24">
        <f t="shared" si="25"/>
        <v>1.8392372085172164E-3</v>
      </c>
      <c r="X113" s="24"/>
      <c r="Y113" s="7"/>
      <c r="Z113" s="7"/>
    </row>
    <row r="114" spans="1:26" x14ac:dyDescent="0.25">
      <c r="A114" s="4">
        <v>42419</v>
      </c>
      <c r="B114">
        <v>1.81</v>
      </c>
      <c r="C114">
        <f t="shared" si="13"/>
        <v>-7.6530612244897919E-2</v>
      </c>
      <c r="E114">
        <f t="shared" si="14"/>
        <v>-7.5430025358332486E-2</v>
      </c>
      <c r="F114">
        <f t="shared" si="15"/>
        <v>5.6896887255586817E-3</v>
      </c>
      <c r="G114">
        <f t="shared" si="16"/>
        <v>5.5248654235282042E-3</v>
      </c>
      <c r="J114" s="24">
        <f t="shared" si="17"/>
        <v>-1.1056045077284946</v>
      </c>
      <c r="L114" s="24">
        <f t="shared" si="18"/>
        <v>8.0979902735394182E-2</v>
      </c>
      <c r="M114" s="30">
        <f t="shared" si="19"/>
        <v>24</v>
      </c>
      <c r="N114" s="24">
        <f t="shared" si="20"/>
        <v>8.0979902735394182E-2</v>
      </c>
      <c r="O114" s="30">
        <f t="shared" si="21"/>
        <v>25</v>
      </c>
      <c r="P114" s="30">
        <v>111</v>
      </c>
      <c r="Q114" s="24">
        <f t="shared" si="22"/>
        <v>-0.30327868852459017</v>
      </c>
      <c r="R114" s="24">
        <f>SUM($Q$4:Q114)/P114</f>
        <v>2.5845517648796245E-3</v>
      </c>
      <c r="S114" s="24">
        <f t="shared" si="23"/>
        <v>6.7406342601182217E-5</v>
      </c>
      <c r="T114" s="24"/>
      <c r="U114" s="24">
        <f t="shared" si="24"/>
        <v>-0.29508196721311475</v>
      </c>
      <c r="V114" s="24">
        <f>SUM($U$4:U114)/P114</f>
        <v>1.0781273076355045E-2</v>
      </c>
      <c r="W114" s="24">
        <f t="shared" si="25"/>
        <v>1.1729253868463763E-3</v>
      </c>
      <c r="X114" s="24"/>
      <c r="Y114" s="7"/>
      <c r="Z114" s="7"/>
    </row>
    <row r="115" spans="1:26" x14ac:dyDescent="0.25">
      <c r="A115" s="4">
        <v>42422</v>
      </c>
      <c r="B115">
        <v>1.98</v>
      </c>
      <c r="C115">
        <f t="shared" si="13"/>
        <v>9.3922651933701612E-2</v>
      </c>
      <c r="E115">
        <f t="shared" si="14"/>
        <v>9.5023238820267045E-2</v>
      </c>
      <c r="F115">
        <f t="shared" si="15"/>
        <v>9.0294159158935058E-3</v>
      </c>
      <c r="G115">
        <f t="shared" si="16"/>
        <v>9.2397898685175079E-3</v>
      </c>
      <c r="J115" s="24">
        <f t="shared" si="17"/>
        <v>1.3927891536502464</v>
      </c>
      <c r="L115" s="24">
        <f t="shared" si="18"/>
        <v>0.13543086165711538</v>
      </c>
      <c r="M115" s="30">
        <f t="shared" si="19"/>
        <v>15</v>
      </c>
      <c r="N115" s="24">
        <f t="shared" si="20"/>
        <v>0.13543086165711538</v>
      </c>
      <c r="O115" s="30">
        <f t="shared" si="21"/>
        <v>16</v>
      </c>
      <c r="P115" s="30">
        <v>112</v>
      </c>
      <c r="Q115" s="24">
        <f t="shared" si="22"/>
        <v>-0.37704918032786883</v>
      </c>
      <c r="R115" s="24">
        <f>SUM($Q$4:Q115)/P115</f>
        <v>-8.0503512880562942E-4</v>
      </c>
      <c r="S115" s="24">
        <f t="shared" si="23"/>
        <v>6.5986485967675265E-6</v>
      </c>
      <c r="T115" s="24"/>
      <c r="U115" s="24">
        <f t="shared" si="24"/>
        <v>-0.36885245901639341</v>
      </c>
      <c r="V115" s="24">
        <f>SUM($U$4:U115)/P115</f>
        <v>7.3916861826697914E-3</v>
      </c>
      <c r="W115" s="24">
        <f t="shared" si="25"/>
        <v>5.5630425070763725E-4</v>
      </c>
      <c r="X115" s="24"/>
      <c r="Y115" s="7"/>
      <c r="Z115" s="7"/>
    </row>
    <row r="116" spans="1:26" x14ac:dyDescent="0.25">
      <c r="A116" s="4">
        <v>42423</v>
      </c>
      <c r="B116">
        <v>1.81</v>
      </c>
      <c r="C116">
        <f t="shared" si="13"/>
        <v>-8.5858585858585829E-2</v>
      </c>
      <c r="E116">
        <f t="shared" si="14"/>
        <v>-8.4757998972020396E-2</v>
      </c>
      <c r="F116">
        <f t="shared" si="15"/>
        <v>7.1839183897410104E-3</v>
      </c>
      <c r="G116">
        <f t="shared" si="16"/>
        <v>6.9985625968356259E-3</v>
      </c>
      <c r="J116" s="24">
        <f t="shared" si="17"/>
        <v>-1.2423279096665607</v>
      </c>
      <c r="L116" s="24">
        <f t="shared" si="18"/>
        <v>0.10258040240505842</v>
      </c>
      <c r="M116" s="30">
        <f t="shared" si="19"/>
        <v>19</v>
      </c>
      <c r="N116" s="24">
        <f t="shared" si="20"/>
        <v>0.10258040240505842</v>
      </c>
      <c r="O116" s="30">
        <f t="shared" si="21"/>
        <v>20</v>
      </c>
      <c r="P116" s="30">
        <v>113</v>
      </c>
      <c r="Q116" s="24">
        <f t="shared" si="22"/>
        <v>-0.34426229508196721</v>
      </c>
      <c r="R116" s="24">
        <f>SUM($Q$4:Q116)/P116</f>
        <v>-3.8444799071521919E-3</v>
      </c>
      <c r="S116" s="24">
        <f t="shared" si="23"/>
        <v>1.5183117368037754E-4</v>
      </c>
      <c r="T116" s="24"/>
      <c r="U116" s="24">
        <f t="shared" si="24"/>
        <v>-0.33606557377049184</v>
      </c>
      <c r="V116" s="24">
        <f>SUM($U$4:U116)/P116</f>
        <v>4.3522414043232283E-3</v>
      </c>
      <c r="W116" s="24">
        <f t="shared" si="25"/>
        <v>1.9458605384455575E-4</v>
      </c>
      <c r="X116" s="24"/>
      <c r="Y116" s="7"/>
      <c r="Z116" s="7"/>
    </row>
    <row r="117" spans="1:26" x14ac:dyDescent="0.25">
      <c r="A117" s="4">
        <v>42424</v>
      </c>
      <c r="B117">
        <v>1.8599999999999999</v>
      </c>
      <c r="C117">
        <f t="shared" si="13"/>
        <v>2.7624309392265095E-2</v>
      </c>
      <c r="E117">
        <f t="shared" si="14"/>
        <v>2.8724896278830524E-2</v>
      </c>
      <c r="F117">
        <f t="shared" si="15"/>
        <v>8.2511966622957175E-4</v>
      </c>
      <c r="G117">
        <f t="shared" si="16"/>
        <v>8.8955944604931743E-4</v>
      </c>
      <c r="J117" s="24">
        <f t="shared" si="17"/>
        <v>0.42103094436253236</v>
      </c>
      <c r="L117" s="24">
        <f t="shared" si="18"/>
        <v>1.3038586806413477E-2</v>
      </c>
      <c r="M117" s="30">
        <f t="shared" si="19"/>
        <v>76</v>
      </c>
      <c r="N117" s="24">
        <f t="shared" si="20"/>
        <v>1.3038586806413477E-2</v>
      </c>
      <c r="O117" s="30">
        <f t="shared" si="21"/>
        <v>77</v>
      </c>
      <c r="P117" s="30">
        <v>114</v>
      </c>
      <c r="Q117" s="24">
        <f t="shared" si="22"/>
        <v>0.12295081967213117</v>
      </c>
      <c r="R117" s="24">
        <f>SUM($Q$4:Q117)/P117</f>
        <v>-2.7322404371584782E-3</v>
      </c>
      <c r="S117" s="24">
        <f t="shared" si="23"/>
        <v>7.7365973630419142E-5</v>
      </c>
      <c r="T117" s="24"/>
      <c r="U117" s="24">
        <f t="shared" si="24"/>
        <v>0.13114754098360659</v>
      </c>
      <c r="V117" s="24">
        <f>SUM($U$4:U117)/P117</f>
        <v>5.4644808743169425E-3</v>
      </c>
      <c r="W117" s="24">
        <f t="shared" si="25"/>
        <v>3.0946389452167494E-4</v>
      </c>
      <c r="X117" s="24"/>
      <c r="Y117" s="7"/>
      <c r="Z117" s="7"/>
    </row>
    <row r="118" spans="1:26" x14ac:dyDescent="0.25">
      <c r="A118" s="4">
        <v>42425</v>
      </c>
      <c r="B118">
        <v>1.8399999999999999</v>
      </c>
      <c r="C118">
        <f t="shared" si="13"/>
        <v>-1.075268817204302E-2</v>
      </c>
      <c r="E118">
        <f t="shared" si="14"/>
        <v>-9.6521012854775927E-3</v>
      </c>
      <c r="F118">
        <f t="shared" si="15"/>
        <v>9.3163059225118193E-5</v>
      </c>
      <c r="G118">
        <f t="shared" si="16"/>
        <v>7.3128398514802086E-5</v>
      </c>
      <c r="J118" s="24">
        <f t="shared" si="17"/>
        <v>-0.14147425563734339</v>
      </c>
      <c r="L118" s="24">
        <f t="shared" si="18"/>
        <v>1.0718687506314037E-3</v>
      </c>
      <c r="M118" s="30">
        <f t="shared" si="19"/>
        <v>114</v>
      </c>
      <c r="N118" s="24">
        <f t="shared" si="20"/>
        <v>1.0718687506314037E-3</v>
      </c>
      <c r="O118" s="30">
        <f t="shared" si="21"/>
        <v>115</v>
      </c>
      <c r="P118" s="30">
        <v>115</v>
      </c>
      <c r="Q118" s="24">
        <f t="shared" si="22"/>
        <v>0.43442622950819676</v>
      </c>
      <c r="R118" s="24">
        <f>SUM($Q$4:Q118)/P118</f>
        <v>1.0691375623663498E-3</v>
      </c>
      <c r="S118" s="24">
        <f t="shared" si="23"/>
        <v>1.1950121785018724E-5</v>
      </c>
      <c r="T118" s="24"/>
      <c r="U118" s="24">
        <f t="shared" si="24"/>
        <v>0.44262295081967218</v>
      </c>
      <c r="V118" s="24">
        <f>SUM($U$4:U118)/P118</f>
        <v>9.2658588738417699E-3</v>
      </c>
      <c r="W118" s="24">
        <f t="shared" si="25"/>
        <v>8.9758692518586479E-4</v>
      </c>
      <c r="X118" s="24"/>
      <c r="Y118" s="7"/>
      <c r="Z118" s="7"/>
    </row>
    <row r="119" spans="1:26" x14ac:dyDescent="0.25">
      <c r="A119" s="4">
        <v>42426</v>
      </c>
      <c r="B119">
        <v>1.8199999999999998</v>
      </c>
      <c r="C119">
        <f t="shared" si="13"/>
        <v>-1.0869565217391314E-2</v>
      </c>
      <c r="E119">
        <f t="shared" si="14"/>
        <v>-9.7689783308258869E-3</v>
      </c>
      <c r="F119">
        <f t="shared" si="15"/>
        <v>9.5432937628145729E-5</v>
      </c>
      <c r="G119">
        <f t="shared" si="16"/>
        <v>7.5141010230927926E-5</v>
      </c>
      <c r="J119" s="24">
        <f t="shared" si="17"/>
        <v>-0.14318736374745206</v>
      </c>
      <c r="L119" s="24">
        <f t="shared" si="18"/>
        <v>1.1013683109866502E-3</v>
      </c>
      <c r="M119" s="30">
        <f t="shared" si="19"/>
        <v>113</v>
      </c>
      <c r="N119" s="24">
        <f t="shared" si="20"/>
        <v>1.1013683109866502E-3</v>
      </c>
      <c r="O119" s="30">
        <f t="shared" si="21"/>
        <v>114</v>
      </c>
      <c r="P119" s="30">
        <v>116</v>
      </c>
      <c r="Q119" s="24">
        <f t="shared" si="22"/>
        <v>0.42622950819672134</v>
      </c>
      <c r="R119" s="24">
        <f>SUM($Q$4:Q119)/P119</f>
        <v>4.7343131712832033E-3</v>
      </c>
      <c r="S119" s="24">
        <f t="shared" si="23"/>
        <v>2.3636287814901203E-4</v>
      </c>
      <c r="T119" s="24"/>
      <c r="U119" s="24">
        <f t="shared" si="24"/>
        <v>0.43442622950819676</v>
      </c>
      <c r="V119" s="24">
        <f>SUM($U$4:U119)/P119</f>
        <v>1.2931034482758624E-2</v>
      </c>
      <c r="W119" s="24">
        <f t="shared" si="25"/>
        <v>1.7633228840125399E-3</v>
      </c>
      <c r="X119" s="24"/>
      <c r="Y119" s="7"/>
      <c r="Z119" s="7"/>
    </row>
    <row r="120" spans="1:26" x14ac:dyDescent="0.25">
      <c r="A120" s="4">
        <v>42429</v>
      </c>
      <c r="B120">
        <v>2.16</v>
      </c>
      <c r="C120">
        <f t="shared" si="13"/>
        <v>0.18681318681318698</v>
      </c>
      <c r="E120">
        <f t="shared" si="14"/>
        <v>0.1879137736997524</v>
      </c>
      <c r="F120">
        <f t="shared" si="15"/>
        <v>3.5311586346081759E-2</v>
      </c>
      <c r="G120">
        <f t="shared" si="16"/>
        <v>3.5726428507854575E-2</v>
      </c>
      <c r="J120" s="24">
        <f t="shared" si="17"/>
        <v>2.7543185128171004</v>
      </c>
      <c r="L120" s="24">
        <f t="shared" si="18"/>
        <v>0.52365487371482722</v>
      </c>
      <c r="M120" s="30">
        <f t="shared" si="19"/>
        <v>4</v>
      </c>
      <c r="N120" s="24">
        <f t="shared" si="20"/>
        <v>0.52365487371482722</v>
      </c>
      <c r="O120" s="30">
        <f t="shared" si="21"/>
        <v>5</v>
      </c>
      <c r="P120" s="30">
        <v>117</v>
      </c>
      <c r="Q120" s="24">
        <f t="shared" si="22"/>
        <v>-0.46721311475409838</v>
      </c>
      <c r="R120" s="24">
        <f>SUM($Q$4:Q120)/P120</f>
        <v>7.0057447106626708E-4</v>
      </c>
      <c r="S120" s="24">
        <f t="shared" si="23"/>
        <v>5.2203760884222041E-6</v>
      </c>
      <c r="T120" s="24"/>
      <c r="U120" s="24">
        <f t="shared" si="24"/>
        <v>-0.45901639344262296</v>
      </c>
      <c r="V120" s="24">
        <f>SUM($U$4:U120)/P120</f>
        <v>8.8972957825416872E-3</v>
      </c>
      <c r="W120" s="24">
        <f t="shared" si="25"/>
        <v>8.4199445930163534E-4</v>
      </c>
      <c r="X120" s="24"/>
      <c r="Y120" s="7"/>
      <c r="Z120" s="7"/>
    </row>
    <row r="121" spans="1:26" x14ac:dyDescent="0.25">
      <c r="A121" s="4">
        <v>42430</v>
      </c>
      <c r="B121">
        <v>2.2800000000000002</v>
      </c>
      <c r="C121">
        <f t="shared" si="13"/>
        <v>5.5555555555555601E-2</v>
      </c>
      <c r="E121">
        <f t="shared" si="14"/>
        <v>5.6656142442121027E-2</v>
      </c>
      <c r="F121">
        <f t="shared" si="15"/>
        <v>3.2099184764219075E-3</v>
      </c>
      <c r="G121">
        <f t="shared" si="16"/>
        <v>3.3358397827471498E-3</v>
      </c>
      <c r="J121" s="24">
        <f t="shared" si="17"/>
        <v>0.83042907883096917</v>
      </c>
      <c r="L121" s="24">
        <f t="shared" si="18"/>
        <v>4.8894581214109029E-2</v>
      </c>
      <c r="M121" s="30">
        <f t="shared" si="19"/>
        <v>36</v>
      </c>
      <c r="N121" s="24">
        <f t="shared" si="20"/>
        <v>4.8894581214109029E-2</v>
      </c>
      <c r="O121" s="30">
        <f t="shared" si="21"/>
        <v>37</v>
      </c>
      <c r="P121" s="30">
        <v>118</v>
      </c>
      <c r="Q121" s="24">
        <f t="shared" si="22"/>
        <v>-0.20491803278688525</v>
      </c>
      <c r="R121" s="24">
        <f>SUM($Q$4:Q121)/P121</f>
        <v>-1.0419560989163728E-3</v>
      </c>
      <c r="S121" s="24">
        <f t="shared" si="23"/>
        <v>1.1646305129467733E-5</v>
      </c>
      <c r="T121" s="24"/>
      <c r="U121" s="24">
        <f t="shared" si="24"/>
        <v>-0.19672131147540983</v>
      </c>
      <c r="V121" s="24">
        <f>SUM($U$4:U121)/P121</f>
        <v>7.1547652125590472E-3</v>
      </c>
      <c r="W121" s="24">
        <f t="shared" si="25"/>
        <v>5.4913622719342931E-4</v>
      </c>
      <c r="X121" s="24"/>
      <c r="Y121" s="7"/>
      <c r="Z121" s="7"/>
    </row>
    <row r="122" spans="1:26" x14ac:dyDescent="0.25">
      <c r="A122" s="4">
        <v>42431</v>
      </c>
      <c r="B122">
        <v>2.81</v>
      </c>
      <c r="C122">
        <f t="shared" si="13"/>
        <v>0.23245614035087708</v>
      </c>
      <c r="E122">
        <f t="shared" si="14"/>
        <v>0.2335567272374425</v>
      </c>
      <c r="F122">
        <f t="shared" si="15"/>
        <v>5.4548744837865114E-2</v>
      </c>
      <c r="G122">
        <f t="shared" si="16"/>
        <v>5.5064055071893325E-2</v>
      </c>
      <c r="J122" s="24">
        <f t="shared" si="17"/>
        <v>3.4233233943292865</v>
      </c>
      <c r="L122" s="24">
        <f t="shared" si="18"/>
        <v>0.80709329225447812</v>
      </c>
      <c r="M122" s="30">
        <f t="shared" si="19"/>
        <v>1</v>
      </c>
      <c r="N122" s="24">
        <f t="shared" si="20"/>
        <v>0.80709329225447812</v>
      </c>
      <c r="O122" s="30">
        <f t="shared" si="21"/>
        <v>2</v>
      </c>
      <c r="P122" s="30">
        <v>119</v>
      </c>
      <c r="Q122" s="24">
        <f t="shared" si="22"/>
        <v>-0.49180327868852458</v>
      </c>
      <c r="R122" s="24">
        <f>SUM($Q$4:Q122)/P122</f>
        <v>-5.1660008265601385E-3</v>
      </c>
      <c r="S122" s="24">
        <f t="shared" si="23"/>
        <v>2.8871092547839858E-4</v>
      </c>
      <c r="T122" s="24"/>
      <c r="U122" s="24">
        <f t="shared" si="24"/>
        <v>-0.48360655737704916</v>
      </c>
      <c r="V122" s="24">
        <f>SUM($U$4:U122)/P122</f>
        <v>3.0307204849152809E-3</v>
      </c>
      <c r="W122" s="24">
        <f t="shared" si="25"/>
        <v>9.936788475132079E-5</v>
      </c>
      <c r="X122" s="24"/>
      <c r="Y122" s="7"/>
      <c r="Z122" s="7"/>
    </row>
    <row r="123" spans="1:26" s="27" customFormat="1" ht="15.75" thickBot="1" x14ac:dyDescent="0.3">
      <c r="A123" s="26">
        <v>42432</v>
      </c>
      <c r="B123" s="27">
        <v>2.7199999999999998</v>
      </c>
      <c r="C123" s="27">
        <f t="shared" si="13"/>
        <v>-3.2028469750889785E-2</v>
      </c>
      <c r="E123" s="27">
        <f t="shared" si="14"/>
        <v>-3.0927882864324355E-2</v>
      </c>
      <c r="F123">
        <f t="shared" si="15"/>
        <v>9.5653393846936805E-4</v>
      </c>
      <c r="G123" s="27">
        <f t="shared" si="16"/>
        <v>8.8966758534483382E-4</v>
      </c>
      <c r="J123" s="28">
        <f t="shared" si="17"/>
        <v>-0.45332089637854778</v>
      </c>
      <c r="K123" s="7"/>
      <c r="L123" s="24">
        <f t="shared" si="18"/>
        <v>1.3040171842239962E-2</v>
      </c>
      <c r="M123" s="30">
        <f t="shared" si="19"/>
        <v>75</v>
      </c>
      <c r="N123" s="24">
        <f t="shared" si="20"/>
        <v>1.3040171842239962E-2</v>
      </c>
      <c r="O123" s="30">
        <f t="shared" si="21"/>
        <v>76</v>
      </c>
      <c r="P123" s="30">
        <v>120</v>
      </c>
      <c r="Q123" s="24">
        <f t="shared" si="22"/>
        <v>0.11475409836065575</v>
      </c>
      <c r="R123" s="24">
        <f>SUM($Q$4:Q123)/P123</f>
        <v>-4.1666666666666735E-3</v>
      </c>
      <c r="S123" s="24">
        <f t="shared" si="23"/>
        <v>1.8939393939394002E-4</v>
      </c>
      <c r="T123" s="24"/>
      <c r="U123" s="24">
        <f t="shared" si="24"/>
        <v>0.12295081967213117</v>
      </c>
      <c r="V123" s="24">
        <f>SUM($U$4:U123)/P123</f>
        <v>4.0300546448087471E-3</v>
      </c>
      <c r="W123" s="24">
        <f t="shared" si="25"/>
        <v>1.7717825934703151E-4</v>
      </c>
    </row>
    <row r="124" spans="1:26" ht="15.75" thickBot="1" x14ac:dyDescent="0.3">
      <c r="A124" s="4">
        <v>42433</v>
      </c>
      <c r="B124">
        <v>2.89</v>
      </c>
      <c r="C124">
        <f t="shared" si="13"/>
        <v>6.2500000000000139E-2</v>
      </c>
      <c r="E124">
        <f t="shared" si="14"/>
        <v>6.3600586886565572E-2</v>
      </c>
      <c r="F124">
        <f t="shared" si="15"/>
        <v>4.0450346523155769E-3</v>
      </c>
      <c r="G124">
        <f t="shared" si="16"/>
        <v>4.1862418876208955E-3</v>
      </c>
      <c r="J124" s="24">
        <f t="shared" si="17"/>
        <v>0.93221625237326</v>
      </c>
      <c r="K124" s="29" t="s">
        <v>62</v>
      </c>
      <c r="L124" s="32">
        <f>'[1]Mean Adj Return'!$E$19</f>
        <v>-0.12626238641755577</v>
      </c>
      <c r="M124" s="33">
        <f t="shared" si="19"/>
        <v>121</v>
      </c>
      <c r="N124" s="31">
        <f>'[1]Mean Adj Return'!$E$20</f>
        <v>1.6057177144816392</v>
      </c>
      <c r="O124" s="34">
        <f t="shared" si="21"/>
        <v>1</v>
      </c>
      <c r="P124" s="30">
        <v>121</v>
      </c>
      <c r="Q124" s="24">
        <f t="shared" si="22"/>
        <v>0.49180327868852458</v>
      </c>
      <c r="R124" s="24">
        <f>SUM($Q$4:Q124)/P124</f>
        <v>-6.7741498441952034E-5</v>
      </c>
      <c r="S124" s="24">
        <f t="shared" si="23"/>
        <v>5.0478016722770887E-8</v>
      </c>
      <c r="T124" s="7" t="s">
        <v>74</v>
      </c>
      <c r="U124" s="24">
        <f t="shared" si="24"/>
        <v>-0.49180327868852458</v>
      </c>
      <c r="V124" s="24">
        <f>SUM($U$4:U124)/P124</f>
        <v>-6.7741498441941937E-5</v>
      </c>
      <c r="W124" s="24">
        <f t="shared" si="25"/>
        <v>5.0478016722755845E-8</v>
      </c>
      <c r="X124" s="7" t="s">
        <v>74</v>
      </c>
      <c r="Y124" s="7"/>
      <c r="Z124" s="7"/>
    </row>
    <row r="125" spans="1:26" x14ac:dyDescent="0.25">
      <c r="A125" s="4">
        <v>42436</v>
      </c>
      <c r="B125">
        <v>3.43</v>
      </c>
      <c r="C125">
        <f t="shared" si="13"/>
        <v>0.18685121107266436</v>
      </c>
      <c r="E125">
        <f t="shared" si="14"/>
        <v>0.18795179795922978</v>
      </c>
      <c r="F125">
        <f t="shared" si="15"/>
        <v>3.5325878356107135E-2</v>
      </c>
      <c r="G125">
        <f t="shared" si="16"/>
        <v>3.5740804215882653E-2</v>
      </c>
      <c r="J125" s="24">
        <f t="shared" si="17"/>
        <v>2.7548758478104469</v>
      </c>
      <c r="L125" s="21"/>
      <c r="M125" s="7"/>
      <c r="N125" s="7"/>
      <c r="O125" s="7"/>
      <c r="P125" s="7"/>
      <c r="Q125" s="7"/>
      <c r="R125" s="7"/>
      <c r="S125" s="24">
        <f>SUM(S4:S124)</f>
        <v>0.34178992732535474</v>
      </c>
      <c r="T125" s="7">
        <f>SQRT(S125/P124)</f>
        <v>5.3148002250176345E-2</v>
      </c>
      <c r="U125" s="7"/>
      <c r="V125" s="7"/>
      <c r="W125" s="24">
        <f>SUM(W4:W124)</f>
        <v>0.34492935709741018</v>
      </c>
      <c r="X125" s="7">
        <f>SQRT(W125/P124)</f>
        <v>5.3391533446607894E-2</v>
      </c>
      <c r="Y125" s="7"/>
      <c r="Z125" s="7"/>
    </row>
    <row r="126" spans="1:26" x14ac:dyDescent="0.25">
      <c r="A126" s="4">
        <v>42437</v>
      </c>
      <c r="B126">
        <v>2.7199999999999998</v>
      </c>
      <c r="C126">
        <f t="shared" si="13"/>
        <v>-0.20699708454810506</v>
      </c>
      <c r="E126">
        <f t="shared" si="14"/>
        <v>-0.20589649766153964</v>
      </c>
      <c r="F126">
        <f t="shared" si="15"/>
        <v>4.2393367749288396E-2</v>
      </c>
      <c r="G126">
        <f t="shared" si="16"/>
        <v>4.1941365070151206E-2</v>
      </c>
      <c r="J126" s="24">
        <f t="shared" si="17"/>
        <v>-3.0178976456483597</v>
      </c>
      <c r="L126" s="21"/>
      <c r="M126" s="7"/>
      <c r="N126" s="7"/>
      <c r="O126" s="7"/>
      <c r="P126" s="7"/>
      <c r="Q126" s="24"/>
      <c r="R126" s="24"/>
      <c r="S126" s="24"/>
      <c r="T126" s="24"/>
      <c r="U126" s="24"/>
      <c r="V126" s="24"/>
      <c r="W126" s="24"/>
      <c r="X126" s="24"/>
      <c r="Y126" s="7"/>
      <c r="Z126" s="7"/>
    </row>
    <row r="127" spans="1:26" x14ac:dyDescent="0.25">
      <c r="A127" s="4">
        <v>42438</v>
      </c>
      <c r="B127">
        <v>2.58</v>
      </c>
      <c r="C127">
        <f t="shared" si="13"/>
        <v>-5.1470588235294004E-2</v>
      </c>
      <c r="E127">
        <f t="shared" si="14"/>
        <v>-5.0370001348728578E-2</v>
      </c>
      <c r="F127">
        <f t="shared" si="15"/>
        <v>2.5371370358709187E-3</v>
      </c>
      <c r="G127">
        <f t="shared" si="16"/>
        <v>2.4274752014444116E-3</v>
      </c>
      <c r="J127" s="24">
        <f t="shared" si="17"/>
        <v>-0.73829088987960778</v>
      </c>
      <c r="L127" s="21"/>
      <c r="M127" s="7"/>
      <c r="N127" s="7"/>
      <c r="O127" s="7"/>
      <c r="P127" s="7"/>
      <c r="Q127" s="7" t="s">
        <v>71</v>
      </c>
      <c r="R127" s="7">
        <f>R124</f>
        <v>-6.7741498441952034E-5</v>
      </c>
      <c r="S127" s="7"/>
      <c r="T127" s="7"/>
      <c r="U127" s="7" t="s">
        <v>71</v>
      </c>
      <c r="V127" s="7">
        <f>V124</f>
        <v>-6.7741498441941937E-5</v>
      </c>
      <c r="W127" s="7"/>
      <c r="X127" s="7"/>
      <c r="Y127" s="7"/>
      <c r="Z127" s="7"/>
    </row>
    <row r="128" spans="1:26" x14ac:dyDescent="0.25">
      <c r="A128" s="4">
        <v>42439</v>
      </c>
      <c r="B128">
        <v>2.48</v>
      </c>
      <c r="C128">
        <f t="shared" si="13"/>
        <v>-3.8759689922480654E-2</v>
      </c>
      <c r="E128">
        <f t="shared" si="14"/>
        <v>-3.7659103035915228E-2</v>
      </c>
      <c r="F128">
        <f t="shared" si="15"/>
        <v>1.4182080414696795E-3</v>
      </c>
      <c r="G128">
        <f t="shared" si="16"/>
        <v>1.3365251030422703E-3</v>
      </c>
      <c r="J128" s="24">
        <f t="shared" si="17"/>
        <v>-0.55198276648756717</v>
      </c>
      <c r="L128" s="21"/>
      <c r="M128" s="7"/>
      <c r="N128" s="7"/>
      <c r="O128" s="7"/>
      <c r="P128" s="7"/>
      <c r="Q128" s="7" t="s">
        <v>72</v>
      </c>
      <c r="R128" s="7">
        <f>S125</f>
        <v>0.34178992732535474</v>
      </c>
      <c r="S128" s="7"/>
      <c r="T128" s="7"/>
      <c r="U128" s="7" t="s">
        <v>72</v>
      </c>
      <c r="V128" s="7">
        <f>W125</f>
        <v>0.34492935709741018</v>
      </c>
      <c r="W128" s="7"/>
      <c r="X128" s="7"/>
      <c r="Y128" s="7"/>
      <c r="Z128" s="7"/>
    </row>
    <row r="129" spans="1:26" x14ac:dyDescent="0.25">
      <c r="A129" s="4">
        <v>42440</v>
      </c>
      <c r="B129">
        <v>2.35</v>
      </c>
      <c r="C129">
        <f t="shared" si="13"/>
        <v>-5.2419354838709638E-2</v>
      </c>
      <c r="E129">
        <f t="shared" si="14"/>
        <v>-5.1318767952144212E-2</v>
      </c>
      <c r="F129">
        <f t="shared" si="15"/>
        <v>2.6336159441260236E-3</v>
      </c>
      <c r="G129">
        <f t="shared" si="16"/>
        <v>2.5218657095352555E-3</v>
      </c>
      <c r="J129" s="24">
        <f t="shared" si="17"/>
        <v>-0.75219729689107917</v>
      </c>
      <c r="L129" s="21"/>
      <c r="M129" s="7"/>
      <c r="N129" s="7"/>
      <c r="O129" s="7"/>
      <c r="P129" s="7"/>
      <c r="Q129" s="7" t="s">
        <v>73</v>
      </c>
      <c r="R129" s="7">
        <f>T125</f>
        <v>5.3148002250176345E-2</v>
      </c>
      <c r="S129" s="7"/>
      <c r="T129" s="7"/>
      <c r="U129" s="7" t="s">
        <v>73</v>
      </c>
      <c r="V129" s="7">
        <f>X125</f>
        <v>5.3391533446607894E-2</v>
      </c>
      <c r="W129" s="7"/>
      <c r="X129" s="7"/>
      <c r="Y129" s="7"/>
      <c r="Z129" s="7"/>
    </row>
    <row r="130" spans="1:26" x14ac:dyDescent="0.25">
      <c r="A130" s="4">
        <v>42443</v>
      </c>
      <c r="B130">
        <v>2.71</v>
      </c>
      <c r="C130">
        <f t="shared" si="13"/>
        <v>0.15319148936170207</v>
      </c>
      <c r="E130">
        <f t="shared" si="14"/>
        <v>0.15429207624826749</v>
      </c>
      <c r="F130">
        <f t="shared" si="15"/>
        <v>2.3806044793001187E-2</v>
      </c>
      <c r="G130">
        <f t="shared" si="16"/>
        <v>2.4146879756135657E-2</v>
      </c>
      <c r="J130" s="24">
        <f t="shared" si="17"/>
        <v>2.2615134251446878</v>
      </c>
      <c r="L130" s="21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x14ac:dyDescent="0.25">
      <c r="A131" s="4">
        <v>42444</v>
      </c>
      <c r="B131">
        <v>2.38</v>
      </c>
      <c r="C131">
        <f t="shared" si="13"/>
        <v>-0.12177121771217715</v>
      </c>
      <c r="E131">
        <f t="shared" si="14"/>
        <v>-0.12067063082561172</v>
      </c>
      <c r="F131">
        <f t="shared" si="15"/>
        <v>1.4561401143851073E-2</v>
      </c>
      <c r="G131">
        <f t="shared" si="16"/>
        <v>1.429699540758546E-2</v>
      </c>
      <c r="J131" s="24">
        <f t="shared" si="17"/>
        <v>-1.7687120315477871</v>
      </c>
      <c r="L131" s="21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x14ac:dyDescent="0.25">
      <c r="A132" s="4">
        <v>42445</v>
      </c>
      <c r="B132">
        <v>2.5300000000000002</v>
      </c>
      <c r="C132">
        <f t="shared" ref="C132:C195" si="26">(B132-B131)/B131</f>
        <v>6.3025210084033764E-2</v>
      </c>
      <c r="E132">
        <f t="shared" si="14"/>
        <v>6.4125796970599197E-2</v>
      </c>
      <c r="F132">
        <f t="shared" si="15"/>
        <v>4.112117837114509E-3</v>
      </c>
      <c r="G132">
        <f t="shared" si="16"/>
        <v>4.2544811510821868E-3</v>
      </c>
      <c r="J132" s="24">
        <f t="shared" si="17"/>
        <v>0.93991444196889551</v>
      </c>
      <c r="L132" s="21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x14ac:dyDescent="0.25">
      <c r="A133" s="4">
        <v>42446</v>
      </c>
      <c r="B133">
        <v>2.84</v>
      </c>
      <c r="C133">
        <f t="shared" si="26"/>
        <v>0.12252964426877454</v>
      </c>
      <c r="E133">
        <f t="shared" ref="E133:E196" si="27">C133-$D$3</f>
        <v>0.12363023115533997</v>
      </c>
      <c r="F133">
        <f t="shared" ref="F133:F196" si="28">E133^2</f>
        <v>1.5284434055522794E-2</v>
      </c>
      <c r="G133">
        <f t="shared" ref="G133:G196" si="29">(E133-$D$3)^2</f>
        <v>1.5557776969402914E-2</v>
      </c>
      <c r="J133" s="24">
        <f t="shared" ref="J133:J196" si="30">E133/$I$3</f>
        <v>1.8120919382901999</v>
      </c>
      <c r="L133" s="21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x14ac:dyDescent="0.25">
      <c r="A134" s="4">
        <v>42447</v>
      </c>
      <c r="B134">
        <v>3.07</v>
      </c>
      <c r="C134">
        <f t="shared" si="26"/>
        <v>8.098591549295775E-2</v>
      </c>
      <c r="E134">
        <f t="shared" si="27"/>
        <v>8.2086502379523182E-2</v>
      </c>
      <c r="F134">
        <f t="shared" si="28"/>
        <v>6.7381938729034647E-3</v>
      </c>
      <c r="G134">
        <f t="shared" si="29"/>
        <v>6.9200918205641953E-3</v>
      </c>
      <c r="J134" s="24">
        <f t="shared" si="30"/>
        <v>1.2031708410985074</v>
      </c>
      <c r="L134" s="21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x14ac:dyDescent="0.25">
      <c r="A135" s="4">
        <v>42450</v>
      </c>
      <c r="B135">
        <v>3.06</v>
      </c>
      <c r="C135">
        <f t="shared" si="26"/>
        <v>-3.2573289902279438E-3</v>
      </c>
      <c r="E135">
        <f t="shared" si="27"/>
        <v>-2.1567421036625158E-3</v>
      </c>
      <c r="F135">
        <f t="shared" si="28"/>
        <v>4.6515365017106136E-6</v>
      </c>
      <c r="G135">
        <f t="shared" si="29"/>
        <v>1.115463842601396E-6</v>
      </c>
      <c r="J135" s="24">
        <f t="shared" si="30"/>
        <v>-3.1612130321970071E-2</v>
      </c>
      <c r="L135" s="21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x14ac:dyDescent="0.25">
      <c r="A136" s="4">
        <v>42451</v>
      </c>
      <c r="B136">
        <v>3.06</v>
      </c>
      <c r="C136">
        <f t="shared" si="26"/>
        <v>0</v>
      </c>
      <c r="E136">
        <f t="shared" si="27"/>
        <v>1.1005868865654282E-3</v>
      </c>
      <c r="F136">
        <f t="shared" si="28"/>
        <v>1.2112914948797828E-6</v>
      </c>
      <c r="G136">
        <f t="shared" si="29"/>
        <v>4.8451659795191314E-6</v>
      </c>
      <c r="J136" s="24">
        <f t="shared" si="30"/>
        <v>1.6131690492653266E-2</v>
      </c>
      <c r="L136" s="7"/>
      <c r="O136" s="7"/>
      <c r="P136" s="7"/>
      <c r="Q136" s="7"/>
      <c r="R136" s="7"/>
      <c r="S136" s="7"/>
      <c r="T136" s="7"/>
      <c r="U136" s="7"/>
      <c r="V136" s="7"/>
      <c r="W136" s="7"/>
      <c r="X136" s="7"/>
    </row>
    <row r="137" spans="1:26" x14ac:dyDescent="0.25">
      <c r="A137" s="4">
        <v>42452</v>
      </c>
      <c r="B137">
        <v>2.6</v>
      </c>
      <c r="C137">
        <f t="shared" si="26"/>
        <v>-0.15032679738562091</v>
      </c>
      <c r="E137">
        <f t="shared" si="27"/>
        <v>-0.14922621049905549</v>
      </c>
      <c r="F137">
        <f t="shared" si="28"/>
        <v>2.2268461899908418E-2</v>
      </c>
      <c r="G137">
        <f t="shared" si="29"/>
        <v>2.1941200370589074E-2</v>
      </c>
      <c r="J137" s="24">
        <f t="shared" si="30"/>
        <v>-2.187261242658082</v>
      </c>
    </row>
    <row r="138" spans="1:26" x14ac:dyDescent="0.25">
      <c r="A138" s="4">
        <v>42453</v>
      </c>
      <c r="B138">
        <v>2.82</v>
      </c>
      <c r="C138">
        <f t="shared" si="26"/>
        <v>8.4615384615384523E-2</v>
      </c>
      <c r="E138">
        <f t="shared" si="27"/>
        <v>8.5715971501949956E-2</v>
      </c>
      <c r="F138">
        <f t="shared" si="28"/>
        <v>7.3472277705230972E-3</v>
      </c>
      <c r="G138">
        <f t="shared" si="29"/>
        <v>7.5371148104265021E-3</v>
      </c>
      <c r="J138" s="24">
        <f t="shared" si="30"/>
        <v>1.2563692511925475</v>
      </c>
    </row>
    <row r="139" spans="1:26" x14ac:dyDescent="0.25">
      <c r="A139" s="4">
        <v>42457</v>
      </c>
      <c r="B139">
        <v>2.79</v>
      </c>
      <c r="C139">
        <f t="shared" si="26"/>
        <v>-1.0638297872340358E-2</v>
      </c>
      <c r="E139">
        <f t="shared" si="27"/>
        <v>-9.53771098577493E-3</v>
      </c>
      <c r="F139">
        <f t="shared" si="28"/>
        <v>9.0967930848171789E-5</v>
      </c>
      <c r="G139">
        <f t="shared" si="29"/>
        <v>7.1185063065461751E-5</v>
      </c>
      <c r="J139" s="24">
        <f t="shared" si="30"/>
        <v>-0.13979759663595931</v>
      </c>
    </row>
    <row r="140" spans="1:26" x14ac:dyDescent="0.25">
      <c r="A140" s="4">
        <v>42458</v>
      </c>
      <c r="B140">
        <v>3.01</v>
      </c>
      <c r="C140">
        <f t="shared" si="26"/>
        <v>7.885304659498199E-2</v>
      </c>
      <c r="E140">
        <f t="shared" si="27"/>
        <v>7.9953633481547423E-2</v>
      </c>
      <c r="F140">
        <f t="shared" si="28"/>
        <v>6.3925835069016208E-3</v>
      </c>
      <c r="G140">
        <f t="shared" si="29"/>
        <v>6.5697866394826008E-3</v>
      </c>
      <c r="J140" s="24">
        <f t="shared" si="30"/>
        <v>1.171908628779293</v>
      </c>
    </row>
    <row r="141" spans="1:26" x14ac:dyDescent="0.25">
      <c r="A141" s="4">
        <v>42459</v>
      </c>
      <c r="B141">
        <v>2.92</v>
      </c>
      <c r="C141">
        <f t="shared" si="26"/>
        <v>-2.9900332225913578E-2</v>
      </c>
      <c r="E141">
        <f t="shared" si="27"/>
        <v>-2.8799745339348148E-2</v>
      </c>
      <c r="F141">
        <f t="shared" si="28"/>
        <v>8.2942533161130543E-4</v>
      </c>
      <c r="G141">
        <f t="shared" si="29"/>
        <v>7.6724337899236432E-4</v>
      </c>
      <c r="J141" s="24">
        <f t="shared" si="30"/>
        <v>-0.42212803346351574</v>
      </c>
    </row>
    <row r="142" spans="1:26" x14ac:dyDescent="0.25">
      <c r="A142" s="4">
        <v>42460</v>
      </c>
      <c r="B142">
        <v>3</v>
      </c>
      <c r="C142">
        <f t="shared" si="26"/>
        <v>2.7397260273972629E-2</v>
      </c>
      <c r="E142">
        <f t="shared" si="27"/>
        <v>2.8497847160538058E-2</v>
      </c>
      <c r="F142">
        <f t="shared" si="28"/>
        <v>8.1212729278538703E-4</v>
      </c>
      <c r="G142">
        <f t="shared" si="29"/>
        <v>8.760672980407349E-4</v>
      </c>
      <c r="J142" s="24">
        <f t="shared" si="30"/>
        <v>0.41770300528963106</v>
      </c>
    </row>
    <row r="143" spans="1:26" x14ac:dyDescent="0.25">
      <c r="A143" s="4">
        <v>42461</v>
      </c>
      <c r="B143">
        <v>2.99</v>
      </c>
      <c r="C143">
        <f t="shared" si="26"/>
        <v>-3.3333333333332624E-3</v>
      </c>
      <c r="E143">
        <f t="shared" si="27"/>
        <v>-2.2327464467678344E-3</v>
      </c>
      <c r="F143">
        <f t="shared" si="28"/>
        <v>4.9851566955543901E-6</v>
      </c>
      <c r="G143">
        <f t="shared" si="29"/>
        <v>1.2817852697577057E-6</v>
      </c>
      <c r="J143" s="24">
        <f t="shared" si="30"/>
        <v>-3.2726152807644612E-2</v>
      </c>
    </row>
    <row r="144" spans="1:26" x14ac:dyDescent="0.25">
      <c r="A144" s="4">
        <v>42464</v>
      </c>
      <c r="B144">
        <v>2.86</v>
      </c>
      <c r="C144">
        <f t="shared" si="26"/>
        <v>-4.3478260869565327E-2</v>
      </c>
      <c r="E144">
        <f t="shared" si="27"/>
        <v>-4.2377673982999901E-2</v>
      </c>
      <c r="F144">
        <f t="shared" si="28"/>
        <v>1.7958672522094268E-3</v>
      </c>
      <c r="G144">
        <f t="shared" si="29"/>
        <v>1.7037979191666375E-3</v>
      </c>
      <c r="J144" s="24">
        <f t="shared" si="30"/>
        <v>-0.62114452646776896</v>
      </c>
    </row>
    <row r="145" spans="1:10" x14ac:dyDescent="0.25">
      <c r="A145" s="4">
        <v>42465</v>
      </c>
      <c r="B145">
        <v>2.9</v>
      </c>
      <c r="C145">
        <f t="shared" si="26"/>
        <v>1.3986013986014E-2</v>
      </c>
      <c r="E145">
        <f t="shared" si="27"/>
        <v>1.5086600872579427E-2</v>
      </c>
      <c r="F145">
        <f t="shared" si="28"/>
        <v>2.2760552588851435E-4</v>
      </c>
      <c r="G145">
        <f t="shared" si="29"/>
        <v>2.6202504754980907E-4</v>
      </c>
      <c r="J145" s="24">
        <f t="shared" si="30"/>
        <v>0.22112963440999156</v>
      </c>
    </row>
    <row r="146" spans="1:10" x14ac:dyDescent="0.25">
      <c r="A146" s="4">
        <v>42466</v>
      </c>
      <c r="B146">
        <v>2.94</v>
      </c>
      <c r="C146">
        <f t="shared" si="26"/>
        <v>1.3793103448275874E-2</v>
      </c>
      <c r="E146">
        <f t="shared" si="27"/>
        <v>1.4893690334841302E-2</v>
      </c>
      <c r="F146">
        <f t="shared" si="28"/>
        <v>2.2182201179014521E-4</v>
      </c>
      <c r="G146">
        <f t="shared" si="29"/>
        <v>2.558169038352102E-4</v>
      </c>
      <c r="J146" s="24">
        <f t="shared" si="30"/>
        <v>0.21830207656285583</v>
      </c>
    </row>
    <row r="147" spans="1:10" x14ac:dyDescent="0.25">
      <c r="A147" s="4">
        <v>42467</v>
      </c>
      <c r="B147">
        <v>2.84</v>
      </c>
      <c r="C147">
        <f t="shared" si="26"/>
        <v>-3.4013605442176902E-2</v>
      </c>
      <c r="E147">
        <f t="shared" si="27"/>
        <v>-3.2913018555611476E-2</v>
      </c>
      <c r="F147">
        <f t="shared" si="28"/>
        <v>1.0832667904420252E-3</v>
      </c>
      <c r="G147">
        <f t="shared" si="29"/>
        <v>1.0120308086977239E-3</v>
      </c>
      <c r="J147" s="24">
        <f t="shared" si="30"/>
        <v>-0.48241773093896884</v>
      </c>
    </row>
    <row r="148" spans="1:10" x14ac:dyDescent="0.25">
      <c r="A148" s="4">
        <v>42468</v>
      </c>
      <c r="B148">
        <v>3.05</v>
      </c>
      <c r="C148">
        <f t="shared" si="26"/>
        <v>7.3943661971830971E-2</v>
      </c>
      <c r="E148">
        <f t="shared" si="27"/>
        <v>7.5044248858396403E-2</v>
      </c>
      <c r="F148">
        <f t="shared" si="28"/>
        <v>5.6316392867209299E-3</v>
      </c>
      <c r="G148">
        <f t="shared" si="29"/>
        <v>5.7980360106272182E-3</v>
      </c>
      <c r="J148" s="24">
        <f t="shared" si="30"/>
        <v>1.0999500453936502</v>
      </c>
    </row>
    <row r="149" spans="1:10" x14ac:dyDescent="0.25">
      <c r="A149" s="4">
        <v>42471</v>
      </c>
      <c r="B149">
        <v>3.5300000000000002</v>
      </c>
      <c r="C149">
        <f t="shared" si="26"/>
        <v>0.15737704918032802</v>
      </c>
      <c r="E149">
        <f t="shared" si="27"/>
        <v>0.15847763606689344</v>
      </c>
      <c r="F149">
        <f t="shared" si="28"/>
        <v>2.5115161133350723E-2</v>
      </c>
      <c r="G149">
        <f t="shared" si="29"/>
        <v>2.5465209240983822E-2</v>
      </c>
      <c r="J149" s="24">
        <f t="shared" si="30"/>
        <v>2.3228626528674239</v>
      </c>
    </row>
    <row r="150" spans="1:10" x14ac:dyDescent="0.25">
      <c r="A150" s="4">
        <v>42472</v>
      </c>
      <c r="B150">
        <v>3.98</v>
      </c>
      <c r="C150">
        <f t="shared" si="26"/>
        <v>0.12747875354107641</v>
      </c>
      <c r="E150">
        <f t="shared" si="27"/>
        <v>0.12857934042764183</v>
      </c>
      <c r="F150">
        <f t="shared" si="28"/>
        <v>1.6532646784807408E-2</v>
      </c>
      <c r="G150">
        <f t="shared" si="29"/>
        <v>1.6816883548218073E-2</v>
      </c>
      <c r="J150" s="24">
        <f t="shared" si="30"/>
        <v>1.8846327798808542</v>
      </c>
    </row>
    <row r="151" spans="1:10" x14ac:dyDescent="0.25">
      <c r="A151" s="4">
        <v>42473</v>
      </c>
      <c r="B151">
        <v>3.98</v>
      </c>
      <c r="C151">
        <f t="shared" si="26"/>
        <v>0</v>
      </c>
      <c r="E151">
        <f t="shared" si="27"/>
        <v>1.1005868865654282E-3</v>
      </c>
      <c r="F151">
        <f t="shared" si="28"/>
        <v>1.2112914948797828E-6</v>
      </c>
      <c r="G151">
        <f t="shared" si="29"/>
        <v>4.8451659795191314E-6</v>
      </c>
      <c r="J151" s="24">
        <f t="shared" si="30"/>
        <v>1.6131690492653266E-2</v>
      </c>
    </row>
    <row r="152" spans="1:10" x14ac:dyDescent="0.25">
      <c r="A152" s="4">
        <v>42474</v>
      </c>
      <c r="B152">
        <v>3.98</v>
      </c>
      <c r="C152">
        <f t="shared" si="26"/>
        <v>0</v>
      </c>
      <c r="E152">
        <f t="shared" si="27"/>
        <v>1.1005868865654282E-3</v>
      </c>
      <c r="F152">
        <f t="shared" si="28"/>
        <v>1.2112914948797828E-6</v>
      </c>
      <c r="G152">
        <f t="shared" si="29"/>
        <v>4.8451659795191314E-6</v>
      </c>
      <c r="J152" s="24">
        <f t="shared" si="30"/>
        <v>1.6131690492653266E-2</v>
      </c>
    </row>
    <row r="153" spans="1:10" x14ac:dyDescent="0.25">
      <c r="A153" s="4">
        <v>42475</v>
      </c>
      <c r="B153">
        <v>4.0999999999999996</v>
      </c>
      <c r="C153">
        <f t="shared" si="26"/>
        <v>3.0150753768844137E-2</v>
      </c>
      <c r="E153">
        <f t="shared" si="27"/>
        <v>3.1251340655409562E-2</v>
      </c>
      <c r="F153">
        <f t="shared" si="28"/>
        <v>9.7664629276045462E-4</v>
      </c>
      <c r="G153">
        <f t="shared" si="29"/>
        <v>1.0466472156811998E-3</v>
      </c>
      <c r="J153" s="24">
        <f t="shared" si="30"/>
        <v>0.45806193139987839</v>
      </c>
    </row>
    <row r="154" spans="1:10" x14ac:dyDescent="0.25">
      <c r="A154" s="4">
        <v>42478</v>
      </c>
      <c r="B154">
        <v>4.4000000000000004</v>
      </c>
      <c r="C154">
        <f t="shared" si="26"/>
        <v>7.3170731707317249E-2</v>
      </c>
      <c r="E154">
        <f t="shared" si="27"/>
        <v>7.4271318593882682E-2</v>
      </c>
      <c r="F154">
        <f t="shared" si="28"/>
        <v>5.5162287656740231E-3</v>
      </c>
      <c r="G154">
        <f t="shared" si="29"/>
        <v>5.6809241357536049E-3</v>
      </c>
      <c r="J154" s="24">
        <f t="shared" si="30"/>
        <v>1.0886209336699493</v>
      </c>
    </row>
    <row r="155" spans="1:10" x14ac:dyDescent="0.25">
      <c r="A155" s="4">
        <v>42479</v>
      </c>
      <c r="B155">
        <v>4.71</v>
      </c>
      <c r="C155">
        <f t="shared" si="26"/>
        <v>7.0454545454545353E-2</v>
      </c>
      <c r="E155">
        <f t="shared" si="27"/>
        <v>7.1555132341110786E-2</v>
      </c>
      <c r="F155">
        <f t="shared" si="28"/>
        <v>5.1201369643538788E-3</v>
      </c>
      <c r="G155">
        <f t="shared" si="29"/>
        <v>5.2788535364909194E-3</v>
      </c>
      <c r="J155" s="24">
        <f t="shared" si="30"/>
        <v>1.0488088329762426</v>
      </c>
    </row>
    <row r="156" spans="1:10" x14ac:dyDescent="0.25">
      <c r="A156" s="4">
        <v>42480</v>
      </c>
      <c r="B156">
        <v>4.42</v>
      </c>
      <c r="C156">
        <f t="shared" si="26"/>
        <v>-6.1571125265392788E-2</v>
      </c>
      <c r="E156">
        <f t="shared" si="27"/>
        <v>-6.0470538378827363E-2</v>
      </c>
      <c r="F156">
        <f t="shared" si="28"/>
        <v>3.6566860118252332E-3</v>
      </c>
      <c r="G156">
        <f t="shared" si="29"/>
        <v>3.5247911401935354E-3</v>
      </c>
      <c r="J156" s="24">
        <f t="shared" si="30"/>
        <v>-0.88633802651923765</v>
      </c>
    </row>
    <row r="157" spans="1:10" x14ac:dyDescent="0.25">
      <c r="A157" s="4">
        <v>42481</v>
      </c>
      <c r="B157">
        <v>4.3</v>
      </c>
      <c r="C157">
        <f t="shared" si="26"/>
        <v>-2.7149321266968351E-2</v>
      </c>
      <c r="E157">
        <f t="shared" si="27"/>
        <v>-2.6048734380402921E-2</v>
      </c>
      <c r="F157">
        <f t="shared" si="28"/>
        <v>6.7853656282078519E-4</v>
      </c>
      <c r="G157">
        <f t="shared" si="29"/>
        <v>6.2241006337426991E-4</v>
      </c>
      <c r="J157" s="24">
        <f t="shared" si="30"/>
        <v>-0.38180549475865044</v>
      </c>
    </row>
    <row r="158" spans="1:10" x14ac:dyDescent="0.25">
      <c r="A158" s="4">
        <v>42482</v>
      </c>
      <c r="B158">
        <v>4.32</v>
      </c>
      <c r="C158">
        <f t="shared" si="26"/>
        <v>4.6511627906977819E-3</v>
      </c>
      <c r="E158">
        <f t="shared" si="27"/>
        <v>5.7517496772632104E-3</v>
      </c>
      <c r="F158">
        <f t="shared" si="28"/>
        <v>3.3082624349897445E-5</v>
      </c>
      <c r="G158">
        <f t="shared" si="29"/>
        <v>4.6954516383982874E-5</v>
      </c>
      <c r="J158" s="24">
        <f t="shared" si="30"/>
        <v>8.4305425330281236E-2</v>
      </c>
    </row>
    <row r="159" spans="1:10" x14ac:dyDescent="0.25">
      <c r="A159" s="4">
        <v>42485</v>
      </c>
      <c r="B159">
        <v>3.88</v>
      </c>
      <c r="C159">
        <f t="shared" si="26"/>
        <v>-0.10185185185185193</v>
      </c>
      <c r="E159">
        <f t="shared" si="27"/>
        <v>-0.1007512649652865</v>
      </c>
      <c r="F159">
        <f t="shared" si="28"/>
        <v>1.0150817392105367E-2</v>
      </c>
      <c r="G159">
        <f t="shared" si="29"/>
        <v>9.9302576415488987E-3</v>
      </c>
      <c r="J159" s="24">
        <f t="shared" si="30"/>
        <v>-1.476746854794259</v>
      </c>
    </row>
    <row r="160" spans="1:10" x14ac:dyDescent="0.25">
      <c r="A160" s="4">
        <v>42486</v>
      </c>
      <c r="B160">
        <v>3.9</v>
      </c>
      <c r="C160">
        <f t="shared" si="26"/>
        <v>5.1546391752577371E-3</v>
      </c>
      <c r="E160">
        <f t="shared" si="27"/>
        <v>6.2552260618231655E-3</v>
      </c>
      <c r="F160">
        <f t="shared" si="28"/>
        <v>3.912785308451175E-5</v>
      </c>
      <c r="G160">
        <f t="shared" si="29"/>
        <v>5.4107984131681301E-5</v>
      </c>
      <c r="J160" s="24">
        <f t="shared" si="30"/>
        <v>9.1685056420950636E-2</v>
      </c>
    </row>
    <row r="161" spans="1:10" x14ac:dyDescent="0.25">
      <c r="A161" s="4">
        <v>42487</v>
      </c>
      <c r="B161">
        <v>4.3099999999999996</v>
      </c>
      <c r="C161">
        <f t="shared" si="26"/>
        <v>0.10512820512820506</v>
      </c>
      <c r="E161">
        <f t="shared" si="27"/>
        <v>0.10622879201477049</v>
      </c>
      <c r="F161">
        <f t="shared" si="28"/>
        <v>1.1284556252917367E-2</v>
      </c>
      <c r="G161">
        <f t="shared" si="29"/>
        <v>1.1519595575346533E-2</v>
      </c>
      <c r="J161" s="24">
        <f t="shared" si="30"/>
        <v>1.5570329022713105</v>
      </c>
    </row>
    <row r="162" spans="1:10" x14ac:dyDescent="0.25">
      <c r="A162" s="4">
        <v>42488</v>
      </c>
      <c r="B162">
        <v>5.39</v>
      </c>
      <c r="C162">
        <f t="shared" si="26"/>
        <v>0.25058004640371234</v>
      </c>
      <c r="E162">
        <f t="shared" si="27"/>
        <v>0.25168063329027779</v>
      </c>
      <c r="F162">
        <f t="shared" si="28"/>
        <v>6.334314117339529E-2</v>
      </c>
      <c r="G162">
        <f t="shared" si="29"/>
        <v>6.3898345274093701E-2</v>
      </c>
      <c r="J162" s="24">
        <f t="shared" si="30"/>
        <v>3.6889718829049163</v>
      </c>
    </row>
    <row r="163" spans="1:10" x14ac:dyDescent="0.25">
      <c r="A163" s="4">
        <v>42489</v>
      </c>
      <c r="B163">
        <v>5.27</v>
      </c>
      <c r="C163">
        <f t="shared" si="26"/>
        <v>-2.2263450834879427E-2</v>
      </c>
      <c r="E163">
        <f t="shared" si="27"/>
        <v>-2.1162863948313997E-2</v>
      </c>
      <c r="F163">
        <f t="shared" si="28"/>
        <v>4.4786681049484832E-4</v>
      </c>
      <c r="G163">
        <f t="shared" si="29"/>
        <v>4.0249496090236276E-4</v>
      </c>
      <c r="J163" s="24">
        <f t="shared" si="30"/>
        <v>-0.31019156717168117</v>
      </c>
    </row>
    <row r="164" spans="1:10" x14ac:dyDescent="0.25">
      <c r="A164" s="4">
        <v>42492</v>
      </c>
      <c r="B164">
        <v>5.28</v>
      </c>
      <c r="C164">
        <f t="shared" si="26"/>
        <v>1.8975332068312477E-3</v>
      </c>
      <c r="E164">
        <f t="shared" si="27"/>
        <v>2.9981200933966758E-3</v>
      </c>
      <c r="F164">
        <f t="shared" si="28"/>
        <v>8.9887240944288913E-6</v>
      </c>
      <c r="G164">
        <f t="shared" si="29"/>
        <v>1.6799398907590072E-5</v>
      </c>
      <c r="J164" s="24">
        <f t="shared" si="30"/>
        <v>4.39445045155957E-2</v>
      </c>
    </row>
    <row r="165" spans="1:10" x14ac:dyDescent="0.25">
      <c r="A165" s="4">
        <v>42493</v>
      </c>
      <c r="B165">
        <v>4.6500000000000004</v>
      </c>
      <c r="C165">
        <f t="shared" si="26"/>
        <v>-0.1193181818181818</v>
      </c>
      <c r="E165">
        <f t="shared" si="27"/>
        <v>-0.11821759493161636</v>
      </c>
      <c r="F165">
        <f t="shared" si="28"/>
        <v>1.3975399751415726E-2</v>
      </c>
      <c r="G165">
        <f t="shared" si="29"/>
        <v>1.3716393573424523E-2</v>
      </c>
      <c r="J165" s="24">
        <f t="shared" si="30"/>
        <v>-1.732757018552137</v>
      </c>
    </row>
    <row r="166" spans="1:10" x14ac:dyDescent="0.25">
      <c r="A166" s="4">
        <v>42494</v>
      </c>
      <c r="B166">
        <v>4.24</v>
      </c>
      <c r="C166">
        <f t="shared" si="26"/>
        <v>-8.817204301075271E-2</v>
      </c>
      <c r="E166">
        <f t="shared" si="27"/>
        <v>-8.7071456124187277E-2</v>
      </c>
      <c r="F166">
        <f t="shared" si="28"/>
        <v>7.5814384715862703E-3</v>
      </c>
      <c r="G166">
        <f t="shared" si="29"/>
        <v>7.3909903574722741E-3</v>
      </c>
      <c r="J166" s="24">
        <f t="shared" si="30"/>
        <v>-1.2762370677733184</v>
      </c>
    </row>
    <row r="167" spans="1:10" x14ac:dyDescent="0.25">
      <c r="A167" s="4">
        <v>42495</v>
      </c>
      <c r="B167">
        <v>3.7</v>
      </c>
      <c r="C167">
        <f t="shared" si="26"/>
        <v>-0.12735849056603774</v>
      </c>
      <c r="E167">
        <f t="shared" si="27"/>
        <v>-0.12625790367947232</v>
      </c>
      <c r="F167">
        <f t="shared" si="28"/>
        <v>1.5941058241534908E-2</v>
      </c>
      <c r="G167">
        <f t="shared" si="29"/>
        <v>1.5664353946800054E-2</v>
      </c>
      <c r="J167" s="24">
        <f t="shared" si="30"/>
        <v>-1.8506066620187678</v>
      </c>
    </row>
    <row r="168" spans="1:10" x14ac:dyDescent="0.25">
      <c r="A168" s="4">
        <v>42496</v>
      </c>
      <c r="B168">
        <v>3.51</v>
      </c>
      <c r="C168">
        <f t="shared" si="26"/>
        <v>-5.1351351351351451E-2</v>
      </c>
      <c r="E168">
        <f t="shared" si="27"/>
        <v>-5.0250764464786025E-2</v>
      </c>
      <c r="F168">
        <f t="shared" si="28"/>
        <v>2.5251393292954022E-3</v>
      </c>
      <c r="G168">
        <f t="shared" si="29"/>
        <v>2.4157399559706192E-3</v>
      </c>
      <c r="J168" s="24">
        <f t="shared" si="30"/>
        <v>-0.73654319278222347</v>
      </c>
    </row>
    <row r="169" spans="1:10" x14ac:dyDescent="0.25">
      <c r="A169" s="4">
        <v>42499</v>
      </c>
      <c r="B169">
        <v>3.02</v>
      </c>
      <c r="C169">
        <f t="shared" si="26"/>
        <v>-0.13960113960113954</v>
      </c>
      <c r="E169">
        <f t="shared" si="27"/>
        <v>-0.13850055271457412</v>
      </c>
      <c r="F169">
        <f t="shared" si="28"/>
        <v>1.9182403102242524E-2</v>
      </c>
      <c r="G169">
        <f t="shared" si="29"/>
        <v>1.8878750609537958E-2</v>
      </c>
      <c r="J169" s="24">
        <f t="shared" si="30"/>
        <v>-2.0300514904600355</v>
      </c>
    </row>
    <row r="170" spans="1:10" x14ac:dyDescent="0.25">
      <c r="A170" s="4">
        <v>42500</v>
      </c>
      <c r="B170">
        <v>3.21</v>
      </c>
      <c r="C170">
        <f t="shared" si="26"/>
        <v>6.29139072847682E-2</v>
      </c>
      <c r="E170">
        <f t="shared" si="27"/>
        <v>6.4014494171333633E-2</v>
      </c>
      <c r="F170">
        <f t="shared" si="28"/>
        <v>4.0978554640117076E-3</v>
      </c>
      <c r="G170">
        <f t="shared" si="29"/>
        <v>4.2399737811767658E-3</v>
      </c>
      <c r="J170" s="24">
        <f t="shared" si="30"/>
        <v>0.93828303755127507</v>
      </c>
    </row>
    <row r="171" spans="1:10" x14ac:dyDescent="0.25">
      <c r="A171" s="4">
        <v>42501</v>
      </c>
      <c r="B171">
        <v>3.24</v>
      </c>
      <c r="C171">
        <f t="shared" si="26"/>
        <v>9.3457943925234419E-3</v>
      </c>
      <c r="E171">
        <f t="shared" si="27"/>
        <v>1.0446381279088869E-2</v>
      </c>
      <c r="F171">
        <f t="shared" si="28"/>
        <v>1.091268818280984E-4</v>
      </c>
      <c r="G171">
        <f t="shared" si="29"/>
        <v>1.3333247381863377E-4</v>
      </c>
      <c r="J171" s="24">
        <f t="shared" si="30"/>
        <v>0.15311629787667005</v>
      </c>
    </row>
    <row r="172" spans="1:10" x14ac:dyDescent="0.25">
      <c r="A172" s="4">
        <v>42502</v>
      </c>
      <c r="B172">
        <v>3.02</v>
      </c>
      <c r="C172">
        <f t="shared" si="26"/>
        <v>-6.7901234567901286E-2</v>
      </c>
      <c r="E172">
        <f t="shared" si="27"/>
        <v>-6.6800647681335854E-2</v>
      </c>
      <c r="F172">
        <f t="shared" si="28"/>
        <v>4.4623265306459612E-3</v>
      </c>
      <c r="G172">
        <f t="shared" si="29"/>
        <v>4.3164979884365295E-3</v>
      </c>
      <c r="J172" s="24">
        <f t="shared" si="30"/>
        <v>-0.97912067303195494</v>
      </c>
    </row>
    <row r="173" spans="1:10" x14ac:dyDescent="0.25">
      <c r="A173" s="4">
        <v>42503</v>
      </c>
      <c r="B173">
        <v>2.91</v>
      </c>
      <c r="C173">
        <f t="shared" si="26"/>
        <v>-3.6423841059602606E-2</v>
      </c>
      <c r="E173">
        <f t="shared" si="27"/>
        <v>-3.532325417303718E-2</v>
      </c>
      <c r="F173">
        <f t="shared" si="28"/>
        <v>1.2477322853729886E-3</v>
      </c>
      <c r="G173">
        <f t="shared" si="29"/>
        <v>1.171190956200544E-3</v>
      </c>
      <c r="J173" s="24">
        <f t="shared" si="30"/>
        <v>-0.51774540517286405</v>
      </c>
    </row>
    <row r="174" spans="1:10" x14ac:dyDescent="0.25">
      <c r="A174" s="4">
        <v>42506</v>
      </c>
      <c r="B174">
        <v>2.99</v>
      </c>
      <c r="C174">
        <f t="shared" si="26"/>
        <v>2.7491408934707928E-2</v>
      </c>
      <c r="E174">
        <f t="shared" si="27"/>
        <v>2.8591995821273357E-2</v>
      </c>
      <c r="F174">
        <f t="shared" si="28"/>
        <v>8.1750222504371306E-4</v>
      </c>
      <c r="G174">
        <f t="shared" si="29"/>
        <v>8.816494678618469E-4</v>
      </c>
      <c r="J174" s="24">
        <f t="shared" si="30"/>
        <v>0.41908297544357254</v>
      </c>
    </row>
    <row r="175" spans="1:10" x14ac:dyDescent="0.25">
      <c r="A175" s="4">
        <v>42507</v>
      </c>
      <c r="B175">
        <v>3.17</v>
      </c>
      <c r="C175">
        <f t="shared" si="26"/>
        <v>6.0200668896320968E-2</v>
      </c>
      <c r="E175">
        <f t="shared" si="27"/>
        <v>6.1301255782886394E-2</v>
      </c>
      <c r="F175">
        <f t="shared" si="28"/>
        <v>3.7578439605588623E-3</v>
      </c>
      <c r="G175">
        <f t="shared" si="29"/>
        <v>3.893989968543018E-3</v>
      </c>
      <c r="J175" s="24">
        <f t="shared" si="30"/>
        <v>0.89851414474554181</v>
      </c>
    </row>
    <row r="176" spans="1:10" x14ac:dyDescent="0.25">
      <c r="A176" s="4">
        <v>42508</v>
      </c>
      <c r="B176">
        <v>2.89</v>
      </c>
      <c r="C176">
        <f t="shared" si="26"/>
        <v>-8.8328075709779116E-2</v>
      </c>
      <c r="E176">
        <f t="shared" si="27"/>
        <v>-8.7227488823213684E-2</v>
      </c>
      <c r="F176">
        <f t="shared" si="28"/>
        <v>7.6086348064038677E-3</v>
      </c>
      <c r="G176">
        <f t="shared" si="29"/>
        <v>7.4178432372050242E-3</v>
      </c>
      <c r="J176" s="24">
        <f t="shared" si="30"/>
        <v>-1.2785240941209448</v>
      </c>
    </row>
    <row r="177" spans="1:10" x14ac:dyDescent="0.25">
      <c r="A177" s="4">
        <v>42509</v>
      </c>
      <c r="B177">
        <v>2.92</v>
      </c>
      <c r="C177">
        <f t="shared" si="26"/>
        <v>1.0380622837370174E-2</v>
      </c>
      <c r="E177">
        <f t="shared" si="27"/>
        <v>1.1481209723935602E-2</v>
      </c>
      <c r="F177">
        <f t="shared" si="28"/>
        <v>1.3181817672499341E-4</v>
      </c>
      <c r="G177">
        <f t="shared" si="29"/>
        <v>1.5830160594801519E-4</v>
      </c>
      <c r="J177" s="24">
        <f t="shared" si="30"/>
        <v>0.16828414367697414</v>
      </c>
    </row>
    <row r="178" spans="1:10" x14ac:dyDescent="0.25">
      <c r="A178" s="4">
        <v>42510</v>
      </c>
      <c r="B178">
        <v>2.92</v>
      </c>
      <c r="C178">
        <f t="shared" si="26"/>
        <v>0</v>
      </c>
      <c r="E178">
        <f t="shared" si="27"/>
        <v>1.1005868865654282E-3</v>
      </c>
      <c r="F178">
        <f t="shared" si="28"/>
        <v>1.2112914948797828E-6</v>
      </c>
      <c r="G178">
        <f t="shared" si="29"/>
        <v>4.8451659795191314E-6</v>
      </c>
      <c r="J178" s="24">
        <f t="shared" si="30"/>
        <v>1.6131690492653266E-2</v>
      </c>
    </row>
    <row r="179" spans="1:10" x14ac:dyDescent="0.25">
      <c r="A179" s="4">
        <v>42513</v>
      </c>
      <c r="B179">
        <v>3.03</v>
      </c>
      <c r="C179">
        <f t="shared" si="26"/>
        <v>3.7671232876712285E-2</v>
      </c>
      <c r="E179">
        <f t="shared" si="27"/>
        <v>3.8771819763277711E-2</v>
      </c>
      <c r="F179">
        <f t="shared" si="28"/>
        <v>1.5032540077560921E-3</v>
      </c>
      <c r="G179">
        <f t="shared" si="29"/>
        <v>1.5898088120504552E-3</v>
      </c>
      <c r="J179" s="24">
        <f t="shared" si="30"/>
        <v>0.56829224833849645</v>
      </c>
    </row>
    <row r="180" spans="1:10" x14ac:dyDescent="0.25">
      <c r="A180" s="4">
        <v>42514</v>
      </c>
      <c r="B180">
        <v>3.02</v>
      </c>
      <c r="C180">
        <f t="shared" si="26"/>
        <v>-3.3003300330032301E-3</v>
      </c>
      <c r="E180">
        <f t="shared" si="27"/>
        <v>-2.1997431464378017E-3</v>
      </c>
      <c r="F180">
        <f t="shared" si="28"/>
        <v>4.8388699103000799E-6</v>
      </c>
      <c r="G180">
        <f t="shared" si="29"/>
        <v>1.2081444836166246E-6</v>
      </c>
      <c r="J180" s="24">
        <f t="shared" si="30"/>
        <v>-3.2242411784869383E-2</v>
      </c>
    </row>
    <row r="181" spans="1:10" x14ac:dyDescent="0.25">
      <c r="A181" s="4">
        <v>42515</v>
      </c>
      <c r="B181">
        <v>3.3</v>
      </c>
      <c r="C181">
        <f t="shared" si="26"/>
        <v>9.2715231788079402E-2</v>
      </c>
      <c r="E181">
        <f t="shared" si="27"/>
        <v>9.3815818674644835E-2</v>
      </c>
      <c r="F181">
        <f t="shared" si="28"/>
        <v>8.8014078335938387E-3</v>
      </c>
      <c r="G181">
        <f t="shared" si="29"/>
        <v>9.0091240446601474E-3</v>
      </c>
      <c r="J181" s="24">
        <f t="shared" si="30"/>
        <v>1.3750915703685163</v>
      </c>
    </row>
    <row r="182" spans="1:10" x14ac:dyDescent="0.25">
      <c r="A182" s="4">
        <v>42516</v>
      </c>
      <c r="B182">
        <v>3.32</v>
      </c>
      <c r="C182">
        <f t="shared" si="26"/>
        <v>6.0606060606060667E-3</v>
      </c>
      <c r="E182">
        <f t="shared" si="27"/>
        <v>7.1611929471714951E-3</v>
      </c>
      <c r="F182">
        <f t="shared" si="28"/>
        <v>5.1282684426618761E-5</v>
      </c>
      <c r="G182">
        <f t="shared" si="29"/>
        <v>6.8257006021142115E-5</v>
      </c>
      <c r="J182" s="24">
        <f t="shared" si="30"/>
        <v>0.1049641328568332</v>
      </c>
    </row>
    <row r="183" spans="1:10" x14ac:dyDescent="0.25">
      <c r="A183" s="4">
        <v>42517</v>
      </c>
      <c r="B183">
        <v>3.07</v>
      </c>
      <c r="C183">
        <f t="shared" si="26"/>
        <v>-7.5301204819277115E-2</v>
      </c>
      <c r="E183">
        <f t="shared" si="27"/>
        <v>-7.4200617932711682E-2</v>
      </c>
      <c r="F183">
        <f t="shared" si="28"/>
        <v>5.5057317015962549E-3</v>
      </c>
      <c r="G183">
        <f t="shared" si="29"/>
        <v>5.3436145389475454E-3</v>
      </c>
      <c r="J183" s="24">
        <f t="shared" si="30"/>
        <v>-1.0875846491225332</v>
      </c>
    </row>
    <row r="184" spans="1:10" x14ac:dyDescent="0.25">
      <c r="A184" s="4">
        <v>42521</v>
      </c>
      <c r="B184">
        <v>4.28</v>
      </c>
      <c r="C184">
        <f t="shared" si="26"/>
        <v>0.39413680781758975</v>
      </c>
      <c r="E184">
        <f t="shared" si="27"/>
        <v>0.3952373947041552</v>
      </c>
      <c r="F184">
        <f t="shared" si="28"/>
        <v>0.15621259817252817</v>
      </c>
      <c r="G184">
        <f t="shared" si="29"/>
        <v>0.15708379565140643</v>
      </c>
      <c r="J184" s="24">
        <f t="shared" si="30"/>
        <v>5.7931340090622019</v>
      </c>
    </row>
    <row r="185" spans="1:10" x14ac:dyDescent="0.25">
      <c r="A185" s="4">
        <v>42522</v>
      </c>
      <c r="B185">
        <v>4.38</v>
      </c>
      <c r="C185">
        <f t="shared" si="26"/>
        <v>2.3364485981308327E-2</v>
      </c>
      <c r="E185">
        <f t="shared" si="27"/>
        <v>2.4465072867873756E-2</v>
      </c>
      <c r="F185">
        <f t="shared" si="28"/>
        <v>5.9853979043037267E-4</v>
      </c>
      <c r="G185">
        <f t="shared" si="29"/>
        <v>6.5360295867975145E-4</v>
      </c>
      <c r="J185" s="24">
        <f t="shared" si="30"/>
        <v>0.3585932089526912</v>
      </c>
    </row>
    <row r="186" spans="1:10" x14ac:dyDescent="0.25">
      <c r="A186" s="4">
        <v>42523</v>
      </c>
      <c r="B186">
        <v>4.37</v>
      </c>
      <c r="C186">
        <f t="shared" si="26"/>
        <v>-2.2831050228310015E-3</v>
      </c>
      <c r="E186">
        <f t="shared" si="27"/>
        <v>-1.1825181362655733E-3</v>
      </c>
      <c r="F186">
        <f t="shared" si="28"/>
        <v>1.3983491425970049E-6</v>
      </c>
      <c r="G186">
        <f t="shared" si="29"/>
        <v>6.7127296774275167E-9</v>
      </c>
      <c r="J186" s="24">
        <f t="shared" si="30"/>
        <v>-1.733258574042747E-2</v>
      </c>
    </row>
    <row r="187" spans="1:10" x14ac:dyDescent="0.25">
      <c r="A187" s="4">
        <v>42524</v>
      </c>
      <c r="B187">
        <v>4.6500000000000004</v>
      </c>
      <c r="C187">
        <f t="shared" si="26"/>
        <v>6.4073226544622483E-2</v>
      </c>
      <c r="E187">
        <f t="shared" si="27"/>
        <v>6.5173813431187916E-2</v>
      </c>
      <c r="F187">
        <f t="shared" si="28"/>
        <v>4.2476259571632901E-3</v>
      </c>
      <c r="G187">
        <f t="shared" si="29"/>
        <v>4.3922961374778255E-3</v>
      </c>
      <c r="J187" s="24">
        <f t="shared" si="30"/>
        <v>0.95527558917116884</v>
      </c>
    </row>
    <row r="188" spans="1:10" x14ac:dyDescent="0.25">
      <c r="A188" s="4">
        <v>42527</v>
      </c>
      <c r="B188">
        <v>5.0199999999999996</v>
      </c>
      <c r="C188">
        <f t="shared" si="26"/>
        <v>7.9569892473118103E-2</v>
      </c>
      <c r="E188">
        <f t="shared" si="27"/>
        <v>8.0670479359683536E-2</v>
      </c>
      <c r="F188">
        <f t="shared" si="28"/>
        <v>6.5077262401211271E-3</v>
      </c>
      <c r="G188">
        <f t="shared" si="29"/>
        <v>6.6865072750484375E-3</v>
      </c>
      <c r="J188" s="24">
        <f t="shared" si="30"/>
        <v>1.1824156918546249</v>
      </c>
    </row>
    <row r="189" spans="1:10" x14ac:dyDescent="0.25">
      <c r="A189" s="4">
        <v>42528</v>
      </c>
      <c r="B189">
        <v>4.91</v>
      </c>
      <c r="C189">
        <f t="shared" si="26"/>
        <v>-2.1912350597609452E-2</v>
      </c>
      <c r="E189">
        <f t="shared" si="27"/>
        <v>-2.0811763711044023E-2</v>
      </c>
      <c r="F189">
        <f t="shared" si="28"/>
        <v>4.3312950876432888E-4</v>
      </c>
      <c r="G189">
        <f t="shared" si="29"/>
        <v>3.8853049180586198E-4</v>
      </c>
      <c r="J189" s="24">
        <f t="shared" si="30"/>
        <v>-0.30504536705911089</v>
      </c>
    </row>
    <row r="190" spans="1:10" x14ac:dyDescent="0.25">
      <c r="A190" s="4">
        <v>42529</v>
      </c>
      <c r="B190">
        <v>5.41</v>
      </c>
      <c r="C190">
        <f t="shared" si="26"/>
        <v>0.10183299389002036</v>
      </c>
      <c r="E190">
        <f t="shared" si="27"/>
        <v>0.10293358077658579</v>
      </c>
      <c r="F190">
        <f t="shared" si="28"/>
        <v>1.0595322051489912E-2</v>
      </c>
      <c r="G190">
        <f t="shared" si="29"/>
        <v>1.082310804136466E-2</v>
      </c>
      <c r="J190" s="24">
        <f t="shared" si="30"/>
        <v>1.5087338279763267</v>
      </c>
    </row>
    <row r="191" spans="1:10" x14ac:dyDescent="0.25">
      <c r="A191" s="4">
        <v>42530</v>
      </c>
      <c r="B191">
        <v>5.0999999999999996</v>
      </c>
      <c r="C191">
        <f t="shared" si="26"/>
        <v>-5.7301293900184937E-2</v>
      </c>
      <c r="E191">
        <f t="shared" si="27"/>
        <v>-5.6200707013619511E-2</v>
      </c>
      <c r="F191">
        <f t="shared" si="28"/>
        <v>3.1585194688307011E-3</v>
      </c>
      <c r="G191">
        <f t="shared" si="29"/>
        <v>3.0360232380157908E-3</v>
      </c>
      <c r="J191" s="24">
        <f t="shared" si="30"/>
        <v>-0.82375360099122974</v>
      </c>
    </row>
    <row r="192" spans="1:10" x14ac:dyDescent="0.25">
      <c r="A192" s="4">
        <v>42531</v>
      </c>
      <c r="B192">
        <v>5.16</v>
      </c>
      <c r="C192">
        <f t="shared" si="26"/>
        <v>1.176470588235304E-2</v>
      </c>
      <c r="E192">
        <f t="shared" si="27"/>
        <v>1.2865292768918467E-2</v>
      </c>
      <c r="F192">
        <f t="shared" si="28"/>
        <v>1.6551575802998582E-4</v>
      </c>
      <c r="G192">
        <f t="shared" si="29"/>
        <v>1.9504579455145897E-4</v>
      </c>
      <c r="J192" s="24">
        <f t="shared" si="30"/>
        <v>0.18857113743488618</v>
      </c>
    </row>
    <row r="193" spans="1:10" x14ac:dyDescent="0.25">
      <c r="A193" s="4">
        <v>42534</v>
      </c>
      <c r="B193">
        <v>5.12</v>
      </c>
      <c r="C193">
        <f t="shared" si="26"/>
        <v>-7.7519379844961309E-3</v>
      </c>
      <c r="E193">
        <f t="shared" si="27"/>
        <v>-6.6513510979307024E-3</v>
      </c>
      <c r="F193">
        <f t="shared" si="28"/>
        <v>4.4240471427943961E-5</v>
      </c>
      <c r="G193">
        <f t="shared" si="29"/>
        <v>3.0810983330173552E-5</v>
      </c>
      <c r="J193" s="24">
        <f t="shared" si="30"/>
        <v>-9.7491200903390821E-2</v>
      </c>
    </row>
    <row r="194" spans="1:10" x14ac:dyDescent="0.25">
      <c r="A194" s="4">
        <v>42535</v>
      </c>
      <c r="B194">
        <v>4.8</v>
      </c>
      <c r="C194">
        <f t="shared" si="26"/>
        <v>-6.2500000000000056E-2</v>
      </c>
      <c r="E194">
        <f t="shared" si="27"/>
        <v>-6.139941311343463E-2</v>
      </c>
      <c r="F194">
        <f t="shared" si="28"/>
        <v>3.7698879306742082E-3</v>
      </c>
      <c r="G194">
        <f t="shared" si="29"/>
        <v>3.6359484443381695E-3</v>
      </c>
      <c r="J194" s="24">
        <f t="shared" si="30"/>
        <v>-0.89995287138795221</v>
      </c>
    </row>
    <row r="195" spans="1:10" x14ac:dyDescent="0.25">
      <c r="A195" s="4">
        <v>42536</v>
      </c>
      <c r="B195">
        <v>4.95</v>
      </c>
      <c r="C195">
        <f t="shared" si="26"/>
        <v>3.1250000000000076E-2</v>
      </c>
      <c r="E195">
        <f t="shared" si="27"/>
        <v>3.2350586886565502E-2</v>
      </c>
      <c r="F195">
        <f t="shared" si="28"/>
        <v>1.0465604719052239E-3</v>
      </c>
      <c r="G195">
        <f t="shared" si="29"/>
        <v>1.1189810268002025E-3</v>
      </c>
      <c r="J195" s="24">
        <f t="shared" si="30"/>
        <v>0.4741739714329567</v>
      </c>
    </row>
    <row r="196" spans="1:10" x14ac:dyDescent="0.25">
      <c r="A196" s="4">
        <v>42537</v>
      </c>
      <c r="B196">
        <v>4.8</v>
      </c>
      <c r="C196">
        <f t="shared" ref="C196:C243" si="31">(B196-B195)/B195</f>
        <v>-3.0303030303030373E-2</v>
      </c>
      <c r="E196">
        <f t="shared" si="27"/>
        <v>-2.9202443416464944E-2</v>
      </c>
      <c r="F196">
        <f t="shared" si="28"/>
        <v>8.527827014918368E-4</v>
      </c>
      <c r="G196">
        <f t="shared" si="29"/>
        <v>7.8971434042705597E-4</v>
      </c>
      <c r="J196" s="24">
        <f t="shared" si="30"/>
        <v>-0.42803052132824698</v>
      </c>
    </row>
    <row r="197" spans="1:10" x14ac:dyDescent="0.25">
      <c r="A197" s="4">
        <v>42538</v>
      </c>
      <c r="B197">
        <v>4.91</v>
      </c>
      <c r="C197">
        <f t="shared" si="31"/>
        <v>2.2916666666666734E-2</v>
      </c>
      <c r="E197">
        <f t="shared" ref="E197:E243" si="32">C197-$D$3</f>
        <v>2.4017253553232164E-2</v>
      </c>
      <c r="F197">
        <f t="shared" ref="F197:F243" si="33">E197^2</f>
        <v>5.7682846824024295E-4</v>
      </c>
      <c r="G197">
        <f t="shared" ref="G197:G243" si="34">(E197-$D$3)^2</f>
        <v>6.3090590835913137E-4</v>
      </c>
      <c r="J197" s="24">
        <f t="shared" ref="J197:J243" si="35">E197/$I$3</f>
        <v>0.35202936318220934</v>
      </c>
    </row>
    <row r="198" spans="1:10" x14ac:dyDescent="0.25">
      <c r="A198" s="4">
        <v>42541</v>
      </c>
      <c r="B198">
        <v>5.04</v>
      </c>
      <c r="C198">
        <f t="shared" si="31"/>
        <v>2.6476578411405272E-2</v>
      </c>
      <c r="E198">
        <f t="shared" si="32"/>
        <v>2.7577165297970701E-2</v>
      </c>
      <c r="F198">
        <f t="shared" si="33"/>
        <v>7.6050004587159949E-4</v>
      </c>
      <c r="G198">
        <f t="shared" si="34"/>
        <v>8.224134703576668E-4</v>
      </c>
      <c r="J198" s="24">
        <f t="shared" si="35"/>
        <v>0.40420824623840806</v>
      </c>
    </row>
    <row r="199" spans="1:10" x14ac:dyDescent="0.25">
      <c r="A199" s="4">
        <v>42542</v>
      </c>
      <c r="B199">
        <v>5.07</v>
      </c>
      <c r="C199">
        <f t="shared" si="31"/>
        <v>5.9523809523810015E-3</v>
      </c>
      <c r="E199">
        <f t="shared" si="32"/>
        <v>7.05296783894643E-3</v>
      </c>
      <c r="F199">
        <f t="shared" si="33"/>
        <v>4.9744355337212674E-5</v>
      </c>
      <c r="G199">
        <f t="shared" si="34"/>
        <v>6.6480454661916745E-5</v>
      </c>
      <c r="J199" s="24">
        <f t="shared" si="35"/>
        <v>0.10337783924318776</v>
      </c>
    </row>
    <row r="200" spans="1:10" x14ac:dyDescent="0.25">
      <c r="A200" s="4">
        <v>42543</v>
      </c>
      <c r="B200">
        <v>5.09</v>
      </c>
      <c r="C200">
        <f t="shared" si="31"/>
        <v>3.9447731755423224E-3</v>
      </c>
      <c r="E200">
        <f t="shared" si="32"/>
        <v>5.0453600621077508E-3</v>
      </c>
      <c r="F200">
        <f t="shared" si="33"/>
        <v>2.5455658156311927E-5</v>
      </c>
      <c r="G200">
        <f t="shared" si="34"/>
        <v>3.7772663895905167E-5</v>
      </c>
      <c r="J200" s="24">
        <f t="shared" si="35"/>
        <v>7.3951623392414068E-2</v>
      </c>
    </row>
    <row r="201" spans="1:10" x14ac:dyDescent="0.25">
      <c r="A201" s="4">
        <v>42544</v>
      </c>
      <c r="B201">
        <v>5.25</v>
      </c>
      <c r="C201">
        <f t="shared" si="31"/>
        <v>3.1434184675834996E-2</v>
      </c>
      <c r="E201">
        <f t="shared" si="32"/>
        <v>3.2534771562400422E-2</v>
      </c>
      <c r="F201">
        <f t="shared" si="33"/>
        <v>1.0585113606175792E-3</v>
      </c>
      <c r="G201">
        <f t="shared" si="34"/>
        <v>1.1313373379904183E-3</v>
      </c>
      <c r="J201" s="24">
        <f t="shared" si="35"/>
        <v>0.47687363124203436</v>
      </c>
    </row>
    <row r="202" spans="1:10" x14ac:dyDescent="0.25">
      <c r="A202" s="4">
        <v>42545</v>
      </c>
      <c r="B202">
        <v>4.97</v>
      </c>
      <c r="C202">
        <f t="shared" si="31"/>
        <v>-5.3333333333333378E-2</v>
      </c>
      <c r="E202">
        <f t="shared" si="32"/>
        <v>-5.2232746446767953E-2</v>
      </c>
      <c r="F202">
        <f t="shared" si="33"/>
        <v>2.7282598013723502E-3</v>
      </c>
      <c r="G202">
        <f t="shared" si="34"/>
        <v>2.6144977412900106E-3</v>
      </c>
      <c r="J202" s="24">
        <f t="shared" si="35"/>
        <v>-0.76559380231213003</v>
      </c>
    </row>
    <row r="203" spans="1:10" x14ac:dyDescent="0.25">
      <c r="A203" s="4">
        <v>42548</v>
      </c>
      <c r="B203">
        <v>4.6500000000000004</v>
      </c>
      <c r="C203">
        <f t="shared" si="31"/>
        <v>-6.4386317907444549E-2</v>
      </c>
      <c r="E203">
        <f t="shared" si="32"/>
        <v>-6.3285731020879116E-2</v>
      </c>
      <c r="F203">
        <f t="shared" si="33"/>
        <v>4.0050837508470612E-3</v>
      </c>
      <c r="G203">
        <f t="shared" si="34"/>
        <v>3.8669921510053685E-3</v>
      </c>
      <c r="J203" s="24">
        <f t="shared" si="35"/>
        <v>-0.92760129880889342</v>
      </c>
    </row>
    <row r="204" spans="1:10" x14ac:dyDescent="0.25">
      <c r="A204" s="4">
        <v>42549</v>
      </c>
      <c r="B204">
        <v>4.93</v>
      </c>
      <c r="C204">
        <f t="shared" si="31"/>
        <v>6.0215053763440718E-2</v>
      </c>
      <c r="E204">
        <f t="shared" si="32"/>
        <v>6.1315640650006144E-2</v>
      </c>
      <c r="F204">
        <f t="shared" si="33"/>
        <v>3.759607788320686E-3</v>
      </c>
      <c r="G204">
        <f t="shared" si="34"/>
        <v>3.895785459897075E-3</v>
      </c>
      <c r="J204" s="24">
        <f t="shared" si="35"/>
        <v>0.89872498882063157</v>
      </c>
    </row>
    <row r="205" spans="1:10" x14ac:dyDescent="0.25">
      <c r="A205" s="4">
        <v>42550</v>
      </c>
      <c r="B205">
        <v>5.16</v>
      </c>
      <c r="C205">
        <f t="shared" si="31"/>
        <v>4.665314401622727E-2</v>
      </c>
      <c r="E205">
        <f t="shared" si="32"/>
        <v>4.7753730902792696E-2</v>
      </c>
      <c r="F205">
        <f t="shared" si="33"/>
        <v>2.280418815136338E-3</v>
      </c>
      <c r="G205">
        <f t="shared" si="34"/>
        <v>2.3867443666635933E-3</v>
      </c>
      <c r="J205" s="24">
        <f t="shared" si="35"/>
        <v>0.69994329043598624</v>
      </c>
    </row>
    <row r="206" spans="1:10" x14ac:dyDescent="0.25">
      <c r="A206" s="4">
        <v>42551</v>
      </c>
      <c r="B206">
        <v>5.67</v>
      </c>
      <c r="C206">
        <f t="shared" si="31"/>
        <v>9.8837209302325535E-2</v>
      </c>
      <c r="E206">
        <f t="shared" si="32"/>
        <v>9.9937796188890968E-2</v>
      </c>
      <c r="F206">
        <f t="shared" si="33"/>
        <v>9.9875631070923104E-3</v>
      </c>
      <c r="G206">
        <f t="shared" si="34"/>
        <v>1.0208754854502674E-2</v>
      </c>
      <c r="J206" s="24">
        <f t="shared" si="35"/>
        <v>1.4648235557922136</v>
      </c>
    </row>
    <row r="207" spans="1:10" x14ac:dyDescent="0.25">
      <c r="A207" s="4">
        <v>42552</v>
      </c>
      <c r="B207">
        <v>5.74</v>
      </c>
      <c r="C207">
        <f t="shared" si="31"/>
        <v>1.2345679012345729E-2</v>
      </c>
      <c r="E207">
        <f t="shared" si="32"/>
        <v>1.3446265898911156E-2</v>
      </c>
      <c r="F207">
        <f t="shared" si="33"/>
        <v>1.8080206662422104E-4</v>
      </c>
      <c r="G207">
        <f t="shared" si="34"/>
        <v>2.1161092596232785E-4</v>
      </c>
      <c r="J207" s="24">
        <f t="shared" si="35"/>
        <v>0.19708666567894625</v>
      </c>
    </row>
    <row r="208" spans="1:10" x14ac:dyDescent="0.25">
      <c r="A208" s="4">
        <v>42556</v>
      </c>
      <c r="B208">
        <v>5.59</v>
      </c>
      <c r="C208">
        <f t="shared" si="31"/>
        <v>-2.6132404181184728E-2</v>
      </c>
      <c r="E208">
        <f t="shared" si="32"/>
        <v>-2.5031817294619299E-2</v>
      </c>
      <c r="F208">
        <f t="shared" si="33"/>
        <v>6.2659187707120182E-4</v>
      </c>
      <c r="G208">
        <f t="shared" si="34"/>
        <v>5.727037888433622E-4</v>
      </c>
      <c r="J208" s="24">
        <f t="shared" si="35"/>
        <v>-0.3669001820706666</v>
      </c>
    </row>
    <row r="209" spans="1:10" x14ac:dyDescent="0.25">
      <c r="A209" s="4">
        <v>42557</v>
      </c>
      <c r="B209">
        <v>5.8100000000000005</v>
      </c>
      <c r="C209">
        <f t="shared" si="31"/>
        <v>3.9355992844365049E-2</v>
      </c>
      <c r="E209">
        <f t="shared" si="32"/>
        <v>4.0456579730930475E-2</v>
      </c>
      <c r="F209">
        <f t="shared" si="33"/>
        <v>1.6367348435251347E-3</v>
      </c>
      <c r="G209">
        <f t="shared" si="34"/>
        <v>1.7269980972743158E-3</v>
      </c>
      <c r="J209" s="24">
        <f t="shared" si="35"/>
        <v>0.59298636988795517</v>
      </c>
    </row>
    <row r="210" spans="1:10" x14ac:dyDescent="0.25">
      <c r="A210" s="4">
        <v>42558</v>
      </c>
      <c r="B210">
        <v>5.9399999999999995</v>
      </c>
      <c r="C210">
        <f t="shared" si="31"/>
        <v>2.237521514629931E-2</v>
      </c>
      <c r="E210">
        <f t="shared" si="32"/>
        <v>2.3475802032864739E-2</v>
      </c>
      <c r="F210">
        <f t="shared" si="33"/>
        <v>5.5111328108625626E-4</v>
      </c>
      <c r="G210">
        <f t="shared" si="34"/>
        <v>6.0399889231908994E-4</v>
      </c>
      <c r="J210" s="24">
        <f t="shared" si="35"/>
        <v>0.34409311712116325</v>
      </c>
    </row>
    <row r="211" spans="1:10" x14ac:dyDescent="0.25">
      <c r="A211" s="4">
        <v>42559</v>
      </c>
      <c r="B211">
        <v>6.1</v>
      </c>
      <c r="C211">
        <f t="shared" si="31"/>
        <v>2.6936026936026963E-2</v>
      </c>
      <c r="E211">
        <f t="shared" si="32"/>
        <v>2.8036613822592392E-2</v>
      </c>
      <c r="F211">
        <f t="shared" si="33"/>
        <v>7.8605171463717882E-4</v>
      </c>
      <c r="G211">
        <f t="shared" si="34"/>
        <v>8.4897646516574705E-4</v>
      </c>
      <c r="J211" s="24">
        <f t="shared" si="35"/>
        <v>0.4109425454445641</v>
      </c>
    </row>
    <row r="212" spans="1:10" x14ac:dyDescent="0.25">
      <c r="A212" s="4">
        <v>42562</v>
      </c>
      <c r="B212">
        <v>6.72</v>
      </c>
      <c r="C212">
        <f t="shared" si="31"/>
        <v>0.10163934426229511</v>
      </c>
      <c r="E212">
        <f t="shared" si="32"/>
        <v>0.10273993114886054</v>
      </c>
      <c r="F212">
        <f t="shared" si="33"/>
        <v>1.0555493452472605E-2</v>
      </c>
      <c r="G212">
        <f t="shared" si="34"/>
        <v>1.0782853185865627E-2</v>
      </c>
      <c r="J212" s="24">
        <f t="shared" si="35"/>
        <v>1.5058954370263584</v>
      </c>
    </row>
    <row r="213" spans="1:10" x14ac:dyDescent="0.25">
      <c r="A213" s="4">
        <v>42563</v>
      </c>
      <c r="B213">
        <v>7.33</v>
      </c>
      <c r="C213">
        <f t="shared" si="31"/>
        <v>9.0773809523809576E-2</v>
      </c>
      <c r="E213">
        <f t="shared" si="32"/>
        <v>9.1874396410375009E-2</v>
      </c>
      <c r="F213">
        <f t="shared" si="33"/>
        <v>8.4409047157707282E-3</v>
      </c>
      <c r="G213">
        <f t="shared" si="34"/>
        <v>8.6443475190663543E-3</v>
      </c>
      <c r="J213" s="24">
        <f t="shared" si="35"/>
        <v>1.3466354589382943</v>
      </c>
    </row>
    <row r="214" spans="1:10" x14ac:dyDescent="0.25">
      <c r="A214" s="4">
        <v>42564</v>
      </c>
      <c r="B214">
        <v>7.29</v>
      </c>
      <c r="C214">
        <f t="shared" si="31"/>
        <v>-5.4570259208731285E-3</v>
      </c>
      <c r="E214">
        <f t="shared" si="32"/>
        <v>-4.3564390343077001E-3</v>
      </c>
      <c r="F214">
        <f t="shared" si="33"/>
        <v>1.8978561059639805E-5</v>
      </c>
      <c r="G214">
        <f t="shared" si="34"/>
        <v>1.0600573207957963E-5</v>
      </c>
      <c r="J214" s="24">
        <f t="shared" si="35"/>
        <v>-6.3853864705653338E-2</v>
      </c>
    </row>
    <row r="215" spans="1:10" x14ac:dyDescent="0.25">
      <c r="A215" s="4">
        <v>42565</v>
      </c>
      <c r="B215">
        <v>7.25</v>
      </c>
      <c r="C215">
        <f t="shared" si="31"/>
        <v>-5.4869684499314177E-3</v>
      </c>
      <c r="E215">
        <f t="shared" si="32"/>
        <v>-4.3863815633659892E-3</v>
      </c>
      <c r="F215">
        <f t="shared" si="33"/>
        <v>1.9240343219437058E-5</v>
      </c>
      <c r="G215">
        <f t="shared" si="34"/>
        <v>1.0796446658090901E-5</v>
      </c>
      <c r="J215" s="24">
        <f t="shared" si="35"/>
        <v>-6.4292742923476698E-2</v>
      </c>
    </row>
    <row r="216" spans="1:10" x14ac:dyDescent="0.25">
      <c r="A216" s="4">
        <v>42566</v>
      </c>
      <c r="B216">
        <v>7.3</v>
      </c>
      <c r="C216">
        <f t="shared" si="31"/>
        <v>6.8965517241379067E-3</v>
      </c>
      <c r="E216">
        <f t="shared" si="32"/>
        <v>7.9971386107033342E-3</v>
      </c>
      <c r="F216">
        <f t="shared" si="33"/>
        <v>6.3954225958802062E-5</v>
      </c>
      <c r="G216">
        <f t="shared" si="34"/>
        <v>8.2768609223654141E-5</v>
      </c>
      <c r="J216" s="24">
        <f t="shared" si="35"/>
        <v>0.1172168835277541</v>
      </c>
    </row>
    <row r="217" spans="1:10" x14ac:dyDescent="0.25">
      <c r="A217" s="4">
        <v>42569</v>
      </c>
      <c r="B217">
        <v>7.45</v>
      </c>
      <c r="C217">
        <f t="shared" si="31"/>
        <v>2.0547945205479503E-2</v>
      </c>
      <c r="E217">
        <f t="shared" si="32"/>
        <v>2.1648532092044932E-2</v>
      </c>
      <c r="F217">
        <f t="shared" si="33"/>
        <v>4.6865894174029935E-4</v>
      </c>
      <c r="G217">
        <f t="shared" si="34"/>
        <v>5.1752241430297016E-4</v>
      </c>
      <c r="J217" s="24">
        <f t="shared" si="35"/>
        <v>0.31731017659038707</v>
      </c>
    </row>
    <row r="218" spans="1:10" x14ac:dyDescent="0.25">
      <c r="A218" s="4">
        <v>42570</v>
      </c>
      <c r="B218">
        <v>7.03</v>
      </c>
      <c r="C218">
        <f t="shared" si="31"/>
        <v>-5.6375838926174489E-2</v>
      </c>
      <c r="E218">
        <f t="shared" si="32"/>
        <v>-5.5275252039609063E-2</v>
      </c>
      <c r="F218">
        <f t="shared" si="33"/>
        <v>3.055353488042306E-3</v>
      </c>
      <c r="G218">
        <f t="shared" si="34"/>
        <v>2.9348943444444005E-3</v>
      </c>
      <c r="J218" s="24">
        <f t="shared" si="35"/>
        <v>-0.81018888076072426</v>
      </c>
    </row>
    <row r="219" spans="1:10" x14ac:dyDescent="0.25">
      <c r="A219" s="4">
        <v>42571</v>
      </c>
      <c r="B219">
        <v>7.01</v>
      </c>
      <c r="C219">
        <f t="shared" si="31"/>
        <v>-2.8449502133713316E-3</v>
      </c>
      <c r="E219">
        <f t="shared" si="32"/>
        <v>-1.7443633268059034E-3</v>
      </c>
      <c r="F219">
        <f t="shared" si="33"/>
        <v>3.0428034159053589E-6</v>
      </c>
      <c r="G219">
        <f t="shared" si="34"/>
        <v>4.1444810500869804E-7</v>
      </c>
      <c r="J219" s="24">
        <f t="shared" si="35"/>
        <v>-2.5567749023961282E-2</v>
      </c>
    </row>
    <row r="220" spans="1:10" x14ac:dyDescent="0.25">
      <c r="A220" s="4">
        <v>42572</v>
      </c>
      <c r="B220">
        <v>7.08</v>
      </c>
      <c r="C220">
        <f t="shared" si="31"/>
        <v>9.985734664764663E-3</v>
      </c>
      <c r="E220">
        <f t="shared" si="32"/>
        <v>1.1086321551330091E-2</v>
      </c>
      <c r="F220">
        <f t="shared" si="33"/>
        <v>1.2290652553948603E-4</v>
      </c>
      <c r="G220">
        <f t="shared" si="34"/>
        <v>1.4852073727364897E-4</v>
      </c>
      <c r="J220" s="24">
        <f t="shared" si="35"/>
        <v>0.16249612833948371</v>
      </c>
    </row>
    <row r="221" spans="1:10" x14ac:dyDescent="0.25">
      <c r="A221" s="4">
        <v>42573</v>
      </c>
      <c r="B221">
        <v>7.15</v>
      </c>
      <c r="C221">
        <f t="shared" si="31"/>
        <v>9.8870056497175549E-3</v>
      </c>
      <c r="E221">
        <f t="shared" si="32"/>
        <v>1.0987592536282982E-2</v>
      </c>
      <c r="F221">
        <f t="shared" si="33"/>
        <v>1.207271897433815E-4</v>
      </c>
      <c r="G221">
        <f t="shared" si="34"/>
        <v>1.4612408175897573E-4</v>
      </c>
      <c r="J221" s="24">
        <f t="shared" si="35"/>
        <v>0.16104902231557436</v>
      </c>
    </row>
    <row r="222" spans="1:10" x14ac:dyDescent="0.25">
      <c r="A222" s="4">
        <v>42576</v>
      </c>
      <c r="B222">
        <v>7.11</v>
      </c>
      <c r="C222">
        <f t="shared" si="31"/>
        <v>-5.5944055944055987E-3</v>
      </c>
      <c r="E222">
        <f t="shared" si="32"/>
        <v>-4.4938187078401703E-3</v>
      </c>
      <c r="F222">
        <f t="shared" si="33"/>
        <v>2.0194406578934298E-5</v>
      </c>
      <c r="G222">
        <f t="shared" si="34"/>
        <v>1.1514022192911502E-5</v>
      </c>
      <c r="J222" s="24">
        <f t="shared" si="35"/>
        <v>-6.5867487074282041E-2</v>
      </c>
    </row>
    <row r="223" spans="1:10" x14ac:dyDescent="0.25">
      <c r="A223" s="4">
        <v>42577</v>
      </c>
      <c r="B223">
        <v>8.02</v>
      </c>
      <c r="C223">
        <f t="shared" si="31"/>
        <v>0.1279887482419127</v>
      </c>
      <c r="E223">
        <f t="shared" si="32"/>
        <v>0.12908933512847812</v>
      </c>
      <c r="F223">
        <f t="shared" si="33"/>
        <v>1.6664056443912535E-2</v>
      </c>
      <c r="G223">
        <f t="shared" si="34"/>
        <v>1.6949415794283117E-2</v>
      </c>
      <c r="J223" s="24">
        <f t="shared" si="35"/>
        <v>1.8921079522340869</v>
      </c>
    </row>
    <row r="224" spans="1:10" x14ac:dyDescent="0.25">
      <c r="A224" s="4">
        <v>42578</v>
      </c>
      <c r="B224">
        <v>7.85</v>
      </c>
      <c r="C224">
        <f t="shared" si="31"/>
        <v>-2.1197007481296749E-2</v>
      </c>
      <c r="E224">
        <f t="shared" si="32"/>
        <v>-2.009642059473132E-2</v>
      </c>
      <c r="F224">
        <f t="shared" si="33"/>
        <v>4.0386612072034113E-4</v>
      </c>
      <c r="G224">
        <f t="shared" si="34"/>
        <v>3.6084169826829148E-4</v>
      </c>
      <c r="J224" s="24">
        <f t="shared" si="35"/>
        <v>-0.29456033049428482</v>
      </c>
    </row>
    <row r="225" spans="1:10" x14ac:dyDescent="0.25">
      <c r="A225" s="4">
        <v>42579</v>
      </c>
      <c r="B225">
        <v>8.09</v>
      </c>
      <c r="C225">
        <f t="shared" si="31"/>
        <v>3.057324840764334E-2</v>
      </c>
      <c r="E225">
        <f t="shared" si="32"/>
        <v>3.1673835294208766E-2</v>
      </c>
      <c r="F225">
        <f t="shared" si="33"/>
        <v>1.0032318422446649E-3</v>
      </c>
      <c r="G225">
        <f t="shared" si="34"/>
        <v>1.0741627492836232E-3</v>
      </c>
      <c r="J225" s="24">
        <f t="shared" si="35"/>
        <v>0.46425458445717871</v>
      </c>
    </row>
    <row r="226" spans="1:10" x14ac:dyDescent="0.25">
      <c r="A226" s="4">
        <v>42580</v>
      </c>
      <c r="B226">
        <v>7.91</v>
      </c>
      <c r="C226">
        <f t="shared" si="31"/>
        <v>-2.2249690976514181E-2</v>
      </c>
      <c r="E226">
        <f t="shared" si="32"/>
        <v>-2.1149104089948752E-2</v>
      </c>
      <c r="F226">
        <f t="shared" si="33"/>
        <v>4.4728460380748702E-4</v>
      </c>
      <c r="G226">
        <f t="shared" si="34"/>
        <v>4.0194304205435705E-4</v>
      </c>
      <c r="J226" s="24">
        <f t="shared" si="35"/>
        <v>-0.30998988407052813</v>
      </c>
    </row>
    <row r="227" spans="1:10" x14ac:dyDescent="0.25">
      <c r="A227" s="4">
        <v>42583</v>
      </c>
      <c r="B227">
        <v>8.0299999999999994</v>
      </c>
      <c r="C227">
        <f t="shared" si="31"/>
        <v>1.5170670037926576E-2</v>
      </c>
      <c r="E227">
        <f t="shared" si="32"/>
        <v>1.6271256924492005E-2</v>
      </c>
      <c r="F227">
        <f t="shared" si="33"/>
        <v>2.6475380190282903E-4</v>
      </c>
      <c r="G227">
        <f t="shared" si="34"/>
        <v>3.017809573957745E-4</v>
      </c>
      <c r="J227" s="24">
        <f t="shared" si="35"/>
        <v>0.23849355633472022</v>
      </c>
    </row>
    <row r="228" spans="1:10" x14ac:dyDescent="0.25">
      <c r="A228" s="4">
        <v>42584</v>
      </c>
      <c r="B228">
        <v>7.96</v>
      </c>
      <c r="C228">
        <f t="shared" si="31"/>
        <v>-8.7173100871730264E-3</v>
      </c>
      <c r="E228">
        <f t="shared" si="32"/>
        <v>-7.616723200607598E-3</v>
      </c>
      <c r="F228">
        <f t="shared" si="33"/>
        <v>5.8014472314674049E-5</v>
      </c>
      <c r="G228">
        <f t="shared" si="34"/>
        <v>4.2460032463179074E-5</v>
      </c>
      <c r="J228" s="24">
        <f t="shared" si="35"/>
        <v>-0.11164100057911118</v>
      </c>
    </row>
    <row r="229" spans="1:10" x14ac:dyDescent="0.25">
      <c r="A229" s="4">
        <v>42585</v>
      </c>
      <c r="B229">
        <v>8.07</v>
      </c>
      <c r="C229">
        <f t="shared" si="31"/>
        <v>1.3819095477386975E-2</v>
      </c>
      <c r="E229">
        <f t="shared" si="32"/>
        <v>1.4919682363952403E-2</v>
      </c>
      <c r="F229">
        <f t="shared" si="33"/>
        <v>2.2259692184123237E-4</v>
      </c>
      <c r="G229">
        <f t="shared" si="34"/>
        <v>2.5664902685908718E-4</v>
      </c>
      <c r="J229" s="24">
        <f t="shared" si="35"/>
        <v>0.21868305090846593</v>
      </c>
    </row>
    <row r="230" spans="1:10" x14ac:dyDescent="0.25">
      <c r="A230" s="4">
        <v>42586</v>
      </c>
      <c r="B230">
        <v>8.11</v>
      </c>
      <c r="C230">
        <f t="shared" si="31"/>
        <v>4.9566294919453713E-3</v>
      </c>
      <c r="E230">
        <f t="shared" si="32"/>
        <v>6.0572163785107998E-3</v>
      </c>
      <c r="F230">
        <f t="shared" si="33"/>
        <v>3.668987025609949E-5</v>
      </c>
      <c r="G230">
        <f t="shared" si="34"/>
        <v>5.1234147581535911E-5</v>
      </c>
      <c r="J230" s="24">
        <f t="shared" si="35"/>
        <v>8.8782758597185416E-2</v>
      </c>
    </row>
    <row r="231" spans="1:10" x14ac:dyDescent="0.25">
      <c r="A231" s="4">
        <v>42587</v>
      </c>
      <c r="B231">
        <v>8.11</v>
      </c>
      <c r="C231">
        <f t="shared" si="31"/>
        <v>0</v>
      </c>
      <c r="E231">
        <f t="shared" si="32"/>
        <v>1.1005868865654282E-3</v>
      </c>
      <c r="F231">
        <f t="shared" si="33"/>
        <v>1.2112914948797828E-6</v>
      </c>
      <c r="G231">
        <f t="shared" si="34"/>
        <v>4.8451659795191314E-6</v>
      </c>
      <c r="J231" s="24">
        <f t="shared" si="35"/>
        <v>1.6131690492653266E-2</v>
      </c>
    </row>
    <row r="232" spans="1:10" x14ac:dyDescent="0.25">
      <c r="A232" s="4">
        <v>42590</v>
      </c>
      <c r="B232">
        <v>8.07</v>
      </c>
      <c r="C232">
        <f t="shared" si="31"/>
        <v>-4.9321824907520529E-3</v>
      </c>
      <c r="E232">
        <f t="shared" si="32"/>
        <v>-3.8315956041866245E-3</v>
      </c>
      <c r="F232">
        <f t="shared" si="33"/>
        <v>1.4681124874022264E-5</v>
      </c>
      <c r="G232">
        <f t="shared" si="34"/>
        <v>7.4584086157229698E-6</v>
      </c>
      <c r="J232" s="24">
        <f t="shared" si="35"/>
        <v>-5.6161049285839273E-2</v>
      </c>
    </row>
    <row r="233" spans="1:10" x14ac:dyDescent="0.25">
      <c r="A233" s="4">
        <v>42591</v>
      </c>
      <c r="B233">
        <v>7.7</v>
      </c>
      <c r="C233">
        <f t="shared" si="31"/>
        <v>-4.5848822800495674E-2</v>
      </c>
      <c r="E233">
        <f t="shared" si="32"/>
        <v>-4.4748235913930248E-2</v>
      </c>
      <c r="F233">
        <f t="shared" si="33"/>
        <v>2.0024046174087571E-3</v>
      </c>
      <c r="G233">
        <f t="shared" si="34"/>
        <v>1.9051172656160214E-3</v>
      </c>
      <c r="J233" s="24">
        <f t="shared" si="35"/>
        <v>-0.65589068947428364</v>
      </c>
    </row>
    <row r="234" spans="1:10" x14ac:dyDescent="0.25">
      <c r="A234" s="4">
        <v>42592</v>
      </c>
      <c r="B234">
        <v>7.07</v>
      </c>
      <c r="C234">
        <f t="shared" si="31"/>
        <v>-8.1818181818181804E-2</v>
      </c>
      <c r="E234">
        <f t="shared" si="32"/>
        <v>-8.0717594931616371E-2</v>
      </c>
      <c r="F234">
        <f t="shared" si="33"/>
        <v>6.5153301315445007E-3</v>
      </c>
      <c r="G234">
        <f t="shared" si="34"/>
        <v>6.3388679700457059E-3</v>
      </c>
      <c r="J234" s="24">
        <f t="shared" si="35"/>
        <v>-1.1831062814237745</v>
      </c>
    </row>
    <row r="235" spans="1:10" x14ac:dyDescent="0.25">
      <c r="A235" s="4">
        <v>42593</v>
      </c>
      <c r="B235">
        <v>6.62</v>
      </c>
      <c r="C235">
        <f t="shared" si="31"/>
        <v>-6.3649222065063668E-2</v>
      </c>
      <c r="E235">
        <f t="shared" si="32"/>
        <v>-6.2548635178498235E-2</v>
      </c>
      <c r="F235">
        <f t="shared" si="33"/>
        <v>3.912331762692867E-3</v>
      </c>
      <c r="G235">
        <f t="shared" si="34"/>
        <v>3.7758626388877067E-3</v>
      </c>
      <c r="J235" s="24">
        <f t="shared" si="35"/>
        <v>-0.91679742485958937</v>
      </c>
    </row>
    <row r="236" spans="1:10" x14ac:dyDescent="0.25">
      <c r="A236" s="4">
        <v>42594</v>
      </c>
      <c r="B236">
        <v>6.35</v>
      </c>
      <c r="C236">
        <f t="shared" si="31"/>
        <v>-4.0785498489426052E-2</v>
      </c>
      <c r="E236">
        <f t="shared" si="32"/>
        <v>-3.9684911602860626E-2</v>
      </c>
      <c r="F236">
        <f t="shared" si="33"/>
        <v>1.574892208926862E-3</v>
      </c>
      <c r="G236">
        <f t="shared" si="34"/>
        <v>1.4887501138125087E-3</v>
      </c>
      <c r="J236" s="24">
        <f t="shared" si="35"/>
        <v>-0.58167575774363367</v>
      </c>
    </row>
    <row r="237" spans="1:10" x14ac:dyDescent="0.25">
      <c r="A237" s="4">
        <v>42597</v>
      </c>
      <c r="B237">
        <v>6.7</v>
      </c>
      <c r="C237">
        <f t="shared" si="31"/>
        <v>5.5118110236220562E-2</v>
      </c>
      <c r="E237">
        <f t="shared" si="32"/>
        <v>5.6218697122785988E-2</v>
      </c>
      <c r="F237">
        <f t="shared" si="33"/>
        <v>3.1605419061835455E-3</v>
      </c>
      <c r="G237">
        <f t="shared" si="34"/>
        <v>3.2855003193446885E-3</v>
      </c>
      <c r="J237" s="24">
        <f t="shared" si="35"/>
        <v>0.82401728837161303</v>
      </c>
    </row>
    <row r="238" spans="1:10" x14ac:dyDescent="0.25">
      <c r="A238" s="4">
        <v>42598</v>
      </c>
      <c r="B238">
        <v>6.35</v>
      </c>
      <c r="C238">
        <f t="shared" si="31"/>
        <v>-5.2238805970149335E-2</v>
      </c>
      <c r="E238">
        <f t="shared" si="32"/>
        <v>-5.1138219083583909E-2</v>
      </c>
      <c r="F238">
        <f t="shared" si="33"/>
        <v>2.6151174510406256E-3</v>
      </c>
      <c r="G238">
        <f t="shared" si="34"/>
        <v>2.5037646358841009E-3</v>
      </c>
      <c r="J238" s="24">
        <f t="shared" si="35"/>
        <v>-0.74955092839262949</v>
      </c>
    </row>
    <row r="239" spans="1:10" x14ac:dyDescent="0.25">
      <c r="A239" s="4">
        <v>42599</v>
      </c>
      <c r="B239">
        <v>6.28</v>
      </c>
      <c r="C239">
        <f t="shared" si="31"/>
        <v>-1.1023622047244001E-2</v>
      </c>
      <c r="E239">
        <f t="shared" si="32"/>
        <v>-9.9230351606785731E-3</v>
      </c>
      <c r="F239">
        <f t="shared" si="33"/>
        <v>9.846662680006323E-5</v>
      </c>
      <c r="G239">
        <f t="shared" si="34"/>
        <v>7.7835593549402014E-5</v>
      </c>
      <c r="J239" s="24">
        <f t="shared" si="35"/>
        <v>-0.14544542908313707</v>
      </c>
    </row>
    <row r="240" spans="1:10" x14ac:dyDescent="0.25">
      <c r="A240" s="4">
        <v>42600</v>
      </c>
      <c r="B240">
        <v>6.33</v>
      </c>
      <c r="C240">
        <f t="shared" si="31"/>
        <v>7.9617834394904181E-3</v>
      </c>
      <c r="E240">
        <f t="shared" si="32"/>
        <v>9.0623703260558457E-3</v>
      </c>
      <c r="F240">
        <f t="shared" si="33"/>
        <v>8.2126555926577538E-5</v>
      </c>
      <c r="G240">
        <f t="shared" si="34"/>
        <v>1.0328569930557076E-4</v>
      </c>
      <c r="J240" s="24">
        <f t="shared" si="35"/>
        <v>0.13283036079591459</v>
      </c>
    </row>
    <row r="241" spans="1:10" x14ac:dyDescent="0.25">
      <c r="A241" s="4">
        <v>42601</v>
      </c>
      <c r="B241">
        <v>6.09</v>
      </c>
      <c r="C241">
        <f t="shared" si="31"/>
        <v>-3.7914691943127993E-2</v>
      </c>
      <c r="E241">
        <f t="shared" si="32"/>
        <v>-3.6814105056562567E-2</v>
      </c>
      <c r="F241">
        <f t="shared" si="33"/>
        <v>1.3552783311156255E-3</v>
      </c>
      <c r="G241">
        <f t="shared" si="34"/>
        <v>1.2754553800787159E-3</v>
      </c>
      <c r="J241" s="24">
        <f t="shared" si="35"/>
        <v>-0.53959733282828271</v>
      </c>
    </row>
    <row r="242" spans="1:10" x14ac:dyDescent="0.25">
      <c r="A242" s="4">
        <v>42604</v>
      </c>
      <c r="B242">
        <v>6.25</v>
      </c>
      <c r="C242">
        <f t="shared" si="31"/>
        <v>2.6272577996715951E-2</v>
      </c>
      <c r="E242">
        <f t="shared" si="32"/>
        <v>2.7373164883281381E-2</v>
      </c>
      <c r="F242">
        <f t="shared" si="33"/>
        <v>7.4929015572730898E-4</v>
      </c>
      <c r="G242">
        <f t="shared" si="34"/>
        <v>8.1075453985085435E-4</v>
      </c>
      <c r="J242" s="24">
        <f t="shared" si="35"/>
        <v>0.40121814015018203</v>
      </c>
    </row>
    <row r="243" spans="1:10" x14ac:dyDescent="0.25">
      <c r="A243" s="4">
        <v>42605</v>
      </c>
      <c r="B243">
        <v>6.27</v>
      </c>
      <c r="C243">
        <f t="shared" si="31"/>
        <v>3.1999999999999316E-3</v>
      </c>
      <c r="E243">
        <f t="shared" si="32"/>
        <v>4.3005868865653597E-3</v>
      </c>
      <c r="F243">
        <f t="shared" si="33"/>
        <v>1.8495047568897933E-5</v>
      </c>
      <c r="G243">
        <f t="shared" si="34"/>
        <v>2.9172678127555873E-5</v>
      </c>
      <c r="J243" s="24">
        <f t="shared" si="35"/>
        <v>6.3035220060939215E-2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3"/>
  <sheetViews>
    <sheetView topLeftCell="G1" workbookViewId="0">
      <selection activeCell="K4" sqref="K4:K9"/>
    </sheetView>
  </sheetViews>
  <sheetFormatPr defaultRowHeight="15" x14ac:dyDescent="0.25"/>
  <cols>
    <col min="1" max="1" width="13.42578125" customWidth="1"/>
    <col min="4" max="5" width="11.42578125"/>
    <col min="6" max="6" width="39.42578125" customWidth="1"/>
    <col min="7" max="7" width="11.28515625" customWidth="1"/>
    <col min="10" max="10" width="31.140625" bestFit="1" customWidth="1"/>
    <col min="13" max="13" width="10.7109375" customWidth="1"/>
    <col min="14" max="14" width="27.28515625" customWidth="1"/>
    <col min="17" max="18" width="22.140625" customWidth="1"/>
    <col min="19" max="19" width="36.85546875" bestFit="1" customWidth="1"/>
    <col min="20" max="20" width="29.7109375" customWidth="1"/>
    <col min="21" max="21" width="12" customWidth="1"/>
    <col min="22" max="22" width="10.7109375" customWidth="1"/>
    <col min="23" max="23" width="17.42578125" customWidth="1"/>
  </cols>
  <sheetData>
    <row r="1" spans="1:24" ht="15.75" thickBot="1" x14ac:dyDescent="0.3">
      <c r="A1" t="s">
        <v>8</v>
      </c>
    </row>
    <row r="2" spans="1:24" x14ac:dyDescent="0.25">
      <c r="A2" t="s">
        <v>9</v>
      </c>
      <c r="B2" t="s">
        <v>10</v>
      </c>
      <c r="C2" t="s">
        <v>21</v>
      </c>
      <c r="D2" t="s">
        <v>13</v>
      </c>
      <c r="E2" t="s">
        <v>14</v>
      </c>
      <c r="F2" t="s">
        <v>36</v>
      </c>
      <c r="G2" t="s">
        <v>35</v>
      </c>
      <c r="H2" t="s">
        <v>64</v>
      </c>
      <c r="I2" t="s">
        <v>63</v>
      </c>
      <c r="J2" s="5" t="s">
        <v>46</v>
      </c>
      <c r="K2">
        <f>SUM(I4:I123)/(COUNT(F4:F123)-2)</f>
        <v>4.6564510471034676E-3</v>
      </c>
      <c r="M2" s="5" t="s">
        <v>23</v>
      </c>
      <c r="N2" s="6" t="s">
        <v>24</v>
      </c>
      <c r="O2" s="6" t="s">
        <v>25</v>
      </c>
      <c r="P2" s="6" t="s">
        <v>26</v>
      </c>
      <c r="Q2" s="6" t="s">
        <v>27</v>
      </c>
      <c r="R2" s="16" t="s">
        <v>37</v>
      </c>
      <c r="S2" s="17" t="s">
        <v>38</v>
      </c>
      <c r="T2" s="7" t="s">
        <v>28</v>
      </c>
      <c r="U2">
        <f>SUM(Q3:Q8)</f>
        <v>-0.10182566139075487</v>
      </c>
    </row>
    <row r="3" spans="1:24" ht="15.75" x14ac:dyDescent="0.25">
      <c r="A3" s="4">
        <v>42257</v>
      </c>
      <c r="B3">
        <v>4.0599999999999996</v>
      </c>
      <c r="C3">
        <v>0</v>
      </c>
      <c r="D3">
        <v>2.222</v>
      </c>
      <c r="E3">
        <v>9.7805999999999997</v>
      </c>
      <c r="F3" s="15">
        <f t="shared" ref="F3:F66" si="0">(((E3/100)+1)^(1/365)-1)</f>
        <v>2.5568649755070005E-4</v>
      </c>
      <c r="G3" s="15">
        <f>1+F3</f>
        <v>1.0002556864975507</v>
      </c>
      <c r="J3" s="18" t="s">
        <v>47</v>
      </c>
      <c r="K3">
        <f>SQRT(K2)</f>
        <v>6.8238193463070723E-2</v>
      </c>
      <c r="M3" s="9">
        <v>42433</v>
      </c>
      <c r="N3" s="7">
        <v>2.89</v>
      </c>
      <c r="O3" s="7">
        <v>6.2500000000000139E-2</v>
      </c>
      <c r="P3" s="7">
        <f t="shared" ref="P3:P8" si="1">1+O3</f>
        <v>1.0625000000000002</v>
      </c>
      <c r="Q3" s="7">
        <f t="shared" ref="Q3:Q8" si="2">O3-F124</f>
        <v>6.2247373142999468E-2</v>
      </c>
      <c r="R3" s="7">
        <f t="shared" ref="R3:R8" si="3">(Q3-$U$4)^2</f>
        <v>6.2755417020688405E-3</v>
      </c>
      <c r="S3" s="10">
        <f t="shared" ref="S3:S8" si="4">(Q3-$U$5)^2</f>
        <v>7.2546324621504624E-3</v>
      </c>
      <c r="T3" s="7" t="s">
        <v>29</v>
      </c>
      <c r="U3">
        <f>PRODUCT(P3:P8)-PRODUCT(G124:G129)</f>
        <v>-0.13756054258235473</v>
      </c>
      <c r="W3" t="s">
        <v>30</v>
      </c>
      <c r="X3">
        <f>1+F3</f>
        <v>1.0002556864975507</v>
      </c>
    </row>
    <row r="4" spans="1:24" ht="15.75" x14ac:dyDescent="0.25">
      <c r="A4" s="4">
        <v>42258</v>
      </c>
      <c r="B4">
        <v>3.66</v>
      </c>
      <c r="C4">
        <f t="shared" ref="C4:C67" si="5">(B4-B3)/B3</f>
        <v>-9.8522167487684609E-2</v>
      </c>
      <c r="D4">
        <v>2.1882999999999999</v>
      </c>
      <c r="E4">
        <v>9.6817999999999991</v>
      </c>
      <c r="F4" s="15">
        <f t="shared" si="0"/>
        <v>2.5321906963293728E-4</v>
      </c>
      <c r="G4" s="15">
        <f t="shared" ref="G4:G67" si="6">1+F4</f>
        <v>1.0002532190696329</v>
      </c>
      <c r="H4">
        <f>C4-F4</f>
        <v>-9.8775386557317546E-2</v>
      </c>
      <c r="I4">
        <f>H4^2</f>
        <v>9.7565769895475076E-3</v>
      </c>
      <c r="J4" s="18" t="s">
        <v>48</v>
      </c>
      <c r="K4">
        <f>U2</f>
        <v>-0.10182566139075487</v>
      </c>
      <c r="M4" s="9">
        <v>42436</v>
      </c>
      <c r="N4" s="7">
        <v>3.43</v>
      </c>
      <c r="O4" s="7">
        <v>0.18685121107266436</v>
      </c>
      <c r="P4" s="7">
        <f t="shared" si="1"/>
        <v>1.1868512110726643</v>
      </c>
      <c r="Q4" s="7">
        <f t="shared" si="2"/>
        <v>0.18659690536247434</v>
      </c>
      <c r="R4" s="7">
        <f t="shared" si="3"/>
        <v>4.1439869117010239E-2</v>
      </c>
      <c r="S4" s="10">
        <f t="shared" si="4"/>
        <v>4.3900165130456512E-2</v>
      </c>
      <c r="T4" s="7" t="s">
        <v>31</v>
      </c>
      <c r="U4">
        <f>U2/6</f>
        <v>-1.6970943565125813E-2</v>
      </c>
    </row>
    <row r="5" spans="1:24" ht="15.75" x14ac:dyDescent="0.25">
      <c r="A5" s="4">
        <v>42261</v>
      </c>
      <c r="B5">
        <v>3.25</v>
      </c>
      <c r="C5">
        <f t="shared" si="5"/>
        <v>-0.11202185792349731</v>
      </c>
      <c r="D5">
        <v>2.1831</v>
      </c>
      <c r="E5">
        <v>9.7218999999999998</v>
      </c>
      <c r="F5" s="15">
        <f t="shared" si="0"/>
        <v>2.5422079284331822E-4</v>
      </c>
      <c r="G5" s="15">
        <f t="shared" si="6"/>
        <v>1.0002542207928433</v>
      </c>
      <c r="H5">
        <f t="shared" ref="H5:H68" si="7">C5-F5</f>
        <v>-0.11227607871634063</v>
      </c>
      <c r="I5">
        <f t="shared" ref="I5:I68" si="8">H5^2</f>
        <v>1.2605917851917916E-2</v>
      </c>
      <c r="J5" s="18" t="s">
        <v>49</v>
      </c>
      <c r="K5">
        <f>U12</f>
        <v>1.1890701877297987</v>
      </c>
      <c r="M5" s="9">
        <v>42437</v>
      </c>
      <c r="N5" s="7">
        <v>2.7199999999999998</v>
      </c>
      <c r="O5" s="7">
        <v>-0.20699708454810506</v>
      </c>
      <c r="P5" s="7">
        <f t="shared" si="1"/>
        <v>0.79300291545189494</v>
      </c>
      <c r="Q5" s="7">
        <f t="shared" si="2"/>
        <v>-0.20725308306241486</v>
      </c>
      <c r="R5" s="7">
        <f t="shared" si="3"/>
        <v>3.6207292611665762E-2</v>
      </c>
      <c r="S5" s="10">
        <f t="shared" si="4"/>
        <v>3.3976194443886575E-2</v>
      </c>
      <c r="T5" s="11" t="s">
        <v>32</v>
      </c>
      <c r="U5">
        <f>U3/6</f>
        <v>-2.292675709705912E-2</v>
      </c>
    </row>
    <row r="6" spans="1:24" ht="15.75" x14ac:dyDescent="0.25">
      <c r="A6" s="4">
        <v>42262</v>
      </c>
      <c r="B6">
        <v>3.2</v>
      </c>
      <c r="C6">
        <f t="shared" si="5"/>
        <v>-1.538461538461533E-2</v>
      </c>
      <c r="D6">
        <v>2.2867000000000002</v>
      </c>
      <c r="E6">
        <v>9.6042000000000005</v>
      </c>
      <c r="F6" s="15">
        <f t="shared" si="0"/>
        <v>2.5127953516657087E-4</v>
      </c>
      <c r="G6" s="15">
        <f t="shared" si="6"/>
        <v>1.0002512795351666</v>
      </c>
      <c r="H6">
        <f t="shared" si="7"/>
        <v>-1.5635894919781901E-2</v>
      </c>
      <c r="I6">
        <f t="shared" si="8"/>
        <v>2.4448120994246148E-4</v>
      </c>
      <c r="J6" s="18" t="s">
        <v>50</v>
      </c>
      <c r="K6">
        <f>SQRT(K2*6)</f>
        <v>0.16714875495384585</v>
      </c>
      <c r="M6" s="9">
        <v>42438</v>
      </c>
      <c r="N6" s="7">
        <v>2.58</v>
      </c>
      <c r="O6" s="7">
        <v>-5.1470588235294004E-2</v>
      </c>
      <c r="P6" s="7">
        <f t="shared" si="1"/>
        <v>0.94852941176470595</v>
      </c>
      <c r="Q6" s="7">
        <f t="shared" si="2"/>
        <v>-5.1727065938354924E-2</v>
      </c>
      <c r="R6" s="7">
        <f t="shared" si="3"/>
        <v>1.2079880424228774E-3</v>
      </c>
      <c r="S6" s="10">
        <f t="shared" si="4"/>
        <v>8.294577893540213E-4</v>
      </c>
      <c r="T6" s="11" t="s">
        <v>39</v>
      </c>
      <c r="U6">
        <f>SUM(R3:R8)/6</f>
        <v>1.4481895300811671E-2</v>
      </c>
    </row>
    <row r="7" spans="1:24" ht="15.75" x14ac:dyDescent="0.25">
      <c r="A7" s="4">
        <v>42263</v>
      </c>
      <c r="B7">
        <v>3.34</v>
      </c>
      <c r="C7">
        <f t="shared" si="5"/>
        <v>4.37499999999999E-2</v>
      </c>
      <c r="D7">
        <v>2.294</v>
      </c>
      <c r="E7">
        <v>9.5228999999999999</v>
      </c>
      <c r="F7" s="15">
        <f t="shared" si="0"/>
        <v>2.4924605341358763E-4</v>
      </c>
      <c r="G7" s="15">
        <f t="shared" si="6"/>
        <v>1.0002492460534136</v>
      </c>
      <c r="H7">
        <f t="shared" si="7"/>
        <v>4.3500753946586312E-2</v>
      </c>
      <c r="I7">
        <f t="shared" si="8"/>
        <v>1.8923155939214447E-3</v>
      </c>
      <c r="J7" s="18" t="s">
        <v>51</v>
      </c>
      <c r="K7">
        <f>SQRT(K2*125)</f>
        <v>0.76292619622603952</v>
      </c>
      <c r="M7" s="9">
        <v>42439</v>
      </c>
      <c r="N7" s="7">
        <v>2.48</v>
      </c>
      <c r="O7" s="7">
        <v>-3.8759689922480654E-2</v>
      </c>
      <c r="P7" s="7">
        <f t="shared" si="1"/>
        <v>0.96124031007751931</v>
      </c>
      <c r="Q7" s="7">
        <f t="shared" si="2"/>
        <v>-3.9015908075340687E-2</v>
      </c>
      <c r="R7" s="7">
        <f t="shared" si="3"/>
        <v>4.8598046025663332E-4</v>
      </c>
      <c r="S7" s="10">
        <f t="shared" si="4"/>
        <v>2.5886077920193867E-4</v>
      </c>
      <c r="T7" s="11" t="s">
        <v>40</v>
      </c>
      <c r="U7">
        <f>SQRT(U6)</f>
        <v>0.12034074663559167</v>
      </c>
    </row>
    <row r="8" spans="1:24" ht="16.5" thickBot="1" x14ac:dyDescent="0.3">
      <c r="A8" s="4">
        <v>42264</v>
      </c>
      <c r="B8">
        <v>3.2</v>
      </c>
      <c r="C8">
        <f t="shared" si="5"/>
        <v>-4.1916167664670566E-2</v>
      </c>
      <c r="D8">
        <v>2.1903000000000001</v>
      </c>
      <c r="E8">
        <v>9.5274999999999999</v>
      </c>
      <c r="F8" s="15">
        <f t="shared" si="0"/>
        <v>2.4936114913254315E-4</v>
      </c>
      <c r="G8" s="15">
        <f t="shared" si="6"/>
        <v>1.0002493611491325</v>
      </c>
      <c r="H8">
        <f t="shared" si="7"/>
        <v>-4.2165528813803109E-2</v>
      </c>
      <c r="I8">
        <f t="shared" si="8"/>
        <v>1.7779318201476602E-3</v>
      </c>
      <c r="J8" s="18" t="s">
        <v>52</v>
      </c>
      <c r="K8">
        <f>K4/K6</f>
        <v>-0.60919186277439885</v>
      </c>
      <c r="M8" s="12">
        <v>42440</v>
      </c>
      <c r="N8" s="13">
        <v>2.35</v>
      </c>
      <c r="O8" s="13">
        <v>-5.2419354838709638E-2</v>
      </c>
      <c r="P8" s="13">
        <f t="shared" si="1"/>
        <v>0.94758064516129037</v>
      </c>
      <c r="Q8" s="13">
        <f t="shared" si="2"/>
        <v>-5.2673882820118208E-2</v>
      </c>
      <c r="R8" s="13">
        <f t="shared" si="3"/>
        <v>1.2746998714456767E-3</v>
      </c>
      <c r="S8" s="14">
        <f t="shared" si="4"/>
        <v>8.8489148878348369E-4</v>
      </c>
      <c r="T8" s="11" t="s">
        <v>41</v>
      </c>
      <c r="U8">
        <f>SUM(S3:S8)/6</f>
        <v>1.4517367015638832E-2</v>
      </c>
    </row>
    <row r="9" spans="1:24" ht="16.5" thickBot="1" x14ac:dyDescent="0.3">
      <c r="A9" s="4">
        <v>42265</v>
      </c>
      <c r="B9">
        <v>3.08</v>
      </c>
      <c r="C9">
        <f t="shared" si="5"/>
        <v>-3.7500000000000033E-2</v>
      </c>
      <c r="D9">
        <v>2.1335999999999999</v>
      </c>
      <c r="E9">
        <v>9.5728000000000009</v>
      </c>
      <c r="F9" s="15">
        <f t="shared" si="0"/>
        <v>2.5049433433821378E-4</v>
      </c>
      <c r="G9" s="15">
        <f t="shared" si="6"/>
        <v>1.0002504943343382</v>
      </c>
      <c r="H9">
        <f t="shared" si="7"/>
        <v>-3.7750494334338247E-2</v>
      </c>
      <c r="I9">
        <f t="shared" si="8"/>
        <v>1.4250998224869041E-3</v>
      </c>
      <c r="J9" s="19" t="s">
        <v>53</v>
      </c>
      <c r="K9">
        <f>K5/K7</f>
        <v>1.558565158218137</v>
      </c>
      <c r="T9" s="11" t="s">
        <v>42</v>
      </c>
      <c r="U9">
        <f>SQRT(U8)</f>
        <v>0.12048803681544003</v>
      </c>
    </row>
    <row r="10" spans="1:24" ht="15.75" x14ac:dyDescent="0.25">
      <c r="A10" s="4">
        <v>42268</v>
      </c>
      <c r="B10">
        <v>2.91</v>
      </c>
      <c r="C10">
        <f t="shared" si="5"/>
        <v>-5.5194805194805172E-2</v>
      </c>
      <c r="D10">
        <v>2.2012</v>
      </c>
      <c r="E10">
        <v>9.5913000000000004</v>
      </c>
      <c r="F10" s="15">
        <f t="shared" si="0"/>
        <v>2.5095697981369902E-4</v>
      </c>
      <c r="G10" s="15">
        <f t="shared" si="6"/>
        <v>1.0002509569798137</v>
      </c>
      <c r="H10">
        <f t="shared" si="7"/>
        <v>-5.5445762174618871E-2</v>
      </c>
      <c r="I10">
        <f t="shared" si="8"/>
        <v>3.0742325431243967E-3</v>
      </c>
      <c r="M10" s="5" t="s">
        <v>33</v>
      </c>
      <c r="N10" s="6" t="s">
        <v>24</v>
      </c>
      <c r="O10" s="6" t="s">
        <v>25</v>
      </c>
      <c r="P10" s="6" t="s">
        <v>26</v>
      </c>
      <c r="Q10" s="6" t="s">
        <v>34</v>
      </c>
      <c r="R10" s="16" t="s">
        <v>37</v>
      </c>
      <c r="S10" s="17" t="s">
        <v>38</v>
      </c>
    </row>
    <row r="11" spans="1:24" ht="15.75" x14ac:dyDescent="0.25">
      <c r="A11" s="4">
        <v>42269</v>
      </c>
      <c r="B11">
        <v>2.83</v>
      </c>
      <c r="C11">
        <f t="shared" si="5"/>
        <v>-2.7491408934707928E-2</v>
      </c>
      <c r="D11">
        <v>2.1337000000000002</v>
      </c>
      <c r="E11">
        <v>9.6486999999999998</v>
      </c>
      <c r="F11" s="15">
        <f t="shared" si="0"/>
        <v>2.5239193562431872E-4</v>
      </c>
      <c r="G11" s="15">
        <f t="shared" si="6"/>
        <v>1.0002523919356243</v>
      </c>
      <c r="H11">
        <f t="shared" si="7"/>
        <v>-2.7743800870332246E-2</v>
      </c>
      <c r="I11">
        <f t="shared" si="8"/>
        <v>7.6971848673264829E-4</v>
      </c>
      <c r="M11" s="9">
        <v>42433</v>
      </c>
      <c r="N11" s="7">
        <v>2.89</v>
      </c>
      <c r="O11" s="7">
        <v>6.2500000000000139E-2</v>
      </c>
      <c r="P11" s="7">
        <f>1+O11</f>
        <v>1.0625000000000002</v>
      </c>
      <c r="Q11" s="7">
        <f>O11-F124</f>
        <v>6.2247373142999468E-2</v>
      </c>
      <c r="R11" s="7">
        <f>(Q11-$U$14)^2</f>
        <v>2.7809603588287378E-3</v>
      </c>
      <c r="S11" s="10">
        <f>(Q11-$U$15)^2</f>
        <v>2.6342078964031938E-3</v>
      </c>
    </row>
    <row r="12" spans="1:24" ht="15.75" x14ac:dyDescent="0.25">
      <c r="A12" s="4">
        <v>42270</v>
      </c>
      <c r="B12">
        <v>2.64</v>
      </c>
      <c r="C12">
        <f t="shared" si="5"/>
        <v>-6.7137809187279129E-2</v>
      </c>
      <c r="D12">
        <v>2.1497000000000002</v>
      </c>
      <c r="E12">
        <v>9.6641999999999992</v>
      </c>
      <c r="F12" s="15">
        <f t="shared" si="0"/>
        <v>2.5277929523448428E-4</v>
      </c>
      <c r="G12" s="15">
        <f t="shared" si="6"/>
        <v>1.0002527792952345</v>
      </c>
      <c r="H12">
        <f t="shared" si="7"/>
        <v>-6.7390588482513614E-2</v>
      </c>
      <c r="I12">
        <f t="shared" si="8"/>
        <v>4.5414914160194966E-3</v>
      </c>
      <c r="M12" s="9">
        <v>42436</v>
      </c>
      <c r="N12" s="7">
        <v>3.43</v>
      </c>
      <c r="O12" s="7">
        <v>0.18685121107266436</v>
      </c>
      <c r="P12" s="7">
        <f t="shared" ref="P12:P75" si="9">1+O12</f>
        <v>1.1868512110726643</v>
      </c>
      <c r="Q12" s="7">
        <f t="shared" ref="Q12:Q75" si="10">O12-F125</f>
        <v>0.18659690536247434</v>
      </c>
      <c r="R12" s="7">
        <f t="shared" ref="R12:R75" si="11">(Q12-$U$14)^2</f>
        <v>3.1358864840551955E-2</v>
      </c>
      <c r="S12" s="10">
        <f t="shared" ref="S12:S75" si="12">(Q12-$U$15)^2</f>
        <v>3.0861377905196666E-2</v>
      </c>
      <c r="T12" s="7" t="s">
        <v>28</v>
      </c>
      <c r="U12">
        <f>SUM(Q11:Q135)</f>
        <v>1.1890701877297987</v>
      </c>
    </row>
    <row r="13" spans="1:24" ht="15.75" x14ac:dyDescent="0.25">
      <c r="A13" s="4">
        <v>42271</v>
      </c>
      <c r="B13">
        <v>2.73</v>
      </c>
      <c r="C13">
        <f t="shared" si="5"/>
        <v>3.4090909090909033E-2</v>
      </c>
      <c r="D13">
        <v>2.1265999999999998</v>
      </c>
      <c r="E13">
        <v>9.6738</v>
      </c>
      <c r="F13" s="15">
        <f t="shared" si="0"/>
        <v>2.5301918090403497E-4</v>
      </c>
      <c r="G13" s="15">
        <f t="shared" si="6"/>
        <v>1.000253019180904</v>
      </c>
      <c r="H13">
        <f t="shared" si="7"/>
        <v>3.3837889910004998E-2</v>
      </c>
      <c r="I13">
        <f t="shared" si="8"/>
        <v>1.1450027935616181E-3</v>
      </c>
      <c r="M13" s="9">
        <v>42437</v>
      </c>
      <c r="N13" s="7">
        <v>2.7199999999999998</v>
      </c>
      <c r="O13" s="7">
        <v>-0.20699708454810506</v>
      </c>
      <c r="P13" s="7">
        <f t="shared" si="9"/>
        <v>0.79300291545189494</v>
      </c>
      <c r="Q13" s="7">
        <f t="shared" si="10"/>
        <v>-0.20725308306241486</v>
      </c>
      <c r="R13" s="7">
        <f t="shared" si="11"/>
        <v>4.6987344663356169E-2</v>
      </c>
      <c r="S13" s="10">
        <f t="shared" si="12"/>
        <v>4.7600732579220928E-2</v>
      </c>
      <c r="T13" s="7" t="s">
        <v>29</v>
      </c>
      <c r="U13">
        <f>PRODUCT(P11:P135)-PRODUCT(G124:G243)</f>
        <v>1.3653547636895951</v>
      </c>
    </row>
    <row r="14" spans="1:24" ht="15.75" x14ac:dyDescent="0.25">
      <c r="A14" s="4">
        <v>42272</v>
      </c>
      <c r="B14">
        <v>2.63</v>
      </c>
      <c r="C14">
        <f t="shared" si="5"/>
        <v>-3.6630036630036659E-2</v>
      </c>
      <c r="D14">
        <v>2.1623000000000001</v>
      </c>
      <c r="E14">
        <v>9.6707999999999998</v>
      </c>
      <c r="F14" s="15">
        <f t="shared" si="0"/>
        <v>2.5294421888188978E-4</v>
      </c>
      <c r="G14" s="15">
        <f t="shared" si="6"/>
        <v>1.0002529442188819</v>
      </c>
      <c r="H14">
        <f t="shared" si="7"/>
        <v>-3.6882980848918549E-2</v>
      </c>
      <c r="I14">
        <f t="shared" si="8"/>
        <v>1.3603542763016925E-3</v>
      </c>
      <c r="M14" s="9">
        <v>42438</v>
      </c>
      <c r="N14" s="7">
        <v>2.58</v>
      </c>
      <c r="O14" s="7">
        <v>-5.1470588235294004E-2</v>
      </c>
      <c r="P14" s="7">
        <f t="shared" si="9"/>
        <v>0.94852941176470595</v>
      </c>
      <c r="Q14" s="7">
        <f t="shared" si="10"/>
        <v>-5.1727065938354924E-2</v>
      </c>
      <c r="R14" s="7">
        <f t="shared" si="11"/>
        <v>3.7502919690136781E-3</v>
      </c>
      <c r="S14" s="10">
        <f t="shared" si="12"/>
        <v>3.9250104772075292E-3</v>
      </c>
      <c r="T14" s="7" t="s">
        <v>31</v>
      </c>
      <c r="U14">
        <f>U12/125</f>
        <v>9.5125615018383895E-3</v>
      </c>
    </row>
    <row r="15" spans="1:24" ht="15.75" x14ac:dyDescent="0.25">
      <c r="A15" s="4">
        <v>42275</v>
      </c>
      <c r="B15">
        <v>2.42</v>
      </c>
      <c r="C15">
        <f t="shared" si="5"/>
        <v>-7.9847908745247137E-2</v>
      </c>
      <c r="D15">
        <v>2.0949</v>
      </c>
      <c r="E15">
        <v>9.7843</v>
      </c>
      <c r="F15" s="15">
        <f t="shared" si="0"/>
        <v>2.557788582027154E-4</v>
      </c>
      <c r="G15" s="15">
        <f t="shared" si="6"/>
        <v>1.0002557788582027</v>
      </c>
      <c r="H15">
        <f t="shared" si="7"/>
        <v>-8.0103687603449852E-2</v>
      </c>
      <c r="I15">
        <f t="shared" si="8"/>
        <v>6.4166007676710853E-3</v>
      </c>
      <c r="M15" s="9">
        <v>42439</v>
      </c>
      <c r="N15" s="7">
        <v>2.48</v>
      </c>
      <c r="O15" s="7">
        <v>-3.8759689922480654E-2</v>
      </c>
      <c r="P15" s="7">
        <f t="shared" si="9"/>
        <v>0.96124031007751931</v>
      </c>
      <c r="Q15" s="7">
        <f t="shared" si="10"/>
        <v>-3.9015908075340687E-2</v>
      </c>
      <c r="R15" s="7">
        <f t="shared" si="11"/>
        <v>2.3550123595031947E-3</v>
      </c>
      <c r="S15" s="10">
        <f t="shared" si="12"/>
        <v>2.4938783705156144E-3</v>
      </c>
      <c r="T15" s="11" t="s">
        <v>32</v>
      </c>
      <c r="U15">
        <f>U13/125</f>
        <v>1.0922838109516761E-2</v>
      </c>
    </row>
    <row r="16" spans="1:24" ht="15.75" x14ac:dyDescent="0.25">
      <c r="A16" s="4">
        <v>42276</v>
      </c>
      <c r="B16">
        <v>2.39</v>
      </c>
      <c r="C16">
        <f t="shared" si="5"/>
        <v>-1.2396694214875952E-2</v>
      </c>
      <c r="D16">
        <v>2.0508000000000002</v>
      </c>
      <c r="E16">
        <v>9.7726000000000006</v>
      </c>
      <c r="F16" s="15">
        <f t="shared" si="0"/>
        <v>2.5548678823095194E-4</v>
      </c>
      <c r="G16" s="15">
        <f t="shared" si="6"/>
        <v>1.000255486788231</v>
      </c>
      <c r="H16">
        <f t="shared" si="7"/>
        <v>-1.2652181003106904E-2</v>
      </c>
      <c r="I16">
        <f t="shared" si="8"/>
        <v>1.6007768413537921E-4</v>
      </c>
      <c r="M16" s="9">
        <v>42440</v>
      </c>
      <c r="N16" s="7">
        <v>2.35</v>
      </c>
      <c r="O16" s="7">
        <v>-5.2419354838709638E-2</v>
      </c>
      <c r="P16" s="7">
        <f t="shared" si="9"/>
        <v>0.94758064516129037</v>
      </c>
      <c r="Q16" s="7">
        <f t="shared" si="10"/>
        <v>-5.2673882820118208E-2</v>
      </c>
      <c r="R16" s="7">
        <f t="shared" si="11"/>
        <v>3.8671538574078074E-3</v>
      </c>
      <c r="S16" s="10">
        <f t="shared" si="12"/>
        <v>4.0445429130018711E-3</v>
      </c>
      <c r="T16" s="11" t="s">
        <v>39</v>
      </c>
      <c r="U16">
        <f>SUM(R11:R131)/125</f>
        <v>5.6690971129332909E-3</v>
      </c>
    </row>
    <row r="17" spans="1:21" ht="15.75" x14ac:dyDescent="0.25">
      <c r="A17" s="4">
        <v>42277</v>
      </c>
      <c r="B17">
        <v>2.44</v>
      </c>
      <c r="C17">
        <f t="shared" si="5"/>
        <v>2.0920502092050135E-2</v>
      </c>
      <c r="D17">
        <v>2.0367999999999999</v>
      </c>
      <c r="E17">
        <v>9.6963000000000008</v>
      </c>
      <c r="F17" s="15">
        <f t="shared" si="0"/>
        <v>2.5358133089836699E-4</v>
      </c>
      <c r="G17" s="15">
        <f t="shared" si="6"/>
        <v>1.0002535813308984</v>
      </c>
      <c r="H17">
        <f t="shared" si="7"/>
        <v>2.0666920761151768E-2</v>
      </c>
      <c r="I17">
        <f t="shared" si="8"/>
        <v>4.2712161374772601E-4</v>
      </c>
      <c r="M17" s="9">
        <v>42443</v>
      </c>
      <c r="N17" s="7">
        <v>2.71</v>
      </c>
      <c r="O17" s="7">
        <v>0.15319148936170207</v>
      </c>
      <c r="P17" s="7">
        <f t="shared" si="9"/>
        <v>1.1531914893617021</v>
      </c>
      <c r="Q17" s="7">
        <f t="shared" si="10"/>
        <v>0.15293726107604616</v>
      </c>
      <c r="R17" s="7">
        <f t="shared" si="11"/>
        <v>2.0570644447951758E-2</v>
      </c>
      <c r="S17" s="10">
        <f t="shared" si="12"/>
        <v>2.0168096330516309E-2</v>
      </c>
      <c r="T17" s="11" t="s">
        <v>40</v>
      </c>
      <c r="U17">
        <f>SQRT(U16)</f>
        <v>7.5293406835746854E-2</v>
      </c>
    </row>
    <row r="18" spans="1:21" ht="15.75" x14ac:dyDescent="0.25">
      <c r="A18" s="4">
        <v>42278</v>
      </c>
      <c r="B18">
        <v>2.36</v>
      </c>
      <c r="C18">
        <f t="shared" si="5"/>
        <v>-3.2786885245901669E-2</v>
      </c>
      <c r="D18">
        <v>2.0367999999999999</v>
      </c>
      <c r="E18">
        <v>9.6281999999999996</v>
      </c>
      <c r="F18" s="15">
        <f t="shared" si="0"/>
        <v>2.5187953742111802E-4</v>
      </c>
      <c r="G18" s="15">
        <f t="shared" si="6"/>
        <v>1.0002518795374211</v>
      </c>
      <c r="H18">
        <f t="shared" si="7"/>
        <v>-3.3038764783322787E-2</v>
      </c>
      <c r="I18">
        <f t="shared" si="8"/>
        <v>1.09155997840773E-3</v>
      </c>
      <c r="M18" s="9">
        <v>42444</v>
      </c>
      <c r="N18" s="7">
        <v>2.38</v>
      </c>
      <c r="O18" s="7">
        <v>-0.12177121771217715</v>
      </c>
      <c r="P18" s="7">
        <f t="shared" si="9"/>
        <v>0.87822878228782286</v>
      </c>
      <c r="Q18" s="7">
        <f t="shared" si="10"/>
        <v>-0.12202542601695411</v>
      </c>
      <c r="R18" s="7">
        <f t="shared" si="11"/>
        <v>1.7302242160494013E-2</v>
      </c>
      <c r="S18" s="10">
        <f t="shared" si="12"/>
        <v>1.7675240934241863E-2</v>
      </c>
      <c r="T18" s="11" t="s">
        <v>41</v>
      </c>
      <c r="U18">
        <f>SUM(S11:S131)/125</f>
        <v>5.6720390327615611E-3</v>
      </c>
    </row>
    <row r="19" spans="1:21" ht="15.75" x14ac:dyDescent="0.25">
      <c r="A19" s="4">
        <v>42279</v>
      </c>
      <c r="B19">
        <v>2.56</v>
      </c>
      <c r="C19">
        <f t="shared" si="5"/>
        <v>8.4745762711864486E-2</v>
      </c>
      <c r="D19">
        <v>1.9929000000000001</v>
      </c>
      <c r="E19">
        <v>9.5782000000000007</v>
      </c>
      <c r="F19" s="15">
        <f t="shared" si="0"/>
        <v>2.5062938485120867E-4</v>
      </c>
      <c r="G19" s="15">
        <f t="shared" si="6"/>
        <v>1.0002506293848512</v>
      </c>
      <c r="H19">
        <f t="shared" si="7"/>
        <v>8.4495133327013278E-2</v>
      </c>
      <c r="I19">
        <f t="shared" si="8"/>
        <v>7.1394275559497501E-3</v>
      </c>
      <c r="M19" s="9">
        <v>42445</v>
      </c>
      <c r="N19" s="7">
        <v>2.5300000000000002</v>
      </c>
      <c r="O19" s="7">
        <v>6.3025210084033764E-2</v>
      </c>
      <c r="P19" s="7">
        <f t="shared" si="9"/>
        <v>1.0630252100840338</v>
      </c>
      <c r="Q19" s="7">
        <f t="shared" si="10"/>
        <v>6.2771556306612838E-2</v>
      </c>
      <c r="R19" s="7">
        <f t="shared" si="11"/>
        <v>2.8365205276149916E-3</v>
      </c>
      <c r="S19" s="10">
        <f t="shared" si="12"/>
        <v>2.6882895786818819E-3</v>
      </c>
      <c r="T19" s="11" t="s">
        <v>42</v>
      </c>
      <c r="U19">
        <f>SQRT(U18)</f>
        <v>7.5312940672646433E-2</v>
      </c>
    </row>
    <row r="20" spans="1:21" ht="15.75" x14ac:dyDescent="0.25">
      <c r="A20" s="4">
        <v>42282</v>
      </c>
      <c r="B20">
        <v>2.94</v>
      </c>
      <c r="C20">
        <f t="shared" si="5"/>
        <v>0.14843749999999994</v>
      </c>
      <c r="D20">
        <v>2.0562</v>
      </c>
      <c r="E20">
        <v>9.4962999999999997</v>
      </c>
      <c r="F20" s="15">
        <f t="shared" si="0"/>
        <v>2.4858040535491455E-4</v>
      </c>
      <c r="G20" s="15">
        <f t="shared" si="6"/>
        <v>1.0002485804053549</v>
      </c>
      <c r="H20">
        <f t="shared" si="7"/>
        <v>0.14818891959464503</v>
      </c>
      <c r="I20">
        <f t="shared" si="8"/>
        <v>2.1959955890628168E-2</v>
      </c>
      <c r="M20" s="9">
        <v>42446</v>
      </c>
      <c r="N20" s="7">
        <v>2.84</v>
      </c>
      <c r="O20" s="7">
        <v>0.12252964426877454</v>
      </c>
      <c r="P20" s="7">
        <f t="shared" si="9"/>
        <v>1.1225296442687744</v>
      </c>
      <c r="Q20" s="7">
        <f t="shared" si="10"/>
        <v>0.12227678251047901</v>
      </c>
      <c r="R20" s="7">
        <f t="shared" si="11"/>
        <v>1.2715769539685545E-2</v>
      </c>
      <c r="S20" s="10">
        <f t="shared" si="12"/>
        <v>1.2399700933652591E-2</v>
      </c>
    </row>
    <row r="21" spans="1:21" ht="15.75" x14ac:dyDescent="0.25">
      <c r="A21" s="4">
        <v>42283</v>
      </c>
      <c r="B21">
        <v>3.51</v>
      </c>
      <c r="C21">
        <f t="shared" si="5"/>
        <v>0.1938775510204081</v>
      </c>
      <c r="D21">
        <v>2.0314999999999999</v>
      </c>
      <c r="E21">
        <v>9.4918999999999993</v>
      </c>
      <c r="F21" s="15">
        <f t="shared" si="0"/>
        <v>2.4847028261354431E-4</v>
      </c>
      <c r="G21" s="15">
        <f t="shared" si="6"/>
        <v>1.0002484702826135</v>
      </c>
      <c r="H21">
        <f t="shared" si="7"/>
        <v>0.19362908073779456</v>
      </c>
      <c r="I21">
        <f t="shared" si="8"/>
        <v>3.7492220907363365E-2</v>
      </c>
      <c r="M21" s="9">
        <v>42447</v>
      </c>
      <c r="N21" s="7">
        <v>3.07</v>
      </c>
      <c r="O21" s="7">
        <v>8.098591549295775E-2</v>
      </c>
      <c r="P21" s="7">
        <f t="shared" si="9"/>
        <v>1.0809859154929577</v>
      </c>
      <c r="Q21" s="7">
        <f t="shared" si="10"/>
        <v>8.0733646024312433E-2</v>
      </c>
      <c r="R21" s="7">
        <f t="shared" si="11"/>
        <v>5.0724428805573917E-3</v>
      </c>
      <c r="S21" s="10">
        <f t="shared" si="12"/>
        <v>4.8735489017164985E-3</v>
      </c>
    </row>
    <row r="22" spans="1:21" ht="15.75" x14ac:dyDescent="0.25">
      <c r="A22" s="4">
        <v>42284</v>
      </c>
      <c r="B22">
        <v>2.94</v>
      </c>
      <c r="C22">
        <f t="shared" si="5"/>
        <v>-0.16239316239316237</v>
      </c>
      <c r="D22">
        <v>2.0668000000000002</v>
      </c>
      <c r="E22">
        <v>9.4591999999999992</v>
      </c>
      <c r="F22" s="15">
        <f t="shared" si="0"/>
        <v>2.4765173212171199E-4</v>
      </c>
      <c r="G22" s="15">
        <f t="shared" si="6"/>
        <v>1.0002476517321217</v>
      </c>
      <c r="H22">
        <f t="shared" si="7"/>
        <v>-0.16264081412528408</v>
      </c>
      <c r="I22">
        <f t="shared" si="8"/>
        <v>2.6452034419335208E-2</v>
      </c>
      <c r="M22" s="9">
        <v>42450</v>
      </c>
      <c r="N22" s="7">
        <v>3.06</v>
      </c>
      <c r="O22" s="7">
        <v>-3.2573289902279438E-3</v>
      </c>
      <c r="P22" s="7">
        <f t="shared" si="9"/>
        <v>0.9967426710097721</v>
      </c>
      <c r="Q22" s="7">
        <f t="shared" si="10"/>
        <v>-3.5092685206698352E-3</v>
      </c>
      <c r="R22" s="7">
        <f t="shared" si="11"/>
        <v>1.6956805713509655E-4</v>
      </c>
      <c r="S22" s="10">
        <f t="shared" si="12"/>
        <v>2.0828570178507591E-4</v>
      </c>
    </row>
    <row r="23" spans="1:21" ht="15.75" x14ac:dyDescent="0.25">
      <c r="A23" s="4">
        <v>42285</v>
      </c>
      <c r="B23">
        <v>3.12</v>
      </c>
      <c r="C23">
        <f t="shared" si="5"/>
        <v>6.1224489795918421E-2</v>
      </c>
      <c r="D23">
        <v>2.1040000000000001</v>
      </c>
      <c r="E23">
        <v>9.4025999999999996</v>
      </c>
      <c r="F23" s="15">
        <f t="shared" si="0"/>
        <v>2.4623433731174593E-4</v>
      </c>
      <c r="G23" s="15">
        <f t="shared" si="6"/>
        <v>1.0002462343373117</v>
      </c>
      <c r="H23">
        <f t="shared" si="7"/>
        <v>6.0978255458606676E-2</v>
      </c>
      <c r="I23">
        <f t="shared" si="8"/>
        <v>3.7183476387750948E-3</v>
      </c>
      <c r="M23" s="9">
        <v>42451</v>
      </c>
      <c r="N23" s="7">
        <v>3.06</v>
      </c>
      <c r="O23" s="7">
        <v>0</v>
      </c>
      <c r="P23" s="7">
        <f t="shared" si="9"/>
        <v>1</v>
      </c>
      <c r="Q23" s="7">
        <f t="shared" si="10"/>
        <v>-2.519145335091455E-4</v>
      </c>
      <c r="R23" s="7">
        <f t="shared" si="11"/>
        <v>9.5344992244876311E-5</v>
      </c>
      <c r="S23" s="10">
        <f t="shared" si="12"/>
        <v>1.2487509663281447E-4</v>
      </c>
    </row>
    <row r="24" spans="1:21" ht="15.75" x14ac:dyDescent="0.25">
      <c r="A24" s="4">
        <v>42286</v>
      </c>
      <c r="B24">
        <v>3.05</v>
      </c>
      <c r="C24">
        <f t="shared" si="5"/>
        <v>-2.2435897435897526E-2</v>
      </c>
      <c r="D24">
        <v>2.0880999999999998</v>
      </c>
      <c r="E24">
        <v>9.3792000000000009</v>
      </c>
      <c r="F24" s="15">
        <f t="shared" si="0"/>
        <v>2.4564813355554271E-4</v>
      </c>
      <c r="G24" s="15">
        <f t="shared" si="6"/>
        <v>1.0002456481335555</v>
      </c>
      <c r="H24">
        <f t="shared" si="7"/>
        <v>-2.2681545569453069E-2</v>
      </c>
      <c r="I24">
        <f t="shared" si="8"/>
        <v>5.144525094191761E-4</v>
      </c>
      <c r="M24" s="9">
        <v>42452</v>
      </c>
      <c r="N24" s="7">
        <v>2.6</v>
      </c>
      <c r="O24" s="7">
        <v>-0.15032679738562091</v>
      </c>
      <c r="P24" s="7">
        <f t="shared" si="9"/>
        <v>0.84967320261437906</v>
      </c>
      <c r="Q24" s="7">
        <f t="shared" si="10"/>
        <v>-0.15057919431978148</v>
      </c>
      <c r="R24" s="7">
        <f t="shared" si="11"/>
        <v>2.5629370282049157E-2</v>
      </c>
      <c r="S24" s="10">
        <f t="shared" si="12"/>
        <v>2.6082906478794094E-2</v>
      </c>
    </row>
    <row r="25" spans="1:21" ht="15.75" x14ac:dyDescent="0.25">
      <c r="A25" s="4">
        <v>42289</v>
      </c>
      <c r="B25">
        <v>2.96</v>
      </c>
      <c r="C25">
        <f t="shared" si="5"/>
        <v>-2.9508196721311431E-2</v>
      </c>
      <c r="D25">
        <v>2.0880999999999998</v>
      </c>
      <c r="E25">
        <v>9.3475000000000001</v>
      </c>
      <c r="F25" s="15">
        <f t="shared" si="0"/>
        <v>2.4485380332017748E-4</v>
      </c>
      <c r="G25" s="15">
        <f t="shared" si="6"/>
        <v>1.0002448538033202</v>
      </c>
      <c r="H25">
        <f t="shared" si="7"/>
        <v>-2.9753050524631609E-2</v>
      </c>
      <c r="I25">
        <f t="shared" si="8"/>
        <v>8.8524401552128129E-4</v>
      </c>
      <c r="M25" s="9">
        <v>42453</v>
      </c>
      <c r="N25" s="7">
        <v>2.82</v>
      </c>
      <c r="O25" s="7">
        <v>8.4615384615384523E-2</v>
      </c>
      <c r="P25" s="7">
        <f t="shared" si="9"/>
        <v>1.0846153846153845</v>
      </c>
      <c r="Q25" s="7">
        <f t="shared" si="10"/>
        <v>8.4362887712407839E-2</v>
      </c>
      <c r="R25" s="7">
        <f t="shared" si="11"/>
        <v>5.6025713338286589E-3</v>
      </c>
      <c r="S25" s="10">
        <f t="shared" si="12"/>
        <v>5.393440885675102E-3</v>
      </c>
    </row>
    <row r="26" spans="1:21" ht="15.75" x14ac:dyDescent="0.25">
      <c r="A26" s="4">
        <v>42290</v>
      </c>
      <c r="B26">
        <v>2.85</v>
      </c>
      <c r="C26">
        <f t="shared" si="5"/>
        <v>-3.7162162162162123E-2</v>
      </c>
      <c r="D26">
        <v>2.0438999999999998</v>
      </c>
      <c r="E26">
        <v>9.3893000000000004</v>
      </c>
      <c r="F26" s="15">
        <f t="shared" si="0"/>
        <v>2.4590116846501253E-4</v>
      </c>
      <c r="G26" s="15">
        <f t="shared" si="6"/>
        <v>1.000245901168465</v>
      </c>
      <c r="H26">
        <f t="shared" si="7"/>
        <v>-3.7408063330627135E-2</v>
      </c>
      <c r="I26">
        <f t="shared" si="8"/>
        <v>1.3993632021482105E-3</v>
      </c>
      <c r="M26" s="9">
        <v>42457</v>
      </c>
      <c r="N26" s="7">
        <v>2.79</v>
      </c>
      <c r="O26" s="7">
        <v>-1.0638297872340358E-2</v>
      </c>
      <c r="P26" s="7">
        <f t="shared" si="9"/>
        <v>0.98936170212765961</v>
      </c>
      <c r="Q26" s="7">
        <f t="shared" si="10"/>
        <v>-1.089084725748965E-2</v>
      </c>
      <c r="R26" s="7">
        <f t="shared" si="11"/>
        <v>4.1629908900022415E-4</v>
      </c>
      <c r="S26" s="10">
        <f t="shared" si="12"/>
        <v>4.7583686929074962E-4</v>
      </c>
    </row>
    <row r="27" spans="1:21" ht="15.75" x14ac:dyDescent="0.25">
      <c r="A27" s="4">
        <v>42291</v>
      </c>
      <c r="B27">
        <v>2.83</v>
      </c>
      <c r="C27">
        <f t="shared" si="5"/>
        <v>-7.017543859649129E-3</v>
      </c>
      <c r="D27">
        <v>1.9718</v>
      </c>
      <c r="E27">
        <v>9.4246999999999996</v>
      </c>
      <c r="F27" s="15">
        <f t="shared" si="0"/>
        <v>2.4678785939191705E-4</v>
      </c>
      <c r="G27" s="15">
        <f t="shared" si="6"/>
        <v>1.0002467878593919</v>
      </c>
      <c r="H27">
        <f t="shared" si="7"/>
        <v>-7.2643317190410461E-3</v>
      </c>
      <c r="I27">
        <f t="shared" si="8"/>
        <v>5.2770515324265842E-5</v>
      </c>
      <c r="M27" s="9">
        <v>42458</v>
      </c>
      <c r="N27" s="7">
        <v>3.01</v>
      </c>
      <c r="O27" s="7">
        <v>7.885304659498199E-2</v>
      </c>
      <c r="P27" s="7">
        <f t="shared" si="9"/>
        <v>1.0788530465949819</v>
      </c>
      <c r="Q27" s="7">
        <f t="shared" si="10"/>
        <v>7.8601237051073636E-2</v>
      </c>
      <c r="R27" s="7">
        <f t="shared" si="11"/>
        <v>4.7732450891474956E-3</v>
      </c>
      <c r="S27" s="10">
        <f t="shared" si="12"/>
        <v>4.580365683292527E-3</v>
      </c>
    </row>
    <row r="28" spans="1:21" ht="15.75" x14ac:dyDescent="0.25">
      <c r="A28" s="4">
        <v>42292</v>
      </c>
      <c r="B28">
        <v>2.94</v>
      </c>
      <c r="C28">
        <f t="shared" si="5"/>
        <v>3.8869257950529992E-2</v>
      </c>
      <c r="D28">
        <v>2.0175000000000001</v>
      </c>
      <c r="E28">
        <v>9.3559000000000001</v>
      </c>
      <c r="F28" s="15">
        <f t="shared" si="0"/>
        <v>2.4506431066528833E-4</v>
      </c>
      <c r="G28" s="15">
        <f t="shared" si="6"/>
        <v>1.0002450643106653</v>
      </c>
      <c r="H28">
        <f t="shared" si="7"/>
        <v>3.8624193639864704E-2</v>
      </c>
      <c r="I28">
        <f t="shared" si="8"/>
        <v>1.491828334329765E-3</v>
      </c>
      <c r="M28" s="9">
        <v>42459</v>
      </c>
      <c r="N28" s="7">
        <v>2.92</v>
      </c>
      <c r="O28" s="7">
        <v>-2.9900332225913578E-2</v>
      </c>
      <c r="P28" s="7">
        <f t="shared" si="9"/>
        <v>0.9700996677740864</v>
      </c>
      <c r="Q28" s="7">
        <f t="shared" si="10"/>
        <v>-3.0151984277899318E-2</v>
      </c>
      <c r="R28" s="7">
        <f t="shared" si="11"/>
        <v>1.5732761919129083E-3</v>
      </c>
      <c r="S28" s="10">
        <f t="shared" si="12"/>
        <v>1.6871410341577774E-3</v>
      </c>
    </row>
    <row r="29" spans="1:21" ht="15.75" x14ac:dyDescent="0.25">
      <c r="A29" s="4">
        <v>42293</v>
      </c>
      <c r="B29">
        <v>2.81</v>
      </c>
      <c r="C29">
        <f t="shared" si="5"/>
        <v>-4.4217687074829898E-2</v>
      </c>
      <c r="D29">
        <v>2.0333999999999999</v>
      </c>
      <c r="E29">
        <v>9.3609000000000009</v>
      </c>
      <c r="F29" s="15">
        <f t="shared" si="0"/>
        <v>2.4518960500063969E-4</v>
      </c>
      <c r="G29" s="15">
        <f t="shared" si="6"/>
        <v>1.0002451896050006</v>
      </c>
      <c r="H29">
        <f t="shared" si="7"/>
        <v>-4.4462876679830537E-2</v>
      </c>
      <c r="I29">
        <f t="shared" si="8"/>
        <v>1.9769474026458183E-3</v>
      </c>
      <c r="M29" s="9">
        <v>42460</v>
      </c>
      <c r="N29" s="7">
        <v>3</v>
      </c>
      <c r="O29" s="7">
        <v>2.7397260273972629E-2</v>
      </c>
      <c r="P29" s="7">
        <f t="shared" si="9"/>
        <v>1.0273972602739727</v>
      </c>
      <c r="Q29" s="7">
        <f t="shared" si="10"/>
        <v>2.7145443230674055E-2</v>
      </c>
      <c r="R29" s="7">
        <f t="shared" si="11"/>
        <v>3.1091851806310661E-4</v>
      </c>
      <c r="S29" s="10">
        <f t="shared" si="12"/>
        <v>2.6317291691699886E-4</v>
      </c>
    </row>
    <row r="30" spans="1:21" ht="15.75" x14ac:dyDescent="0.25">
      <c r="A30" s="4">
        <v>42296</v>
      </c>
      <c r="B30">
        <v>2.71</v>
      </c>
      <c r="C30">
        <f t="shared" si="5"/>
        <v>-3.5587188612099675E-2</v>
      </c>
      <c r="D30">
        <v>2.0228000000000002</v>
      </c>
      <c r="E30">
        <v>9.3887</v>
      </c>
      <c r="F30" s="15">
        <f t="shared" si="0"/>
        <v>2.4588613733911302E-4</v>
      </c>
      <c r="G30" s="15">
        <f t="shared" si="6"/>
        <v>1.0002458861373391</v>
      </c>
      <c r="H30">
        <f t="shared" si="7"/>
        <v>-3.5833074749438788E-2</v>
      </c>
      <c r="I30">
        <f t="shared" si="8"/>
        <v>1.2840092459988678E-3</v>
      </c>
      <c r="M30" s="9">
        <v>42461</v>
      </c>
      <c r="N30" s="7">
        <v>2.99</v>
      </c>
      <c r="O30" s="7">
        <v>-3.3333333333332624E-3</v>
      </c>
      <c r="P30" s="7">
        <f t="shared" si="9"/>
        <v>0.9966666666666667</v>
      </c>
      <c r="Q30" s="7">
        <f t="shared" si="10"/>
        <v>-3.5845803646371208E-3</v>
      </c>
      <c r="R30" s="7">
        <f t="shared" si="11"/>
        <v>1.7153512507058562E-4</v>
      </c>
      <c r="S30" s="10">
        <f t="shared" si="12"/>
        <v>2.1046519078422136E-4</v>
      </c>
    </row>
    <row r="31" spans="1:21" ht="15.75" x14ac:dyDescent="0.25">
      <c r="A31" s="4">
        <v>42297</v>
      </c>
      <c r="B31">
        <v>2.66</v>
      </c>
      <c r="C31">
        <f t="shared" si="5"/>
        <v>-1.8450184501844952E-2</v>
      </c>
      <c r="D31">
        <v>2.0670000000000002</v>
      </c>
      <c r="E31">
        <v>9.3926999999999996</v>
      </c>
      <c r="F31" s="15">
        <f t="shared" si="0"/>
        <v>2.4598634329175972E-4</v>
      </c>
      <c r="G31" s="15">
        <f t="shared" si="6"/>
        <v>1.0002459863432918</v>
      </c>
      <c r="H31">
        <f t="shared" si="7"/>
        <v>-1.8696170845136712E-2</v>
      </c>
      <c r="I31">
        <f t="shared" si="8"/>
        <v>3.4954680427053998E-4</v>
      </c>
      <c r="M31" s="9">
        <v>42464</v>
      </c>
      <c r="N31" s="7">
        <v>2.86</v>
      </c>
      <c r="O31" s="7">
        <v>-4.3478260869565327E-2</v>
      </c>
      <c r="P31" s="7">
        <f t="shared" si="9"/>
        <v>0.9565217391304347</v>
      </c>
      <c r="Q31" s="7">
        <f t="shared" si="10"/>
        <v>-4.3729420388558454E-2</v>
      </c>
      <c r="R31" s="7">
        <f t="shared" si="11"/>
        <v>2.8347086356173457E-3</v>
      </c>
      <c r="S31" s="10">
        <f t="shared" si="12"/>
        <v>2.9868693589404347E-3</v>
      </c>
    </row>
    <row r="32" spans="1:21" ht="15.75" x14ac:dyDescent="0.25">
      <c r="A32" s="4">
        <v>42298</v>
      </c>
      <c r="B32">
        <v>2.6</v>
      </c>
      <c r="C32">
        <f t="shared" si="5"/>
        <v>-2.2556390977443629E-2</v>
      </c>
      <c r="D32">
        <v>2.0228000000000002</v>
      </c>
      <c r="E32">
        <v>9.407</v>
      </c>
      <c r="F32" s="15">
        <f t="shared" si="0"/>
        <v>2.4634454969274522E-4</v>
      </c>
      <c r="G32" s="15">
        <f t="shared" si="6"/>
        <v>1.0002463445496927</v>
      </c>
      <c r="H32">
        <f t="shared" si="7"/>
        <v>-2.2802735527136374E-2</v>
      </c>
      <c r="I32">
        <f t="shared" si="8"/>
        <v>5.199647475205274E-4</v>
      </c>
      <c r="M32" s="9">
        <v>42465</v>
      </c>
      <c r="N32" s="7">
        <v>2.9</v>
      </c>
      <c r="O32" s="7">
        <v>1.3986013986014E-2</v>
      </c>
      <c r="P32" s="7">
        <f t="shared" si="9"/>
        <v>1.013986013986014</v>
      </c>
      <c r="Q32" s="7">
        <f t="shared" si="10"/>
        <v>1.373361705185343E-2</v>
      </c>
      <c r="R32" s="7">
        <f t="shared" si="11"/>
        <v>1.7817309956312772E-5</v>
      </c>
      <c r="S32" s="10">
        <f t="shared" si="12"/>
        <v>7.9004782626832415E-6</v>
      </c>
    </row>
    <row r="33" spans="1:19" ht="15.75" x14ac:dyDescent="0.25">
      <c r="A33" s="4">
        <v>42299</v>
      </c>
      <c r="B33">
        <v>2.62</v>
      </c>
      <c r="C33">
        <f t="shared" si="5"/>
        <v>7.6923076923076988E-3</v>
      </c>
      <c r="D33">
        <v>2.0263</v>
      </c>
      <c r="E33">
        <v>9.3343000000000007</v>
      </c>
      <c r="F33" s="15">
        <f t="shared" si="0"/>
        <v>2.4452297347865581E-4</v>
      </c>
      <c r="G33" s="15">
        <f t="shared" si="6"/>
        <v>1.0002445229734787</v>
      </c>
      <c r="H33">
        <f t="shared" si="7"/>
        <v>7.447784718829043E-3</v>
      </c>
      <c r="I33">
        <f t="shared" si="8"/>
        <v>5.5469497218023407E-5</v>
      </c>
      <c r="M33" s="9">
        <v>42466</v>
      </c>
      <c r="N33" s="7">
        <v>2.94</v>
      </c>
      <c r="O33" s="7">
        <v>1.3793103448275874E-2</v>
      </c>
      <c r="P33" s="7">
        <f t="shared" si="9"/>
        <v>1.0137931034482759</v>
      </c>
      <c r="Q33" s="7">
        <f t="shared" si="10"/>
        <v>1.3542066451200025E-2</v>
      </c>
      <c r="R33" s="7">
        <f t="shared" si="11"/>
        <v>1.6236910136929921E-5</v>
      </c>
      <c r="S33" s="10">
        <f t="shared" si="12"/>
        <v>6.8603571058768639E-6</v>
      </c>
    </row>
    <row r="34" spans="1:19" ht="15.75" x14ac:dyDescent="0.25">
      <c r="A34" s="4">
        <v>42300</v>
      </c>
      <c r="B34">
        <v>2.65</v>
      </c>
      <c r="C34">
        <f t="shared" si="5"/>
        <v>1.1450381679389238E-2</v>
      </c>
      <c r="D34">
        <v>2.0865999999999998</v>
      </c>
      <c r="E34">
        <v>9.3175000000000008</v>
      </c>
      <c r="F34" s="15">
        <f t="shared" si="0"/>
        <v>2.4410185970413778E-4</v>
      </c>
      <c r="G34" s="15">
        <f t="shared" si="6"/>
        <v>1.0002441018597041</v>
      </c>
      <c r="H34">
        <f t="shared" si="7"/>
        <v>1.1206279819685101E-2</v>
      </c>
      <c r="I34">
        <f t="shared" si="8"/>
        <v>1.2558070739708153E-4</v>
      </c>
      <c r="M34" s="9">
        <v>42467</v>
      </c>
      <c r="N34" s="7">
        <v>2.84</v>
      </c>
      <c r="O34" s="7">
        <v>-3.4013605442176902E-2</v>
      </c>
      <c r="P34" s="7">
        <f t="shared" si="9"/>
        <v>0.96598639455782309</v>
      </c>
      <c r="Q34" s="7">
        <f t="shared" si="10"/>
        <v>-3.4265729942854366E-2</v>
      </c>
      <c r="R34" s="7">
        <f t="shared" si="11"/>
        <v>1.9165388018164587E-3</v>
      </c>
      <c r="S34" s="10">
        <f t="shared" si="12"/>
        <v>2.0420066826237764E-3</v>
      </c>
    </row>
    <row r="35" spans="1:19" ht="15.75" x14ac:dyDescent="0.25">
      <c r="A35" s="4">
        <v>42303</v>
      </c>
      <c r="B35">
        <v>2.62</v>
      </c>
      <c r="C35">
        <f t="shared" si="5"/>
        <v>-1.1320754716981058E-2</v>
      </c>
      <c r="D35">
        <v>2.0564</v>
      </c>
      <c r="E35">
        <v>9.3518000000000008</v>
      </c>
      <c r="F35" s="15">
        <f t="shared" si="0"/>
        <v>2.4496156504705269E-4</v>
      </c>
      <c r="G35" s="15">
        <f t="shared" si="6"/>
        <v>1.0002449615650471</v>
      </c>
      <c r="H35">
        <f t="shared" si="7"/>
        <v>-1.1565716282028111E-2</v>
      </c>
      <c r="I35">
        <f t="shared" si="8"/>
        <v>1.3376579311637015E-4</v>
      </c>
      <c r="M35" s="9">
        <v>42468</v>
      </c>
      <c r="N35" s="7">
        <v>3.05</v>
      </c>
      <c r="O35" s="7">
        <v>7.3943661971830971E-2</v>
      </c>
      <c r="P35" s="7">
        <f t="shared" si="9"/>
        <v>1.073943661971831</v>
      </c>
      <c r="Q35" s="7">
        <f t="shared" si="10"/>
        <v>7.3691524973613615E-2</v>
      </c>
      <c r="R35" s="7">
        <f t="shared" si="11"/>
        <v>4.1189393523114581E-3</v>
      </c>
      <c r="S35" s="10">
        <f t="shared" si="12"/>
        <v>3.9399080506430451E-3</v>
      </c>
    </row>
    <row r="36" spans="1:19" ht="15.75" x14ac:dyDescent="0.25">
      <c r="A36" s="4">
        <v>42304</v>
      </c>
      <c r="B36">
        <v>2.63</v>
      </c>
      <c r="C36">
        <f t="shared" si="5"/>
        <v>3.8167938931296893E-3</v>
      </c>
      <c r="D36">
        <v>2.0369999999999999</v>
      </c>
      <c r="E36">
        <v>9.2766000000000002</v>
      </c>
      <c r="F36" s="15">
        <f t="shared" si="0"/>
        <v>2.4307637831033624E-4</v>
      </c>
      <c r="G36" s="15">
        <f t="shared" si="6"/>
        <v>1.0002430763783103</v>
      </c>
      <c r="H36">
        <f t="shared" si="7"/>
        <v>3.5737175148193531E-3</v>
      </c>
      <c r="I36">
        <f t="shared" si="8"/>
        <v>1.2771456875726613E-5</v>
      </c>
      <c r="M36" s="9">
        <v>42471</v>
      </c>
      <c r="N36" s="7">
        <v>3.5300000000000002</v>
      </c>
      <c r="O36" s="7">
        <v>0.15737704918032802</v>
      </c>
      <c r="P36" s="7">
        <f t="shared" si="9"/>
        <v>1.1573770491803281</v>
      </c>
      <c r="Q36" s="7">
        <f t="shared" si="10"/>
        <v>0.15712636977845251</v>
      </c>
      <c r="R36" s="7">
        <f t="shared" si="11"/>
        <v>2.1789836393924997E-2</v>
      </c>
      <c r="S36" s="10">
        <f t="shared" si="12"/>
        <v>2.1375472672469496E-2</v>
      </c>
    </row>
    <row r="37" spans="1:19" ht="15.75" x14ac:dyDescent="0.25">
      <c r="A37" s="4">
        <v>42305</v>
      </c>
      <c r="B37">
        <v>2.64</v>
      </c>
      <c r="C37">
        <f t="shared" si="5"/>
        <v>3.8022813688213808E-3</v>
      </c>
      <c r="D37">
        <v>2.1009000000000002</v>
      </c>
      <c r="E37">
        <v>9.2527000000000008</v>
      </c>
      <c r="F37" s="15">
        <f t="shared" si="0"/>
        <v>2.4247695892642973E-4</v>
      </c>
      <c r="G37" s="15">
        <f t="shared" si="6"/>
        <v>1.0002424769589264</v>
      </c>
      <c r="H37">
        <f t="shared" si="7"/>
        <v>3.5598044098949511E-3</v>
      </c>
      <c r="I37">
        <f t="shared" si="8"/>
        <v>1.2672207436707541E-5</v>
      </c>
      <c r="M37" s="9">
        <v>42472</v>
      </c>
      <c r="N37" s="7">
        <v>3.98</v>
      </c>
      <c r="O37" s="7">
        <v>0.12747875354107641</v>
      </c>
      <c r="P37" s="7">
        <f t="shared" si="9"/>
        <v>1.1274787535410764</v>
      </c>
      <c r="Q37" s="7">
        <f t="shared" si="10"/>
        <v>0.12722897958825774</v>
      </c>
      <c r="R37" s="7">
        <f t="shared" si="11"/>
        <v>1.3857155087096677E-2</v>
      </c>
      <c r="S37" s="10">
        <f t="shared" si="12"/>
        <v>1.3527118545672913E-2</v>
      </c>
    </row>
    <row r="38" spans="1:19" ht="15.75" x14ac:dyDescent="0.25">
      <c r="A38" s="4">
        <v>42306</v>
      </c>
      <c r="B38">
        <v>2.67</v>
      </c>
      <c r="C38">
        <f t="shared" si="5"/>
        <v>1.1363636363636289E-2</v>
      </c>
      <c r="D38">
        <v>2.1724999999999999</v>
      </c>
      <c r="E38">
        <v>9.2386999999999997</v>
      </c>
      <c r="F38" s="15">
        <f t="shared" si="0"/>
        <v>2.4212577386206746E-4</v>
      </c>
      <c r="G38" s="15">
        <f t="shared" si="6"/>
        <v>1.0002421257738621</v>
      </c>
      <c r="H38">
        <f t="shared" si="7"/>
        <v>1.1121510589774222E-2</v>
      </c>
      <c r="I38">
        <f t="shared" si="8"/>
        <v>1.2368799779846016E-4</v>
      </c>
      <c r="M38" s="9">
        <v>42473</v>
      </c>
      <c r="N38" s="7">
        <v>3.98</v>
      </c>
      <c r="O38" s="7">
        <v>0</v>
      </c>
      <c r="P38" s="7">
        <f t="shared" si="9"/>
        <v>1</v>
      </c>
      <c r="Q38" s="7">
        <f t="shared" si="10"/>
        <v>-2.4873807341529997E-4</v>
      </c>
      <c r="R38" s="7">
        <f t="shared" si="11"/>
        <v>9.5282969397847856E-5</v>
      </c>
      <c r="S38" s="10">
        <f t="shared" si="12"/>
        <v>1.2480411441105488E-4</v>
      </c>
    </row>
    <row r="39" spans="1:19" ht="15.75" x14ac:dyDescent="0.25">
      <c r="A39" s="4">
        <v>42307</v>
      </c>
      <c r="B39">
        <v>2.76</v>
      </c>
      <c r="C39">
        <f t="shared" si="5"/>
        <v>3.3707865168539276E-2</v>
      </c>
      <c r="D39">
        <v>2.1421000000000001</v>
      </c>
      <c r="E39">
        <v>9.2590000000000003</v>
      </c>
      <c r="F39" s="15">
        <f t="shared" si="0"/>
        <v>2.4263497756393804E-4</v>
      </c>
      <c r="G39" s="15">
        <f t="shared" si="6"/>
        <v>1.0002426349775639</v>
      </c>
      <c r="H39">
        <f t="shared" si="7"/>
        <v>3.3465230190975338E-2</v>
      </c>
      <c r="I39">
        <f t="shared" si="8"/>
        <v>1.1199216317349674E-3</v>
      </c>
      <c r="M39" s="9">
        <v>42474</v>
      </c>
      <c r="N39" s="7">
        <v>3.98</v>
      </c>
      <c r="O39" s="7">
        <v>0</v>
      </c>
      <c r="P39" s="7">
        <f t="shared" si="9"/>
        <v>1</v>
      </c>
      <c r="Q39" s="7">
        <f t="shared" si="10"/>
        <v>-2.4840520801028276E-4</v>
      </c>
      <c r="R39" s="7">
        <f t="shared" si="11"/>
        <v>9.5276471110774009E-5</v>
      </c>
      <c r="S39" s="10">
        <f t="shared" si="12"/>
        <v>1.2479667725939263E-4</v>
      </c>
    </row>
    <row r="40" spans="1:19" ht="15.75" x14ac:dyDescent="0.25">
      <c r="A40" s="4">
        <v>42310</v>
      </c>
      <c r="B40">
        <v>2.88</v>
      </c>
      <c r="C40">
        <f t="shared" si="5"/>
        <v>4.3478260869565258E-2</v>
      </c>
      <c r="D40">
        <v>2.1709000000000001</v>
      </c>
      <c r="E40">
        <v>9.2248999999999999</v>
      </c>
      <c r="F40" s="15">
        <f t="shared" si="0"/>
        <v>2.4177956179705085E-4</v>
      </c>
      <c r="G40" s="15">
        <f t="shared" si="6"/>
        <v>1.0002417795617971</v>
      </c>
      <c r="H40">
        <f t="shared" si="7"/>
        <v>4.3236481307768207E-2</v>
      </c>
      <c r="I40">
        <f t="shared" si="8"/>
        <v>1.8693933158769895E-3</v>
      </c>
      <c r="M40" s="9">
        <v>42475</v>
      </c>
      <c r="N40" s="7">
        <v>4.0999999999999996</v>
      </c>
      <c r="O40" s="7">
        <v>3.0150753768844137E-2</v>
      </c>
      <c r="P40" s="7">
        <f t="shared" si="9"/>
        <v>1.0301507537688441</v>
      </c>
      <c r="Q40" s="7">
        <f t="shared" si="10"/>
        <v>2.9902188379966839E-2</v>
      </c>
      <c r="R40" s="7">
        <f t="shared" si="11"/>
        <v>4.1573688422929812E-4</v>
      </c>
      <c r="S40" s="10">
        <f t="shared" si="12"/>
        <v>3.6021573668843345E-4</v>
      </c>
    </row>
    <row r="41" spans="1:19" ht="15.75" x14ac:dyDescent="0.25">
      <c r="A41" s="4">
        <v>42311</v>
      </c>
      <c r="B41">
        <v>3.09</v>
      </c>
      <c r="C41">
        <f t="shared" si="5"/>
        <v>7.2916666666666657E-2</v>
      </c>
      <c r="D41">
        <v>2.2105000000000001</v>
      </c>
      <c r="E41">
        <v>9.2333999999999996</v>
      </c>
      <c r="F41" s="15">
        <f t="shared" si="0"/>
        <v>2.4199281351799939E-4</v>
      </c>
      <c r="G41" s="15">
        <f t="shared" si="6"/>
        <v>1.000241992813518</v>
      </c>
      <c r="H41">
        <f t="shared" si="7"/>
        <v>7.2674673853148658E-2</v>
      </c>
      <c r="I41">
        <f t="shared" si="8"/>
        <v>5.2816082196615296E-3</v>
      </c>
      <c r="M41" s="9">
        <v>42478</v>
      </c>
      <c r="N41" s="7">
        <v>4.4000000000000004</v>
      </c>
      <c r="O41" s="7">
        <v>7.3170731707317249E-2</v>
      </c>
      <c r="P41" s="7">
        <f t="shared" si="9"/>
        <v>1.0731707317073171</v>
      </c>
      <c r="Q41" s="7">
        <f t="shared" si="10"/>
        <v>7.2922674424292455E-2</v>
      </c>
      <c r="R41" s="7">
        <f t="shared" si="11"/>
        <v>4.0208424208383756E-3</v>
      </c>
      <c r="S41" s="10">
        <f t="shared" si="12"/>
        <v>3.8439797030589791E-3</v>
      </c>
    </row>
    <row r="42" spans="1:19" ht="15.75" x14ac:dyDescent="0.25">
      <c r="A42" s="4">
        <v>42312</v>
      </c>
      <c r="B42">
        <v>3.03</v>
      </c>
      <c r="C42">
        <f t="shared" si="5"/>
        <v>-1.9417475728155359E-2</v>
      </c>
      <c r="D42">
        <v>2.2250000000000001</v>
      </c>
      <c r="E42">
        <v>9.2637</v>
      </c>
      <c r="F42" s="15">
        <f t="shared" si="0"/>
        <v>2.4275285856600881E-4</v>
      </c>
      <c r="G42" s="15">
        <f t="shared" si="6"/>
        <v>1.000242752858566</v>
      </c>
      <c r="H42">
        <f t="shared" si="7"/>
        <v>-1.9660228586721368E-2</v>
      </c>
      <c r="I42">
        <f t="shared" si="8"/>
        <v>3.8652458808213606E-4</v>
      </c>
      <c r="M42" s="9">
        <v>42479</v>
      </c>
      <c r="N42" s="7">
        <v>4.71</v>
      </c>
      <c r="O42" s="7">
        <v>7.0454545454545353E-2</v>
      </c>
      <c r="P42" s="7">
        <f t="shared" si="9"/>
        <v>1.0704545454545453</v>
      </c>
      <c r="Q42" s="7">
        <f t="shared" si="10"/>
        <v>7.0207326876831094E-2</v>
      </c>
      <c r="R42" s="7">
        <f t="shared" si="11"/>
        <v>3.6838545439254128E-3</v>
      </c>
      <c r="S42" s="10">
        <f t="shared" si="12"/>
        <v>3.5146506084018192E-3</v>
      </c>
    </row>
    <row r="43" spans="1:19" ht="15.75" x14ac:dyDescent="0.25">
      <c r="A43" s="4">
        <v>42313</v>
      </c>
      <c r="B43">
        <v>2.83</v>
      </c>
      <c r="C43">
        <f t="shared" si="5"/>
        <v>-6.6006600660065917E-2</v>
      </c>
      <c r="D43">
        <v>2.2323</v>
      </c>
      <c r="E43">
        <v>9.2740000000000009</v>
      </c>
      <c r="F43" s="15">
        <f t="shared" si="0"/>
        <v>2.4301117584513143E-4</v>
      </c>
      <c r="G43" s="15">
        <f t="shared" si="6"/>
        <v>1.0002430111758451</v>
      </c>
      <c r="H43">
        <f t="shared" si="7"/>
        <v>-6.6249611835911049E-2</v>
      </c>
      <c r="I43">
        <f t="shared" si="8"/>
        <v>4.3890110684088853E-3</v>
      </c>
      <c r="M43" s="9">
        <v>42480</v>
      </c>
      <c r="N43" s="7">
        <v>4.42</v>
      </c>
      <c r="O43" s="7">
        <v>-6.1571125265392788E-2</v>
      </c>
      <c r="P43" s="7">
        <f t="shared" si="9"/>
        <v>0.93842887473460723</v>
      </c>
      <c r="Q43" s="7">
        <f t="shared" si="10"/>
        <v>-6.1818746954325675E-2</v>
      </c>
      <c r="R43" s="7">
        <f t="shared" si="11"/>
        <v>5.0881555660684226E-3</v>
      </c>
      <c r="S43" s="10">
        <f t="shared" si="12"/>
        <v>5.291338197600224E-3</v>
      </c>
    </row>
    <row r="44" spans="1:19" ht="15.75" x14ac:dyDescent="0.25">
      <c r="A44" s="4">
        <v>42314</v>
      </c>
      <c r="B44">
        <v>3.15</v>
      </c>
      <c r="C44">
        <f t="shared" si="5"/>
        <v>0.11307420494699641</v>
      </c>
      <c r="D44">
        <v>2.3252000000000002</v>
      </c>
      <c r="E44">
        <v>9.3039000000000005</v>
      </c>
      <c r="F44" s="15">
        <f t="shared" si="0"/>
        <v>2.43760910803692E-4</v>
      </c>
      <c r="G44" s="15">
        <f t="shared" si="6"/>
        <v>1.0002437609108037</v>
      </c>
      <c r="H44">
        <f t="shared" si="7"/>
        <v>0.11283044403619272</v>
      </c>
      <c r="I44">
        <f t="shared" si="8"/>
        <v>1.2730709101404418E-2</v>
      </c>
      <c r="M44" s="9">
        <v>42481</v>
      </c>
      <c r="N44" s="7">
        <v>4.3</v>
      </c>
      <c r="O44" s="7">
        <v>-2.7149321266968351E-2</v>
      </c>
      <c r="P44" s="7">
        <f t="shared" si="9"/>
        <v>0.97285067873303166</v>
      </c>
      <c r="Q44" s="7">
        <f t="shared" si="10"/>
        <v>-2.7398254535925603E-2</v>
      </c>
      <c r="R44" s="7">
        <f t="shared" si="11"/>
        <v>1.3624083405736555E-3</v>
      </c>
      <c r="S44" s="10">
        <f t="shared" si="12"/>
        <v>1.4685061415405771E-3</v>
      </c>
    </row>
    <row r="45" spans="1:19" ht="15.75" x14ac:dyDescent="0.25">
      <c r="A45" s="4">
        <v>42317</v>
      </c>
      <c r="B45">
        <v>3.25</v>
      </c>
      <c r="C45">
        <f t="shared" si="5"/>
        <v>3.1746031746031772E-2</v>
      </c>
      <c r="D45">
        <v>2.3435999999999999</v>
      </c>
      <c r="E45">
        <v>9.3978000000000002</v>
      </c>
      <c r="F45" s="15">
        <f t="shared" si="0"/>
        <v>2.4611410058184013E-4</v>
      </c>
      <c r="G45" s="15">
        <f t="shared" si="6"/>
        <v>1.0002461141005818</v>
      </c>
      <c r="H45">
        <f t="shared" si="7"/>
        <v>3.1499917645449932E-2</v>
      </c>
      <c r="I45">
        <f t="shared" si="8"/>
        <v>9.9224481167012801E-4</v>
      </c>
      <c r="M45" s="9">
        <v>42482</v>
      </c>
      <c r="N45" s="7">
        <v>4.32</v>
      </c>
      <c r="O45" s="7">
        <v>4.6511627906977819E-3</v>
      </c>
      <c r="P45" s="7">
        <f t="shared" si="9"/>
        <v>1.0046511627906978</v>
      </c>
      <c r="Q45" s="7">
        <f t="shared" si="10"/>
        <v>4.4025923963189155E-3</v>
      </c>
      <c r="R45" s="7">
        <f t="shared" si="11"/>
        <v>2.6111784259363493E-5</v>
      </c>
      <c r="S45" s="10">
        <f t="shared" si="12"/>
        <v>4.2513604160474881E-5</v>
      </c>
    </row>
    <row r="46" spans="1:19" ht="15.75" x14ac:dyDescent="0.25">
      <c r="A46" s="4">
        <v>42318</v>
      </c>
      <c r="B46">
        <v>3.31</v>
      </c>
      <c r="C46">
        <f t="shared" si="5"/>
        <v>1.8461538461538477E-2</v>
      </c>
      <c r="D46">
        <v>2.3418999999999999</v>
      </c>
      <c r="E46">
        <v>9.3999000000000006</v>
      </c>
      <c r="F46" s="15">
        <f t="shared" si="0"/>
        <v>2.4616670479860048E-4</v>
      </c>
      <c r="G46" s="15">
        <f t="shared" si="6"/>
        <v>1.0002461667047986</v>
      </c>
      <c r="H46">
        <f t="shared" si="7"/>
        <v>1.8215371756739877E-2</v>
      </c>
      <c r="I46">
        <f t="shared" si="8"/>
        <v>3.317997682362368E-4</v>
      </c>
      <c r="M46" s="9">
        <v>42485</v>
      </c>
      <c r="N46" s="7">
        <v>3.88</v>
      </c>
      <c r="O46" s="7">
        <v>-0.10185185185185193</v>
      </c>
      <c r="P46" s="7">
        <f t="shared" si="9"/>
        <v>0.89814814814814803</v>
      </c>
      <c r="Q46" s="7">
        <f t="shared" si="10"/>
        <v>-0.1021002545569621</v>
      </c>
      <c r="R46" s="7">
        <f t="shared" si="11"/>
        <v>1.2457420708575634E-2</v>
      </c>
      <c r="S46" s="10">
        <f t="shared" si="12"/>
        <v>1.2774219475895469E-2</v>
      </c>
    </row>
    <row r="47" spans="1:19" ht="15.75" x14ac:dyDescent="0.25">
      <c r="A47" s="4">
        <v>42319</v>
      </c>
      <c r="B47">
        <v>3.24</v>
      </c>
      <c r="C47">
        <f t="shared" si="5"/>
        <v>-2.1148036253776387E-2</v>
      </c>
      <c r="D47">
        <v>2.3300999999999998</v>
      </c>
      <c r="E47">
        <v>9.4212000000000007</v>
      </c>
      <c r="F47" s="15">
        <f t="shared" si="0"/>
        <v>2.467002049544309E-4</v>
      </c>
      <c r="G47" s="15">
        <f t="shared" si="6"/>
        <v>1.0002467002049544</v>
      </c>
      <c r="H47">
        <f t="shared" si="7"/>
        <v>-2.1394736458730818E-2</v>
      </c>
      <c r="I47">
        <f t="shared" si="8"/>
        <v>4.5773474813854569E-4</v>
      </c>
      <c r="M47" s="9">
        <v>42486</v>
      </c>
      <c r="N47" s="7">
        <v>3.9</v>
      </c>
      <c r="O47" s="7">
        <v>5.1546391752577371E-3</v>
      </c>
      <c r="P47" s="7">
        <f t="shared" si="9"/>
        <v>1.0051546391752577</v>
      </c>
      <c r="Q47" s="7">
        <f t="shared" si="10"/>
        <v>4.9068822945619551E-3</v>
      </c>
      <c r="R47" s="7">
        <f t="shared" si="11"/>
        <v>2.1212280960338487E-5</v>
      </c>
      <c r="S47" s="10">
        <f t="shared" si="12"/>
        <v>3.6191724367488544E-5</v>
      </c>
    </row>
    <row r="48" spans="1:19" ht="15.75" x14ac:dyDescent="0.25">
      <c r="A48" s="4">
        <v>42320</v>
      </c>
      <c r="B48">
        <v>3.01</v>
      </c>
      <c r="C48">
        <f t="shared" si="5"/>
        <v>-7.0987654320987775E-2</v>
      </c>
      <c r="D48">
        <v>2.3115999999999999</v>
      </c>
      <c r="E48">
        <v>9.4832999999999998</v>
      </c>
      <c r="F48" s="15">
        <f t="shared" si="0"/>
        <v>2.4825502996694837E-4</v>
      </c>
      <c r="G48" s="15">
        <f t="shared" si="6"/>
        <v>1.0002482550299669</v>
      </c>
      <c r="H48">
        <f t="shared" si="7"/>
        <v>-7.1235909350954724E-2</v>
      </c>
      <c r="I48">
        <f t="shared" si="8"/>
        <v>5.0745547810574386E-3</v>
      </c>
      <c r="M48" s="9">
        <v>42487</v>
      </c>
      <c r="N48" s="7">
        <v>4.3099999999999996</v>
      </c>
      <c r="O48" s="7">
        <v>0.10512820512820506</v>
      </c>
      <c r="P48" s="7">
        <f t="shared" si="9"/>
        <v>1.105128205128205</v>
      </c>
      <c r="Q48" s="7">
        <f t="shared" si="10"/>
        <v>0.10488220375433563</v>
      </c>
      <c r="R48" s="7">
        <f t="shared" si="11"/>
        <v>9.0953686633693069E-3</v>
      </c>
      <c r="S48" s="10">
        <f t="shared" si="12"/>
        <v>8.8283623923767676E-3</v>
      </c>
    </row>
    <row r="49" spans="1:19" ht="15.75" x14ac:dyDescent="0.25">
      <c r="A49" s="4">
        <v>42321</v>
      </c>
      <c r="B49">
        <v>2.7199999999999998</v>
      </c>
      <c r="C49">
        <f t="shared" si="5"/>
        <v>-9.6345514950166133E-2</v>
      </c>
      <c r="D49">
        <v>2.2658</v>
      </c>
      <c r="E49">
        <v>9.4993999999999996</v>
      </c>
      <c r="F49" s="15">
        <f t="shared" si="0"/>
        <v>2.4865798918183302E-4</v>
      </c>
      <c r="G49" s="15">
        <f t="shared" si="6"/>
        <v>1.0002486579891818</v>
      </c>
      <c r="H49">
        <f t="shared" si="7"/>
        <v>-9.6594172939347966E-2</v>
      </c>
      <c r="I49">
        <f t="shared" si="8"/>
        <v>9.3304342458366638E-3</v>
      </c>
      <c r="M49" s="9">
        <v>42488</v>
      </c>
      <c r="N49" s="7">
        <v>5.39</v>
      </c>
      <c r="O49" s="7">
        <v>0.25058004640371234</v>
      </c>
      <c r="P49" s="7">
        <f t="shared" si="9"/>
        <v>1.2505800464037122</v>
      </c>
      <c r="Q49" s="7">
        <f t="shared" si="10"/>
        <v>0.25033327607498423</v>
      </c>
      <c r="R49" s="7">
        <f t="shared" si="11"/>
        <v>5.7994616567520585E-2</v>
      </c>
      <c r="S49" s="10">
        <f t="shared" si="12"/>
        <v>5.7317357806816946E-2</v>
      </c>
    </row>
    <row r="50" spans="1:19" ht="15.75" x14ac:dyDescent="0.25">
      <c r="A50" s="4">
        <v>42324</v>
      </c>
      <c r="B50">
        <v>2.69</v>
      </c>
      <c r="C50">
        <f t="shared" si="5"/>
        <v>-1.1029411764705812E-2</v>
      </c>
      <c r="D50">
        <v>2.2675999999999998</v>
      </c>
      <c r="E50">
        <v>9.4093</v>
      </c>
      <c r="F50" s="15">
        <f t="shared" si="0"/>
        <v>2.4640215895077588E-4</v>
      </c>
      <c r="G50" s="15">
        <f t="shared" si="6"/>
        <v>1.0002464021589508</v>
      </c>
      <c r="H50">
        <f t="shared" si="7"/>
        <v>-1.1275813923656588E-2</v>
      </c>
      <c r="I50">
        <f t="shared" si="8"/>
        <v>1.2714397964092778E-4</v>
      </c>
      <c r="M50" s="9">
        <v>42489</v>
      </c>
      <c r="N50" s="7">
        <v>5.27</v>
      </c>
      <c r="O50" s="7">
        <v>-2.2263450834879427E-2</v>
      </c>
      <c r="P50" s="7">
        <f t="shared" si="9"/>
        <v>0.97773654916512054</v>
      </c>
      <c r="Q50" s="7">
        <f t="shared" si="10"/>
        <v>-2.2511463059648427E-2</v>
      </c>
      <c r="R50" s="7">
        <f t="shared" si="11"/>
        <v>1.0255381491147107E-3</v>
      </c>
      <c r="S50" s="10">
        <f t="shared" si="12"/>
        <v>1.1178524946704406E-3</v>
      </c>
    </row>
    <row r="51" spans="1:19" ht="15.75" x14ac:dyDescent="0.25">
      <c r="A51" s="4">
        <v>42325</v>
      </c>
      <c r="B51">
        <v>2.36</v>
      </c>
      <c r="C51">
        <f t="shared" si="5"/>
        <v>-0.12267657992565059</v>
      </c>
      <c r="D51">
        <v>2.2658</v>
      </c>
      <c r="E51">
        <v>9.4235000000000007</v>
      </c>
      <c r="F51" s="15">
        <f t="shared" si="0"/>
        <v>2.4675780675686987E-4</v>
      </c>
      <c r="G51" s="15">
        <f t="shared" si="6"/>
        <v>1.0002467578067569</v>
      </c>
      <c r="H51">
        <f t="shared" si="7"/>
        <v>-0.12292333773240746</v>
      </c>
      <c r="I51">
        <f t="shared" si="8"/>
        <v>1.5110146959275508E-2</v>
      </c>
      <c r="M51" s="9">
        <v>42492</v>
      </c>
      <c r="N51" s="7">
        <v>5.28</v>
      </c>
      <c r="O51" s="7">
        <v>1.8975332068312477E-3</v>
      </c>
      <c r="P51" s="7">
        <f t="shared" si="9"/>
        <v>1.0018975332068312</v>
      </c>
      <c r="Q51" s="7">
        <f t="shared" si="10"/>
        <v>1.649110478583926E-3</v>
      </c>
      <c r="R51" s="7">
        <f t="shared" si="11"/>
        <v>6.183386199512166E-5</v>
      </c>
      <c r="S51" s="10">
        <f t="shared" si="12"/>
        <v>8.6002024172727128E-5</v>
      </c>
    </row>
    <row r="52" spans="1:19" ht="15.75" x14ac:dyDescent="0.25">
      <c r="A52" s="4">
        <v>42326</v>
      </c>
      <c r="B52">
        <v>2.4500000000000002</v>
      </c>
      <c r="C52">
        <f t="shared" si="5"/>
        <v>3.813559322033911E-2</v>
      </c>
      <c r="D52">
        <v>2.2728000000000002</v>
      </c>
      <c r="E52">
        <v>9.3636999999999997</v>
      </c>
      <c r="F52" s="15">
        <f t="shared" si="0"/>
        <v>2.4525976733302812E-4</v>
      </c>
      <c r="G52" s="15">
        <f t="shared" si="6"/>
        <v>1.000245259767333</v>
      </c>
      <c r="H52">
        <f t="shared" si="7"/>
        <v>3.7890333453006082E-2</v>
      </c>
      <c r="I52">
        <f t="shared" si="8"/>
        <v>1.4356773691799919E-3</v>
      </c>
      <c r="M52" s="9">
        <v>42493</v>
      </c>
      <c r="N52" s="7">
        <v>4.6500000000000004</v>
      </c>
      <c r="O52" s="7">
        <v>-0.1193181818181818</v>
      </c>
      <c r="P52" s="7">
        <f t="shared" si="9"/>
        <v>0.88068181818181823</v>
      </c>
      <c r="Q52" s="7">
        <f t="shared" si="10"/>
        <v>-0.11956739284150678</v>
      </c>
      <c r="R52" s="7">
        <f t="shared" si="11"/>
        <v>1.6661634613280071E-2</v>
      </c>
      <c r="S52" s="10">
        <f t="shared" si="12"/>
        <v>1.7027700373651457E-2</v>
      </c>
    </row>
    <row r="53" spans="1:19" ht="15.75" x14ac:dyDescent="0.25">
      <c r="A53" s="4">
        <v>42327</v>
      </c>
      <c r="B53">
        <v>2.34</v>
      </c>
      <c r="C53">
        <f t="shared" si="5"/>
        <v>-4.4897959183673598E-2</v>
      </c>
      <c r="D53">
        <v>2.2482000000000002</v>
      </c>
      <c r="E53">
        <v>9.3679000000000006</v>
      </c>
      <c r="F53" s="15">
        <f t="shared" si="0"/>
        <v>2.4536500747296408E-4</v>
      </c>
      <c r="G53" s="15">
        <f t="shared" si="6"/>
        <v>1.000245365007473</v>
      </c>
      <c r="H53">
        <f t="shared" si="7"/>
        <v>-4.5143324191146562E-2</v>
      </c>
      <c r="I53">
        <f t="shared" si="8"/>
        <v>2.0379197190269586E-3</v>
      </c>
      <c r="M53" s="9">
        <v>42494</v>
      </c>
      <c r="N53" s="7">
        <v>4.24</v>
      </c>
      <c r="O53" s="7">
        <v>-8.817204301075271E-2</v>
      </c>
      <c r="P53" s="7">
        <f t="shared" si="9"/>
        <v>0.91182795698924735</v>
      </c>
      <c r="Q53" s="7">
        <f t="shared" si="10"/>
        <v>-8.842134911470817E-2</v>
      </c>
      <c r="R53" s="7">
        <f t="shared" si="11"/>
        <v>9.5910508486497324E-3</v>
      </c>
      <c r="S53" s="10">
        <f t="shared" si="12"/>
        <v>9.8692675352418553E-3</v>
      </c>
    </row>
    <row r="54" spans="1:19" ht="15.75" x14ac:dyDescent="0.25">
      <c r="A54" s="4">
        <v>42328</v>
      </c>
      <c r="B54">
        <v>2.16</v>
      </c>
      <c r="C54">
        <f t="shared" si="5"/>
        <v>-7.6923076923076802E-2</v>
      </c>
      <c r="D54">
        <v>2.2622999999999998</v>
      </c>
      <c r="E54">
        <v>9.3569999999999993</v>
      </c>
      <c r="F54" s="15">
        <f t="shared" si="0"/>
        <v>2.450918759091536E-4</v>
      </c>
      <c r="G54" s="15">
        <f t="shared" si="6"/>
        <v>1.0002450918759092</v>
      </c>
      <c r="H54">
        <f t="shared" si="7"/>
        <v>-7.7168168798985956E-2</v>
      </c>
      <c r="I54">
        <f t="shared" si="8"/>
        <v>5.9549262757887895E-3</v>
      </c>
      <c r="M54" s="9">
        <v>42495</v>
      </c>
      <c r="N54" s="7">
        <v>3.7</v>
      </c>
      <c r="O54" s="7">
        <v>-0.12735849056603774</v>
      </c>
      <c r="P54" s="7">
        <f t="shared" si="9"/>
        <v>0.87264150943396224</v>
      </c>
      <c r="Q54" s="7">
        <f t="shared" si="10"/>
        <v>-0.12760755896224815</v>
      </c>
      <c r="R54" s="7">
        <f t="shared" si="11"/>
        <v>1.8801927436085601E-2</v>
      </c>
      <c r="S54" s="10">
        <f t="shared" si="12"/>
        <v>1.9190670912860849E-2</v>
      </c>
    </row>
    <row r="55" spans="1:19" ht="15.75" x14ac:dyDescent="0.25">
      <c r="A55" s="4">
        <v>42331</v>
      </c>
      <c r="B55">
        <v>2.2800000000000002</v>
      </c>
      <c r="C55">
        <f t="shared" si="5"/>
        <v>5.5555555555555601E-2</v>
      </c>
      <c r="D55">
        <v>2.2376999999999998</v>
      </c>
      <c r="E55">
        <v>9.3551000000000002</v>
      </c>
      <c r="F55" s="15">
        <f t="shared" si="0"/>
        <v>2.4504426304150506E-4</v>
      </c>
      <c r="G55" s="15">
        <f t="shared" si="6"/>
        <v>1.0002450442630415</v>
      </c>
      <c r="H55">
        <f t="shared" si="7"/>
        <v>5.5310511292514096E-2</v>
      </c>
      <c r="I55">
        <f t="shared" si="8"/>
        <v>3.0592526594393292E-3</v>
      </c>
      <c r="M55" s="9">
        <v>42496</v>
      </c>
      <c r="N55" s="7">
        <v>3.51</v>
      </c>
      <c r="O55" s="7">
        <v>-5.1351351351351451E-2</v>
      </c>
      <c r="P55" s="7">
        <f t="shared" si="9"/>
        <v>0.94864864864864851</v>
      </c>
      <c r="Q55" s="7">
        <f t="shared" si="10"/>
        <v>-5.1599744044838095E-2</v>
      </c>
      <c r="R55" s="7">
        <f t="shared" si="11"/>
        <v>3.7347138892303458E-3</v>
      </c>
      <c r="S55" s="10">
        <f t="shared" si="12"/>
        <v>3.9090732792480525E-3</v>
      </c>
    </row>
    <row r="56" spans="1:19" ht="15.75" x14ac:dyDescent="0.25">
      <c r="A56" s="4">
        <v>42332</v>
      </c>
      <c r="B56">
        <v>2.37</v>
      </c>
      <c r="C56">
        <f t="shared" si="5"/>
        <v>3.9473684210526251E-2</v>
      </c>
      <c r="D56">
        <v>2.2376999999999998</v>
      </c>
      <c r="E56">
        <v>9.3489000000000004</v>
      </c>
      <c r="F56" s="15">
        <f t="shared" si="0"/>
        <v>2.4488888899742989E-4</v>
      </c>
      <c r="G56" s="15">
        <f t="shared" si="6"/>
        <v>1.0002448888889974</v>
      </c>
      <c r="H56">
        <f t="shared" si="7"/>
        <v>3.9228795321528821E-2</v>
      </c>
      <c r="I56">
        <f t="shared" si="8"/>
        <v>1.5388983823784014E-3</v>
      </c>
      <c r="M56" s="9">
        <v>42499</v>
      </c>
      <c r="N56" s="7">
        <v>3.02</v>
      </c>
      <c r="O56" s="7">
        <v>-0.13960113960113954</v>
      </c>
      <c r="P56" s="7">
        <f t="shared" si="9"/>
        <v>0.86039886039886049</v>
      </c>
      <c r="Q56" s="7">
        <f t="shared" si="10"/>
        <v>-0.13984926447016291</v>
      </c>
      <c r="R56" s="7">
        <f t="shared" si="11"/>
        <v>2.2308955057690399E-2</v>
      </c>
      <c r="S56" s="10">
        <f t="shared" si="12"/>
        <v>2.2732226916297445E-2</v>
      </c>
    </row>
    <row r="57" spans="1:19" ht="15.75" x14ac:dyDescent="0.25">
      <c r="A57" s="4">
        <v>42333</v>
      </c>
      <c r="B57">
        <v>2.2999999999999998</v>
      </c>
      <c r="C57">
        <f t="shared" si="5"/>
        <v>-2.9535864978903072E-2</v>
      </c>
      <c r="D57">
        <v>2.2341000000000002</v>
      </c>
      <c r="E57">
        <v>9.3369</v>
      </c>
      <c r="F57" s="15">
        <f t="shared" si="0"/>
        <v>2.4458814008232466E-4</v>
      </c>
      <c r="G57" s="15">
        <f t="shared" si="6"/>
        <v>1.0002445881400823</v>
      </c>
      <c r="H57">
        <f t="shared" si="7"/>
        <v>-2.9780453118985396E-2</v>
      </c>
      <c r="I57">
        <f t="shared" si="8"/>
        <v>8.8687538797208704E-4</v>
      </c>
      <c r="M57" s="9">
        <v>42500</v>
      </c>
      <c r="N57" s="7">
        <v>3.21</v>
      </c>
      <c r="O57" s="7">
        <v>6.29139072847682E-2</v>
      </c>
      <c r="P57" s="7">
        <f t="shared" si="9"/>
        <v>1.0629139072847682</v>
      </c>
      <c r="Q57" s="7">
        <f t="shared" si="10"/>
        <v>6.266702175658212E-2</v>
      </c>
      <c r="R57" s="7">
        <f t="shared" si="11"/>
        <v>2.8253966449731304E-3</v>
      </c>
      <c r="S57" s="10">
        <f t="shared" si="12"/>
        <v>2.6774605413012261E-3</v>
      </c>
    </row>
    <row r="58" spans="1:19" ht="15.75" x14ac:dyDescent="0.25">
      <c r="A58" s="4">
        <v>42335</v>
      </c>
      <c r="B58">
        <v>2.3199999999999998</v>
      </c>
      <c r="C58">
        <f t="shared" si="5"/>
        <v>8.6956521739130523E-3</v>
      </c>
      <c r="D58">
        <v>2.2201</v>
      </c>
      <c r="E58">
        <v>9.3325999999999993</v>
      </c>
      <c r="F58" s="15">
        <f t="shared" si="0"/>
        <v>2.4448036370983139E-4</v>
      </c>
      <c r="G58" s="15">
        <f t="shared" si="6"/>
        <v>1.0002444803637098</v>
      </c>
      <c r="H58">
        <f t="shared" si="7"/>
        <v>8.4511718102032209E-3</v>
      </c>
      <c r="I58">
        <f t="shared" si="8"/>
        <v>7.1422304965573582E-5</v>
      </c>
      <c r="M58" s="9">
        <v>42501</v>
      </c>
      <c r="N58" s="7">
        <v>3.24</v>
      </c>
      <c r="O58" s="7">
        <v>9.3457943925234419E-3</v>
      </c>
      <c r="P58" s="7">
        <f t="shared" si="9"/>
        <v>1.0093457943925235</v>
      </c>
      <c r="Q58" s="7">
        <f t="shared" si="10"/>
        <v>9.0980099735804218E-3</v>
      </c>
      <c r="R58" s="7">
        <f t="shared" si="11"/>
        <v>1.7185296958101663E-7</v>
      </c>
      <c r="S58" s="10">
        <f t="shared" si="12"/>
        <v>3.329997725704894E-6</v>
      </c>
    </row>
    <row r="59" spans="1:19" ht="15.75" x14ac:dyDescent="0.25">
      <c r="A59" s="4">
        <v>42338</v>
      </c>
      <c r="B59">
        <v>2.2400000000000002</v>
      </c>
      <c r="C59">
        <f t="shared" si="5"/>
        <v>-3.4482758620689495E-2</v>
      </c>
      <c r="D59">
        <v>2.206</v>
      </c>
      <c r="E59">
        <v>9.3489000000000004</v>
      </c>
      <c r="F59" s="15">
        <f t="shared" si="0"/>
        <v>2.4488888899742989E-4</v>
      </c>
      <c r="G59" s="15">
        <f t="shared" si="6"/>
        <v>1.0002448888889974</v>
      </c>
      <c r="H59">
        <f t="shared" si="7"/>
        <v>-3.4727647509686925E-2</v>
      </c>
      <c r="I59">
        <f t="shared" si="8"/>
        <v>1.2060095015570644E-3</v>
      </c>
      <c r="M59" s="9">
        <v>42502</v>
      </c>
      <c r="N59" s="7">
        <v>3.02</v>
      </c>
      <c r="O59" s="7">
        <v>-6.7901234567901286E-2</v>
      </c>
      <c r="P59" s="7">
        <f t="shared" si="9"/>
        <v>0.93209876543209869</v>
      </c>
      <c r="Q59" s="7">
        <f t="shared" si="10"/>
        <v>-6.8148861264055033E-2</v>
      </c>
      <c r="R59" s="7">
        <f t="shared" si="11"/>
        <v>6.0312965860228294E-3</v>
      </c>
      <c r="S59" s="10">
        <f t="shared" si="12"/>
        <v>6.2523336418245142E-3</v>
      </c>
    </row>
    <row r="60" spans="1:19" ht="15.75" x14ac:dyDescent="0.25">
      <c r="A60" s="4">
        <v>42339</v>
      </c>
      <c r="B60">
        <v>2.35</v>
      </c>
      <c r="C60">
        <f t="shared" si="5"/>
        <v>4.9107142857142794E-2</v>
      </c>
      <c r="D60">
        <v>2.1431</v>
      </c>
      <c r="E60">
        <v>9.2889999999999997</v>
      </c>
      <c r="F60" s="15">
        <f t="shared" si="0"/>
        <v>2.4338732263085028E-4</v>
      </c>
      <c r="G60" s="15">
        <f t="shared" si="6"/>
        <v>1.0002433873226309</v>
      </c>
      <c r="H60">
        <f t="shared" si="7"/>
        <v>4.8863755534511943E-2</v>
      </c>
      <c r="I60">
        <f t="shared" si="8"/>
        <v>2.3876666049365467E-3</v>
      </c>
      <c r="M60" s="9">
        <v>42503</v>
      </c>
      <c r="N60" s="7">
        <v>2.91</v>
      </c>
      <c r="O60" s="7">
        <v>-3.6423841059602606E-2</v>
      </c>
      <c r="P60" s="7">
        <f t="shared" si="9"/>
        <v>0.96357615894039739</v>
      </c>
      <c r="Q60" s="7">
        <f t="shared" si="10"/>
        <v>-3.6672799352626455E-2</v>
      </c>
      <c r="R60" s="7">
        <f t="shared" si="11"/>
        <v>2.1330875572571333E-3</v>
      </c>
      <c r="S60" s="10">
        <f t="shared" si="12"/>
        <v>2.2653447054277707E-3</v>
      </c>
    </row>
    <row r="61" spans="1:19" ht="15.75" x14ac:dyDescent="0.25">
      <c r="A61" s="4">
        <v>42340</v>
      </c>
      <c r="B61">
        <v>2.3199999999999998</v>
      </c>
      <c r="C61">
        <f t="shared" si="5"/>
        <v>-1.2765957446808616E-2</v>
      </c>
      <c r="D61">
        <v>2.1797</v>
      </c>
      <c r="E61">
        <v>9.3279999999999994</v>
      </c>
      <c r="F61" s="15">
        <f t="shared" si="0"/>
        <v>2.4436506337566222E-4</v>
      </c>
      <c r="G61" s="15">
        <f t="shared" si="6"/>
        <v>1.0002443650633757</v>
      </c>
      <c r="H61">
        <f t="shared" si="7"/>
        <v>-1.3010322510184278E-2</v>
      </c>
      <c r="I61">
        <f t="shared" si="8"/>
        <v>1.6926849181900773E-4</v>
      </c>
      <c r="M61" s="9">
        <v>42506</v>
      </c>
      <c r="N61" s="7">
        <v>2.99</v>
      </c>
      <c r="O61" s="7">
        <v>2.7491408934707928E-2</v>
      </c>
      <c r="P61" s="7">
        <f t="shared" si="9"/>
        <v>1.027491408934708</v>
      </c>
      <c r="Q61" s="7">
        <f t="shared" si="10"/>
        <v>2.7242828529353013E-2</v>
      </c>
      <c r="R61" s="7">
        <f t="shared" si="11"/>
        <v>3.1436236886697223E-4</v>
      </c>
      <c r="S61" s="10">
        <f t="shared" si="12"/>
        <v>2.6634208730354702E-4</v>
      </c>
    </row>
    <row r="62" spans="1:19" ht="15.75" x14ac:dyDescent="0.25">
      <c r="A62" s="4">
        <v>42341</v>
      </c>
      <c r="B62">
        <v>2.19</v>
      </c>
      <c r="C62">
        <f t="shared" si="5"/>
        <v>-5.6034482758620649E-2</v>
      </c>
      <c r="D62">
        <v>2.3136000000000001</v>
      </c>
      <c r="E62">
        <v>9.3937000000000008</v>
      </c>
      <c r="F62" s="15">
        <f t="shared" si="0"/>
        <v>2.4601139420887819E-4</v>
      </c>
      <c r="G62" s="15">
        <f t="shared" si="6"/>
        <v>1.0002460113942089</v>
      </c>
      <c r="H62">
        <f t="shared" si="7"/>
        <v>-5.6280494152829527E-2</v>
      </c>
      <c r="I62">
        <f t="shared" si="8"/>
        <v>3.1674940220866787E-3</v>
      </c>
      <c r="M62" s="9">
        <v>42507</v>
      </c>
      <c r="N62" s="7">
        <v>3.17</v>
      </c>
      <c r="O62" s="7">
        <v>6.0200668896320968E-2</v>
      </c>
      <c r="P62" s="7">
        <f t="shared" si="9"/>
        <v>1.060200668896321</v>
      </c>
      <c r="Q62" s="7">
        <f t="shared" si="10"/>
        <v>5.9951012523690554E-2</v>
      </c>
      <c r="R62" s="7">
        <f t="shared" si="11"/>
        <v>2.5440373414837799E-3</v>
      </c>
      <c r="S62" s="10">
        <f t="shared" si="12"/>
        <v>2.4037618863866459E-3</v>
      </c>
    </row>
    <row r="63" spans="1:19" ht="15.75" x14ac:dyDescent="0.25">
      <c r="A63" s="4">
        <v>42342</v>
      </c>
      <c r="B63">
        <v>2.2800000000000002</v>
      </c>
      <c r="C63">
        <f t="shared" si="5"/>
        <v>4.1095890410959041E-2</v>
      </c>
      <c r="D63">
        <v>2.2692999999999999</v>
      </c>
      <c r="E63">
        <v>9.3116000000000003</v>
      </c>
      <c r="F63" s="15">
        <f t="shared" si="0"/>
        <v>2.439539532439472E-4</v>
      </c>
      <c r="G63" s="15">
        <f t="shared" si="6"/>
        <v>1.0002439539532439</v>
      </c>
      <c r="H63">
        <f t="shared" si="7"/>
        <v>4.0851936457715093E-2</v>
      </c>
      <c r="I63">
        <f t="shared" si="8"/>
        <v>1.6688807123451917E-3</v>
      </c>
      <c r="M63" s="9">
        <v>42508</v>
      </c>
      <c r="N63" s="7">
        <v>2.89</v>
      </c>
      <c r="O63" s="7">
        <v>-8.8328075709779116E-2</v>
      </c>
      <c r="P63" s="7">
        <f t="shared" si="9"/>
        <v>0.91167192429022093</v>
      </c>
      <c r="Q63" s="7">
        <f t="shared" si="10"/>
        <v>-8.8577924711151376E-2</v>
      </c>
      <c r="R63" s="7">
        <f t="shared" si="11"/>
        <v>9.6217434855007354E-3</v>
      </c>
      <c r="S63" s="10">
        <f t="shared" si="12"/>
        <v>9.900401801894854E-3</v>
      </c>
    </row>
    <row r="64" spans="1:19" ht="15.75" x14ac:dyDescent="0.25">
      <c r="A64" s="4">
        <v>42345</v>
      </c>
      <c r="B64">
        <v>2.14</v>
      </c>
      <c r="C64">
        <f t="shared" si="5"/>
        <v>-6.140350877192987E-2</v>
      </c>
      <c r="D64">
        <v>2.2288000000000001</v>
      </c>
      <c r="E64">
        <v>9.3333999999999993</v>
      </c>
      <c r="F64" s="15">
        <f t="shared" si="0"/>
        <v>2.4450041544810119E-4</v>
      </c>
      <c r="G64" s="15">
        <f t="shared" si="6"/>
        <v>1.0002445004154481</v>
      </c>
      <c r="H64">
        <f t="shared" si="7"/>
        <v>-6.1648009187377971E-2</v>
      </c>
      <c r="I64">
        <f t="shared" si="8"/>
        <v>3.8004770367670387E-3</v>
      </c>
      <c r="M64" s="9">
        <v>42509</v>
      </c>
      <c r="N64" s="7">
        <v>2.92</v>
      </c>
      <c r="O64" s="7">
        <v>1.0380622837370174E-2</v>
      </c>
      <c r="P64" s="7">
        <f t="shared" si="9"/>
        <v>1.0103806228373702</v>
      </c>
      <c r="Q64" s="7">
        <f t="shared" si="10"/>
        <v>1.0130458654452829E-2</v>
      </c>
      <c r="R64" s="7">
        <f t="shared" si="11"/>
        <v>3.8179689120903179E-7</v>
      </c>
      <c r="S64" s="10">
        <f t="shared" si="12"/>
        <v>6.2786520080741386E-7</v>
      </c>
    </row>
    <row r="65" spans="1:19" ht="15.75" x14ac:dyDescent="0.25">
      <c r="A65" s="4">
        <v>42346</v>
      </c>
      <c r="B65">
        <v>2.11</v>
      </c>
      <c r="C65">
        <f t="shared" si="5"/>
        <v>-1.4018691588785163E-2</v>
      </c>
      <c r="D65">
        <v>2.2181999999999999</v>
      </c>
      <c r="E65">
        <v>9.3653999999999993</v>
      </c>
      <c r="F65" s="15">
        <f t="shared" si="0"/>
        <v>2.4530236501818514E-4</v>
      </c>
      <c r="G65" s="15">
        <f t="shared" si="6"/>
        <v>1.0002453023650182</v>
      </c>
      <c r="H65">
        <f t="shared" si="7"/>
        <v>-1.4263993953803348E-2</v>
      </c>
      <c r="I65">
        <f t="shared" si="8"/>
        <v>2.0346152351413848E-4</v>
      </c>
      <c r="M65" s="9">
        <v>42510</v>
      </c>
      <c r="N65" s="7">
        <v>2.92</v>
      </c>
      <c r="O65" s="7">
        <v>0</v>
      </c>
      <c r="P65" s="7">
        <f t="shared" si="9"/>
        <v>1</v>
      </c>
      <c r="Q65" s="7">
        <f t="shared" si="10"/>
        <v>-2.4962134777184453E-4</v>
      </c>
      <c r="R65" s="7">
        <f t="shared" si="11"/>
        <v>9.5300213989224194E-5</v>
      </c>
      <c r="S65" s="10">
        <f t="shared" si="12"/>
        <v>1.2482385032475761E-4</v>
      </c>
    </row>
    <row r="66" spans="1:19" ht="15.75" x14ac:dyDescent="0.25">
      <c r="A66" s="4">
        <v>42347</v>
      </c>
      <c r="B66">
        <v>2.15</v>
      </c>
      <c r="C66">
        <f t="shared" si="5"/>
        <v>1.8957345971564E-2</v>
      </c>
      <c r="D66">
        <v>2.2164000000000001</v>
      </c>
      <c r="E66">
        <v>9.4077000000000002</v>
      </c>
      <c r="F66" s="15">
        <f t="shared" si="0"/>
        <v>2.4636208307304841E-4</v>
      </c>
      <c r="G66" s="15">
        <f t="shared" si="6"/>
        <v>1.000246362083073</v>
      </c>
      <c r="H66">
        <f t="shared" si="7"/>
        <v>1.8710983888490951E-2</v>
      </c>
      <c r="I66">
        <f t="shared" si="8"/>
        <v>3.5010091807536795E-4</v>
      </c>
      <c r="M66" s="9">
        <v>42513</v>
      </c>
      <c r="N66" s="7">
        <v>3.03</v>
      </c>
      <c r="O66" s="7">
        <v>3.7671232876712285E-2</v>
      </c>
      <c r="P66" s="7">
        <f t="shared" si="9"/>
        <v>1.0376712328767124</v>
      </c>
      <c r="Q66" s="7">
        <f t="shared" si="10"/>
        <v>3.7421078699002713E-2</v>
      </c>
      <c r="R66" s="7">
        <f t="shared" si="11"/>
        <v>7.7888533214441678E-4</v>
      </c>
      <c r="S66" s="10">
        <f t="shared" si="12"/>
        <v>7.0215675433828086E-4</v>
      </c>
    </row>
    <row r="67" spans="1:19" ht="15.75" x14ac:dyDescent="0.25">
      <c r="A67" s="4">
        <v>42348</v>
      </c>
      <c r="B67">
        <v>2.1800000000000002</v>
      </c>
      <c r="C67">
        <f t="shared" si="5"/>
        <v>1.3953488372093139E-2</v>
      </c>
      <c r="D67">
        <v>2.2305000000000001</v>
      </c>
      <c r="E67">
        <v>9.4085000000000001</v>
      </c>
      <c r="F67" s="15">
        <f t="shared" ref="F67:F130" si="13">(((E67/100)+1)^(1/365)-1)</f>
        <v>2.4638212108496482E-4</v>
      </c>
      <c r="G67" s="15">
        <f t="shared" si="6"/>
        <v>1.000246382121085</v>
      </c>
      <c r="H67">
        <f t="shared" si="7"/>
        <v>1.3707106251008174E-2</v>
      </c>
      <c r="I67">
        <f t="shared" si="8"/>
        <v>1.8788476177642737E-4</v>
      </c>
      <c r="M67" s="9">
        <v>42514</v>
      </c>
      <c r="N67" s="7">
        <v>3.02</v>
      </c>
      <c r="O67" s="7">
        <v>-3.3003300330032301E-3</v>
      </c>
      <c r="P67" s="7">
        <f t="shared" si="9"/>
        <v>0.99669966996699677</v>
      </c>
      <c r="Q67" s="7">
        <f t="shared" si="10"/>
        <v>-3.5481945616422381E-3</v>
      </c>
      <c r="R67" s="7">
        <f t="shared" si="11"/>
        <v>1.7058334894974595E-4</v>
      </c>
      <c r="S67" s="10">
        <f t="shared" si="12"/>
        <v>2.0941078656975113E-4</v>
      </c>
    </row>
    <row r="68" spans="1:19" ht="15.75" x14ac:dyDescent="0.25">
      <c r="A68" s="4">
        <v>42349</v>
      </c>
      <c r="B68">
        <v>2.09</v>
      </c>
      <c r="C68">
        <f t="shared" ref="C68:C131" si="14">(B68-B67)/B67</f>
        <v>-4.1284403669724905E-2</v>
      </c>
      <c r="D68">
        <v>2.1269999999999998</v>
      </c>
      <c r="E68">
        <v>9.4837000000000007</v>
      </c>
      <c r="F68" s="15">
        <f t="shared" si="13"/>
        <v>2.4826504209185529E-4</v>
      </c>
      <c r="G68" s="15">
        <f t="shared" ref="G68:G131" si="15">1+F68</f>
        <v>1.0002482650420919</v>
      </c>
      <c r="H68">
        <f t="shared" si="7"/>
        <v>-4.153266871181676E-2</v>
      </c>
      <c r="I68">
        <f t="shared" si="8"/>
        <v>1.7249625703255229E-3</v>
      </c>
      <c r="M68" s="9">
        <v>42515</v>
      </c>
      <c r="N68" s="7">
        <v>3.3</v>
      </c>
      <c r="O68" s="7">
        <v>9.2715231788079402E-2</v>
      </c>
      <c r="P68" s="7">
        <f t="shared" si="9"/>
        <v>1.0927152317880795</v>
      </c>
      <c r="Q68" s="7">
        <f t="shared" si="10"/>
        <v>9.2468706900388567E-2</v>
      </c>
      <c r="R68" s="7">
        <f t="shared" si="11"/>
        <v>6.8817220593853975E-3</v>
      </c>
      <c r="S68" s="10">
        <f t="shared" si="12"/>
        <v>6.6497287168580804E-3</v>
      </c>
    </row>
    <row r="69" spans="1:19" ht="15.75" x14ac:dyDescent="0.25">
      <c r="A69" s="4">
        <v>42352</v>
      </c>
      <c r="B69">
        <v>1.9100000000000001</v>
      </c>
      <c r="C69">
        <f t="shared" si="14"/>
        <v>-8.6124401913875465E-2</v>
      </c>
      <c r="D69">
        <v>2.2217000000000002</v>
      </c>
      <c r="E69">
        <v>9.4649999999999999</v>
      </c>
      <c r="F69" s="15">
        <f t="shared" si="13"/>
        <v>2.4779693623711019E-4</v>
      </c>
      <c r="G69" s="15">
        <f t="shared" si="15"/>
        <v>1.0002477969362371</v>
      </c>
      <c r="H69">
        <f t="shared" ref="H69:H132" si="16">C69-F69</f>
        <v>-8.6372198850112575E-2</v>
      </c>
      <c r="I69">
        <f t="shared" ref="I69:I132" si="17">H69^2</f>
        <v>7.4601567342033881E-3</v>
      </c>
      <c r="M69" s="9">
        <v>42516</v>
      </c>
      <c r="N69" s="7">
        <v>3.32</v>
      </c>
      <c r="O69" s="7">
        <v>6.0606060606060667E-3</v>
      </c>
      <c r="P69" s="7">
        <f t="shared" si="9"/>
        <v>1.0060606060606061</v>
      </c>
      <c r="Q69" s="7">
        <f t="shared" si="10"/>
        <v>5.8143015876312657E-3</v>
      </c>
      <c r="R69" s="7">
        <f t="shared" si="11"/>
        <v>1.3677126393031283E-5</v>
      </c>
      <c r="S69" s="10">
        <f t="shared" si="12"/>
        <v>2.6097145395437952E-5</v>
      </c>
    </row>
    <row r="70" spans="1:19" ht="15.75" x14ac:dyDescent="0.25">
      <c r="A70" s="4">
        <v>42353</v>
      </c>
      <c r="B70">
        <v>1.6099999999999999</v>
      </c>
      <c r="C70">
        <f t="shared" si="14"/>
        <v>-0.15706806282722527</v>
      </c>
      <c r="D70">
        <v>2.2658</v>
      </c>
      <c r="E70">
        <v>9.4153000000000002</v>
      </c>
      <c r="F70" s="15">
        <f t="shared" si="13"/>
        <v>2.4655243828730633E-4</v>
      </c>
      <c r="G70" s="15">
        <f t="shared" si="15"/>
        <v>1.0002465524382873</v>
      </c>
      <c r="H70">
        <f t="shared" si="16"/>
        <v>-0.15731461526551258</v>
      </c>
      <c r="I70">
        <f t="shared" si="17"/>
        <v>2.4747888176136244E-2</v>
      </c>
      <c r="M70" s="9">
        <v>42517</v>
      </c>
      <c r="N70" s="7">
        <v>3.07</v>
      </c>
      <c r="O70" s="7">
        <v>-7.5301204819277115E-2</v>
      </c>
      <c r="P70" s="7">
        <f t="shared" si="9"/>
        <v>0.92469879518072284</v>
      </c>
      <c r="Q70" s="7">
        <f t="shared" si="10"/>
        <v>-7.554690556597006E-2</v>
      </c>
      <c r="R70" s="7">
        <f t="shared" si="11"/>
        <v>7.2351129378595905E-3</v>
      </c>
      <c r="S70" s="10">
        <f t="shared" si="12"/>
        <v>7.4770165713043931E-3</v>
      </c>
    </row>
    <row r="71" spans="1:19" ht="15.75" x14ac:dyDescent="0.25">
      <c r="A71" s="4">
        <v>42354</v>
      </c>
      <c r="B71">
        <v>1.72</v>
      </c>
      <c r="C71">
        <f t="shared" si="14"/>
        <v>6.8322981366459687E-2</v>
      </c>
      <c r="D71">
        <v>2.2959999999999998</v>
      </c>
      <c r="E71">
        <v>9.3544999999999998</v>
      </c>
      <c r="F71" s="15">
        <f t="shared" si="13"/>
        <v>2.4502922722757781E-4</v>
      </c>
      <c r="G71" s="15">
        <f t="shared" si="15"/>
        <v>1.0002450292272276</v>
      </c>
      <c r="H71">
        <f t="shared" si="16"/>
        <v>6.8077952139232109E-2</v>
      </c>
      <c r="I71">
        <f t="shared" si="17"/>
        <v>4.6346075674715773E-3</v>
      </c>
      <c r="M71" s="9">
        <v>42521</v>
      </c>
      <c r="N71" s="7">
        <v>4.28</v>
      </c>
      <c r="O71" s="7">
        <v>0.39413680781758975</v>
      </c>
      <c r="P71" s="7">
        <f t="shared" si="9"/>
        <v>1.3941368078175898</v>
      </c>
      <c r="Q71" s="7">
        <f t="shared" si="10"/>
        <v>0.3938908089488109</v>
      </c>
      <c r="R71" s="7">
        <f t="shared" si="11"/>
        <v>0.14774663711040603</v>
      </c>
      <c r="S71" s="10">
        <f t="shared" si="12"/>
        <v>0.14666446668876643</v>
      </c>
    </row>
    <row r="72" spans="1:19" ht="15.75" x14ac:dyDescent="0.25">
      <c r="A72" s="4">
        <v>42355</v>
      </c>
      <c r="B72">
        <v>1.5899999999999999</v>
      </c>
      <c r="C72">
        <f t="shared" si="14"/>
        <v>-7.5581395348837274E-2</v>
      </c>
      <c r="D72">
        <v>2.2233999999999998</v>
      </c>
      <c r="E72">
        <v>9.4087999999999994</v>
      </c>
      <c r="F72" s="15">
        <f t="shared" si="13"/>
        <v>2.4638963530176916E-4</v>
      </c>
      <c r="G72" s="15">
        <f t="shared" si="15"/>
        <v>1.0002463896353018</v>
      </c>
      <c r="H72">
        <f t="shared" si="16"/>
        <v>-7.5827784984139043E-2</v>
      </c>
      <c r="I72">
        <f t="shared" si="17"/>
        <v>5.749852975600823E-3</v>
      </c>
      <c r="M72" s="9">
        <v>42522</v>
      </c>
      <c r="N72" s="7">
        <v>4.38</v>
      </c>
      <c r="O72" s="7">
        <v>2.3364485981308327E-2</v>
      </c>
      <c r="P72" s="7">
        <f t="shared" si="9"/>
        <v>1.0233644859813082</v>
      </c>
      <c r="Q72" s="7">
        <f t="shared" si="10"/>
        <v>2.3118482102350537E-2</v>
      </c>
      <c r="R72" s="7">
        <f t="shared" si="11"/>
        <v>1.8512107538744084E-4</v>
      </c>
      <c r="S72" s="10">
        <f t="shared" si="12"/>
        <v>1.4873373239994257E-4</v>
      </c>
    </row>
    <row r="73" spans="1:19" ht="15.75" x14ac:dyDescent="0.25">
      <c r="A73" s="4">
        <v>42356</v>
      </c>
      <c r="B73">
        <v>1.5699999999999998</v>
      </c>
      <c r="C73">
        <f t="shared" si="14"/>
        <v>-1.2578616352201271E-2</v>
      </c>
      <c r="D73">
        <v>2.2040000000000002</v>
      </c>
      <c r="E73">
        <v>9.4928000000000008</v>
      </c>
      <c r="F73" s="15">
        <f t="shared" si="13"/>
        <v>2.4849280807881513E-4</v>
      </c>
      <c r="G73" s="15">
        <f t="shared" si="15"/>
        <v>1.0002484928080788</v>
      </c>
      <c r="H73">
        <f t="shared" si="16"/>
        <v>-1.2827109160280086E-2</v>
      </c>
      <c r="I73">
        <f t="shared" si="17"/>
        <v>1.645347294097413E-4</v>
      </c>
      <c r="M73" s="9">
        <v>42523</v>
      </c>
      <c r="N73" s="7">
        <v>4.37</v>
      </c>
      <c r="O73" s="7">
        <v>-2.2831050228310015E-3</v>
      </c>
      <c r="P73" s="7">
        <f t="shared" si="9"/>
        <v>0.99771689497716898</v>
      </c>
      <c r="Q73" s="7">
        <f t="shared" si="10"/>
        <v>-2.5288333283844736E-3</v>
      </c>
      <c r="R73" s="7">
        <f t="shared" si="11"/>
        <v>1.4499518945731789E-4</v>
      </c>
      <c r="S73" s="10">
        <f t="shared" si="12"/>
        <v>1.8094746447324785E-4</v>
      </c>
    </row>
    <row r="74" spans="1:19" ht="15.75" x14ac:dyDescent="0.25">
      <c r="A74" s="4">
        <v>42359</v>
      </c>
      <c r="B74">
        <v>1.55</v>
      </c>
      <c r="C74">
        <f t="shared" si="14"/>
        <v>-1.2738853503184584E-2</v>
      </c>
      <c r="D74">
        <v>2.1917</v>
      </c>
      <c r="E74">
        <v>9.4673999999999996</v>
      </c>
      <c r="F74" s="15">
        <f t="shared" si="13"/>
        <v>2.4785701845431163E-4</v>
      </c>
      <c r="G74" s="15">
        <f t="shared" si="15"/>
        <v>1.0002478570184543</v>
      </c>
      <c r="H74">
        <f t="shared" si="16"/>
        <v>-1.2986710521638896E-2</v>
      </c>
      <c r="I74">
        <f t="shared" si="17"/>
        <v>1.686546501728464E-4</v>
      </c>
      <c r="M74" s="9">
        <v>42524</v>
      </c>
      <c r="N74" s="7">
        <v>4.6500000000000004</v>
      </c>
      <c r="O74" s="7">
        <v>6.4073226544622483E-2</v>
      </c>
      <c r="P74" s="7">
        <f t="shared" si="9"/>
        <v>1.0640732265446224</v>
      </c>
      <c r="Q74" s="7">
        <f t="shared" si="10"/>
        <v>6.3827370469781861E-2</v>
      </c>
      <c r="R74" s="7">
        <f t="shared" si="11"/>
        <v>2.950098473224192E-3</v>
      </c>
      <c r="S74" s="10">
        <f t="shared" si="12"/>
        <v>2.7988895442583369E-3</v>
      </c>
    </row>
    <row r="75" spans="1:19" ht="15.75" x14ac:dyDescent="0.25">
      <c r="A75" s="4">
        <v>42360</v>
      </c>
      <c r="B75">
        <v>1.5899999999999999</v>
      </c>
      <c r="C75">
        <f t="shared" si="14"/>
        <v>2.5806451612903104E-2</v>
      </c>
      <c r="D75">
        <v>2.2357</v>
      </c>
      <c r="E75">
        <v>9.4206000000000003</v>
      </c>
      <c r="F75" s="15">
        <f t="shared" si="13"/>
        <v>2.466851781988133E-4</v>
      </c>
      <c r="G75" s="15">
        <f t="shared" si="15"/>
        <v>1.0002466851781988</v>
      </c>
      <c r="H75">
        <f t="shared" si="16"/>
        <v>2.5559766434704291E-2</v>
      </c>
      <c r="I75">
        <f t="shared" si="17"/>
        <v>6.5330166019663609E-4</v>
      </c>
      <c r="M75" s="9">
        <v>42527</v>
      </c>
      <c r="N75" s="7">
        <v>5.0199999999999996</v>
      </c>
      <c r="O75" s="7">
        <v>7.9569892473118103E-2</v>
      </c>
      <c r="P75" s="7">
        <f t="shared" si="9"/>
        <v>1.0795698924731181</v>
      </c>
      <c r="Q75" s="7">
        <f t="shared" si="10"/>
        <v>7.9324126587745819E-2</v>
      </c>
      <c r="R75" s="7">
        <f t="shared" si="11"/>
        <v>4.8736546197438889E-3</v>
      </c>
      <c r="S75" s="10">
        <f t="shared" si="12"/>
        <v>4.6787362654819109E-3</v>
      </c>
    </row>
    <row r="76" spans="1:19" ht="15.75" x14ac:dyDescent="0.25">
      <c r="A76" s="4">
        <v>42361</v>
      </c>
      <c r="B76">
        <v>1.71</v>
      </c>
      <c r="C76">
        <f t="shared" si="14"/>
        <v>7.5471698113207628E-2</v>
      </c>
      <c r="D76">
        <v>2.2534000000000001</v>
      </c>
      <c r="E76">
        <v>9.3605999999999998</v>
      </c>
      <c r="F76" s="15">
        <f t="shared" si="13"/>
        <v>2.45182087501572E-4</v>
      </c>
      <c r="G76" s="15">
        <f t="shared" si="15"/>
        <v>1.0002451820875016</v>
      </c>
      <c r="H76">
        <f t="shared" si="16"/>
        <v>7.5226516025706056E-2</v>
      </c>
      <c r="I76">
        <f t="shared" si="17"/>
        <v>5.65902871336581E-3</v>
      </c>
      <c r="M76" s="9">
        <v>42528</v>
      </c>
      <c r="N76" s="7">
        <v>4.91</v>
      </c>
      <c r="O76" s="7">
        <v>-2.1912350597609452E-2</v>
      </c>
      <c r="P76" s="7">
        <f t="shared" ref="P76:P135" si="18">1+O76</f>
        <v>0.97808764940239057</v>
      </c>
      <c r="Q76" s="7">
        <f t="shared" ref="Q76:Q135" si="19">O76-F189</f>
        <v>-2.2157775740495732E-2</v>
      </c>
      <c r="R76" s="7">
        <f t="shared" ref="R76:R135" si="20">(Q76-$U$14)^2</f>
        <v>1.0030102610431755E-3</v>
      </c>
      <c r="S76" s="10">
        <f t="shared" ref="S76:S135" si="21">(Q76-$U$15)^2</f>
        <v>1.0943270126936384E-3</v>
      </c>
    </row>
    <row r="77" spans="1:19" ht="15.75" x14ac:dyDescent="0.25">
      <c r="A77" s="4">
        <v>42362</v>
      </c>
      <c r="B77">
        <v>1.75</v>
      </c>
      <c r="C77">
        <f t="shared" si="14"/>
        <v>2.3391812865497099E-2</v>
      </c>
      <c r="D77">
        <v>2.2410000000000001</v>
      </c>
      <c r="E77">
        <v>9.3620000000000001</v>
      </c>
      <c r="F77" s="15">
        <f t="shared" si="13"/>
        <v>2.4521716898773249E-4</v>
      </c>
      <c r="G77" s="15">
        <f t="shared" si="15"/>
        <v>1.0002452171689877</v>
      </c>
      <c r="H77">
        <f t="shared" si="16"/>
        <v>2.3146595696509367E-2</v>
      </c>
      <c r="I77">
        <f t="shared" si="17"/>
        <v>5.3576489233766588E-4</v>
      </c>
      <c r="M77" s="9">
        <v>42529</v>
      </c>
      <c r="N77" s="7">
        <v>5.41</v>
      </c>
      <c r="O77" s="7">
        <v>0.10183299389002036</v>
      </c>
      <c r="P77" s="7">
        <f t="shared" si="18"/>
        <v>1.1018329938900204</v>
      </c>
      <c r="Q77" s="7">
        <f t="shared" si="19"/>
        <v>0.10158802480687094</v>
      </c>
      <c r="R77" s="7">
        <f t="shared" si="20"/>
        <v>8.4778909428363958E-3</v>
      </c>
      <c r="S77" s="10">
        <f t="shared" si="21"/>
        <v>8.2201760788660899E-3</v>
      </c>
    </row>
    <row r="78" spans="1:19" ht="15.75" x14ac:dyDescent="0.25">
      <c r="A78" s="4">
        <v>42366</v>
      </c>
      <c r="B78">
        <v>1.69</v>
      </c>
      <c r="C78">
        <f t="shared" si="14"/>
        <v>-3.4285714285714315E-2</v>
      </c>
      <c r="D78">
        <v>2.2303999999999999</v>
      </c>
      <c r="E78">
        <v>9.3787000000000003</v>
      </c>
      <c r="F78" s="15">
        <f t="shared" si="13"/>
        <v>2.4563560646950755E-4</v>
      </c>
      <c r="G78" s="15">
        <f t="shared" si="15"/>
        <v>1.0002456356064695</v>
      </c>
      <c r="H78">
        <f t="shared" si="16"/>
        <v>-3.4531349892183823E-2</v>
      </c>
      <c r="I78">
        <f t="shared" si="17"/>
        <v>1.1924141253764238E-3</v>
      </c>
      <c r="M78" s="9">
        <v>42530</v>
      </c>
      <c r="N78" s="7">
        <v>5.0999999999999996</v>
      </c>
      <c r="O78" s="7">
        <v>-5.7301293900184937E-2</v>
      </c>
      <c r="P78" s="7">
        <f t="shared" si="18"/>
        <v>0.9426987060998151</v>
      </c>
      <c r="Q78" s="7">
        <f t="shared" si="19"/>
        <v>-5.7545548671757353E-2</v>
      </c>
      <c r="R78" s="7">
        <f t="shared" si="20"/>
        <v>4.4967901400541042E-3</v>
      </c>
      <c r="S78" s="10">
        <f t="shared" si="21"/>
        <v>4.6879199884301524E-3</v>
      </c>
    </row>
    <row r="79" spans="1:19" ht="15.75" x14ac:dyDescent="0.25">
      <c r="A79" s="4">
        <v>42367</v>
      </c>
      <c r="B79">
        <v>1.72</v>
      </c>
      <c r="C79">
        <f t="shared" si="14"/>
        <v>1.7751479289940846E-2</v>
      </c>
      <c r="D79">
        <v>2.3050000000000002</v>
      </c>
      <c r="E79">
        <v>9.3414000000000001</v>
      </c>
      <c r="F79" s="15">
        <f t="shared" si="13"/>
        <v>2.4470092478279248E-4</v>
      </c>
      <c r="G79" s="15">
        <f t="shared" si="15"/>
        <v>1.0002447009247828</v>
      </c>
      <c r="H79">
        <f t="shared" si="16"/>
        <v>1.7506778365158054E-2</v>
      </c>
      <c r="I79">
        <f t="shared" si="17"/>
        <v>3.0648728872676611E-4</v>
      </c>
      <c r="M79" s="9">
        <v>42531</v>
      </c>
      <c r="N79" s="7">
        <v>5.16</v>
      </c>
      <c r="O79" s="7">
        <v>1.176470588235304E-2</v>
      </c>
      <c r="P79" s="7">
        <f t="shared" si="18"/>
        <v>1.0117647058823531</v>
      </c>
      <c r="Q79" s="7">
        <f t="shared" si="19"/>
        <v>1.1519646583579986E-2</v>
      </c>
      <c r="R79" s="7">
        <f t="shared" si="20"/>
        <v>4.0283905253496718E-6</v>
      </c>
      <c r="S79" s="10">
        <f t="shared" si="21"/>
        <v>3.5618035471367536E-7</v>
      </c>
    </row>
    <row r="80" spans="1:19" ht="15.75" x14ac:dyDescent="0.25">
      <c r="A80" s="4">
        <v>42368</v>
      </c>
      <c r="B80">
        <v>1.67</v>
      </c>
      <c r="C80">
        <f t="shared" si="14"/>
        <v>-2.9069767441860492E-2</v>
      </c>
      <c r="D80">
        <v>2.2942999999999998</v>
      </c>
      <c r="E80">
        <v>9.3696000000000002</v>
      </c>
      <c r="F80" s="15">
        <f t="shared" si="13"/>
        <v>2.4540760352653734E-4</v>
      </c>
      <c r="G80" s="15">
        <f t="shared" si="15"/>
        <v>1.0002454076035265</v>
      </c>
      <c r="H80">
        <f t="shared" si="16"/>
        <v>-2.931517504538703E-2</v>
      </c>
      <c r="I80">
        <f t="shared" si="17"/>
        <v>8.5937948794168246E-4</v>
      </c>
      <c r="M80" s="9">
        <v>42534</v>
      </c>
      <c r="N80" s="7">
        <v>5.12</v>
      </c>
      <c r="O80" s="7">
        <v>-7.7519379844961309E-3</v>
      </c>
      <c r="P80" s="7">
        <f t="shared" si="18"/>
        <v>0.99224806201550386</v>
      </c>
      <c r="Q80" s="7">
        <f t="shared" si="19"/>
        <v>-7.9972503724030572E-3</v>
      </c>
      <c r="R80" s="7">
        <f t="shared" si="20"/>
        <v>3.0659351187132676E-4</v>
      </c>
      <c r="S80" s="10">
        <f t="shared" si="21"/>
        <v>3.5796974816367498E-4</v>
      </c>
    </row>
    <row r="81" spans="1:19" ht="15.75" x14ac:dyDescent="0.25">
      <c r="A81" s="4">
        <v>42369</v>
      </c>
      <c r="B81">
        <v>1.58</v>
      </c>
      <c r="C81">
        <f t="shared" si="14"/>
        <v>-5.3892215568862194E-2</v>
      </c>
      <c r="D81">
        <v>2.2694000000000001</v>
      </c>
      <c r="E81">
        <v>9.4065999999999992</v>
      </c>
      <c r="F81" s="15">
        <f t="shared" si="13"/>
        <v>2.4633453056810417E-4</v>
      </c>
      <c r="G81" s="15">
        <f t="shared" si="15"/>
        <v>1.0002463345305681</v>
      </c>
      <c r="H81">
        <f t="shared" si="16"/>
        <v>-5.4138550099430298E-2</v>
      </c>
      <c r="I81">
        <f t="shared" si="17"/>
        <v>2.9309826068685241E-3</v>
      </c>
      <c r="M81" s="9">
        <v>42535</v>
      </c>
      <c r="N81" s="7">
        <v>4.8</v>
      </c>
      <c r="O81" s="7">
        <v>-6.2500000000000056E-2</v>
      </c>
      <c r="P81" s="7">
        <f t="shared" si="18"/>
        <v>0.9375</v>
      </c>
      <c r="Q81" s="7">
        <f t="shared" si="19"/>
        <v>-6.2745695735961393E-2</v>
      </c>
      <c r="R81" s="7">
        <f t="shared" si="20"/>
        <v>5.2212557390440449E-3</v>
      </c>
      <c r="S81" s="10">
        <f t="shared" si="21"/>
        <v>5.4270528789423607E-3</v>
      </c>
    </row>
    <row r="82" spans="1:19" ht="15.75" x14ac:dyDescent="0.25">
      <c r="A82" s="4">
        <v>42373</v>
      </c>
      <c r="B82">
        <v>1.67</v>
      </c>
      <c r="C82">
        <f t="shared" si="14"/>
        <v>5.6962025316455604E-2</v>
      </c>
      <c r="D82">
        <v>2.2427999999999999</v>
      </c>
      <c r="E82">
        <v>10.039199999999999</v>
      </c>
      <c r="F82" s="15">
        <f t="shared" si="13"/>
        <v>2.6213429628274554E-4</v>
      </c>
      <c r="G82" s="15">
        <f t="shared" si="15"/>
        <v>1.0002621342962827</v>
      </c>
      <c r="H82">
        <f t="shared" si="16"/>
        <v>5.6699891020172859E-2</v>
      </c>
      <c r="I82">
        <f t="shared" si="17"/>
        <v>3.2148776416994788E-3</v>
      </c>
      <c r="M82" s="9">
        <v>42536</v>
      </c>
      <c r="N82" s="7">
        <v>4.95</v>
      </c>
      <c r="O82" s="7">
        <v>3.1250000000000076E-2</v>
      </c>
      <c r="P82" s="7">
        <f t="shared" si="18"/>
        <v>1.03125</v>
      </c>
      <c r="Q82" s="7">
        <f t="shared" si="19"/>
        <v>3.1003728089789094E-2</v>
      </c>
      <c r="R82" s="7">
        <f t="shared" si="20"/>
        <v>4.6187024131104875E-4</v>
      </c>
      <c r="S82" s="10">
        <f t="shared" si="21"/>
        <v>4.032421423998018E-4</v>
      </c>
    </row>
    <row r="83" spans="1:19" ht="15.75" x14ac:dyDescent="0.25">
      <c r="A83" s="4">
        <v>42374</v>
      </c>
      <c r="B83">
        <v>1.76</v>
      </c>
      <c r="C83">
        <f t="shared" si="14"/>
        <v>5.3892215568862326E-2</v>
      </c>
      <c r="D83">
        <v>2.2357</v>
      </c>
      <c r="E83">
        <v>10.0403</v>
      </c>
      <c r="F83" s="15">
        <f t="shared" si="13"/>
        <v>2.6216169082582397E-4</v>
      </c>
      <c r="G83" s="15">
        <f t="shared" si="15"/>
        <v>1.0002621616908258</v>
      </c>
      <c r="H83">
        <f t="shared" si="16"/>
        <v>5.3630053878036502E-2</v>
      </c>
      <c r="I83">
        <f t="shared" si="17"/>
        <v>2.876182678961098E-3</v>
      </c>
      <c r="M83" s="9">
        <v>42537</v>
      </c>
      <c r="N83" s="7">
        <v>4.8</v>
      </c>
      <c r="O83" s="7">
        <v>-3.0303030303030373E-2</v>
      </c>
      <c r="P83" s="7">
        <f t="shared" si="18"/>
        <v>0.96969696969696961</v>
      </c>
      <c r="Q83" s="7">
        <f t="shared" si="19"/>
        <v>-3.0548868841261942E-2</v>
      </c>
      <c r="R83" s="7">
        <f t="shared" si="20"/>
        <v>1.6049182011350803E-3</v>
      </c>
      <c r="S83" s="10">
        <f t="shared" si="21"/>
        <v>1.7199024774112665E-3</v>
      </c>
    </row>
    <row r="84" spans="1:19" ht="15.75" x14ac:dyDescent="0.25">
      <c r="A84" s="4">
        <v>42375</v>
      </c>
      <c r="B84">
        <v>1.83</v>
      </c>
      <c r="C84">
        <f t="shared" si="14"/>
        <v>3.9772727272727307E-2</v>
      </c>
      <c r="D84">
        <v>2.1701999999999999</v>
      </c>
      <c r="E84">
        <v>10.0847</v>
      </c>
      <c r="F84" s="15">
        <f t="shared" si="13"/>
        <v>2.6326720628166989E-4</v>
      </c>
      <c r="G84" s="15">
        <f t="shared" si="15"/>
        <v>1.0002632672062817</v>
      </c>
      <c r="H84">
        <f t="shared" si="16"/>
        <v>3.9509460066445637E-2</v>
      </c>
      <c r="I84">
        <f t="shared" si="17"/>
        <v>1.5609974347420624E-3</v>
      </c>
      <c r="M84" s="9">
        <v>42538</v>
      </c>
      <c r="N84" s="7">
        <v>4.91</v>
      </c>
      <c r="O84" s="7">
        <v>2.2916666666666734E-2</v>
      </c>
      <c r="P84" s="7">
        <f t="shared" si="18"/>
        <v>1.0229166666666667</v>
      </c>
      <c r="Q84" s="7">
        <f t="shared" si="19"/>
        <v>2.2670667797887883E-2</v>
      </c>
      <c r="R84" s="7">
        <f t="shared" si="20"/>
        <v>1.7313576129813731E-4</v>
      </c>
      <c r="S84" s="10">
        <f t="shared" si="21"/>
        <v>1.3801150238697393E-4</v>
      </c>
    </row>
    <row r="85" spans="1:19" ht="15.75" x14ac:dyDescent="0.25">
      <c r="A85" s="4">
        <v>42376</v>
      </c>
      <c r="B85">
        <v>1.73</v>
      </c>
      <c r="C85">
        <f t="shared" si="14"/>
        <v>-5.4644808743169446E-2</v>
      </c>
      <c r="D85">
        <v>2.1455000000000002</v>
      </c>
      <c r="E85">
        <v>10.1744</v>
      </c>
      <c r="F85" s="15">
        <f t="shared" si="13"/>
        <v>2.6549929032571029E-4</v>
      </c>
      <c r="G85" s="15">
        <f t="shared" si="15"/>
        <v>1.0002654992903257</v>
      </c>
      <c r="H85">
        <f t="shared" si="16"/>
        <v>-5.4910308033495156E-2</v>
      </c>
      <c r="I85">
        <f t="shared" si="17"/>
        <v>3.0151419283333228E-3</v>
      </c>
      <c r="M85" s="9">
        <v>42541</v>
      </c>
      <c r="N85" s="7">
        <v>5.04</v>
      </c>
      <c r="O85" s="7">
        <v>2.6476578411405272E-2</v>
      </c>
      <c r="P85" s="7">
        <f t="shared" si="18"/>
        <v>1.0264765784114052</v>
      </c>
      <c r="Q85" s="7">
        <f t="shared" si="19"/>
        <v>2.6231401335580995E-2</v>
      </c>
      <c r="R85" s="7">
        <f t="shared" si="20"/>
        <v>2.7951960538633849E-4</v>
      </c>
      <c r="S85" s="10">
        <f t="shared" si="21"/>
        <v>2.3435210804640619E-4</v>
      </c>
    </row>
    <row r="86" spans="1:19" ht="15.75" x14ac:dyDescent="0.25">
      <c r="A86" s="4">
        <v>42377</v>
      </c>
      <c r="B86">
        <v>1.6099999999999999</v>
      </c>
      <c r="C86">
        <f t="shared" si="14"/>
        <v>-6.9364161849711045E-2</v>
      </c>
      <c r="D86">
        <v>2.1156000000000001</v>
      </c>
      <c r="E86">
        <v>10.210699999999999</v>
      </c>
      <c r="F86" s="15">
        <f t="shared" si="13"/>
        <v>2.6640206011396828E-4</v>
      </c>
      <c r="G86" s="15">
        <f t="shared" si="15"/>
        <v>1.000266402060114</v>
      </c>
      <c r="H86">
        <f t="shared" si="16"/>
        <v>-6.9630563909825013E-2</v>
      </c>
      <c r="I86">
        <f t="shared" si="17"/>
        <v>4.8484154304002259E-3</v>
      </c>
      <c r="M86" s="9">
        <v>42542</v>
      </c>
      <c r="N86" s="7">
        <v>5.07</v>
      </c>
      <c r="O86" s="7">
        <v>5.9523809523810015E-3</v>
      </c>
      <c r="P86" s="7">
        <f t="shared" si="18"/>
        <v>1.0059523809523809</v>
      </c>
      <c r="Q86" s="7">
        <f t="shared" si="19"/>
        <v>5.707657471213449E-3</v>
      </c>
      <c r="R86" s="7">
        <f t="shared" si="20"/>
        <v>1.4477294682265918E-5</v>
      </c>
      <c r="S86" s="10">
        <f t="shared" si="21"/>
        <v>2.7198109090133739E-5</v>
      </c>
    </row>
    <row r="87" spans="1:19" ht="15.75" x14ac:dyDescent="0.25">
      <c r="A87" s="4">
        <v>42380</v>
      </c>
      <c r="B87">
        <v>1.41</v>
      </c>
      <c r="C87">
        <f t="shared" si="14"/>
        <v>-0.12422360248447203</v>
      </c>
      <c r="D87">
        <v>2.1753999999999998</v>
      </c>
      <c r="E87">
        <v>10.196400000000001</v>
      </c>
      <c r="F87" s="15">
        <f t="shared" si="13"/>
        <v>2.660464589341327E-4</v>
      </c>
      <c r="G87" s="15">
        <f t="shared" si="15"/>
        <v>1.0002660464589341</v>
      </c>
      <c r="H87">
        <f t="shared" si="16"/>
        <v>-0.12448964894340617</v>
      </c>
      <c r="I87">
        <f t="shared" si="17"/>
        <v>1.5497672694052509E-2</v>
      </c>
      <c r="M87" s="9">
        <v>42543</v>
      </c>
      <c r="N87" s="7">
        <v>5.09</v>
      </c>
      <c r="O87" s="7">
        <v>3.9447731755423224E-3</v>
      </c>
      <c r="P87" s="7">
        <f t="shared" si="18"/>
        <v>1.0039447731755424</v>
      </c>
      <c r="Q87" s="7">
        <f t="shared" si="19"/>
        <v>3.6995735472417149E-3</v>
      </c>
      <c r="R87" s="7">
        <f t="shared" si="20"/>
        <v>3.3790828960286028E-5</v>
      </c>
      <c r="S87" s="10">
        <f t="shared" si="21"/>
        <v>5.2175550936618512E-5</v>
      </c>
    </row>
    <row r="88" spans="1:19" ht="15.75" x14ac:dyDescent="0.25">
      <c r="A88" s="4">
        <v>42381</v>
      </c>
      <c r="B88">
        <v>1.26</v>
      </c>
      <c r="C88">
        <f t="shared" si="14"/>
        <v>-0.1063829787234042</v>
      </c>
      <c r="D88">
        <v>2.1032000000000002</v>
      </c>
      <c r="E88">
        <v>10.147</v>
      </c>
      <c r="F88" s="15">
        <f t="shared" si="13"/>
        <v>2.648176643140765E-4</v>
      </c>
      <c r="G88" s="15">
        <f t="shared" si="15"/>
        <v>1.0002648176643141</v>
      </c>
      <c r="H88">
        <f t="shared" si="16"/>
        <v>-0.10664779638771828</v>
      </c>
      <c r="I88">
        <f t="shared" si="17"/>
        <v>1.1373752474356215E-2</v>
      </c>
      <c r="M88" s="9">
        <v>42544</v>
      </c>
      <c r="N88" s="7">
        <v>5.25</v>
      </c>
      <c r="O88" s="7">
        <v>3.1434184675834996E-2</v>
      </c>
      <c r="P88" s="7">
        <f t="shared" si="18"/>
        <v>1.031434184675835</v>
      </c>
      <c r="Q88" s="7">
        <f t="shared" si="19"/>
        <v>3.119017557009892E-2</v>
      </c>
      <c r="R88" s="7">
        <f t="shared" si="20"/>
        <v>4.6991895169244685E-4</v>
      </c>
      <c r="S88" s="10">
        <f t="shared" si="21"/>
        <v>4.1076496774111688E-4</v>
      </c>
    </row>
    <row r="89" spans="1:19" ht="15.75" x14ac:dyDescent="0.25">
      <c r="A89" s="4">
        <v>42382</v>
      </c>
      <c r="B89">
        <v>1.32</v>
      </c>
      <c r="C89">
        <f t="shared" si="14"/>
        <v>4.7619047619047658E-2</v>
      </c>
      <c r="D89">
        <v>2.0926999999999998</v>
      </c>
      <c r="E89">
        <v>10.239100000000001</v>
      </c>
      <c r="F89" s="15">
        <f t="shared" si="13"/>
        <v>2.6710815261532517E-4</v>
      </c>
      <c r="G89" s="15">
        <f t="shared" si="15"/>
        <v>1.0002671081526153</v>
      </c>
      <c r="H89">
        <f t="shared" si="16"/>
        <v>4.7351939466432333E-2</v>
      </c>
      <c r="I89">
        <f t="shared" si="17"/>
        <v>2.2422061712326718E-3</v>
      </c>
      <c r="M89" s="9">
        <v>42545</v>
      </c>
      <c r="N89" s="7">
        <v>4.97</v>
      </c>
      <c r="O89" s="7">
        <v>-5.3333333333333378E-2</v>
      </c>
      <c r="P89" s="7">
        <f t="shared" si="18"/>
        <v>0.94666666666666666</v>
      </c>
      <c r="Q89" s="7">
        <f t="shared" si="19"/>
        <v>-5.3579855716410808E-2</v>
      </c>
      <c r="R89" s="7">
        <f t="shared" si="20"/>
        <v>3.980653110441627E-3</v>
      </c>
      <c r="S89" s="10">
        <f t="shared" si="21"/>
        <v>4.1605975108013555E-3</v>
      </c>
    </row>
    <row r="90" spans="1:19" ht="15.75" x14ac:dyDescent="0.25">
      <c r="A90" s="4">
        <v>42383</v>
      </c>
      <c r="B90">
        <v>1.3599999999999999</v>
      </c>
      <c r="C90">
        <f t="shared" si="14"/>
        <v>3.0303030303030162E-2</v>
      </c>
      <c r="D90">
        <v>2.0874000000000001</v>
      </c>
      <c r="E90">
        <v>10.1648</v>
      </c>
      <c r="F90" s="15">
        <f t="shared" si="13"/>
        <v>2.6526049169395272E-4</v>
      </c>
      <c r="G90" s="15">
        <f t="shared" si="15"/>
        <v>1.000265260491694</v>
      </c>
      <c r="H90">
        <f t="shared" si="16"/>
        <v>3.0037769811336209E-2</v>
      </c>
      <c r="I90">
        <f t="shared" si="17"/>
        <v>9.0226761523882093E-4</v>
      </c>
      <c r="M90" s="9">
        <v>42548</v>
      </c>
      <c r="N90" s="7">
        <v>4.6500000000000004</v>
      </c>
      <c r="O90" s="7">
        <v>-6.4386317907444549E-2</v>
      </c>
      <c r="P90" s="7">
        <f t="shared" si="18"/>
        <v>0.93561368209255547</v>
      </c>
      <c r="Q90" s="7">
        <f t="shared" si="19"/>
        <v>-6.4635478887011058E-2</v>
      </c>
      <c r="R90" s="7">
        <f t="shared" si="20"/>
        <v>5.4979318935064496E-3</v>
      </c>
      <c r="S90" s="10">
        <f t="shared" si="21"/>
        <v>5.7090592673477844E-3</v>
      </c>
    </row>
    <row r="91" spans="1:19" ht="15.75" x14ac:dyDescent="0.25">
      <c r="A91" s="4">
        <v>42384</v>
      </c>
      <c r="B91">
        <v>1.4</v>
      </c>
      <c r="C91">
        <f t="shared" si="14"/>
        <v>2.941176470588238E-2</v>
      </c>
      <c r="D91">
        <v>2.0347</v>
      </c>
      <c r="E91">
        <v>10.2118</v>
      </c>
      <c r="F91" s="15">
        <f t="shared" si="13"/>
        <v>2.6642941214505278E-4</v>
      </c>
      <c r="G91" s="15">
        <f t="shared" si="15"/>
        <v>1.0002664294121451</v>
      </c>
      <c r="H91">
        <f t="shared" si="16"/>
        <v>2.9145335293737328E-2</v>
      </c>
      <c r="I91">
        <f t="shared" si="17"/>
        <v>8.4945056938437067E-4</v>
      </c>
      <c r="M91" s="9">
        <v>42549</v>
      </c>
      <c r="N91" s="7">
        <v>4.93</v>
      </c>
      <c r="O91" s="7">
        <v>6.0215053763440718E-2</v>
      </c>
      <c r="P91" s="7">
        <f t="shared" si="18"/>
        <v>1.0602150537634407</v>
      </c>
      <c r="Q91" s="7">
        <f t="shared" si="19"/>
        <v>5.9967429570896291E-2</v>
      </c>
      <c r="R91" s="7">
        <f t="shared" si="20"/>
        <v>2.5456937118660383E-3</v>
      </c>
      <c r="S91" s="10">
        <f t="shared" si="21"/>
        <v>2.405371951613622E-3</v>
      </c>
    </row>
    <row r="92" spans="1:19" ht="15.75" x14ac:dyDescent="0.25">
      <c r="A92" s="4">
        <v>42388</v>
      </c>
      <c r="B92">
        <v>1.38</v>
      </c>
      <c r="C92">
        <f t="shared" si="14"/>
        <v>-1.4285714285714299E-2</v>
      </c>
      <c r="D92">
        <v>2.0556000000000001</v>
      </c>
      <c r="E92">
        <v>10.206</v>
      </c>
      <c r="F92" s="15">
        <f t="shared" si="13"/>
        <v>2.6628518927829248E-4</v>
      </c>
      <c r="G92" s="15">
        <f t="shared" si="15"/>
        <v>1.0002662851892783</v>
      </c>
      <c r="H92">
        <f t="shared" si="16"/>
        <v>-1.4551999474992592E-2</v>
      </c>
      <c r="I92">
        <f t="shared" si="17"/>
        <v>2.1176068872018466E-4</v>
      </c>
      <c r="M92" s="9">
        <v>42550</v>
      </c>
      <c r="N92" s="7">
        <v>5.16</v>
      </c>
      <c r="O92" s="7">
        <v>4.665314401622727E-2</v>
      </c>
      <c r="P92" s="7">
        <f t="shared" si="18"/>
        <v>1.0466531440162272</v>
      </c>
      <c r="Q92" s="7">
        <f t="shared" si="19"/>
        <v>4.6407330530488893E-2</v>
      </c>
      <c r="R92" s="7">
        <f t="shared" si="20"/>
        <v>1.3612239816774686E-3</v>
      </c>
      <c r="S92" s="10">
        <f t="shared" si="21"/>
        <v>1.2591492023740285E-3</v>
      </c>
    </row>
    <row r="93" spans="1:19" ht="15.75" x14ac:dyDescent="0.25">
      <c r="A93" s="4">
        <v>42389</v>
      </c>
      <c r="B93">
        <v>1.58</v>
      </c>
      <c r="C93">
        <f t="shared" si="14"/>
        <v>0.1449275362318842</v>
      </c>
      <c r="D93">
        <v>1.9824000000000002</v>
      </c>
      <c r="E93">
        <v>10.257</v>
      </c>
      <c r="F93" s="15">
        <f t="shared" si="13"/>
        <v>2.6755309659565185E-4</v>
      </c>
      <c r="G93" s="15">
        <f t="shared" si="15"/>
        <v>1.0002675530965957</v>
      </c>
      <c r="H93">
        <f t="shared" si="16"/>
        <v>0.14465998313528855</v>
      </c>
      <c r="I93">
        <f t="shared" si="17"/>
        <v>2.0926510720701969E-2</v>
      </c>
      <c r="M93" s="9">
        <v>42551</v>
      </c>
      <c r="N93" s="7">
        <v>5.67</v>
      </c>
      <c r="O93" s="7">
        <v>9.8837209302325535E-2</v>
      </c>
      <c r="P93" s="7">
        <f t="shared" si="18"/>
        <v>1.0988372093023255</v>
      </c>
      <c r="Q93" s="7">
        <f t="shared" si="19"/>
        <v>9.8593350615084452E-2</v>
      </c>
      <c r="R93" s="7">
        <f t="shared" si="20"/>
        <v>7.9353869890386175E-3</v>
      </c>
      <c r="S93" s="10">
        <f t="shared" si="21"/>
        <v>7.6861187629889008E-3</v>
      </c>
    </row>
    <row r="94" spans="1:19" ht="15.75" x14ac:dyDescent="0.25">
      <c r="A94" s="4">
        <v>42390</v>
      </c>
      <c r="B94">
        <v>1.6400000000000001</v>
      </c>
      <c r="C94">
        <f t="shared" si="14"/>
        <v>3.7974683544303826E-2</v>
      </c>
      <c r="D94">
        <v>2.0310999999999999</v>
      </c>
      <c r="E94">
        <v>10.2189</v>
      </c>
      <c r="F94" s="15">
        <f t="shared" si="13"/>
        <v>2.6660595052296898E-4</v>
      </c>
      <c r="G94" s="15">
        <f t="shared" si="15"/>
        <v>1.000266605950523</v>
      </c>
      <c r="H94">
        <f t="shared" si="16"/>
        <v>3.7708077593780857E-2</v>
      </c>
      <c r="I94">
        <f t="shared" si="17"/>
        <v>1.4218991158185979E-3</v>
      </c>
      <c r="M94" s="9">
        <v>42552</v>
      </c>
      <c r="N94" s="7">
        <v>5.74</v>
      </c>
      <c r="O94" s="7">
        <v>1.2345679012345729E-2</v>
      </c>
      <c r="P94" s="7">
        <f t="shared" si="18"/>
        <v>1.0123456790123457</v>
      </c>
      <c r="Q94" s="7">
        <f t="shared" si="19"/>
        <v>1.2102076055444439E-2</v>
      </c>
      <c r="R94" s="7">
        <f t="shared" si="20"/>
        <v>6.7055856233375365E-6</v>
      </c>
      <c r="S94" s="10">
        <f t="shared" si="21"/>
        <v>1.3906021331157289E-6</v>
      </c>
    </row>
    <row r="95" spans="1:19" ht="15.75" x14ac:dyDescent="0.25">
      <c r="A95" s="4">
        <v>42391</v>
      </c>
      <c r="B95">
        <v>1.58</v>
      </c>
      <c r="C95">
        <f t="shared" si="14"/>
        <v>-3.6585365853658569E-2</v>
      </c>
      <c r="D95">
        <v>2.0518999999999998</v>
      </c>
      <c r="E95">
        <v>10.1525</v>
      </c>
      <c r="F95" s="15">
        <f t="shared" si="13"/>
        <v>2.6495450061725379E-4</v>
      </c>
      <c r="G95" s="15">
        <f t="shared" si="15"/>
        <v>1.0002649545006173</v>
      </c>
      <c r="H95">
        <f t="shared" si="16"/>
        <v>-3.6850320354275823E-2</v>
      </c>
      <c r="I95">
        <f t="shared" si="17"/>
        <v>1.357946110212755E-3</v>
      </c>
      <c r="M95" s="9">
        <v>42556</v>
      </c>
      <c r="N95" s="7">
        <v>5.59</v>
      </c>
      <c r="O95" s="7">
        <v>-2.6132404181184728E-2</v>
      </c>
      <c r="P95" s="7">
        <f t="shared" si="18"/>
        <v>0.97386759581881532</v>
      </c>
      <c r="Q95" s="7">
        <f t="shared" si="19"/>
        <v>-2.6376503534065895E-2</v>
      </c>
      <c r="R95" s="7">
        <f t="shared" si="20"/>
        <v>1.2880249891513674E-3</v>
      </c>
      <c r="S95" s="10">
        <f t="shared" si="21"/>
        <v>1.3912408870446996E-3</v>
      </c>
    </row>
    <row r="96" spans="1:19" ht="15.75" x14ac:dyDescent="0.25">
      <c r="A96" s="4">
        <v>42394</v>
      </c>
      <c r="B96">
        <v>1.54</v>
      </c>
      <c r="C96">
        <f t="shared" si="14"/>
        <v>-2.5316455696202552E-2</v>
      </c>
      <c r="D96">
        <v>2.0011999999999999</v>
      </c>
      <c r="E96">
        <v>10.0328</v>
      </c>
      <c r="F96" s="15">
        <f t="shared" si="13"/>
        <v>2.6197490443369276E-4</v>
      </c>
      <c r="G96" s="15">
        <f t="shared" si="15"/>
        <v>1.0002619749044337</v>
      </c>
      <c r="H96">
        <f t="shared" si="16"/>
        <v>-2.5578430600636245E-2</v>
      </c>
      <c r="I96">
        <f t="shared" si="17"/>
        <v>6.5425611199156465E-4</v>
      </c>
      <c r="M96" s="9">
        <v>42557</v>
      </c>
      <c r="N96" s="7">
        <v>5.8100000000000005</v>
      </c>
      <c r="O96" s="7">
        <v>3.9355992844365049E-2</v>
      </c>
      <c r="P96" s="7">
        <f t="shared" si="18"/>
        <v>1.039355992844365</v>
      </c>
      <c r="Q96" s="7">
        <f t="shared" si="19"/>
        <v>3.9112620566617094E-2</v>
      </c>
      <c r="R96" s="7">
        <f t="shared" si="20"/>
        <v>8.7616349663838797E-4</v>
      </c>
      <c r="S96" s="10">
        <f t="shared" si="21"/>
        <v>7.9466383497864171E-4</v>
      </c>
    </row>
    <row r="97" spans="1:19" ht="15.75" x14ac:dyDescent="0.25">
      <c r="A97" s="4">
        <v>42395</v>
      </c>
      <c r="B97">
        <v>1.52</v>
      </c>
      <c r="C97">
        <f t="shared" si="14"/>
        <v>-1.2987012987012998E-2</v>
      </c>
      <c r="D97">
        <v>1.9942</v>
      </c>
      <c r="E97">
        <v>10.055999999999999</v>
      </c>
      <c r="F97" s="15">
        <f t="shared" si="13"/>
        <v>2.6255265590480192E-4</v>
      </c>
      <c r="G97" s="15">
        <f t="shared" si="15"/>
        <v>1.0002625526559048</v>
      </c>
      <c r="H97">
        <f t="shared" si="16"/>
        <v>-1.32495656429178E-2</v>
      </c>
      <c r="I97">
        <f t="shared" si="17"/>
        <v>1.7555098972598778E-4</v>
      </c>
      <c r="M97" s="9">
        <v>42558</v>
      </c>
      <c r="N97" s="7">
        <v>5.9399999999999995</v>
      </c>
      <c r="O97" s="7">
        <v>2.237521514629931E-2</v>
      </c>
      <c r="P97" s="7">
        <f t="shared" si="18"/>
        <v>1.0223752151462993</v>
      </c>
      <c r="Q97" s="7">
        <f t="shared" si="19"/>
        <v>2.2131807763952571E-2</v>
      </c>
      <c r="R97" s="7">
        <f t="shared" si="20"/>
        <v>1.5924537622388275E-4</v>
      </c>
      <c r="S97" s="10">
        <f t="shared" si="21"/>
        <v>1.2564100071406285E-4</v>
      </c>
    </row>
    <row r="98" spans="1:19" ht="15.75" x14ac:dyDescent="0.25">
      <c r="A98" s="4">
        <v>42396</v>
      </c>
      <c r="B98">
        <v>1.5</v>
      </c>
      <c r="C98">
        <f t="shared" si="14"/>
        <v>-1.3157894736842117E-2</v>
      </c>
      <c r="D98">
        <v>1.9992999999999999</v>
      </c>
      <c r="E98">
        <v>10.1462</v>
      </c>
      <c r="F98" s="15">
        <f t="shared" si="13"/>
        <v>2.6479776028409674E-4</v>
      </c>
      <c r="G98" s="15">
        <f t="shared" si="15"/>
        <v>1.0002647977602841</v>
      </c>
      <c r="H98">
        <f t="shared" si="16"/>
        <v>-1.3422692497126213E-2</v>
      </c>
      <c r="I98">
        <f t="shared" si="17"/>
        <v>1.8016867387240834E-4</v>
      </c>
      <c r="M98" s="9">
        <v>42559</v>
      </c>
      <c r="N98" s="7">
        <v>6.1</v>
      </c>
      <c r="O98" s="7">
        <v>2.6936026936026963E-2</v>
      </c>
      <c r="P98" s="7">
        <f t="shared" si="18"/>
        <v>1.026936026936027</v>
      </c>
      <c r="Q98" s="7">
        <f t="shared" si="19"/>
        <v>2.6694300062498771E-2</v>
      </c>
      <c r="R98" s="7">
        <f t="shared" si="20"/>
        <v>2.9521213996688389E-4</v>
      </c>
      <c r="S98" s="10">
        <f t="shared" si="21"/>
        <v>2.487390121343591E-4</v>
      </c>
    </row>
    <row r="99" spans="1:19" ht="15.75" x14ac:dyDescent="0.25">
      <c r="A99" s="4">
        <v>42397</v>
      </c>
      <c r="B99">
        <v>1.5899999999999999</v>
      </c>
      <c r="C99">
        <f t="shared" si="14"/>
        <v>5.9999999999999908E-2</v>
      </c>
      <c r="D99">
        <v>1.9784000000000002</v>
      </c>
      <c r="E99">
        <v>10.066000000000001</v>
      </c>
      <c r="F99" s="15">
        <f t="shared" si="13"/>
        <v>2.6280164925318594E-4</v>
      </c>
      <c r="G99" s="15">
        <f t="shared" si="15"/>
        <v>1.0002628016492532</v>
      </c>
      <c r="H99">
        <f t="shared" si="16"/>
        <v>5.9737198350746722E-2</v>
      </c>
      <c r="I99">
        <f t="shared" si="17"/>
        <v>3.5685328667964568E-3</v>
      </c>
      <c r="M99" s="9">
        <v>42562</v>
      </c>
      <c r="N99" s="7">
        <v>6.72</v>
      </c>
      <c r="O99" s="7">
        <v>0.10163934426229511</v>
      </c>
      <c r="P99" s="7">
        <f t="shared" si="18"/>
        <v>1.1016393442622952</v>
      </c>
      <c r="Q99" s="7">
        <f t="shared" si="19"/>
        <v>0.10139606977829381</v>
      </c>
      <c r="R99" s="7">
        <f t="shared" si="20"/>
        <v>8.4425790931894514E-3</v>
      </c>
      <c r="S99" s="10">
        <f t="shared" si="21"/>
        <v>8.1854056485922023E-3</v>
      </c>
    </row>
    <row r="100" spans="1:19" ht="15.75" x14ac:dyDescent="0.25">
      <c r="A100" s="4">
        <v>42398</v>
      </c>
      <c r="B100">
        <v>1.6099999999999999</v>
      </c>
      <c r="C100">
        <f t="shared" si="14"/>
        <v>1.2578616352201271E-2</v>
      </c>
      <c r="D100">
        <v>1.9209000000000001</v>
      </c>
      <c r="E100">
        <v>9.8673999999999999</v>
      </c>
      <c r="F100" s="15">
        <f t="shared" si="13"/>
        <v>2.5785241113474022E-4</v>
      </c>
      <c r="G100" s="15">
        <f t="shared" si="15"/>
        <v>1.0002578524111347</v>
      </c>
      <c r="H100">
        <f t="shared" si="16"/>
        <v>1.232076394106653E-2</v>
      </c>
      <c r="I100">
        <f t="shared" si="17"/>
        <v>1.5180122409148527E-4</v>
      </c>
      <c r="M100" s="9">
        <v>42563</v>
      </c>
      <c r="N100" s="7">
        <v>7.33</v>
      </c>
      <c r="O100" s="7">
        <v>9.0773809523809576E-2</v>
      </c>
      <c r="P100" s="7">
        <f t="shared" si="18"/>
        <v>1.0907738095238095</v>
      </c>
      <c r="Q100" s="7">
        <f t="shared" si="19"/>
        <v>9.053083094977725E-2</v>
      </c>
      <c r="R100" s="7">
        <f t="shared" si="20"/>
        <v>6.5639599843388225E-3</v>
      </c>
      <c r="S100" s="10">
        <f t="shared" si="21"/>
        <v>6.3374325240549648E-3</v>
      </c>
    </row>
    <row r="101" spans="1:19" ht="15.75" x14ac:dyDescent="0.25">
      <c r="A101" s="4">
        <v>42401</v>
      </c>
      <c r="B101">
        <v>1.6099999999999999</v>
      </c>
      <c r="C101">
        <f t="shared" si="14"/>
        <v>0</v>
      </c>
      <c r="D101">
        <v>1.9485999999999999</v>
      </c>
      <c r="E101">
        <v>9.8507999999999996</v>
      </c>
      <c r="F101" s="15">
        <f t="shared" si="13"/>
        <v>2.5743832463942518E-4</v>
      </c>
      <c r="G101" s="15">
        <f t="shared" si="15"/>
        <v>1.0002574383246394</v>
      </c>
      <c r="H101">
        <f t="shared" si="16"/>
        <v>-2.5743832463942518E-4</v>
      </c>
      <c r="I101">
        <f t="shared" si="17"/>
        <v>6.6274490993154064E-8</v>
      </c>
      <c r="M101" s="9">
        <v>42564</v>
      </c>
      <c r="N101" s="7">
        <v>7.29</v>
      </c>
      <c r="O101" s="7">
        <v>-5.4570259208731285E-3</v>
      </c>
      <c r="P101" s="7">
        <f t="shared" si="18"/>
        <v>0.99454297407912684</v>
      </c>
      <c r="Q101" s="7">
        <f t="shared" si="19"/>
        <v>-5.6985545771029676E-3</v>
      </c>
      <c r="R101" s="7">
        <f t="shared" si="20"/>
        <v>2.313780523670283E-4</v>
      </c>
      <c r="S101" s="10">
        <f t="shared" si="21"/>
        <v>2.7627069484281578E-4</v>
      </c>
    </row>
    <row r="102" spans="1:19" ht="15.75" x14ac:dyDescent="0.25">
      <c r="A102" s="4">
        <v>42402</v>
      </c>
      <c r="B102">
        <v>1.56</v>
      </c>
      <c r="C102">
        <f t="shared" si="14"/>
        <v>-3.1055900621117905E-2</v>
      </c>
      <c r="D102">
        <v>1.8448</v>
      </c>
      <c r="E102">
        <v>10.0032</v>
      </c>
      <c r="F102" s="15">
        <f t="shared" si="13"/>
        <v>2.6123759684670844E-4</v>
      </c>
      <c r="G102" s="15">
        <f t="shared" si="15"/>
        <v>1.0002612375968467</v>
      </c>
      <c r="H102">
        <f t="shared" si="16"/>
        <v>-3.1317138217964613E-2</v>
      </c>
      <c r="I102">
        <f t="shared" si="17"/>
        <v>9.807631461630998E-4</v>
      </c>
      <c r="M102" s="9">
        <v>42565</v>
      </c>
      <c r="N102" s="7">
        <v>7.25</v>
      </c>
      <c r="O102" s="7">
        <v>-5.4869684499314177E-3</v>
      </c>
      <c r="P102" s="7">
        <f t="shared" si="18"/>
        <v>0.99451303155006854</v>
      </c>
      <c r="Q102" s="7">
        <f t="shared" si="19"/>
        <v>-5.7279349945426718E-3</v>
      </c>
      <c r="R102" s="7">
        <f t="shared" si="20"/>
        <v>2.3227273345620338E-4</v>
      </c>
      <c r="S102" s="10">
        <f t="shared" si="21"/>
        <v>2.7724824496286896E-4</v>
      </c>
    </row>
    <row r="103" spans="1:19" ht="15.75" x14ac:dyDescent="0.25">
      <c r="A103" s="4">
        <v>42403</v>
      </c>
      <c r="B103">
        <v>1.9</v>
      </c>
      <c r="C103">
        <f t="shared" si="14"/>
        <v>0.21794871794871784</v>
      </c>
      <c r="D103">
        <v>1.8860999999999999</v>
      </c>
      <c r="E103">
        <v>9.9941999999999993</v>
      </c>
      <c r="F103" s="15">
        <f t="shared" si="13"/>
        <v>2.6101337626083243E-4</v>
      </c>
      <c r="G103" s="15">
        <f t="shared" si="15"/>
        <v>1.0002610133762608</v>
      </c>
      <c r="H103">
        <f t="shared" si="16"/>
        <v>0.21768770457245701</v>
      </c>
      <c r="I103">
        <f t="shared" si="17"/>
        <v>4.738793672202532E-2</v>
      </c>
      <c r="M103" s="9">
        <v>42566</v>
      </c>
      <c r="N103" s="7">
        <v>7.3</v>
      </c>
      <c r="O103" s="7">
        <v>6.8965517241379067E-3</v>
      </c>
      <c r="P103" s="7">
        <f t="shared" si="18"/>
        <v>1.0068965517241379</v>
      </c>
      <c r="Q103" s="7">
        <f t="shared" si="19"/>
        <v>6.6558587486506733E-3</v>
      </c>
      <c r="R103" s="7">
        <f t="shared" si="20"/>
        <v>8.1607506200702774E-6</v>
      </c>
      <c r="S103" s="10">
        <f t="shared" si="21"/>
        <v>1.8207112866057165E-5</v>
      </c>
    </row>
    <row r="104" spans="1:19" ht="15.75" x14ac:dyDescent="0.25">
      <c r="A104" s="4">
        <v>42404</v>
      </c>
      <c r="B104">
        <v>1.9300000000000002</v>
      </c>
      <c r="C104">
        <f t="shared" si="14"/>
        <v>1.5789473684210659E-2</v>
      </c>
      <c r="D104">
        <v>1.8395000000000001</v>
      </c>
      <c r="E104">
        <v>9.9702999999999999</v>
      </c>
      <c r="F104" s="15">
        <f t="shared" si="13"/>
        <v>2.6041785722186184E-4</v>
      </c>
      <c r="G104" s="15">
        <f t="shared" si="15"/>
        <v>1.0002604178572219</v>
      </c>
      <c r="H104">
        <f t="shared" si="16"/>
        <v>1.5529055826988797E-2</v>
      </c>
      <c r="I104">
        <f t="shared" si="17"/>
        <v>2.4115157487773471E-4</v>
      </c>
      <c r="M104" s="9">
        <v>42569</v>
      </c>
      <c r="N104" s="7">
        <v>7.45</v>
      </c>
      <c r="O104" s="7">
        <v>2.0547945205479503E-2</v>
      </c>
      <c r="P104" s="7">
        <f t="shared" si="18"/>
        <v>1.0205479452054795</v>
      </c>
      <c r="Q104" s="7">
        <f t="shared" si="19"/>
        <v>2.0308160976134384E-2</v>
      </c>
      <c r="R104" s="7">
        <f t="shared" si="20"/>
        <v>1.1654496800941995E-4</v>
      </c>
      <c r="S104" s="10">
        <f t="shared" si="21"/>
        <v>8.8084285310655641E-5</v>
      </c>
    </row>
    <row r="105" spans="1:19" ht="15.75" x14ac:dyDescent="0.25">
      <c r="A105" s="4">
        <v>42405</v>
      </c>
      <c r="B105">
        <v>1.8399999999999999</v>
      </c>
      <c r="C105">
        <f t="shared" si="14"/>
        <v>-4.6632124352331758E-2</v>
      </c>
      <c r="D105">
        <v>1.8357000000000001</v>
      </c>
      <c r="E105">
        <v>10.0228</v>
      </c>
      <c r="F105" s="15">
        <f t="shared" si="13"/>
        <v>2.6172583615924339E-4</v>
      </c>
      <c r="G105" s="15">
        <f t="shared" si="15"/>
        <v>1.0002617258361592</v>
      </c>
      <c r="H105">
        <f t="shared" si="16"/>
        <v>-4.6893850188491001E-2</v>
      </c>
      <c r="I105">
        <f t="shared" si="17"/>
        <v>2.1990331855006374E-3</v>
      </c>
      <c r="M105" s="9">
        <v>42570</v>
      </c>
      <c r="N105" s="7">
        <v>7.03</v>
      </c>
      <c r="O105" s="7">
        <v>-5.6375838926174489E-2</v>
      </c>
      <c r="P105" s="7">
        <f t="shared" si="18"/>
        <v>0.94362416107382552</v>
      </c>
      <c r="Q105" s="7">
        <f t="shared" si="19"/>
        <v>-5.6615274137215794E-2</v>
      </c>
      <c r="R105" s="7">
        <f t="shared" si="20"/>
        <v>4.3728906463057641E-3</v>
      </c>
      <c r="S105" s="10">
        <f t="shared" si="21"/>
        <v>4.5613966058522465E-3</v>
      </c>
    </row>
    <row r="106" spans="1:19" ht="15.75" x14ac:dyDescent="0.25">
      <c r="A106" s="4">
        <v>42408</v>
      </c>
      <c r="B106">
        <v>1.85</v>
      </c>
      <c r="C106">
        <f t="shared" si="14"/>
        <v>5.4347826086957778E-3</v>
      </c>
      <c r="D106">
        <v>1.7483</v>
      </c>
      <c r="E106">
        <v>10.072100000000001</v>
      </c>
      <c r="F106" s="15">
        <f t="shared" si="13"/>
        <v>2.6295352411787043E-4</v>
      </c>
      <c r="G106" s="15">
        <f t="shared" si="15"/>
        <v>1.0002629535241179</v>
      </c>
      <c r="H106">
        <f t="shared" si="16"/>
        <v>5.1718290845779074E-3</v>
      </c>
      <c r="I106">
        <f t="shared" si="17"/>
        <v>2.6747816080085954E-5</v>
      </c>
      <c r="M106" s="9">
        <v>42571</v>
      </c>
      <c r="N106" s="7">
        <v>7.01</v>
      </c>
      <c r="O106" s="7">
        <v>-2.8449502133713316E-3</v>
      </c>
      <c r="P106" s="7">
        <f t="shared" si="18"/>
        <v>0.99715504978662872</v>
      </c>
      <c r="Q106" s="7">
        <f t="shared" si="19"/>
        <v>-3.084121748098299E-3</v>
      </c>
      <c r="R106" s="7">
        <f t="shared" si="20"/>
        <v>1.5867642889923553E-4</v>
      </c>
      <c r="S106" s="10">
        <f t="shared" si="21"/>
        <v>1.961949244528397E-4</v>
      </c>
    </row>
    <row r="107" spans="1:19" ht="15.75" x14ac:dyDescent="0.25">
      <c r="A107" s="4">
        <v>42409</v>
      </c>
      <c r="B107">
        <v>1.78</v>
      </c>
      <c r="C107">
        <f t="shared" si="14"/>
        <v>-3.7837837837837868E-2</v>
      </c>
      <c r="D107">
        <v>1.726</v>
      </c>
      <c r="E107">
        <v>10.0581</v>
      </c>
      <c r="F107" s="15">
        <f t="shared" si="13"/>
        <v>2.6260494637941889E-4</v>
      </c>
      <c r="G107" s="15">
        <f t="shared" si="15"/>
        <v>1.0002626049463794</v>
      </c>
      <c r="H107">
        <f t="shared" si="16"/>
        <v>-3.8100442784217287E-2</v>
      </c>
      <c r="I107">
        <f t="shared" si="17"/>
        <v>1.4516437403534151E-3</v>
      </c>
      <c r="M107" s="9">
        <v>42572</v>
      </c>
      <c r="N107" s="7">
        <v>7.08</v>
      </c>
      <c r="O107" s="7">
        <v>9.985734664764663E-3</v>
      </c>
      <c r="P107" s="7">
        <f t="shared" si="18"/>
        <v>1.0099857346647647</v>
      </c>
      <c r="Q107" s="7">
        <f t="shared" si="19"/>
        <v>9.7451395784239961E-3</v>
      </c>
      <c r="R107" s="7">
        <f t="shared" si="20"/>
        <v>5.4092561708260266E-8</v>
      </c>
      <c r="S107" s="10">
        <f t="shared" si="21"/>
        <v>1.3869738301380559E-6</v>
      </c>
    </row>
    <row r="108" spans="1:19" ht="15.75" x14ac:dyDescent="0.25">
      <c r="A108" s="4">
        <v>42410</v>
      </c>
      <c r="B108">
        <v>1.79</v>
      </c>
      <c r="C108">
        <f t="shared" si="14"/>
        <v>5.6179775280898927E-3</v>
      </c>
      <c r="D108">
        <v>1.6680999999999999</v>
      </c>
      <c r="E108">
        <v>10.050700000000001</v>
      </c>
      <c r="F108" s="15">
        <f t="shared" si="13"/>
        <v>2.6242068028214938E-4</v>
      </c>
      <c r="G108" s="15">
        <f t="shared" si="15"/>
        <v>1.0002624206802821</v>
      </c>
      <c r="H108">
        <f t="shared" si="16"/>
        <v>5.3555568478077433E-3</v>
      </c>
      <c r="I108">
        <f t="shared" si="17"/>
        <v>2.8681989150100412E-5</v>
      </c>
      <c r="M108" s="9">
        <v>42573</v>
      </c>
      <c r="N108" s="7">
        <v>7.15</v>
      </c>
      <c r="O108" s="7">
        <v>9.8870056497175549E-3</v>
      </c>
      <c r="P108" s="7">
        <f t="shared" si="18"/>
        <v>1.0098870056497176</v>
      </c>
      <c r="Q108" s="7">
        <f t="shared" si="19"/>
        <v>9.647537794797538E-3</v>
      </c>
      <c r="R108" s="7">
        <f t="shared" si="20"/>
        <v>1.8218599660993867E-8</v>
      </c>
      <c r="S108" s="10">
        <f t="shared" si="21"/>
        <v>1.6263908927229492E-6</v>
      </c>
    </row>
    <row r="109" spans="1:19" ht="15.75" x14ac:dyDescent="0.25">
      <c r="A109" s="4">
        <v>42411</v>
      </c>
      <c r="B109">
        <v>1.85</v>
      </c>
      <c r="C109">
        <f t="shared" si="14"/>
        <v>3.3519553072625725E-2</v>
      </c>
      <c r="D109">
        <v>1.659</v>
      </c>
      <c r="E109">
        <v>10.0928</v>
      </c>
      <c r="F109" s="15">
        <f t="shared" si="13"/>
        <v>2.6346884019456951E-4</v>
      </c>
      <c r="G109" s="15">
        <f t="shared" si="15"/>
        <v>1.0002634688401946</v>
      </c>
      <c r="H109">
        <f t="shared" si="16"/>
        <v>3.3256084232431156E-2</v>
      </c>
      <c r="I109">
        <f t="shared" si="17"/>
        <v>1.1059671384745561E-3</v>
      </c>
      <c r="M109" s="9">
        <v>42576</v>
      </c>
      <c r="N109" s="7">
        <v>7.11</v>
      </c>
      <c r="O109" s="7">
        <v>-5.5944055944055987E-3</v>
      </c>
      <c r="P109" s="7">
        <f t="shared" si="18"/>
        <v>0.9944055944055944</v>
      </c>
      <c r="Q109" s="7">
        <f t="shared" si="19"/>
        <v>-5.8344032303693167E-3</v>
      </c>
      <c r="R109" s="7">
        <f t="shared" si="20"/>
        <v>2.3552932649162714E-4</v>
      </c>
      <c r="S109" s="10">
        <f t="shared" si="21"/>
        <v>2.8080513732318691E-4</v>
      </c>
    </row>
    <row r="110" spans="1:19" ht="15.75" x14ac:dyDescent="0.25">
      <c r="A110" s="4">
        <v>42412</v>
      </c>
      <c r="B110">
        <v>1.95</v>
      </c>
      <c r="C110">
        <f t="shared" si="14"/>
        <v>5.4054054054053981E-2</v>
      </c>
      <c r="D110">
        <v>1.7481</v>
      </c>
      <c r="E110">
        <v>10.0406</v>
      </c>
      <c r="F110" s="15">
        <f t="shared" si="13"/>
        <v>2.621691620174893E-4</v>
      </c>
      <c r="G110" s="15">
        <f t="shared" si="15"/>
        <v>1.0002621691620175</v>
      </c>
      <c r="H110">
        <f t="shared" si="16"/>
        <v>5.3791884892036491E-2</v>
      </c>
      <c r="I110">
        <f t="shared" si="17"/>
        <v>2.8935668802381035E-3</v>
      </c>
      <c r="M110" s="9">
        <v>42577</v>
      </c>
      <c r="N110" s="7">
        <v>8.02</v>
      </c>
      <c r="O110" s="7">
        <v>0.1279887482419127</v>
      </c>
      <c r="P110" s="7">
        <f t="shared" si="18"/>
        <v>1.1279887482419126</v>
      </c>
      <c r="Q110" s="7">
        <f t="shared" si="19"/>
        <v>0.12774902678237449</v>
      </c>
      <c r="R110" s="7">
        <f t="shared" si="20"/>
        <v>1.3979861722035417E-2</v>
      </c>
      <c r="S110" s="10">
        <f t="shared" si="21"/>
        <v>1.3648358359826151E-2</v>
      </c>
    </row>
    <row r="111" spans="1:19" ht="15.75" x14ac:dyDescent="0.25">
      <c r="A111" s="4">
        <v>42416</v>
      </c>
      <c r="B111">
        <v>2.09</v>
      </c>
      <c r="C111">
        <f t="shared" si="14"/>
        <v>7.1794871794871748E-2</v>
      </c>
      <c r="D111">
        <v>1.7723</v>
      </c>
      <c r="E111">
        <v>9.9839000000000002</v>
      </c>
      <c r="F111" s="15">
        <f t="shared" si="13"/>
        <v>2.6075674580483543E-4</v>
      </c>
      <c r="G111" s="15">
        <f t="shared" si="15"/>
        <v>1.0002607567458048</v>
      </c>
      <c r="H111">
        <f t="shared" si="16"/>
        <v>7.1534115049066913E-2</v>
      </c>
      <c r="I111">
        <f t="shared" si="17"/>
        <v>5.1171296158531417E-3</v>
      </c>
      <c r="M111" s="9">
        <v>42578</v>
      </c>
      <c r="N111" s="7">
        <v>7.85</v>
      </c>
      <c r="O111" s="7">
        <v>-2.1197007481296749E-2</v>
      </c>
      <c r="P111" s="7">
        <f t="shared" si="18"/>
        <v>0.97880299251870329</v>
      </c>
      <c r="Q111" s="7">
        <f t="shared" si="19"/>
        <v>-2.1436844436171366E-2</v>
      </c>
      <c r="R111" s="7">
        <f t="shared" si="20"/>
        <v>9.5786572791571351E-4</v>
      </c>
      <c r="S111" s="10">
        <f t="shared" si="21"/>
        <v>1.0471490544577129E-3</v>
      </c>
    </row>
    <row r="112" spans="1:19" ht="15.75" x14ac:dyDescent="0.25">
      <c r="A112" s="4">
        <v>42417</v>
      </c>
      <c r="B112">
        <v>2.06</v>
      </c>
      <c r="C112">
        <f t="shared" si="14"/>
        <v>-1.435406698564584E-2</v>
      </c>
      <c r="D112">
        <v>1.819</v>
      </c>
      <c r="E112">
        <v>9.9054000000000002</v>
      </c>
      <c r="F112" s="15">
        <f t="shared" si="13"/>
        <v>2.5880008513556874E-4</v>
      </c>
      <c r="G112" s="15">
        <f t="shared" si="15"/>
        <v>1.0002588000851356</v>
      </c>
      <c r="H112">
        <f t="shared" si="16"/>
        <v>-1.4612867070781408E-2</v>
      </c>
      <c r="I112">
        <f t="shared" si="17"/>
        <v>2.1353588402832761E-4</v>
      </c>
      <c r="M112" s="9">
        <v>42579</v>
      </c>
      <c r="N112" s="7">
        <v>8.09</v>
      </c>
      <c r="O112" s="7">
        <v>3.057324840764334E-2</v>
      </c>
      <c r="P112" s="7">
        <f t="shared" si="18"/>
        <v>1.0305732484076433</v>
      </c>
      <c r="Q112" s="7">
        <f t="shared" si="19"/>
        <v>3.0333263324551253E-2</v>
      </c>
      <c r="R112" s="7">
        <f t="shared" si="20"/>
        <v>4.3350162439031878E-4</v>
      </c>
      <c r="S112" s="10">
        <f t="shared" si="21"/>
        <v>3.767646070284468E-4</v>
      </c>
    </row>
    <row r="113" spans="1:19" ht="15.75" x14ac:dyDescent="0.25">
      <c r="A113" s="4">
        <v>42418</v>
      </c>
      <c r="B113">
        <v>1.96</v>
      </c>
      <c r="C113">
        <f t="shared" si="14"/>
        <v>-4.854368932038839E-2</v>
      </c>
      <c r="D113">
        <v>1.7396</v>
      </c>
      <c r="E113">
        <v>9.8940000000000001</v>
      </c>
      <c r="F113" s="15">
        <f t="shared" si="13"/>
        <v>2.5851581724967154E-4</v>
      </c>
      <c r="G113" s="15">
        <f t="shared" si="15"/>
        <v>1.0002585158172497</v>
      </c>
      <c r="H113">
        <f t="shared" si="16"/>
        <v>-4.8802205137638062E-2</v>
      </c>
      <c r="I113">
        <f t="shared" si="17"/>
        <v>2.3816552262961067E-3</v>
      </c>
      <c r="M113" s="9">
        <v>42580</v>
      </c>
      <c r="N113" s="7">
        <v>7.91</v>
      </c>
      <c r="O113" s="7">
        <v>-2.2249690976514181E-2</v>
      </c>
      <c r="P113" s="7">
        <f t="shared" si="18"/>
        <v>0.97775030902348581</v>
      </c>
      <c r="Q113" s="7">
        <f t="shared" si="19"/>
        <v>-2.2488797216055002E-2</v>
      </c>
      <c r="R113" s="7">
        <f t="shared" si="20"/>
        <v>1.0240869597912914E-3</v>
      </c>
      <c r="S113" s="10">
        <f t="shared" si="21"/>
        <v>1.1163373751289947E-3</v>
      </c>
    </row>
    <row r="114" spans="1:19" ht="15.75" x14ac:dyDescent="0.25">
      <c r="A114" s="4">
        <v>42419</v>
      </c>
      <c r="B114">
        <v>1.81</v>
      </c>
      <c r="C114">
        <f t="shared" si="14"/>
        <v>-7.6530612244897919E-2</v>
      </c>
      <c r="D114">
        <v>1.7448999999999999</v>
      </c>
      <c r="E114">
        <v>9.8934999999999995</v>
      </c>
      <c r="F114" s="15">
        <f t="shared" si="13"/>
        <v>2.5850334868682268E-4</v>
      </c>
      <c r="G114" s="15">
        <f t="shared" si="15"/>
        <v>1.0002585033486868</v>
      </c>
      <c r="H114">
        <f t="shared" si="16"/>
        <v>-7.6789115593584742E-2</v>
      </c>
      <c r="I114">
        <f t="shared" si="17"/>
        <v>5.8965682736449197E-3</v>
      </c>
      <c r="M114" s="9">
        <v>42583</v>
      </c>
      <c r="N114" s="7">
        <v>8.0299999999999994</v>
      </c>
      <c r="O114" s="7">
        <v>1.5170670037926576E-2</v>
      </c>
      <c r="P114" s="7">
        <f t="shared" si="18"/>
        <v>1.0151706700379266</v>
      </c>
      <c r="Q114" s="7">
        <f t="shared" si="19"/>
        <v>1.493219673982879E-2</v>
      </c>
      <c r="R114" s="7">
        <f t="shared" si="20"/>
        <v>2.9372446112867268E-5</v>
      </c>
      <c r="S114" s="10">
        <f t="shared" si="21"/>
        <v>1.6074956626457552E-5</v>
      </c>
    </row>
    <row r="115" spans="1:19" ht="15.75" x14ac:dyDescent="0.25">
      <c r="A115" s="4">
        <v>42422</v>
      </c>
      <c r="B115">
        <v>1.98</v>
      </c>
      <c r="C115">
        <f t="shared" si="14"/>
        <v>9.3922651933701612E-2</v>
      </c>
      <c r="D115">
        <v>1.7518</v>
      </c>
      <c r="E115">
        <v>9.9993999999999996</v>
      </c>
      <c r="F115" s="15">
        <f t="shared" si="13"/>
        <v>2.6114292816425966E-4</v>
      </c>
      <c r="G115" s="15">
        <f t="shared" si="15"/>
        <v>1.0002611429281643</v>
      </c>
      <c r="H115">
        <f t="shared" si="16"/>
        <v>9.3661509005537352E-2</v>
      </c>
      <c r="I115">
        <f t="shared" si="17"/>
        <v>8.7724782691943545E-3</v>
      </c>
      <c r="M115" s="9">
        <v>42584</v>
      </c>
      <c r="N115" s="7">
        <v>7.96</v>
      </c>
      <c r="O115" s="7">
        <v>-8.7173100871730264E-3</v>
      </c>
      <c r="P115" s="7">
        <f t="shared" si="18"/>
        <v>0.99128268991282698</v>
      </c>
      <c r="Q115" s="7">
        <f t="shared" si="19"/>
        <v>-8.9564715765878562E-3</v>
      </c>
      <c r="R115" s="7">
        <f t="shared" si="20"/>
        <v>3.4110518285200293E-4</v>
      </c>
      <c r="S115" s="10">
        <f t="shared" si="21"/>
        <v>3.9518695359605277E-4</v>
      </c>
    </row>
    <row r="116" spans="1:19" ht="15.75" x14ac:dyDescent="0.25">
      <c r="A116" s="4">
        <v>42423</v>
      </c>
      <c r="B116">
        <v>1.81</v>
      </c>
      <c r="C116">
        <f t="shared" si="14"/>
        <v>-8.5858585858585829E-2</v>
      </c>
      <c r="D116">
        <v>1.7225000000000001</v>
      </c>
      <c r="E116">
        <v>9.9373000000000005</v>
      </c>
      <c r="F116" s="15">
        <f t="shared" si="13"/>
        <v>2.5959538026310014E-4</v>
      </c>
      <c r="G116" s="15">
        <f t="shared" si="15"/>
        <v>1.0002595953802631</v>
      </c>
      <c r="H116">
        <f t="shared" si="16"/>
        <v>-8.6118181238848929E-2</v>
      </c>
      <c r="I116">
        <f t="shared" si="17"/>
        <v>7.4163411398872319E-3</v>
      </c>
      <c r="M116" s="9">
        <v>42585</v>
      </c>
      <c r="N116" s="7">
        <v>8.07</v>
      </c>
      <c r="O116" s="7">
        <v>1.3819095477386975E-2</v>
      </c>
      <c r="P116" s="7">
        <f t="shared" si="18"/>
        <v>1.0138190954773869</v>
      </c>
      <c r="Q116" s="7">
        <f t="shared" si="19"/>
        <v>1.3579647710961826E-2</v>
      </c>
      <c r="R116" s="7">
        <f t="shared" si="20"/>
        <v>1.6541190232442046E-5</v>
      </c>
      <c r="S116" s="10">
        <f t="shared" si="21"/>
        <v>7.0586372583306858E-6</v>
      </c>
    </row>
    <row r="117" spans="1:19" ht="15.75" x14ac:dyDescent="0.25">
      <c r="A117" s="4">
        <v>42424</v>
      </c>
      <c r="B117">
        <v>1.8599999999999999</v>
      </c>
      <c r="C117">
        <f t="shared" si="14"/>
        <v>2.7624309392265095E-2</v>
      </c>
      <c r="D117">
        <v>1.7484</v>
      </c>
      <c r="E117">
        <v>9.8519000000000005</v>
      </c>
      <c r="F117" s="15">
        <f t="shared" si="13"/>
        <v>2.5746576603635773E-4</v>
      </c>
      <c r="G117" s="15">
        <f t="shared" si="15"/>
        <v>1.0002574657660364</v>
      </c>
      <c r="H117">
        <f t="shared" si="16"/>
        <v>2.7366843626228737E-2</v>
      </c>
      <c r="I117">
        <f t="shared" si="17"/>
        <v>7.4894413006245644E-4</v>
      </c>
      <c r="M117" s="9">
        <v>42586</v>
      </c>
      <c r="N117" s="7">
        <v>8.11</v>
      </c>
      <c r="O117" s="7">
        <v>4.9566294919453713E-3</v>
      </c>
      <c r="P117" s="7">
        <f t="shared" si="18"/>
        <v>1.0049566294919454</v>
      </c>
      <c r="Q117" s="7">
        <f t="shared" si="19"/>
        <v>4.717337416335351E-3</v>
      </c>
      <c r="R117" s="7">
        <f t="shared" si="20"/>
        <v>2.299417403018845E-5</v>
      </c>
      <c r="S117" s="10">
        <f t="shared" si="21"/>
        <v>3.8508238853074958E-5</v>
      </c>
    </row>
    <row r="118" spans="1:19" ht="15.75" x14ac:dyDescent="0.25">
      <c r="A118" s="4">
        <v>42425</v>
      </c>
      <c r="B118">
        <v>1.8399999999999999</v>
      </c>
      <c r="C118">
        <f t="shared" si="14"/>
        <v>-1.075268817204302E-2</v>
      </c>
      <c r="D118">
        <v>1.7157</v>
      </c>
      <c r="E118">
        <v>9.8271999999999995</v>
      </c>
      <c r="F118" s="15">
        <f t="shared" si="13"/>
        <v>2.5684951592119809E-4</v>
      </c>
      <c r="G118" s="15">
        <f t="shared" si="15"/>
        <v>1.0002568495159212</v>
      </c>
      <c r="H118">
        <f t="shared" si="16"/>
        <v>-1.1009537687964218E-2</v>
      </c>
      <c r="I118">
        <f t="shared" si="17"/>
        <v>1.212099201027045E-4</v>
      </c>
      <c r="M118" s="9">
        <v>42587</v>
      </c>
      <c r="N118" s="7">
        <v>8.11</v>
      </c>
      <c r="O118" s="7">
        <v>0</v>
      </c>
      <c r="P118" s="7">
        <f t="shared" si="18"/>
        <v>1</v>
      </c>
      <c r="Q118" s="7">
        <f t="shared" si="19"/>
        <v>-2.3836276956101798E-4</v>
      </c>
      <c r="R118" s="7">
        <f t="shared" si="20"/>
        <v>9.5080524146566066E-5</v>
      </c>
      <c r="S118" s="10">
        <f t="shared" si="21"/>
        <v>1.2457240506312658E-4</v>
      </c>
    </row>
    <row r="119" spans="1:19" ht="15.75" x14ac:dyDescent="0.25">
      <c r="A119" s="4">
        <v>42426</v>
      </c>
      <c r="B119">
        <v>1.8199999999999998</v>
      </c>
      <c r="C119">
        <f t="shared" si="14"/>
        <v>-1.0869565217391314E-2</v>
      </c>
      <c r="D119">
        <v>1.7623</v>
      </c>
      <c r="E119">
        <v>9.8553999999999995</v>
      </c>
      <c r="F119" s="15">
        <f t="shared" si="13"/>
        <v>2.575530777495505E-4</v>
      </c>
      <c r="G119" s="15">
        <f t="shared" si="15"/>
        <v>1.0002575530777496</v>
      </c>
      <c r="H119">
        <f t="shared" si="16"/>
        <v>-1.1127118295140865E-2</v>
      </c>
      <c r="I119">
        <f t="shared" si="17"/>
        <v>1.2381276155405856E-4</v>
      </c>
      <c r="M119" s="9">
        <v>42590</v>
      </c>
      <c r="N119" s="7">
        <v>8.07</v>
      </c>
      <c r="O119" s="7">
        <v>-4.9321824907520529E-3</v>
      </c>
      <c r="P119" s="7">
        <f t="shared" si="18"/>
        <v>0.995067817509248</v>
      </c>
      <c r="Q119" s="7">
        <f t="shared" si="19"/>
        <v>-5.1706683486294992E-3</v>
      </c>
      <c r="R119" s="7">
        <f t="shared" si="20"/>
        <v>2.1559723884167128E-4</v>
      </c>
      <c r="S119" s="10">
        <f t="shared" si="21"/>
        <v>2.5900095011839543E-4</v>
      </c>
    </row>
    <row r="120" spans="1:19" ht="15.75" x14ac:dyDescent="0.25">
      <c r="A120" s="4">
        <v>42429</v>
      </c>
      <c r="B120">
        <v>2.16</v>
      </c>
      <c r="C120">
        <f t="shared" si="14"/>
        <v>0.18681318681318698</v>
      </c>
      <c r="D120">
        <v>1.7347000000000001</v>
      </c>
      <c r="E120">
        <v>9.8697999999999997</v>
      </c>
      <c r="F120" s="15">
        <f t="shared" si="13"/>
        <v>2.5791227389926341E-4</v>
      </c>
      <c r="G120" s="15">
        <f t="shared" si="15"/>
        <v>1.0002579122738993</v>
      </c>
      <c r="H120">
        <f t="shared" si="16"/>
        <v>0.18655527453928772</v>
      </c>
      <c r="I120">
        <f t="shared" si="17"/>
        <v>3.480287045842901E-2</v>
      </c>
      <c r="M120" s="9">
        <v>42591</v>
      </c>
      <c r="N120" s="7">
        <v>7.7</v>
      </c>
      <c r="O120" s="7">
        <v>-4.5848822800495674E-2</v>
      </c>
      <c r="P120" s="7">
        <f t="shared" si="18"/>
        <v>0.95415117719950437</v>
      </c>
      <c r="Q120" s="7">
        <f t="shared" si="19"/>
        <v>-4.6087273490845342E-2</v>
      </c>
      <c r="R120" s="7">
        <f t="shared" si="20"/>
        <v>3.0913416512136581E-3</v>
      </c>
      <c r="S120" s="10">
        <f t="shared" si="21"/>
        <v>3.2501528246857416E-3</v>
      </c>
    </row>
    <row r="121" spans="1:19" ht="15.75" x14ac:dyDescent="0.25">
      <c r="A121" s="4">
        <v>42430</v>
      </c>
      <c r="B121">
        <v>2.2800000000000002</v>
      </c>
      <c r="C121">
        <f t="shared" si="14"/>
        <v>5.5555555555555601E-2</v>
      </c>
      <c r="D121">
        <v>1.8249</v>
      </c>
      <c r="E121">
        <v>9.7735000000000003</v>
      </c>
      <c r="F121" s="15">
        <f t="shared" si="13"/>
        <v>2.555092562539496E-4</v>
      </c>
      <c r="G121" s="15">
        <f t="shared" si="15"/>
        <v>1.0002555092562539</v>
      </c>
      <c r="H121">
        <f t="shared" si="16"/>
        <v>5.5300046299301651E-2</v>
      </c>
      <c r="I121">
        <f t="shared" si="17"/>
        <v>3.0580951207049064E-3</v>
      </c>
      <c r="M121" s="9">
        <v>42592</v>
      </c>
      <c r="N121" s="7">
        <v>7.07</v>
      </c>
      <c r="O121" s="7">
        <v>-8.1818181818181804E-2</v>
      </c>
      <c r="P121" s="7">
        <f t="shared" si="18"/>
        <v>0.91818181818181821</v>
      </c>
      <c r="Q121" s="7">
        <f t="shared" si="19"/>
        <v>-8.2056675211899646E-2</v>
      </c>
      <c r="R121" s="7">
        <f t="shared" si="20"/>
        <v>8.3849251123365911E-3</v>
      </c>
      <c r="S121" s="10">
        <f t="shared" si="21"/>
        <v>8.6451898974874517E-3</v>
      </c>
    </row>
    <row r="122" spans="1:19" ht="15.75" x14ac:dyDescent="0.25">
      <c r="A122" s="4">
        <v>42431</v>
      </c>
      <c r="B122">
        <v>2.81</v>
      </c>
      <c r="C122">
        <f t="shared" si="14"/>
        <v>0.23245614035087708</v>
      </c>
      <c r="D122">
        <v>1.8406</v>
      </c>
      <c r="E122">
        <v>9.7406000000000006</v>
      </c>
      <c r="F122" s="15">
        <f t="shared" si="13"/>
        <v>2.546878057796409E-4</v>
      </c>
      <c r="G122" s="15">
        <f t="shared" si="15"/>
        <v>1.0002546878057796</v>
      </c>
      <c r="H122">
        <f t="shared" si="16"/>
        <v>0.23220145254509744</v>
      </c>
      <c r="I122">
        <f t="shared" si="17"/>
        <v>5.3917514564053137E-2</v>
      </c>
      <c r="M122" s="9">
        <v>42593</v>
      </c>
      <c r="N122" s="7">
        <v>6.62</v>
      </c>
      <c r="O122" s="7">
        <v>-6.3649222065063668E-2</v>
      </c>
      <c r="P122" s="7">
        <f t="shared" si="18"/>
        <v>0.93635077793493637</v>
      </c>
      <c r="Q122" s="7">
        <f t="shared" si="19"/>
        <v>-6.388734869058281E-2</v>
      </c>
      <c r="R122" s="7">
        <f t="shared" si="20"/>
        <v>5.3875468162554981E-3</v>
      </c>
      <c r="S122" s="10">
        <f t="shared" si="21"/>
        <v>5.5965640490657923E-3</v>
      </c>
    </row>
    <row r="123" spans="1:19" ht="15.75" x14ac:dyDescent="0.25">
      <c r="A123" s="4">
        <v>42432</v>
      </c>
      <c r="B123">
        <v>2.7199999999999998</v>
      </c>
      <c r="C123">
        <f t="shared" si="14"/>
        <v>-3.2028469750889785E-2</v>
      </c>
      <c r="D123">
        <v>1.8336999999999999</v>
      </c>
      <c r="E123">
        <v>9.6869999999999994</v>
      </c>
      <c r="F123" s="15">
        <f t="shared" si="13"/>
        <v>2.533489895102381E-4</v>
      </c>
      <c r="G123" s="15">
        <f t="shared" si="15"/>
        <v>1.0002533489895102</v>
      </c>
      <c r="H123">
        <f t="shared" si="16"/>
        <v>-3.2281818740400023E-2</v>
      </c>
      <c r="I123">
        <f t="shared" si="17"/>
        <v>1.0421158211880422E-3</v>
      </c>
      <c r="M123" s="9">
        <v>42594</v>
      </c>
      <c r="N123" s="7">
        <v>6.35</v>
      </c>
      <c r="O123" s="7">
        <v>-4.0785498489426052E-2</v>
      </c>
      <c r="P123" s="7">
        <f t="shared" si="18"/>
        <v>0.95921450151057397</v>
      </c>
      <c r="Q123" s="7">
        <f t="shared" si="19"/>
        <v>-4.1024378695187179E-2</v>
      </c>
      <c r="R123" s="7">
        <f t="shared" si="20"/>
        <v>2.5539823244777383E-3</v>
      </c>
      <c r="S123" s="10">
        <f t="shared" si="21"/>
        <v>2.6985133337549152E-3</v>
      </c>
    </row>
    <row r="124" spans="1:19" ht="15.75" x14ac:dyDescent="0.25">
      <c r="A124" s="4">
        <v>42433</v>
      </c>
      <c r="B124">
        <v>2.89</v>
      </c>
      <c r="C124">
        <f t="shared" si="14"/>
        <v>6.2500000000000139E-2</v>
      </c>
      <c r="D124">
        <v>1.8740999999999999</v>
      </c>
      <c r="E124">
        <v>9.6580999999999992</v>
      </c>
      <c r="F124" s="15">
        <f t="shared" si="13"/>
        <v>2.5262685700067067E-4</v>
      </c>
      <c r="G124" s="15">
        <f t="shared" si="15"/>
        <v>1.0002526268570007</v>
      </c>
      <c r="H124">
        <f t="shared" si="16"/>
        <v>6.2247373142999468E-2</v>
      </c>
      <c r="I124">
        <f t="shared" si="17"/>
        <v>3.8747354632038115E-3</v>
      </c>
      <c r="M124" s="9">
        <v>42597</v>
      </c>
      <c r="N124" s="7">
        <v>6.7</v>
      </c>
      <c r="O124" s="7">
        <v>5.5118110236220562E-2</v>
      </c>
      <c r="P124" s="7">
        <f t="shared" si="18"/>
        <v>1.0551181102362206</v>
      </c>
      <c r="Q124" s="7">
        <f t="shared" si="19"/>
        <v>5.4879325472527017E-2</v>
      </c>
      <c r="R124" s="7">
        <f t="shared" si="20"/>
        <v>2.0581432731721721E-3</v>
      </c>
      <c r="S124" s="10">
        <f t="shared" si="21"/>
        <v>1.9321727812944803E-3</v>
      </c>
    </row>
    <row r="125" spans="1:19" ht="15.75" x14ac:dyDescent="0.25">
      <c r="A125" s="4">
        <v>42436</v>
      </c>
      <c r="B125">
        <v>3.43</v>
      </c>
      <c r="C125">
        <f t="shared" si="14"/>
        <v>0.18685121107266436</v>
      </c>
      <c r="D125">
        <v>1.9056999999999999</v>
      </c>
      <c r="E125">
        <v>9.7253000000000007</v>
      </c>
      <c r="F125" s="15">
        <f t="shared" si="13"/>
        <v>2.5430571019002812E-4</v>
      </c>
      <c r="G125" s="15">
        <f t="shared" si="15"/>
        <v>1.00025430571019</v>
      </c>
      <c r="H125">
        <f t="shared" si="16"/>
        <v>0.18659690536247434</v>
      </c>
      <c r="I125">
        <f t="shared" si="17"/>
        <v>3.4818405090852204E-2</v>
      </c>
      <c r="M125" s="9">
        <v>42598</v>
      </c>
      <c r="N125" s="7">
        <v>6.35</v>
      </c>
      <c r="O125" s="7">
        <v>-5.2238805970149335E-2</v>
      </c>
      <c r="P125" s="7">
        <f t="shared" si="18"/>
        <v>0.94776119402985071</v>
      </c>
      <c r="Q125" s="7">
        <f t="shared" si="19"/>
        <v>-5.2477836867162828E-2</v>
      </c>
      <c r="R125" s="7">
        <f t="shared" si="20"/>
        <v>3.8428094899474693E-3</v>
      </c>
      <c r="S125" s="10">
        <f t="shared" si="21"/>
        <v>4.0196455874985651E-3</v>
      </c>
    </row>
    <row r="126" spans="1:19" ht="15.75" x14ac:dyDescent="0.25">
      <c r="A126" s="4">
        <v>42437</v>
      </c>
      <c r="B126">
        <v>2.7199999999999998</v>
      </c>
      <c r="C126">
        <f t="shared" si="14"/>
        <v>-0.20699708454810506</v>
      </c>
      <c r="D126">
        <v>1.8287</v>
      </c>
      <c r="E126">
        <v>9.7931000000000008</v>
      </c>
      <c r="F126" s="15">
        <f t="shared" si="13"/>
        <v>2.5599851430979648E-4</v>
      </c>
      <c r="G126" s="15">
        <f t="shared" si="15"/>
        <v>1.0002559985143098</v>
      </c>
      <c r="H126">
        <f t="shared" si="16"/>
        <v>-0.20725308306241486</v>
      </c>
      <c r="I126">
        <f t="shared" si="17"/>
        <v>4.2953840438876234E-2</v>
      </c>
      <c r="M126" s="9">
        <v>42599</v>
      </c>
      <c r="N126" s="7">
        <v>6.28</v>
      </c>
      <c r="O126" s="7">
        <v>-1.1023622047244001E-2</v>
      </c>
      <c r="P126" s="7">
        <f t="shared" si="18"/>
        <v>0.98897637795275595</v>
      </c>
      <c r="Q126" s="7">
        <f t="shared" si="19"/>
        <v>-1.1261768770918282E-2</v>
      </c>
      <c r="R126" s="7">
        <f t="shared" si="20"/>
        <v>4.3157279828157433E-4</v>
      </c>
      <c r="S126" s="10">
        <f t="shared" si="21"/>
        <v>4.9215678243944591E-4</v>
      </c>
    </row>
    <row r="127" spans="1:19" ht="15.75" x14ac:dyDescent="0.25">
      <c r="A127" s="4">
        <v>42438</v>
      </c>
      <c r="B127">
        <v>2.58</v>
      </c>
      <c r="C127">
        <f t="shared" si="14"/>
        <v>-5.1470588235294004E-2</v>
      </c>
      <c r="D127">
        <v>1.8759999999999999</v>
      </c>
      <c r="E127">
        <v>9.8123000000000005</v>
      </c>
      <c r="F127" s="15">
        <f t="shared" si="13"/>
        <v>2.5647770306091999E-4</v>
      </c>
      <c r="G127" s="15">
        <f t="shared" si="15"/>
        <v>1.0002564777030609</v>
      </c>
      <c r="H127">
        <f t="shared" si="16"/>
        <v>-5.1727065938354924E-2</v>
      </c>
      <c r="I127">
        <f t="shared" si="17"/>
        <v>2.675689350590918E-3</v>
      </c>
      <c r="M127" s="9">
        <v>42600</v>
      </c>
      <c r="N127" s="7">
        <v>6.33</v>
      </c>
      <c r="O127" s="7">
        <v>7.9617834394904181E-3</v>
      </c>
      <c r="P127" s="7">
        <f t="shared" si="18"/>
        <v>1.0079617834394905</v>
      </c>
      <c r="Q127" s="7">
        <f t="shared" si="19"/>
        <v>7.7239181033685062E-3</v>
      </c>
      <c r="R127" s="7">
        <f t="shared" si="20"/>
        <v>3.1992452068898938E-6</v>
      </c>
      <c r="S127" s="10">
        <f t="shared" si="21"/>
        <v>1.023308920573555E-5</v>
      </c>
    </row>
    <row r="128" spans="1:19" ht="15.75" x14ac:dyDescent="0.25">
      <c r="A128" s="4">
        <v>42439</v>
      </c>
      <c r="B128">
        <v>2.48</v>
      </c>
      <c r="C128">
        <f t="shared" si="14"/>
        <v>-3.8759689922480654E-2</v>
      </c>
      <c r="D128">
        <v>1.9323000000000001</v>
      </c>
      <c r="E128">
        <v>9.8018999999999998</v>
      </c>
      <c r="F128" s="15">
        <f t="shared" si="13"/>
        <v>2.5621815286003269E-4</v>
      </c>
      <c r="G128" s="15">
        <f t="shared" si="15"/>
        <v>1.00025621815286</v>
      </c>
      <c r="H128">
        <f t="shared" si="16"/>
        <v>-3.9015908075340687E-2</v>
      </c>
      <c r="I128">
        <f t="shared" si="17"/>
        <v>1.5222410829434346E-3</v>
      </c>
      <c r="M128" s="9">
        <v>42601</v>
      </c>
      <c r="N128" s="7">
        <v>6.09</v>
      </c>
      <c r="O128" s="7">
        <v>-3.7914691943127993E-2</v>
      </c>
      <c r="P128" s="7">
        <f t="shared" si="18"/>
        <v>0.96208530805687198</v>
      </c>
      <c r="Q128" s="7">
        <f t="shared" si="19"/>
        <v>-3.8152846203572816E-2</v>
      </c>
      <c r="R128" s="7">
        <f t="shared" si="20"/>
        <v>2.2719910917230741E-3</v>
      </c>
      <c r="S128" s="10">
        <f t="shared" si="21"/>
        <v>2.4084227907980264E-3</v>
      </c>
    </row>
    <row r="129" spans="1:19" ht="15.75" x14ac:dyDescent="0.25">
      <c r="A129" s="4">
        <v>42440</v>
      </c>
      <c r="B129">
        <v>2.35</v>
      </c>
      <c r="C129">
        <f t="shared" si="14"/>
        <v>-5.2419354838709638E-2</v>
      </c>
      <c r="D129">
        <v>1.9839</v>
      </c>
      <c r="E129">
        <v>9.7341999999999995</v>
      </c>
      <c r="F129" s="15">
        <f t="shared" si="13"/>
        <v>2.5452798140856991E-4</v>
      </c>
      <c r="G129" s="15">
        <f t="shared" si="15"/>
        <v>1.0002545279814086</v>
      </c>
      <c r="H129">
        <f t="shared" si="16"/>
        <v>-5.2673882820118208E-2</v>
      </c>
      <c r="I129">
        <f t="shared" si="17"/>
        <v>2.7745379313475439E-3</v>
      </c>
      <c r="M129" s="9">
        <v>42604</v>
      </c>
      <c r="N129" s="7">
        <v>6.25</v>
      </c>
      <c r="O129" s="7">
        <v>2.6272577996715951E-2</v>
      </c>
      <c r="P129" s="7">
        <f t="shared" si="18"/>
        <v>1.0262725779967159</v>
      </c>
      <c r="Q129" s="7">
        <f t="shared" si="19"/>
        <v>2.6033753046484531E-2</v>
      </c>
      <c r="R129" s="7">
        <f t="shared" si="20"/>
        <v>2.7294977005488718E-4</v>
      </c>
      <c r="S129" s="10">
        <f t="shared" si="21"/>
        <v>2.2833975023227567E-4</v>
      </c>
    </row>
    <row r="130" spans="1:19" ht="15.75" x14ac:dyDescent="0.25">
      <c r="A130" s="4">
        <v>42443</v>
      </c>
      <c r="B130">
        <v>2.71</v>
      </c>
      <c r="C130">
        <f t="shared" si="14"/>
        <v>0.15319148936170207</v>
      </c>
      <c r="D130">
        <v>1.9592000000000001</v>
      </c>
      <c r="E130">
        <v>9.7222000000000008</v>
      </c>
      <c r="F130" s="15">
        <f t="shared" si="13"/>
        <v>2.5422828565591082E-4</v>
      </c>
      <c r="G130" s="15">
        <f t="shared" si="15"/>
        <v>1.0002542282856559</v>
      </c>
      <c r="H130">
        <f t="shared" si="16"/>
        <v>0.15293726107604616</v>
      </c>
      <c r="I130">
        <f t="shared" si="17"/>
        <v>2.3389805825442703E-2</v>
      </c>
      <c r="M130" s="9">
        <v>42605</v>
      </c>
      <c r="N130" s="7">
        <v>6.27</v>
      </c>
      <c r="O130" s="7">
        <v>3.1999999999999316E-3</v>
      </c>
      <c r="P130" s="7">
        <f t="shared" si="18"/>
        <v>1.0031999999999999</v>
      </c>
      <c r="Q130" s="7">
        <f t="shared" si="19"/>
        <v>2.9612830524213328E-3</v>
      </c>
      <c r="R130" s="7">
        <f t="shared" si="20"/>
        <v>4.2919249321796349E-5</v>
      </c>
      <c r="S130" s="10">
        <f t="shared" si="21"/>
        <v>6.3386358927161775E-5</v>
      </c>
    </row>
    <row r="131" spans="1:19" ht="15.75" x14ac:dyDescent="0.25">
      <c r="A131" s="4">
        <v>42444</v>
      </c>
      <c r="B131">
        <v>2.38</v>
      </c>
      <c r="C131">
        <f t="shared" si="14"/>
        <v>-0.12177121771217715</v>
      </c>
      <c r="D131">
        <v>1.9699</v>
      </c>
      <c r="E131">
        <v>9.7213999999999992</v>
      </c>
      <c r="F131" s="15">
        <f t="shared" ref="F131:F194" si="22">(((E131/100)+1)^(1/365)-1)</f>
        <v>2.5420830477695944E-4</v>
      </c>
      <c r="G131" s="15">
        <f t="shared" si="15"/>
        <v>1.000254208304777</v>
      </c>
      <c r="H131">
        <f t="shared" si="16"/>
        <v>-0.12202542601695411</v>
      </c>
      <c r="I131">
        <f t="shared" si="17"/>
        <v>1.4890204594619141E-2</v>
      </c>
      <c r="M131" s="9">
        <v>42599</v>
      </c>
      <c r="N131" s="7">
        <v>5.68</v>
      </c>
      <c r="O131" s="7">
        <v>-3.8917089678511069E-2</v>
      </c>
      <c r="P131" s="7">
        <f t="shared" si="18"/>
        <v>0.96108291032148896</v>
      </c>
      <c r="Q131" s="7">
        <f t="shared" si="19"/>
        <v>-3.8917089678511069E-2</v>
      </c>
      <c r="R131" s="7">
        <f t="shared" si="20"/>
        <v>2.345431113450324E-3</v>
      </c>
      <c r="S131" s="10">
        <f t="shared" si="21"/>
        <v>2.4840184019158285E-3</v>
      </c>
    </row>
    <row r="132" spans="1:19" ht="15.75" x14ac:dyDescent="0.25">
      <c r="A132" s="4">
        <v>42445</v>
      </c>
      <c r="B132">
        <v>2.5300000000000002</v>
      </c>
      <c r="C132">
        <f t="shared" ref="C132:C195" si="23">(B132-B131)/B131</f>
        <v>6.3025210084033764E-2</v>
      </c>
      <c r="D132">
        <v>1.9081000000000001</v>
      </c>
      <c r="E132">
        <v>9.6991999999999994</v>
      </c>
      <c r="F132" s="15">
        <f t="shared" si="22"/>
        <v>2.5365377742092576E-4</v>
      </c>
      <c r="G132" s="15">
        <f t="shared" ref="G132:G195" si="24">1+F132</f>
        <v>1.0002536537774209</v>
      </c>
      <c r="H132">
        <f t="shared" si="16"/>
        <v>6.2771556306612838E-2</v>
      </c>
      <c r="I132">
        <f t="shared" si="17"/>
        <v>3.9402682811542659E-3</v>
      </c>
      <c r="M132" s="9">
        <v>42600</v>
      </c>
      <c r="N132" s="7">
        <v>6.2</v>
      </c>
      <c r="O132" s="7">
        <v>9.1549295774647974E-2</v>
      </c>
      <c r="P132" s="7">
        <f t="shared" si="18"/>
        <v>1.091549295774648</v>
      </c>
      <c r="Q132" s="7">
        <f t="shared" si="19"/>
        <v>9.1549295774647974E-2</v>
      </c>
      <c r="R132" s="7">
        <f t="shared" si="20"/>
        <v>6.7300257701475704E-3</v>
      </c>
      <c r="S132" s="10">
        <f t="shared" si="21"/>
        <v>6.500625675627196E-3</v>
      </c>
    </row>
    <row r="133" spans="1:19" ht="15.75" x14ac:dyDescent="0.25">
      <c r="A133" s="4">
        <v>42446</v>
      </c>
      <c r="B133">
        <v>2.84</v>
      </c>
      <c r="C133">
        <f t="shared" si="23"/>
        <v>0.12252964426877454</v>
      </c>
      <c r="D133">
        <v>1.8957999999999999</v>
      </c>
      <c r="E133">
        <v>9.6675000000000004</v>
      </c>
      <c r="F133" s="15">
        <f t="shared" si="22"/>
        <v>2.5286175829553059E-4</v>
      </c>
      <c r="G133" s="15">
        <f t="shared" si="24"/>
        <v>1.0002528617582955</v>
      </c>
      <c r="H133">
        <f t="shared" ref="H133:H196" si="25">C133-F133</f>
        <v>0.12227678251047901</v>
      </c>
      <c r="I133">
        <f t="shared" ref="I133:I196" si="26">H133^2</f>
        <v>1.4951611541114984E-2</v>
      </c>
      <c r="M133" s="9">
        <v>42601</v>
      </c>
      <c r="N133" s="7">
        <v>6.09</v>
      </c>
      <c r="O133" s="7">
        <v>-3.7914691943127993E-2</v>
      </c>
      <c r="P133" s="7">
        <f t="shared" si="18"/>
        <v>0.96208530805687198</v>
      </c>
      <c r="Q133" s="7">
        <f t="shared" si="19"/>
        <v>-3.7914691943127993E-2</v>
      </c>
      <c r="R133" s="7">
        <f t="shared" si="20"/>
        <v>2.2493443693330758E-3</v>
      </c>
      <c r="S133" s="10">
        <f t="shared" si="21"/>
        <v>2.3851043416429794E-3</v>
      </c>
    </row>
    <row r="134" spans="1:19" ht="15.75" x14ac:dyDescent="0.25">
      <c r="A134" s="4">
        <v>42447</v>
      </c>
      <c r="B134">
        <v>3.07</v>
      </c>
      <c r="C134">
        <f t="shared" si="23"/>
        <v>8.098591549295775E-2</v>
      </c>
      <c r="D134">
        <v>1.8732</v>
      </c>
      <c r="E134">
        <v>9.6438000000000006</v>
      </c>
      <c r="F134" s="15">
        <f t="shared" si="22"/>
        <v>2.5226946864531641E-4</v>
      </c>
      <c r="G134" s="15">
        <f t="shared" si="24"/>
        <v>1.0002522694686453</v>
      </c>
      <c r="H134">
        <f t="shared" si="25"/>
        <v>8.0733646024312433E-2</v>
      </c>
      <c r="I134">
        <f t="shared" si="26"/>
        <v>6.5179216003789786E-3</v>
      </c>
      <c r="M134" s="9">
        <v>42604</v>
      </c>
      <c r="N134" s="7">
        <v>6.25</v>
      </c>
      <c r="O134" s="7">
        <v>2.6272577996715951E-2</v>
      </c>
      <c r="P134" s="7">
        <f t="shared" si="18"/>
        <v>1.0262725779967159</v>
      </c>
      <c r="Q134" s="7">
        <f t="shared" si="19"/>
        <v>2.6272577996715951E-2</v>
      </c>
      <c r="R134" s="7">
        <f t="shared" si="20"/>
        <v>2.8089815290856793E-4</v>
      </c>
      <c r="S134" s="10">
        <f t="shared" si="21"/>
        <v>2.356145146046738E-4</v>
      </c>
    </row>
    <row r="135" spans="1:19" ht="16.5" thickBot="1" x14ac:dyDescent="0.3">
      <c r="A135" s="4">
        <v>42450</v>
      </c>
      <c r="B135">
        <v>3.06</v>
      </c>
      <c r="C135">
        <f t="shared" si="23"/>
        <v>-3.2573289902279438E-3</v>
      </c>
      <c r="D135">
        <v>1.9155</v>
      </c>
      <c r="E135">
        <v>9.6305999999999994</v>
      </c>
      <c r="F135" s="15">
        <f t="shared" si="22"/>
        <v>2.5193953044189143E-4</v>
      </c>
      <c r="G135" s="15">
        <f t="shared" si="24"/>
        <v>1.0002519395304419</v>
      </c>
      <c r="H135">
        <f t="shared" si="25"/>
        <v>-3.5092685206698352E-3</v>
      </c>
      <c r="I135">
        <f t="shared" si="26"/>
        <v>1.2314965550164255E-5</v>
      </c>
      <c r="M135" s="12">
        <v>42605</v>
      </c>
      <c r="N135" s="13">
        <v>6.27</v>
      </c>
      <c r="O135" s="13">
        <v>3.1999999999999316E-3</v>
      </c>
      <c r="P135" s="13">
        <f t="shared" si="18"/>
        <v>1.0031999999999999</v>
      </c>
      <c r="Q135" s="13">
        <f t="shared" si="19"/>
        <v>3.1999999999999316E-3</v>
      </c>
      <c r="R135" s="13">
        <f t="shared" si="20"/>
        <v>3.9848432714493003E-5</v>
      </c>
      <c r="S135" s="14">
        <f t="shared" si="21"/>
        <v>5.9642228465805467E-5</v>
      </c>
    </row>
    <row r="136" spans="1:19" ht="15.75" x14ac:dyDescent="0.25">
      <c r="A136" s="4">
        <v>42451</v>
      </c>
      <c r="B136">
        <v>3.06</v>
      </c>
      <c r="C136">
        <f t="shared" si="23"/>
        <v>0</v>
      </c>
      <c r="D136">
        <v>1.9403000000000001</v>
      </c>
      <c r="E136">
        <v>9.6295999999999999</v>
      </c>
      <c r="F136" s="15">
        <f t="shared" si="22"/>
        <v>2.519145335091455E-4</v>
      </c>
      <c r="G136" s="15">
        <f t="shared" si="24"/>
        <v>1.0002519145335091</v>
      </c>
      <c r="H136">
        <f t="shared" si="25"/>
        <v>-2.519145335091455E-4</v>
      </c>
      <c r="I136">
        <f t="shared" si="26"/>
        <v>6.3460932193130387E-8</v>
      </c>
    </row>
    <row r="137" spans="1:19" ht="15.75" x14ac:dyDescent="0.25">
      <c r="A137" s="4">
        <v>42452</v>
      </c>
      <c r="B137">
        <v>2.6</v>
      </c>
      <c r="C137">
        <f t="shared" si="23"/>
        <v>-0.15032679738562091</v>
      </c>
      <c r="D137">
        <v>1.8786</v>
      </c>
      <c r="E137">
        <v>9.6488999999999994</v>
      </c>
      <c r="F137" s="15">
        <f t="shared" si="22"/>
        <v>2.523969341605703E-4</v>
      </c>
      <c r="G137" s="15">
        <f t="shared" si="24"/>
        <v>1.0002523969341606</v>
      </c>
      <c r="H137">
        <f t="shared" si="25"/>
        <v>-0.15057919431978148</v>
      </c>
      <c r="I137">
        <f t="shared" si="26"/>
        <v>2.2674093761994512E-2</v>
      </c>
    </row>
    <row r="138" spans="1:19" ht="15.75" x14ac:dyDescent="0.25">
      <c r="A138" s="4">
        <v>42453</v>
      </c>
      <c r="B138">
        <v>2.82</v>
      </c>
      <c r="C138">
        <f t="shared" si="23"/>
        <v>8.4615384615384523E-2</v>
      </c>
      <c r="D138">
        <v>1.9</v>
      </c>
      <c r="E138">
        <v>9.6529000000000007</v>
      </c>
      <c r="F138" s="15">
        <f t="shared" si="22"/>
        <v>2.5249690297668437E-4</v>
      </c>
      <c r="G138" s="15">
        <f t="shared" si="24"/>
        <v>1.0002524969029767</v>
      </c>
      <c r="H138">
        <f t="shared" si="25"/>
        <v>8.4362887712407839E-2</v>
      </c>
      <c r="I138">
        <f t="shared" si="26"/>
        <v>7.1170968231763334E-3</v>
      </c>
    </row>
    <row r="139" spans="1:19" ht="15.75" x14ac:dyDescent="0.25">
      <c r="A139" s="4">
        <v>42457</v>
      </c>
      <c r="B139">
        <v>2.79</v>
      </c>
      <c r="C139">
        <f t="shared" si="23"/>
        <v>-1.0638297872340358E-2</v>
      </c>
      <c r="D139">
        <v>1.8860000000000001</v>
      </c>
      <c r="E139">
        <v>9.6549999999999994</v>
      </c>
      <c r="F139" s="15">
        <f t="shared" si="22"/>
        <v>2.5254938514929215E-4</v>
      </c>
      <c r="G139" s="15">
        <f t="shared" si="24"/>
        <v>1.0002525493851493</v>
      </c>
      <c r="H139">
        <f t="shared" si="25"/>
        <v>-1.089084725748965E-2</v>
      </c>
      <c r="I139">
        <f t="shared" si="26"/>
        <v>1.1861055398596983E-4</v>
      </c>
    </row>
    <row r="140" spans="1:19" ht="15.75" x14ac:dyDescent="0.25">
      <c r="A140" s="4">
        <v>42458</v>
      </c>
      <c r="B140">
        <v>3.01</v>
      </c>
      <c r="C140">
        <f t="shared" si="23"/>
        <v>7.885304659498199E-2</v>
      </c>
      <c r="D140">
        <v>1.8035000000000001</v>
      </c>
      <c r="E140">
        <v>9.6253999999999991</v>
      </c>
      <c r="F140" s="15">
        <f t="shared" si="22"/>
        <v>2.5180954390835453E-4</v>
      </c>
      <c r="G140" s="15">
        <f t="shared" si="24"/>
        <v>1.0002518095439084</v>
      </c>
      <c r="H140">
        <f t="shared" si="25"/>
        <v>7.8601237051073636E-2</v>
      </c>
      <c r="I140">
        <f t="shared" si="26"/>
        <v>6.1781544659590707E-3</v>
      </c>
    </row>
    <row r="141" spans="1:19" ht="15.75" x14ac:dyDescent="0.25">
      <c r="A141" s="4">
        <v>42459</v>
      </c>
      <c r="B141">
        <v>2.92</v>
      </c>
      <c r="C141">
        <f t="shared" si="23"/>
        <v>-2.9900332225913578E-2</v>
      </c>
      <c r="D141">
        <v>1.8228</v>
      </c>
      <c r="E141">
        <v>9.6190999999999995</v>
      </c>
      <c r="F141" s="15">
        <f t="shared" si="22"/>
        <v>2.5165205198574014E-4</v>
      </c>
      <c r="G141" s="15">
        <f t="shared" si="24"/>
        <v>1.0002516520519857</v>
      </c>
      <c r="H141">
        <f t="shared" si="25"/>
        <v>-3.0151984277899318E-2</v>
      </c>
      <c r="I141">
        <f t="shared" si="26"/>
        <v>9.0914215589468761E-4</v>
      </c>
    </row>
    <row r="142" spans="1:19" ht="15.75" x14ac:dyDescent="0.25">
      <c r="A142" s="4">
        <v>42460</v>
      </c>
      <c r="B142">
        <v>3</v>
      </c>
      <c r="C142">
        <f t="shared" si="23"/>
        <v>2.7397260273972629E-2</v>
      </c>
      <c r="D142">
        <v>1.7686999999999999</v>
      </c>
      <c r="E142">
        <v>9.6257000000000001</v>
      </c>
      <c r="F142" s="15">
        <f t="shared" si="22"/>
        <v>2.5181704329857446E-4</v>
      </c>
      <c r="G142" s="15">
        <f t="shared" si="24"/>
        <v>1.0002518170432986</v>
      </c>
      <c r="H142">
        <f t="shared" si="25"/>
        <v>2.7145443230674055E-2</v>
      </c>
      <c r="I142">
        <f t="shared" si="26"/>
        <v>7.3687508818974783E-4</v>
      </c>
    </row>
    <row r="143" spans="1:19" ht="15.75" x14ac:dyDescent="0.25">
      <c r="A143" s="4">
        <v>42461</v>
      </c>
      <c r="B143">
        <v>2.99</v>
      </c>
      <c r="C143">
        <f t="shared" si="23"/>
        <v>-3.3333333333332624E-3</v>
      </c>
      <c r="D143">
        <v>1.7705</v>
      </c>
      <c r="E143">
        <v>9.6029</v>
      </c>
      <c r="F143" s="15">
        <f t="shared" si="22"/>
        <v>2.5124703130385839E-4</v>
      </c>
      <c r="G143" s="15">
        <f t="shared" si="24"/>
        <v>1.0002512470313039</v>
      </c>
      <c r="H143">
        <f t="shared" si="25"/>
        <v>-3.5845803646371208E-3</v>
      </c>
      <c r="I143">
        <f t="shared" si="26"/>
        <v>1.2849216390541994E-5</v>
      </c>
    </row>
    <row r="144" spans="1:19" ht="15.75" x14ac:dyDescent="0.25">
      <c r="A144" s="4">
        <v>42464</v>
      </c>
      <c r="B144">
        <v>2.86</v>
      </c>
      <c r="C144">
        <f t="shared" si="23"/>
        <v>-4.3478260869565327E-2</v>
      </c>
      <c r="D144">
        <v>1.7618</v>
      </c>
      <c r="E144">
        <v>9.5993999999999993</v>
      </c>
      <c r="F144" s="15">
        <f t="shared" si="22"/>
        <v>2.5115951899312705E-4</v>
      </c>
      <c r="G144" s="15">
        <f t="shared" si="24"/>
        <v>1.0002511595189931</v>
      </c>
      <c r="H144">
        <f t="shared" si="25"/>
        <v>-4.3729420388558454E-2</v>
      </c>
      <c r="I144">
        <f t="shared" si="26"/>
        <v>1.9122622075192718E-3</v>
      </c>
    </row>
    <row r="145" spans="1:9" ht="15.75" x14ac:dyDescent="0.25">
      <c r="A145" s="4">
        <v>42465</v>
      </c>
      <c r="B145">
        <v>2.9</v>
      </c>
      <c r="C145">
        <f t="shared" si="23"/>
        <v>1.3986013986014E-2</v>
      </c>
      <c r="D145">
        <v>1.7201</v>
      </c>
      <c r="E145">
        <v>9.6488999999999994</v>
      </c>
      <c r="F145" s="15">
        <f t="shared" si="22"/>
        <v>2.523969341605703E-4</v>
      </c>
      <c r="G145" s="15">
        <f t="shared" si="24"/>
        <v>1.0002523969341606</v>
      </c>
      <c r="H145">
        <f t="shared" si="25"/>
        <v>1.373361705185343E-2</v>
      </c>
      <c r="I145">
        <f t="shared" si="26"/>
        <v>1.8861223732695928E-4</v>
      </c>
    </row>
    <row r="146" spans="1:9" ht="15.75" x14ac:dyDescent="0.25">
      <c r="A146" s="4">
        <v>42466</v>
      </c>
      <c r="B146">
        <v>2.94</v>
      </c>
      <c r="C146">
        <f t="shared" si="23"/>
        <v>1.3793103448275874E-2</v>
      </c>
      <c r="D146">
        <v>1.7549000000000001</v>
      </c>
      <c r="E146">
        <v>9.5945</v>
      </c>
      <c r="F146" s="15">
        <f t="shared" si="22"/>
        <v>2.5103699707584859E-4</v>
      </c>
      <c r="G146" s="15">
        <f t="shared" si="24"/>
        <v>1.0002510369970758</v>
      </c>
      <c r="H146">
        <f t="shared" si="25"/>
        <v>1.3542066451200025E-2</v>
      </c>
      <c r="I146">
        <f t="shared" si="26"/>
        <v>1.8338756376871725E-4</v>
      </c>
    </row>
    <row r="147" spans="1:9" ht="15.75" x14ac:dyDescent="0.25">
      <c r="A147" s="4">
        <v>42467</v>
      </c>
      <c r="B147">
        <v>2.84</v>
      </c>
      <c r="C147">
        <f t="shared" si="23"/>
        <v>-3.4013605442176902E-2</v>
      </c>
      <c r="D147">
        <v>1.6888999999999998</v>
      </c>
      <c r="E147">
        <v>9.6379999999999999</v>
      </c>
      <c r="F147" s="15">
        <f t="shared" si="22"/>
        <v>2.5212450067746417E-4</v>
      </c>
      <c r="G147" s="15">
        <f t="shared" si="24"/>
        <v>1.0002521245006775</v>
      </c>
      <c r="H147">
        <f t="shared" si="25"/>
        <v>-3.4265729942854366E-2</v>
      </c>
      <c r="I147">
        <f t="shared" si="26"/>
        <v>1.1741402485166263E-3</v>
      </c>
    </row>
    <row r="148" spans="1:9" ht="15.75" x14ac:dyDescent="0.25">
      <c r="A148" s="4">
        <v>42468</v>
      </c>
      <c r="B148">
        <v>3.05</v>
      </c>
      <c r="C148">
        <f t="shared" si="23"/>
        <v>7.3943661971830971E-2</v>
      </c>
      <c r="D148">
        <v>1.7166999999999999</v>
      </c>
      <c r="E148">
        <v>9.6385000000000005</v>
      </c>
      <c r="F148" s="15">
        <f t="shared" si="22"/>
        <v>2.5213699821735602E-4</v>
      </c>
      <c r="G148" s="15">
        <f t="shared" si="24"/>
        <v>1.0002521369982174</v>
      </c>
      <c r="H148">
        <f t="shared" si="25"/>
        <v>7.3691524973613615E-2</v>
      </c>
      <c r="I148">
        <f t="shared" si="26"/>
        <v>5.4304408529367194E-3</v>
      </c>
    </row>
    <row r="149" spans="1:9" ht="15.75" x14ac:dyDescent="0.25">
      <c r="A149" s="4">
        <v>42471</v>
      </c>
      <c r="B149">
        <v>3.5300000000000002</v>
      </c>
      <c r="C149">
        <f t="shared" si="23"/>
        <v>0.15737704918032802</v>
      </c>
      <c r="D149">
        <v>1.7254</v>
      </c>
      <c r="E149">
        <v>9.5801999999999996</v>
      </c>
      <c r="F149" s="15">
        <f t="shared" si="22"/>
        <v>2.5067940187550874E-4</v>
      </c>
      <c r="G149" s="15">
        <f t="shared" si="24"/>
        <v>1.0002506794018755</v>
      </c>
      <c r="H149">
        <f t="shared" si="25"/>
        <v>0.15712636977845251</v>
      </c>
      <c r="I149">
        <f t="shared" si="26"/>
        <v>2.4688696079754994E-2</v>
      </c>
    </row>
    <row r="150" spans="1:9" ht="15.75" x14ac:dyDescent="0.25">
      <c r="A150" s="4">
        <v>42472</v>
      </c>
      <c r="B150">
        <v>3.98</v>
      </c>
      <c r="C150">
        <f t="shared" si="23"/>
        <v>0.12747875354107641</v>
      </c>
      <c r="D150">
        <v>1.7761</v>
      </c>
      <c r="E150">
        <v>9.5440000000000005</v>
      </c>
      <c r="F150" s="15">
        <f t="shared" si="22"/>
        <v>2.4977395281866599E-4</v>
      </c>
      <c r="G150" s="15">
        <f t="shared" si="24"/>
        <v>1.0002497739528187</v>
      </c>
      <c r="H150">
        <f t="shared" si="25"/>
        <v>0.12722897958825774</v>
      </c>
      <c r="I150">
        <f t="shared" si="26"/>
        <v>1.6187213247069305E-2</v>
      </c>
    </row>
    <row r="151" spans="1:9" ht="15.75" x14ac:dyDescent="0.25">
      <c r="A151" s="4">
        <v>42473</v>
      </c>
      <c r="B151">
        <v>3.98</v>
      </c>
      <c r="C151">
        <f t="shared" si="23"/>
        <v>0</v>
      </c>
      <c r="D151">
        <v>1.7639</v>
      </c>
      <c r="E151">
        <v>9.5025999999999993</v>
      </c>
      <c r="F151" s="15">
        <f t="shared" si="22"/>
        <v>2.4873807341529997E-4</v>
      </c>
      <c r="G151" s="15">
        <f t="shared" si="24"/>
        <v>1.0002487380734153</v>
      </c>
      <c r="H151">
        <f t="shared" si="25"/>
        <v>-2.4873807341529997E-4</v>
      </c>
      <c r="I151">
        <f t="shared" si="26"/>
        <v>6.1870629166355156E-8</v>
      </c>
    </row>
    <row r="152" spans="1:9" ht="15.75" x14ac:dyDescent="0.25">
      <c r="A152" s="4">
        <v>42474</v>
      </c>
      <c r="B152">
        <v>3.98</v>
      </c>
      <c r="C152">
        <f t="shared" si="23"/>
        <v>0</v>
      </c>
      <c r="D152">
        <v>1.7919</v>
      </c>
      <c r="E152">
        <v>9.4893000000000001</v>
      </c>
      <c r="F152" s="15">
        <f t="shared" si="22"/>
        <v>2.4840520801028276E-4</v>
      </c>
      <c r="G152" s="15">
        <f t="shared" si="24"/>
        <v>1.0002484052080103</v>
      </c>
      <c r="H152">
        <f t="shared" si="25"/>
        <v>-2.4840520801028276E-4</v>
      </c>
      <c r="I152">
        <f t="shared" si="26"/>
        <v>6.1705147366631845E-8</v>
      </c>
    </row>
    <row r="153" spans="1:9" ht="15.75" x14ac:dyDescent="0.25">
      <c r="A153" s="4">
        <v>42475</v>
      </c>
      <c r="B153">
        <v>4.0999999999999996</v>
      </c>
      <c r="C153">
        <f t="shared" si="23"/>
        <v>3.0150753768844137E-2</v>
      </c>
      <c r="D153">
        <v>1.7518</v>
      </c>
      <c r="E153">
        <v>9.4956999999999994</v>
      </c>
      <c r="F153" s="15">
        <f t="shared" si="22"/>
        <v>2.4856538887729762E-4</v>
      </c>
      <c r="G153" s="15">
        <f t="shared" si="24"/>
        <v>1.0002485653888773</v>
      </c>
      <c r="H153">
        <f t="shared" si="25"/>
        <v>2.9902188379966839E-2</v>
      </c>
      <c r="I153">
        <f t="shared" si="26"/>
        <v>8.9414086991102383E-4</v>
      </c>
    </row>
    <row r="154" spans="1:9" ht="15.75" x14ac:dyDescent="0.25">
      <c r="A154" s="4">
        <v>42478</v>
      </c>
      <c r="B154">
        <v>4.4000000000000004</v>
      </c>
      <c r="C154">
        <f t="shared" si="23"/>
        <v>7.3170731707317249E-2</v>
      </c>
      <c r="D154">
        <v>1.7711000000000001</v>
      </c>
      <c r="E154">
        <v>9.4754000000000005</v>
      </c>
      <c r="F154" s="15">
        <f t="shared" si="22"/>
        <v>2.4805728302479402E-4</v>
      </c>
      <c r="G154" s="15">
        <f t="shared" si="24"/>
        <v>1.0002480572830248</v>
      </c>
      <c r="H154">
        <f t="shared" si="25"/>
        <v>7.2922674424292455E-2</v>
      </c>
      <c r="I154">
        <f t="shared" si="26"/>
        <v>5.317716445191357E-3</v>
      </c>
    </row>
    <row r="155" spans="1:9" ht="15.75" x14ac:dyDescent="0.25">
      <c r="A155" s="4">
        <v>42479</v>
      </c>
      <c r="B155">
        <v>4.71</v>
      </c>
      <c r="C155">
        <f t="shared" si="23"/>
        <v>7.0454545454545353E-2</v>
      </c>
      <c r="D155">
        <v>1.7850999999999999</v>
      </c>
      <c r="E155">
        <v>9.4419000000000004</v>
      </c>
      <c r="F155" s="15">
        <f t="shared" si="22"/>
        <v>2.4721857771425881E-4</v>
      </c>
      <c r="G155" s="15">
        <f t="shared" si="24"/>
        <v>1.0002472185777143</v>
      </c>
      <c r="H155">
        <f t="shared" si="25"/>
        <v>7.0207326876831094E-2</v>
      </c>
      <c r="I155">
        <f t="shared" si="26"/>
        <v>4.9290687471902099E-3</v>
      </c>
    </row>
    <row r="156" spans="1:9" ht="15.75" x14ac:dyDescent="0.25">
      <c r="A156" s="4">
        <v>42480</v>
      </c>
      <c r="B156">
        <v>4.42</v>
      </c>
      <c r="C156">
        <f t="shared" si="23"/>
        <v>-6.1571125265392788E-2</v>
      </c>
      <c r="D156">
        <v>1.845</v>
      </c>
      <c r="E156">
        <v>9.4580000000000002</v>
      </c>
      <c r="F156" s="15">
        <f t="shared" si="22"/>
        <v>2.4762168893288639E-4</v>
      </c>
      <c r="G156" s="15">
        <f t="shared" si="24"/>
        <v>1.0002476216889329</v>
      </c>
      <c r="H156">
        <f t="shared" si="25"/>
        <v>-6.1818746954325675E-2</v>
      </c>
      <c r="I156">
        <f t="shared" si="26"/>
        <v>3.8215574750029499E-3</v>
      </c>
    </row>
    <row r="157" spans="1:9" ht="15.75" x14ac:dyDescent="0.25">
      <c r="A157" s="4">
        <v>42481</v>
      </c>
      <c r="B157">
        <v>4.3</v>
      </c>
      <c r="C157">
        <f t="shared" si="23"/>
        <v>-2.7149321266968351E-2</v>
      </c>
      <c r="D157">
        <v>1.861</v>
      </c>
      <c r="E157">
        <v>9.5104000000000006</v>
      </c>
      <c r="F157" s="15">
        <f t="shared" si="22"/>
        <v>2.489332689572521E-4</v>
      </c>
      <c r="G157" s="15">
        <f t="shared" si="24"/>
        <v>1.0002489332689573</v>
      </c>
      <c r="H157">
        <f t="shared" si="25"/>
        <v>-2.7398254535925603E-2</v>
      </c>
      <c r="I157">
        <f t="shared" si="26"/>
        <v>7.5066435161536785E-4</v>
      </c>
    </row>
    <row r="158" spans="1:9" ht="15.75" x14ac:dyDescent="0.25">
      <c r="A158" s="4">
        <v>42482</v>
      </c>
      <c r="B158">
        <v>4.32</v>
      </c>
      <c r="C158">
        <f t="shared" si="23"/>
        <v>4.6511627906977819E-3</v>
      </c>
      <c r="D158">
        <v>1.8877999999999999</v>
      </c>
      <c r="E158">
        <v>9.4959000000000007</v>
      </c>
      <c r="F158" s="15">
        <f t="shared" si="22"/>
        <v>2.4857039437886641E-4</v>
      </c>
      <c r="G158" s="15">
        <f t="shared" si="24"/>
        <v>1.0002485703943789</v>
      </c>
      <c r="H158">
        <f t="shared" si="25"/>
        <v>4.4025923963189155E-3</v>
      </c>
      <c r="I158">
        <f t="shared" si="26"/>
        <v>1.9382819808125131E-5</v>
      </c>
    </row>
    <row r="159" spans="1:9" ht="15.75" x14ac:dyDescent="0.25">
      <c r="A159" s="4">
        <v>42485</v>
      </c>
      <c r="B159">
        <v>3.88</v>
      </c>
      <c r="C159">
        <f t="shared" si="23"/>
        <v>-0.10185185185185193</v>
      </c>
      <c r="D159">
        <v>1.9127999999999998</v>
      </c>
      <c r="E159">
        <v>9.4892000000000003</v>
      </c>
      <c r="F159" s="15">
        <f t="shared" si="22"/>
        <v>2.4840270511017337E-4</v>
      </c>
      <c r="G159" s="15">
        <f t="shared" si="24"/>
        <v>1.0002484027051102</v>
      </c>
      <c r="H159">
        <f t="shared" si="25"/>
        <v>-0.1021002545569621</v>
      </c>
      <c r="I159">
        <f t="shared" si="26"/>
        <v>1.0424461980596461E-2</v>
      </c>
    </row>
    <row r="160" spans="1:9" ht="15.75" x14ac:dyDescent="0.25">
      <c r="A160" s="4">
        <v>42486</v>
      </c>
      <c r="B160">
        <v>3.9</v>
      </c>
      <c r="C160">
        <f t="shared" si="23"/>
        <v>5.1546391752577371E-3</v>
      </c>
      <c r="D160">
        <v>1.9271</v>
      </c>
      <c r="E160">
        <v>9.4634</v>
      </c>
      <c r="F160" s="15">
        <f t="shared" si="22"/>
        <v>2.4775688069578194E-4</v>
      </c>
      <c r="G160" s="15">
        <f t="shared" si="24"/>
        <v>1.0002477568806958</v>
      </c>
      <c r="H160">
        <f t="shared" si="25"/>
        <v>4.9068822945619551E-3</v>
      </c>
      <c r="I160">
        <f t="shared" si="26"/>
        <v>2.4077493852685597E-5</v>
      </c>
    </row>
    <row r="161" spans="1:9" ht="15.75" x14ac:dyDescent="0.25">
      <c r="A161" s="4">
        <v>42487</v>
      </c>
      <c r="B161">
        <v>4.3099999999999996</v>
      </c>
      <c r="C161">
        <f t="shared" si="23"/>
        <v>0.10512820512820506</v>
      </c>
      <c r="D161">
        <v>1.8508</v>
      </c>
      <c r="E161">
        <v>9.3933</v>
      </c>
      <c r="F161" s="15">
        <f t="shared" si="22"/>
        <v>2.4600137386943111E-4</v>
      </c>
      <c r="G161" s="15">
        <f t="shared" si="24"/>
        <v>1.0002460013738694</v>
      </c>
      <c r="H161">
        <f t="shared" si="25"/>
        <v>0.10488220375433563</v>
      </c>
      <c r="I161">
        <f t="shared" si="26"/>
        <v>1.1000276664365975E-2</v>
      </c>
    </row>
    <row r="162" spans="1:9" ht="15.75" x14ac:dyDescent="0.25">
      <c r="A162" s="4">
        <v>42488</v>
      </c>
      <c r="B162">
        <v>5.39</v>
      </c>
      <c r="C162">
        <f t="shared" si="23"/>
        <v>0.25058004640371234</v>
      </c>
      <c r="D162">
        <v>1.8243</v>
      </c>
      <c r="E162">
        <v>9.4239999999999995</v>
      </c>
      <c r="F162" s="15">
        <f t="shared" si="22"/>
        <v>2.4677032872810756E-4</v>
      </c>
      <c r="G162" s="15">
        <f t="shared" si="24"/>
        <v>1.0002467703287281</v>
      </c>
      <c r="H162">
        <f t="shared" si="25"/>
        <v>0.25033327607498423</v>
      </c>
      <c r="I162">
        <f t="shared" si="26"/>
        <v>6.2666749110434281E-2</v>
      </c>
    </row>
    <row r="163" spans="1:9" ht="15.75" x14ac:dyDescent="0.25">
      <c r="A163" s="4">
        <v>42489</v>
      </c>
      <c r="B163">
        <v>5.27</v>
      </c>
      <c r="C163">
        <f t="shared" si="23"/>
        <v>-2.2263450834879427E-2</v>
      </c>
      <c r="D163">
        <v>1.8332999999999999</v>
      </c>
      <c r="E163">
        <v>9.4735999999999994</v>
      </c>
      <c r="F163" s="15">
        <f t="shared" si="22"/>
        <v>2.4801222476900087E-4</v>
      </c>
      <c r="G163" s="15">
        <f t="shared" si="24"/>
        <v>1.000248012224769</v>
      </c>
      <c r="H163">
        <f t="shared" si="25"/>
        <v>-2.2511463059648427E-2</v>
      </c>
      <c r="I163">
        <f t="shared" si="26"/>
        <v>5.0676596908591574E-4</v>
      </c>
    </row>
    <row r="164" spans="1:9" ht="15.75" x14ac:dyDescent="0.25">
      <c r="A164" s="4">
        <v>42492</v>
      </c>
      <c r="B164">
        <v>5.28</v>
      </c>
      <c r="C164">
        <f t="shared" si="23"/>
        <v>1.8975332068312477E-3</v>
      </c>
      <c r="D164">
        <v>1.8723000000000001</v>
      </c>
      <c r="E164">
        <v>9.49</v>
      </c>
      <c r="F164" s="15">
        <f t="shared" si="22"/>
        <v>2.484227282473217E-4</v>
      </c>
      <c r="G164" s="15">
        <f t="shared" si="24"/>
        <v>1.0002484227282473</v>
      </c>
      <c r="H164">
        <f t="shared" si="25"/>
        <v>1.649110478583926E-3</v>
      </c>
      <c r="I164">
        <f t="shared" si="26"/>
        <v>2.7195653705753058E-6</v>
      </c>
    </row>
    <row r="165" spans="1:9" ht="15.75" x14ac:dyDescent="0.25">
      <c r="A165" s="4">
        <v>42493</v>
      </c>
      <c r="B165">
        <v>4.6500000000000004</v>
      </c>
      <c r="C165">
        <f t="shared" si="23"/>
        <v>-0.1193181818181818</v>
      </c>
      <c r="D165">
        <v>1.7963</v>
      </c>
      <c r="E165">
        <v>9.5214999999999996</v>
      </c>
      <c r="F165" s="15">
        <f t="shared" si="22"/>
        <v>2.4921102332498002E-4</v>
      </c>
      <c r="G165" s="15">
        <f t="shared" si="24"/>
        <v>1.000249211023325</v>
      </c>
      <c r="H165">
        <f t="shared" si="25"/>
        <v>-0.11956739284150678</v>
      </c>
      <c r="I165">
        <f t="shared" si="26"/>
        <v>1.4296361430915205E-2</v>
      </c>
    </row>
    <row r="166" spans="1:9" ht="15.75" x14ac:dyDescent="0.25">
      <c r="A166" s="4">
        <v>42494</v>
      </c>
      <c r="B166">
        <v>4.24</v>
      </c>
      <c r="C166">
        <f t="shared" si="23"/>
        <v>-8.817204301075271E-2</v>
      </c>
      <c r="D166">
        <v>1.7751999999999999</v>
      </c>
      <c r="E166">
        <v>9.5252999999999997</v>
      </c>
      <c r="F166" s="15">
        <f t="shared" si="22"/>
        <v>2.4930610395546005E-4</v>
      </c>
      <c r="G166" s="15">
        <f t="shared" si="24"/>
        <v>1.0002493061039555</v>
      </c>
      <c r="H166">
        <f t="shared" si="25"/>
        <v>-8.842134911470817E-2</v>
      </c>
      <c r="I166">
        <f t="shared" si="26"/>
        <v>7.8183349792651027E-3</v>
      </c>
    </row>
    <row r="167" spans="1:9" ht="15.75" x14ac:dyDescent="0.25">
      <c r="A167" s="4">
        <v>42495</v>
      </c>
      <c r="B167">
        <v>3.7</v>
      </c>
      <c r="C167">
        <f t="shared" si="23"/>
        <v>-0.12735849056603774</v>
      </c>
      <c r="D167">
        <v>1.7452999999999999</v>
      </c>
      <c r="E167">
        <v>9.5158000000000005</v>
      </c>
      <c r="F167" s="15">
        <f t="shared" si="22"/>
        <v>2.4906839621041676E-4</v>
      </c>
      <c r="G167" s="15">
        <f t="shared" si="24"/>
        <v>1.0002490683962104</v>
      </c>
      <c r="H167">
        <f t="shared" si="25"/>
        <v>-0.12760755896224815</v>
      </c>
      <c r="I167">
        <f t="shared" si="26"/>
        <v>1.6283689104303639E-2</v>
      </c>
    </row>
    <row r="168" spans="1:9" ht="15.75" x14ac:dyDescent="0.25">
      <c r="A168" s="4">
        <v>42496</v>
      </c>
      <c r="B168">
        <v>3.51</v>
      </c>
      <c r="C168">
        <f t="shared" si="23"/>
        <v>-5.1351351351351451E-2</v>
      </c>
      <c r="D168">
        <v>1.7789000000000001</v>
      </c>
      <c r="E168">
        <v>9.4887999999999995</v>
      </c>
      <c r="F168" s="15">
        <f t="shared" si="22"/>
        <v>2.4839269348664317E-4</v>
      </c>
      <c r="G168" s="15">
        <f t="shared" si="24"/>
        <v>1.0002483926934866</v>
      </c>
      <c r="H168">
        <f t="shared" si="25"/>
        <v>-5.1599744044838095E-2</v>
      </c>
      <c r="I168">
        <f t="shared" si="26"/>
        <v>2.6625335854928043E-3</v>
      </c>
    </row>
    <row r="169" spans="1:9" ht="15.75" x14ac:dyDescent="0.25">
      <c r="A169" s="4">
        <v>42499</v>
      </c>
      <c r="B169">
        <v>3.02</v>
      </c>
      <c r="C169">
        <f t="shared" si="23"/>
        <v>-0.13960113960113954</v>
      </c>
      <c r="D169">
        <v>1.7507000000000001</v>
      </c>
      <c r="E169">
        <v>9.4780999999999995</v>
      </c>
      <c r="F169" s="15">
        <f t="shared" si="22"/>
        <v>2.481248690233695E-4</v>
      </c>
      <c r="G169" s="15">
        <f t="shared" si="24"/>
        <v>1.0002481248690234</v>
      </c>
      <c r="H169">
        <f t="shared" si="25"/>
        <v>-0.13984926447016291</v>
      </c>
      <c r="I169">
        <f t="shared" si="26"/>
        <v>1.9557816772845571E-2</v>
      </c>
    </row>
    <row r="170" spans="1:9" ht="15.75" x14ac:dyDescent="0.25">
      <c r="A170" s="4">
        <v>42500</v>
      </c>
      <c r="B170">
        <v>3.21</v>
      </c>
      <c r="C170">
        <f t="shared" si="23"/>
        <v>6.29139072847682E-2</v>
      </c>
      <c r="D170">
        <v>1.7612999999999999</v>
      </c>
      <c r="E170">
        <v>9.4285999999999994</v>
      </c>
      <c r="F170" s="15">
        <f t="shared" si="22"/>
        <v>2.4688552818608045E-4</v>
      </c>
      <c r="G170" s="15">
        <f t="shared" si="24"/>
        <v>1.0002468855281861</v>
      </c>
      <c r="H170">
        <f t="shared" si="25"/>
        <v>6.266702175658212E-2</v>
      </c>
      <c r="I170">
        <f t="shared" si="26"/>
        <v>3.9271556158399371E-3</v>
      </c>
    </row>
    <row r="171" spans="1:9" ht="15.75" x14ac:dyDescent="0.25">
      <c r="A171" s="4">
        <v>42501</v>
      </c>
      <c r="B171">
        <v>3.24</v>
      </c>
      <c r="C171">
        <f t="shared" si="23"/>
        <v>9.3457943925234419E-3</v>
      </c>
      <c r="D171">
        <v>1.7366999999999999</v>
      </c>
      <c r="E171">
        <v>9.4644999999999992</v>
      </c>
      <c r="F171" s="15">
        <f t="shared" si="22"/>
        <v>2.4778441894302006E-4</v>
      </c>
      <c r="G171" s="15">
        <f t="shared" si="24"/>
        <v>1.000247784418943</v>
      </c>
      <c r="H171">
        <f t="shared" si="25"/>
        <v>9.0980099735804218E-3</v>
      </c>
      <c r="I171">
        <f t="shared" si="26"/>
        <v>8.2773785479368833E-5</v>
      </c>
    </row>
    <row r="172" spans="1:9" ht="15.75" x14ac:dyDescent="0.25">
      <c r="A172" s="4">
        <v>42502</v>
      </c>
      <c r="B172">
        <v>3.02</v>
      </c>
      <c r="C172">
        <f t="shared" si="23"/>
        <v>-6.7901234567901286E-2</v>
      </c>
      <c r="D172">
        <v>1.7516</v>
      </c>
      <c r="E172">
        <v>9.4581999999999997</v>
      </c>
      <c r="F172" s="15">
        <f t="shared" si="22"/>
        <v>2.4762669615374655E-4</v>
      </c>
      <c r="G172" s="15">
        <f t="shared" si="24"/>
        <v>1.0002476266961537</v>
      </c>
      <c r="H172">
        <f t="shared" si="25"/>
        <v>-6.8148861264055033E-2</v>
      </c>
      <c r="I172">
        <f t="shared" si="26"/>
        <v>4.6442672915874205E-3</v>
      </c>
    </row>
    <row r="173" spans="1:9" ht="15.75" x14ac:dyDescent="0.25">
      <c r="A173" s="4">
        <v>42503</v>
      </c>
      <c r="B173">
        <v>2.91</v>
      </c>
      <c r="C173">
        <f t="shared" si="23"/>
        <v>-3.6423841059602606E-2</v>
      </c>
      <c r="D173">
        <v>1.7000999999999999</v>
      </c>
      <c r="E173">
        <v>9.5114000000000001</v>
      </c>
      <c r="F173" s="15">
        <f t="shared" si="22"/>
        <v>2.4895829302384875E-4</v>
      </c>
      <c r="G173" s="15">
        <f t="shared" si="24"/>
        <v>1.0002489582930238</v>
      </c>
      <c r="H173">
        <f t="shared" si="25"/>
        <v>-3.6672799352626455E-2</v>
      </c>
      <c r="I173">
        <f t="shared" si="26"/>
        <v>1.3448942123579994E-3</v>
      </c>
    </row>
    <row r="174" spans="1:9" ht="15.75" x14ac:dyDescent="0.25">
      <c r="A174" s="4">
        <v>42506</v>
      </c>
      <c r="B174">
        <v>2.99</v>
      </c>
      <c r="C174">
        <f t="shared" si="23"/>
        <v>2.7491408934707928E-2</v>
      </c>
      <c r="D174">
        <v>1.7532999999999999</v>
      </c>
      <c r="E174">
        <v>9.4962999999999997</v>
      </c>
      <c r="F174" s="15">
        <f t="shared" si="22"/>
        <v>2.4858040535491455E-4</v>
      </c>
      <c r="G174" s="15">
        <f t="shared" si="24"/>
        <v>1.0002485804053549</v>
      </c>
      <c r="H174">
        <f t="shared" si="25"/>
        <v>2.7242828529353013E-2</v>
      </c>
      <c r="I174">
        <f t="shared" si="26"/>
        <v>7.4217170627973047E-4</v>
      </c>
    </row>
    <row r="175" spans="1:9" ht="15.75" x14ac:dyDescent="0.25">
      <c r="A175" s="4">
        <v>42507</v>
      </c>
      <c r="B175">
        <v>3.17</v>
      </c>
      <c r="C175">
        <f t="shared" si="23"/>
        <v>6.0200668896320968E-2</v>
      </c>
      <c r="D175">
        <v>1.7723</v>
      </c>
      <c r="E175">
        <v>9.5393000000000008</v>
      </c>
      <c r="F175" s="15">
        <f t="shared" si="22"/>
        <v>2.4965637263041351E-4</v>
      </c>
      <c r="G175" s="15">
        <f t="shared" si="24"/>
        <v>1.0002496563726304</v>
      </c>
      <c r="H175">
        <f t="shared" si="25"/>
        <v>5.9951012523690554E-2</v>
      </c>
      <c r="I175">
        <f t="shared" si="26"/>
        <v>3.5941239026157016E-3</v>
      </c>
    </row>
    <row r="176" spans="1:9" ht="15.75" x14ac:dyDescent="0.25">
      <c r="A176" s="4">
        <v>42508</v>
      </c>
      <c r="B176">
        <v>2.89</v>
      </c>
      <c r="C176">
        <f t="shared" si="23"/>
        <v>-8.8328075709779116E-2</v>
      </c>
      <c r="D176">
        <v>1.8538000000000001</v>
      </c>
      <c r="E176">
        <v>9.5470000000000006</v>
      </c>
      <c r="F176" s="15">
        <f t="shared" si="22"/>
        <v>2.4984900137225985E-4</v>
      </c>
      <c r="G176" s="15">
        <f t="shared" si="24"/>
        <v>1.0002498490013723</v>
      </c>
      <c r="H176">
        <f t="shared" si="25"/>
        <v>-8.8577924711151376E-2</v>
      </c>
      <c r="I176">
        <f t="shared" si="26"/>
        <v>7.8460487461344021E-3</v>
      </c>
    </row>
    <row r="177" spans="1:9" ht="15.75" x14ac:dyDescent="0.25">
      <c r="A177" s="4">
        <v>42509</v>
      </c>
      <c r="B177">
        <v>2.92</v>
      </c>
      <c r="C177">
        <f t="shared" si="23"/>
        <v>1.0380622837370174E-2</v>
      </c>
      <c r="D177">
        <v>1.8487</v>
      </c>
      <c r="E177">
        <v>9.5595999999999997</v>
      </c>
      <c r="F177" s="15">
        <f t="shared" si="22"/>
        <v>2.501641829173451E-4</v>
      </c>
      <c r="G177" s="15">
        <f t="shared" si="24"/>
        <v>1.0002501641829173</v>
      </c>
      <c r="H177">
        <f t="shared" si="25"/>
        <v>1.0130458654452829E-2</v>
      </c>
      <c r="I177">
        <f t="shared" si="26"/>
        <v>1.0262619254957823E-4</v>
      </c>
    </row>
    <row r="178" spans="1:9" ht="15.75" x14ac:dyDescent="0.25">
      <c r="A178" s="4">
        <v>42510</v>
      </c>
      <c r="B178">
        <v>2.92</v>
      </c>
      <c r="C178">
        <f t="shared" si="23"/>
        <v>0</v>
      </c>
      <c r="D178">
        <v>1.8384</v>
      </c>
      <c r="E178">
        <v>9.5379000000000005</v>
      </c>
      <c r="F178" s="15">
        <f t="shared" si="22"/>
        <v>2.4962134777184453E-4</v>
      </c>
      <c r="G178" s="15">
        <f t="shared" si="24"/>
        <v>1.0002496213477718</v>
      </c>
      <c r="H178">
        <f t="shared" si="25"/>
        <v>-2.4962134777184453E-4</v>
      </c>
      <c r="I178">
        <f t="shared" si="26"/>
        <v>6.2310817263432149E-8</v>
      </c>
    </row>
    <row r="179" spans="1:9" ht="15.75" x14ac:dyDescent="0.25">
      <c r="A179" s="4">
        <v>42513</v>
      </c>
      <c r="B179">
        <v>3.03</v>
      </c>
      <c r="C179">
        <f t="shared" si="23"/>
        <v>3.7671232876712285E-2</v>
      </c>
      <c r="D179">
        <v>1.835</v>
      </c>
      <c r="E179">
        <v>9.5592000000000006</v>
      </c>
      <c r="F179" s="15">
        <f t="shared" si="22"/>
        <v>2.5015417770957171E-4</v>
      </c>
      <c r="G179" s="15">
        <f t="shared" si="24"/>
        <v>1.0002501541777096</v>
      </c>
      <c r="H179">
        <f t="shared" si="25"/>
        <v>3.7421078699002713E-2</v>
      </c>
      <c r="I179">
        <f t="shared" si="26"/>
        <v>1.4003371309969546E-3</v>
      </c>
    </row>
    <row r="180" spans="1:9" ht="15.75" x14ac:dyDescent="0.25">
      <c r="A180" s="4">
        <v>42514</v>
      </c>
      <c r="B180">
        <v>3.02</v>
      </c>
      <c r="C180">
        <f t="shared" si="23"/>
        <v>-3.3003300330032301E-3</v>
      </c>
      <c r="D180">
        <v>1.8629</v>
      </c>
      <c r="E180">
        <v>9.4677000000000007</v>
      </c>
      <c r="F180" s="15">
        <f t="shared" si="22"/>
        <v>2.4786452863900799E-4</v>
      </c>
      <c r="G180" s="15">
        <f t="shared" si="24"/>
        <v>1.000247864528639</v>
      </c>
      <c r="H180">
        <f t="shared" si="25"/>
        <v>-3.5481945616422381E-3</v>
      </c>
      <c r="I180">
        <f t="shared" si="26"/>
        <v>1.2589684647267554E-5</v>
      </c>
    </row>
    <row r="181" spans="1:9" ht="15.75" x14ac:dyDescent="0.25">
      <c r="A181" s="4">
        <v>42515</v>
      </c>
      <c r="B181">
        <v>3.3</v>
      </c>
      <c r="C181">
        <f t="shared" si="23"/>
        <v>9.2715231788079402E-2</v>
      </c>
      <c r="D181">
        <v>1.8664000000000001</v>
      </c>
      <c r="E181">
        <v>9.4141999999999992</v>
      </c>
      <c r="F181" s="15">
        <f t="shared" si="22"/>
        <v>2.4652488769083547E-4</v>
      </c>
      <c r="G181" s="15">
        <f t="shared" si="24"/>
        <v>1.0002465248876908</v>
      </c>
      <c r="H181">
        <f t="shared" si="25"/>
        <v>9.2468706900388567E-2</v>
      </c>
      <c r="I181">
        <f t="shared" si="26"/>
        <v>8.5504617558299686E-3</v>
      </c>
    </row>
    <row r="182" spans="1:9" ht="15.75" x14ac:dyDescent="0.25">
      <c r="A182" s="4">
        <v>42516</v>
      </c>
      <c r="B182">
        <v>3.32</v>
      </c>
      <c r="C182">
        <f t="shared" si="23"/>
        <v>6.0606060606060667E-3</v>
      </c>
      <c r="D182">
        <v>1.8282</v>
      </c>
      <c r="E182">
        <v>9.4054000000000002</v>
      </c>
      <c r="F182" s="15">
        <f t="shared" si="22"/>
        <v>2.4630447297480096E-4</v>
      </c>
      <c r="G182" s="15">
        <f t="shared" si="24"/>
        <v>1.0002463044729748</v>
      </c>
      <c r="H182">
        <f t="shared" si="25"/>
        <v>5.8143015876312657E-3</v>
      </c>
      <c r="I182">
        <f t="shared" si="26"/>
        <v>3.3806102951931459E-5</v>
      </c>
    </row>
    <row r="183" spans="1:9" ht="15.75" x14ac:dyDescent="0.25">
      <c r="A183" s="4">
        <v>42517</v>
      </c>
      <c r="B183">
        <v>3.07</v>
      </c>
      <c r="C183">
        <f t="shared" si="23"/>
        <v>-7.5301204819277115E-2</v>
      </c>
      <c r="D183">
        <v>1.851</v>
      </c>
      <c r="E183">
        <v>9.3812999999999995</v>
      </c>
      <c r="F183" s="15">
        <f t="shared" si="22"/>
        <v>2.4570074669294506E-4</v>
      </c>
      <c r="G183" s="15">
        <f t="shared" si="24"/>
        <v>1.0002457007466929</v>
      </c>
      <c r="H183">
        <f t="shared" si="25"/>
        <v>-7.554690556597006E-2</v>
      </c>
      <c r="I183">
        <f t="shared" si="26"/>
        <v>5.7073349405935983E-3</v>
      </c>
    </row>
    <row r="184" spans="1:9" ht="15.75" x14ac:dyDescent="0.25">
      <c r="A184" s="4">
        <v>42521</v>
      </c>
      <c r="B184">
        <v>4.28</v>
      </c>
      <c r="C184">
        <f t="shared" si="23"/>
        <v>0.39413680781758975</v>
      </c>
      <c r="D184">
        <v>1.8458000000000001</v>
      </c>
      <c r="E184">
        <v>9.3932000000000002</v>
      </c>
      <c r="F184" s="15">
        <f t="shared" si="22"/>
        <v>2.4599886877885169E-4</v>
      </c>
      <c r="G184" s="15">
        <f t="shared" si="24"/>
        <v>1.0002459988687789</v>
      </c>
      <c r="H184">
        <f t="shared" si="25"/>
        <v>0.3938908089488109</v>
      </c>
      <c r="I184">
        <f t="shared" si="26"/>
        <v>0.15514996937434866</v>
      </c>
    </row>
    <row r="185" spans="1:9" ht="15.75" x14ac:dyDescent="0.25">
      <c r="A185" s="4">
        <v>42522</v>
      </c>
      <c r="B185">
        <v>4.38</v>
      </c>
      <c r="C185">
        <f t="shared" si="23"/>
        <v>2.3364485981308327E-2</v>
      </c>
      <c r="D185">
        <v>1.8353999999999999</v>
      </c>
      <c r="E185">
        <v>9.3933999999999997</v>
      </c>
      <c r="F185" s="15">
        <f t="shared" si="22"/>
        <v>2.4600387895779008E-4</v>
      </c>
      <c r="G185" s="15">
        <f t="shared" si="24"/>
        <v>1.0002460038789578</v>
      </c>
      <c r="H185">
        <f t="shared" si="25"/>
        <v>2.3118482102350537E-2</v>
      </c>
      <c r="I185">
        <f t="shared" si="26"/>
        <v>5.3446421471670211E-4</v>
      </c>
    </row>
    <row r="186" spans="1:9" ht="15.75" x14ac:dyDescent="0.25">
      <c r="A186" s="4">
        <v>42523</v>
      </c>
      <c r="B186">
        <v>4.37</v>
      </c>
      <c r="C186">
        <f t="shared" si="23"/>
        <v>-2.2831050228310015E-3</v>
      </c>
      <c r="D186">
        <v>1.7989000000000002</v>
      </c>
      <c r="E186">
        <v>9.3824000000000005</v>
      </c>
      <c r="F186" s="15">
        <f t="shared" si="22"/>
        <v>2.4572830555347203E-4</v>
      </c>
      <c r="G186" s="15">
        <f t="shared" si="24"/>
        <v>1.0002457283055535</v>
      </c>
      <c r="H186">
        <f t="shared" si="25"/>
        <v>-2.5288333283844736E-3</v>
      </c>
      <c r="I186">
        <f t="shared" si="26"/>
        <v>6.3949980027480943E-6</v>
      </c>
    </row>
    <row r="187" spans="1:9" ht="15.75" x14ac:dyDescent="0.25">
      <c r="A187" s="4">
        <v>42524</v>
      </c>
      <c r="B187">
        <v>4.6500000000000004</v>
      </c>
      <c r="C187">
        <f t="shared" si="23"/>
        <v>6.4073226544622483E-2</v>
      </c>
      <c r="D187">
        <v>1.7004000000000001</v>
      </c>
      <c r="E187">
        <v>9.3874999999999993</v>
      </c>
      <c r="F187" s="15">
        <f t="shared" si="22"/>
        <v>2.4585607484062244E-4</v>
      </c>
      <c r="G187" s="15">
        <f t="shared" si="24"/>
        <v>1.0002458560748406</v>
      </c>
      <c r="H187">
        <f t="shared" si="25"/>
        <v>6.3827370469781861E-2</v>
      </c>
      <c r="I187">
        <f t="shared" si="26"/>
        <v>4.0739332210867818E-3</v>
      </c>
    </row>
    <row r="188" spans="1:9" ht="15.75" x14ac:dyDescent="0.25">
      <c r="A188" s="4">
        <v>42527</v>
      </c>
      <c r="B188">
        <v>5.0199999999999996</v>
      </c>
      <c r="C188">
        <f t="shared" si="23"/>
        <v>7.9569892473118103E-2</v>
      </c>
      <c r="D188">
        <v>1.7366999999999999</v>
      </c>
      <c r="E188">
        <v>9.3839000000000006</v>
      </c>
      <c r="F188" s="15">
        <f t="shared" si="22"/>
        <v>2.4576588537228439E-4</v>
      </c>
      <c r="G188" s="15">
        <f t="shared" si="24"/>
        <v>1.0002457658853723</v>
      </c>
      <c r="H188">
        <f t="shared" si="25"/>
        <v>7.9324126587745819E-2</v>
      </c>
      <c r="I188">
        <f t="shared" si="26"/>
        <v>6.2923170589087229E-3</v>
      </c>
    </row>
    <row r="189" spans="1:9" ht="15.75" x14ac:dyDescent="0.25">
      <c r="A189" s="4">
        <v>42528</v>
      </c>
      <c r="B189">
        <v>4.91</v>
      </c>
      <c r="C189">
        <f t="shared" si="23"/>
        <v>-2.1912350597609452E-2</v>
      </c>
      <c r="D189">
        <v>1.7177</v>
      </c>
      <c r="E189">
        <v>9.3703000000000003</v>
      </c>
      <c r="F189" s="15">
        <f t="shared" si="22"/>
        <v>2.454251428862797E-4</v>
      </c>
      <c r="G189" s="15">
        <f t="shared" si="24"/>
        <v>1.0002454251428863</v>
      </c>
      <c r="H189">
        <f t="shared" si="25"/>
        <v>-2.2157775740495732E-2</v>
      </c>
      <c r="I189">
        <f t="shared" si="26"/>
        <v>4.909670257661012E-4</v>
      </c>
    </row>
    <row r="190" spans="1:9" ht="15.75" x14ac:dyDescent="0.25">
      <c r="A190" s="4">
        <v>42529</v>
      </c>
      <c r="B190">
        <v>5.41</v>
      </c>
      <c r="C190">
        <f t="shared" si="23"/>
        <v>0.10183299389002036</v>
      </c>
      <c r="D190">
        <v>1.7021999999999999</v>
      </c>
      <c r="E190">
        <v>9.3521000000000001</v>
      </c>
      <c r="F190" s="15">
        <f t="shared" si="22"/>
        <v>2.4496908314941557E-4</v>
      </c>
      <c r="G190" s="15">
        <f t="shared" si="24"/>
        <v>1.0002449690831494</v>
      </c>
      <c r="H190">
        <f t="shared" si="25"/>
        <v>0.10158802480687094</v>
      </c>
      <c r="I190">
        <f t="shared" si="26"/>
        <v>1.0320126784161426E-2</v>
      </c>
    </row>
    <row r="191" spans="1:9" ht="15.75" x14ac:dyDescent="0.25">
      <c r="A191" s="4">
        <v>42530</v>
      </c>
      <c r="B191">
        <v>5.0999999999999996</v>
      </c>
      <c r="C191">
        <f t="shared" si="23"/>
        <v>-5.7301293900184937E-2</v>
      </c>
      <c r="D191">
        <v>1.6867000000000001</v>
      </c>
      <c r="E191">
        <v>9.3236000000000008</v>
      </c>
      <c r="F191" s="15">
        <f t="shared" si="22"/>
        <v>2.4425477157241637E-4</v>
      </c>
      <c r="G191" s="15">
        <f t="shared" si="24"/>
        <v>1.0002442547715724</v>
      </c>
      <c r="H191">
        <f t="shared" si="25"/>
        <v>-5.7545548671757353E-2</v>
      </c>
      <c r="I191">
        <f t="shared" si="26"/>
        <v>3.3114901719335944E-3</v>
      </c>
    </row>
    <row r="192" spans="1:9" ht="15.75" x14ac:dyDescent="0.25">
      <c r="A192" s="4">
        <v>42531</v>
      </c>
      <c r="B192">
        <v>5.16</v>
      </c>
      <c r="C192">
        <f t="shared" si="23"/>
        <v>1.176470588235304E-2</v>
      </c>
      <c r="D192">
        <v>1.6404000000000001</v>
      </c>
      <c r="E192">
        <v>9.3557000000000006</v>
      </c>
      <c r="F192" s="15">
        <f t="shared" si="22"/>
        <v>2.4505929877305377E-4</v>
      </c>
      <c r="G192" s="15">
        <f t="shared" si="24"/>
        <v>1.0002450592987731</v>
      </c>
      <c r="H192">
        <f t="shared" si="25"/>
        <v>1.1519646583579986E-2</v>
      </c>
      <c r="I192">
        <f t="shared" si="26"/>
        <v>1.3270225741058604E-4</v>
      </c>
    </row>
    <row r="193" spans="1:9" ht="15.75" x14ac:dyDescent="0.25">
      <c r="A193" s="4">
        <v>42534</v>
      </c>
      <c r="B193">
        <v>5.12</v>
      </c>
      <c r="C193">
        <f t="shared" si="23"/>
        <v>-7.7519379844961309E-3</v>
      </c>
      <c r="D193">
        <v>1.6095999999999999</v>
      </c>
      <c r="E193">
        <v>9.3658000000000001</v>
      </c>
      <c r="F193" s="15">
        <f t="shared" si="22"/>
        <v>2.4531238790692633E-4</v>
      </c>
      <c r="G193" s="15">
        <f t="shared" si="24"/>
        <v>1.0002453123879069</v>
      </c>
      <c r="H193">
        <f t="shared" si="25"/>
        <v>-7.9972503724030572E-3</v>
      </c>
      <c r="I193">
        <f t="shared" si="26"/>
        <v>6.3956013518900838E-5</v>
      </c>
    </row>
    <row r="194" spans="1:9" ht="15.75" x14ac:dyDescent="0.25">
      <c r="A194" s="4">
        <v>42535</v>
      </c>
      <c r="B194">
        <v>4.8</v>
      </c>
      <c r="C194">
        <f t="shared" si="23"/>
        <v>-6.2500000000000056E-2</v>
      </c>
      <c r="D194">
        <v>1.613</v>
      </c>
      <c r="E194">
        <v>9.3811</v>
      </c>
      <c r="F194" s="15">
        <f t="shared" si="22"/>
        <v>2.4569573596133765E-4</v>
      </c>
      <c r="G194" s="15">
        <f t="shared" si="24"/>
        <v>1.0002456957359613</v>
      </c>
      <c r="H194">
        <f t="shared" si="25"/>
        <v>-6.2745695735961393E-2</v>
      </c>
      <c r="I194">
        <f t="shared" si="26"/>
        <v>3.9370223333898436E-3</v>
      </c>
    </row>
    <row r="195" spans="1:9" ht="15.75" x14ac:dyDescent="0.25">
      <c r="A195" s="4">
        <v>42536</v>
      </c>
      <c r="B195">
        <v>4.95</v>
      </c>
      <c r="C195">
        <f t="shared" si="23"/>
        <v>3.1250000000000076E-2</v>
      </c>
      <c r="D195">
        <v>1.5720000000000001</v>
      </c>
      <c r="E195">
        <v>9.4040999999999997</v>
      </c>
      <c r="F195" s="15">
        <f t="shared" ref="F195:F243" si="27">(((E195/100)+1)^(1/365)-1)</f>
        <v>2.4627191021098227E-4</v>
      </c>
      <c r="G195" s="15">
        <f t="shared" si="24"/>
        <v>1.000246271910211</v>
      </c>
      <c r="H195">
        <f t="shared" si="25"/>
        <v>3.1003728089789094E-2</v>
      </c>
      <c r="I195">
        <f t="shared" si="26"/>
        <v>9.6123115546557726E-4</v>
      </c>
    </row>
    <row r="196" spans="1:9" ht="15.75" x14ac:dyDescent="0.25">
      <c r="A196" s="4">
        <v>42537</v>
      </c>
      <c r="B196">
        <v>4.8</v>
      </c>
      <c r="C196">
        <f t="shared" ref="C196:C243" si="28">(B196-B195)/B195</f>
        <v>-3.0303030303030373E-2</v>
      </c>
      <c r="D196">
        <v>1.5788</v>
      </c>
      <c r="E196">
        <v>9.3867999999999991</v>
      </c>
      <c r="F196" s="15">
        <f t="shared" si="27"/>
        <v>2.4583853823156865E-4</v>
      </c>
      <c r="G196" s="15">
        <f t="shared" ref="G196:G243" si="29">1+F196</f>
        <v>1.0002458385382316</v>
      </c>
      <c r="H196">
        <f t="shared" si="25"/>
        <v>-3.0548868841261942E-2</v>
      </c>
      <c r="I196">
        <f t="shared" si="26"/>
        <v>9.3323338748062474E-4</v>
      </c>
    </row>
    <row r="197" spans="1:9" ht="15.75" x14ac:dyDescent="0.25">
      <c r="A197" s="4">
        <v>42538</v>
      </c>
      <c r="B197">
        <v>4.91</v>
      </c>
      <c r="C197">
        <f t="shared" si="28"/>
        <v>2.2916666666666734E-2</v>
      </c>
      <c r="D197">
        <v>1.6078000000000001</v>
      </c>
      <c r="E197">
        <v>9.3932000000000002</v>
      </c>
      <c r="F197" s="15">
        <f t="shared" si="27"/>
        <v>2.4599886877885169E-4</v>
      </c>
      <c r="G197" s="15">
        <f t="shared" si="29"/>
        <v>1.0002459988687789</v>
      </c>
      <c r="H197">
        <f t="shared" ref="H197:H243" si="30">C197-F197</f>
        <v>2.2670667797887883E-2</v>
      </c>
      <c r="I197">
        <f t="shared" ref="I197:I243" si="31">H197^2</f>
        <v>5.1395917840219062E-4</v>
      </c>
    </row>
    <row r="198" spans="1:9" ht="15.75" x14ac:dyDescent="0.25">
      <c r="A198" s="4">
        <v>42541</v>
      </c>
      <c r="B198">
        <v>5.04</v>
      </c>
      <c r="C198">
        <f t="shared" si="28"/>
        <v>2.6476578411405272E-2</v>
      </c>
      <c r="D198">
        <v>1.6886000000000001</v>
      </c>
      <c r="E198">
        <v>9.3604000000000003</v>
      </c>
      <c r="F198" s="15">
        <f t="shared" si="27"/>
        <v>2.4517707582427661E-4</v>
      </c>
      <c r="G198" s="15">
        <f t="shared" si="29"/>
        <v>1.0002451770758243</v>
      </c>
      <c r="H198">
        <f t="shared" si="30"/>
        <v>2.6231401335580995E-2</v>
      </c>
      <c r="I198">
        <f t="shared" si="31"/>
        <v>6.8808641602832038E-4</v>
      </c>
    </row>
    <row r="199" spans="1:9" ht="15.75" x14ac:dyDescent="0.25">
      <c r="A199" s="4">
        <v>42542</v>
      </c>
      <c r="B199">
        <v>5.07</v>
      </c>
      <c r="C199">
        <f t="shared" si="28"/>
        <v>5.9523809523810015E-3</v>
      </c>
      <c r="D199">
        <v>1.7059</v>
      </c>
      <c r="E199">
        <v>9.3422999999999998</v>
      </c>
      <c r="F199" s="15">
        <f t="shared" si="27"/>
        <v>2.4472348116755249E-4</v>
      </c>
      <c r="G199" s="15">
        <f t="shared" si="29"/>
        <v>1.0002447234811676</v>
      </c>
      <c r="H199">
        <f t="shared" si="30"/>
        <v>5.707657471213449E-3</v>
      </c>
      <c r="I199">
        <f t="shared" si="31"/>
        <v>3.2577353808698705E-5</v>
      </c>
    </row>
    <row r="200" spans="1:9" ht="15.75" x14ac:dyDescent="0.25">
      <c r="A200" s="4">
        <v>42543</v>
      </c>
      <c r="B200">
        <v>5.09</v>
      </c>
      <c r="C200">
        <f t="shared" si="28"/>
        <v>3.9447731755423224E-3</v>
      </c>
      <c r="D200">
        <v>1.6852</v>
      </c>
      <c r="E200">
        <v>9.3613</v>
      </c>
      <c r="F200" s="15">
        <f t="shared" si="27"/>
        <v>2.4519962830060749E-4</v>
      </c>
      <c r="G200" s="15">
        <f t="shared" si="29"/>
        <v>1.0002451996283006</v>
      </c>
      <c r="H200">
        <f t="shared" si="30"/>
        <v>3.6995735472417149E-3</v>
      </c>
      <c r="I200">
        <f t="shared" si="31"/>
        <v>1.3686844431450646E-5</v>
      </c>
    </row>
    <row r="201" spans="1:9" ht="15.75" x14ac:dyDescent="0.25">
      <c r="A201" s="4">
        <v>42544</v>
      </c>
      <c r="B201">
        <v>5.25</v>
      </c>
      <c r="C201">
        <f t="shared" si="28"/>
        <v>3.1434184675834996E-2</v>
      </c>
      <c r="D201">
        <v>1.7458</v>
      </c>
      <c r="E201">
        <v>9.3138000000000005</v>
      </c>
      <c r="F201" s="15">
        <f t="shared" si="27"/>
        <v>2.4400910573607604E-4</v>
      </c>
      <c r="G201" s="15">
        <f t="shared" si="29"/>
        <v>1.0002440091057361</v>
      </c>
      <c r="H201">
        <f t="shared" si="30"/>
        <v>3.119017557009892E-2</v>
      </c>
      <c r="I201">
        <f t="shared" si="31"/>
        <v>9.728270520935955E-4</v>
      </c>
    </row>
    <row r="202" spans="1:9" ht="15.75" x14ac:dyDescent="0.25">
      <c r="A202" s="4">
        <v>42545</v>
      </c>
      <c r="B202">
        <v>4.97</v>
      </c>
      <c r="C202">
        <f t="shared" si="28"/>
        <v>-5.3333333333333378E-2</v>
      </c>
      <c r="D202">
        <v>1.5598999999999998</v>
      </c>
      <c r="E202">
        <v>9.4140999999999995</v>
      </c>
      <c r="F202" s="15">
        <f t="shared" si="27"/>
        <v>2.4652238307742991E-4</v>
      </c>
      <c r="G202" s="15">
        <f t="shared" si="29"/>
        <v>1.0002465223830774</v>
      </c>
      <c r="H202">
        <f t="shared" si="30"/>
        <v>-5.3579855716410808E-2</v>
      </c>
      <c r="I202">
        <f t="shared" si="31"/>
        <v>2.8708009385914001E-3</v>
      </c>
    </row>
    <row r="203" spans="1:9" ht="15.75" x14ac:dyDescent="0.25">
      <c r="A203" s="4">
        <v>42548</v>
      </c>
      <c r="B203">
        <v>4.6500000000000004</v>
      </c>
      <c r="C203">
        <f t="shared" si="28"/>
        <v>-6.4386317907444549E-2</v>
      </c>
      <c r="D203">
        <v>1.4377</v>
      </c>
      <c r="E203">
        <v>9.5195000000000007</v>
      </c>
      <c r="F203" s="15">
        <f t="shared" si="27"/>
        <v>2.4916097956650951E-4</v>
      </c>
      <c r="G203" s="15">
        <f t="shared" si="29"/>
        <v>1.0002491609795665</v>
      </c>
      <c r="H203">
        <f t="shared" si="30"/>
        <v>-6.4635478887011058E-2</v>
      </c>
      <c r="I203">
        <f t="shared" si="31"/>
        <v>4.1777451309532527E-3</v>
      </c>
    </row>
    <row r="204" spans="1:9" ht="15.75" x14ac:dyDescent="0.25">
      <c r="A204" s="4">
        <v>42549</v>
      </c>
      <c r="B204">
        <v>4.93</v>
      </c>
      <c r="C204">
        <f t="shared" si="28"/>
        <v>6.0215053763440718E-2</v>
      </c>
      <c r="D204">
        <v>1.4663999999999999</v>
      </c>
      <c r="E204">
        <v>9.4581</v>
      </c>
      <c r="F204" s="15">
        <f t="shared" si="27"/>
        <v>2.4762419254442669E-4</v>
      </c>
      <c r="G204" s="15">
        <f t="shared" si="29"/>
        <v>1.0002476241925444</v>
      </c>
      <c r="H204">
        <f t="shared" si="30"/>
        <v>5.9967429570896291E-2</v>
      </c>
      <c r="I204">
        <f t="shared" si="31"/>
        <v>3.5960926093404071E-3</v>
      </c>
    </row>
    <row r="205" spans="1:9" ht="15.75" x14ac:dyDescent="0.25">
      <c r="A205" s="4">
        <v>42550</v>
      </c>
      <c r="B205">
        <v>5.16</v>
      </c>
      <c r="C205">
        <f t="shared" si="28"/>
        <v>4.665314401622727E-2</v>
      </c>
      <c r="D205">
        <v>1.5154999999999998</v>
      </c>
      <c r="E205">
        <v>9.3857999999999997</v>
      </c>
      <c r="F205" s="15">
        <f t="shared" si="27"/>
        <v>2.4581348573837758E-4</v>
      </c>
      <c r="G205" s="15">
        <f t="shared" si="29"/>
        <v>1.0002458134857384</v>
      </c>
      <c r="H205">
        <f t="shared" si="30"/>
        <v>4.6407330530488893E-2</v>
      </c>
      <c r="I205">
        <f t="shared" si="31"/>
        <v>2.1536403269660463E-3</v>
      </c>
    </row>
    <row r="206" spans="1:9" ht="15.75" x14ac:dyDescent="0.25">
      <c r="A206" s="4">
        <v>42551</v>
      </c>
      <c r="B206">
        <v>5.67</v>
      </c>
      <c r="C206">
        <f t="shared" si="28"/>
        <v>9.8837209302325535E-2</v>
      </c>
      <c r="D206">
        <v>1.4697</v>
      </c>
      <c r="E206">
        <v>9.3078000000000003</v>
      </c>
      <c r="F206" s="15">
        <f t="shared" si="27"/>
        <v>2.4385868724108306E-4</v>
      </c>
      <c r="G206" s="15">
        <f t="shared" si="29"/>
        <v>1.0002438586872411</v>
      </c>
      <c r="H206">
        <f t="shared" si="30"/>
        <v>9.8593350615084452E-2</v>
      </c>
      <c r="I206">
        <f t="shared" si="31"/>
        <v>9.720648785508974E-3</v>
      </c>
    </row>
    <row r="207" spans="1:9" ht="15.75" x14ac:dyDescent="0.25">
      <c r="A207" s="4">
        <v>42552</v>
      </c>
      <c r="B207">
        <v>5.74</v>
      </c>
      <c r="C207">
        <f t="shared" si="28"/>
        <v>1.2345679012345729E-2</v>
      </c>
      <c r="D207">
        <v>1.4440999999999999</v>
      </c>
      <c r="E207">
        <v>9.2975999999999992</v>
      </c>
      <c r="F207" s="15">
        <f t="shared" si="27"/>
        <v>2.4360295690128986E-4</v>
      </c>
      <c r="G207" s="15">
        <f t="shared" si="29"/>
        <v>1.0002436029569013</v>
      </c>
      <c r="H207">
        <f t="shared" si="30"/>
        <v>1.2102076055444439E-2</v>
      </c>
      <c r="I207">
        <f t="shared" si="31"/>
        <v>1.4646024485176162E-4</v>
      </c>
    </row>
    <row r="208" spans="1:9" ht="15.75" x14ac:dyDescent="0.25">
      <c r="A208" s="4">
        <v>42556</v>
      </c>
      <c r="B208">
        <v>5.59</v>
      </c>
      <c r="C208">
        <f t="shared" si="28"/>
        <v>-2.6132404181184728E-2</v>
      </c>
      <c r="D208">
        <v>1.375</v>
      </c>
      <c r="E208">
        <v>9.3173999999999992</v>
      </c>
      <c r="F208" s="15">
        <f t="shared" si="27"/>
        <v>2.4409935288116635E-4</v>
      </c>
      <c r="G208" s="15">
        <f t="shared" si="29"/>
        <v>1.0002440993528812</v>
      </c>
      <c r="H208">
        <f t="shared" si="30"/>
        <v>-2.6376503534065895E-2</v>
      </c>
      <c r="I208">
        <f t="shared" si="31"/>
        <v>6.9571993868259067E-4</v>
      </c>
    </row>
    <row r="209" spans="1:9" ht="15.75" x14ac:dyDescent="0.25">
      <c r="A209" s="4">
        <v>42557</v>
      </c>
      <c r="B209">
        <v>5.8100000000000005</v>
      </c>
      <c r="C209">
        <f t="shared" si="28"/>
        <v>3.9355992844365049E-2</v>
      </c>
      <c r="D209">
        <v>1.3682000000000001</v>
      </c>
      <c r="E209">
        <v>9.2883999999999993</v>
      </c>
      <c r="F209" s="15">
        <f t="shared" si="27"/>
        <v>2.4337227774795522E-4</v>
      </c>
      <c r="G209" s="15">
        <f t="shared" si="29"/>
        <v>1.000243372277748</v>
      </c>
      <c r="H209">
        <f t="shared" si="30"/>
        <v>3.9112620566617094E-2</v>
      </c>
      <c r="I209">
        <f t="shared" si="31"/>
        <v>1.5297970875881586E-3</v>
      </c>
    </row>
    <row r="210" spans="1:9" ht="15.75" x14ac:dyDescent="0.25">
      <c r="A210" s="4">
        <v>42558</v>
      </c>
      <c r="B210">
        <v>5.9399999999999995</v>
      </c>
      <c r="C210">
        <f t="shared" si="28"/>
        <v>2.237521514629931E-2</v>
      </c>
      <c r="D210">
        <v>1.385</v>
      </c>
      <c r="E210">
        <v>9.2897999999999996</v>
      </c>
      <c r="F210" s="15">
        <f t="shared" si="27"/>
        <v>2.4340738234673864E-4</v>
      </c>
      <c r="G210" s="15">
        <f t="shared" si="29"/>
        <v>1.0002434073823467</v>
      </c>
      <c r="H210">
        <f t="shared" si="30"/>
        <v>2.2131807763952571E-2</v>
      </c>
      <c r="I210">
        <f t="shared" si="31"/>
        <v>4.8981691490055127E-4</v>
      </c>
    </row>
    <row r="211" spans="1:9" ht="15.75" x14ac:dyDescent="0.25">
      <c r="A211" s="4">
        <v>42559</v>
      </c>
      <c r="B211">
        <v>6.1</v>
      </c>
      <c r="C211">
        <f t="shared" si="28"/>
        <v>2.6936026936026963E-2</v>
      </c>
      <c r="D211">
        <v>1.3578999999999999</v>
      </c>
      <c r="E211">
        <v>9.2227999999999994</v>
      </c>
      <c r="F211" s="15">
        <f t="shared" si="27"/>
        <v>2.4172687352819189E-4</v>
      </c>
      <c r="G211" s="15">
        <f t="shared" si="29"/>
        <v>1.0002417268735282</v>
      </c>
      <c r="H211">
        <f t="shared" si="30"/>
        <v>2.6694300062498771E-2</v>
      </c>
      <c r="I211">
        <f t="shared" si="31"/>
        <v>7.1258565582672188E-4</v>
      </c>
    </row>
    <row r="212" spans="1:9" ht="15.75" x14ac:dyDescent="0.25">
      <c r="A212" s="4">
        <v>42562</v>
      </c>
      <c r="B212">
        <v>6.72</v>
      </c>
      <c r="C212">
        <f t="shared" si="28"/>
        <v>0.10163934426229511</v>
      </c>
      <c r="D212">
        <v>1.4302999999999999</v>
      </c>
      <c r="E212">
        <v>9.2844999999999995</v>
      </c>
      <c r="F212" s="15">
        <f t="shared" si="27"/>
        <v>2.4327448400129903E-4</v>
      </c>
      <c r="G212" s="15">
        <f t="shared" si="29"/>
        <v>1.0002432744840013</v>
      </c>
      <c r="H212">
        <f t="shared" si="30"/>
        <v>0.10139606977829381</v>
      </c>
      <c r="I212">
        <f t="shared" si="31"/>
        <v>1.0281162966484627E-2</v>
      </c>
    </row>
    <row r="213" spans="1:9" ht="15.75" x14ac:dyDescent="0.25">
      <c r="A213" s="4">
        <v>42563</v>
      </c>
      <c r="B213">
        <v>7.33</v>
      </c>
      <c r="C213">
        <f t="shared" si="28"/>
        <v>9.0773809523809576E-2</v>
      </c>
      <c r="D213">
        <v>1.51</v>
      </c>
      <c r="E213">
        <v>9.2727000000000004</v>
      </c>
      <c r="F213" s="15">
        <f t="shared" si="27"/>
        <v>2.4297857403232648E-4</v>
      </c>
      <c r="G213" s="15">
        <f t="shared" si="29"/>
        <v>1.0002429785740323</v>
      </c>
      <c r="H213">
        <f t="shared" si="30"/>
        <v>9.053083094977725E-2</v>
      </c>
      <c r="I213">
        <f t="shared" si="31"/>
        <v>8.1958313524571457E-3</v>
      </c>
    </row>
    <row r="214" spans="1:9" ht="15.75" x14ac:dyDescent="0.25">
      <c r="A214" s="4">
        <v>42564</v>
      </c>
      <c r="B214">
        <v>7.29</v>
      </c>
      <c r="C214">
        <f t="shared" si="28"/>
        <v>-5.4570259208731285E-3</v>
      </c>
      <c r="D214">
        <v>1.4742999999999999</v>
      </c>
      <c r="E214">
        <v>9.2149000000000001</v>
      </c>
      <c r="F214" s="15">
        <f t="shared" si="27"/>
        <v>2.415286562298391E-4</v>
      </c>
      <c r="G214" s="15">
        <f t="shared" si="29"/>
        <v>1.0002415286562298</v>
      </c>
      <c r="H214">
        <f t="shared" si="30"/>
        <v>-5.6985545771029676E-3</v>
      </c>
      <c r="I214">
        <f t="shared" si="31"/>
        <v>3.2473524268221181E-5</v>
      </c>
    </row>
    <row r="215" spans="1:9" ht="15.75" x14ac:dyDescent="0.25">
      <c r="A215" s="4">
        <v>42565</v>
      </c>
      <c r="B215">
        <v>7.25</v>
      </c>
      <c r="C215">
        <f t="shared" si="28"/>
        <v>-5.4869684499314177E-3</v>
      </c>
      <c r="D215">
        <v>1.5356000000000001</v>
      </c>
      <c r="E215">
        <v>9.1925000000000008</v>
      </c>
      <c r="F215" s="15">
        <f t="shared" si="27"/>
        <v>2.4096654461125411E-4</v>
      </c>
      <c r="G215" s="15">
        <f t="shared" si="29"/>
        <v>1.0002409665446113</v>
      </c>
      <c r="H215">
        <f t="shared" si="30"/>
        <v>-5.7279349945426718E-3</v>
      </c>
      <c r="I215">
        <f t="shared" si="31"/>
        <v>3.280923930170656E-5</v>
      </c>
    </row>
    <row r="216" spans="1:9" ht="15.75" x14ac:dyDescent="0.25">
      <c r="A216" s="4">
        <v>42566</v>
      </c>
      <c r="B216">
        <v>7.3</v>
      </c>
      <c r="C216">
        <f t="shared" si="28"/>
        <v>6.8965517241379067E-3</v>
      </c>
      <c r="D216">
        <v>1.5508999999999999</v>
      </c>
      <c r="E216">
        <v>9.1815999999999995</v>
      </c>
      <c r="F216" s="15">
        <f t="shared" si="27"/>
        <v>2.4069297548723334E-4</v>
      </c>
      <c r="G216" s="15">
        <f t="shared" si="29"/>
        <v>1.0002406929754872</v>
      </c>
      <c r="H216">
        <f t="shared" si="30"/>
        <v>6.6558587486506733E-3</v>
      </c>
      <c r="I216">
        <f t="shared" si="31"/>
        <v>4.4300455681989706E-5</v>
      </c>
    </row>
    <row r="217" spans="1:9" ht="15.75" x14ac:dyDescent="0.25">
      <c r="A217" s="4">
        <v>42569</v>
      </c>
      <c r="B217">
        <v>7.45</v>
      </c>
      <c r="C217">
        <f t="shared" si="28"/>
        <v>2.0547945205479503E-2</v>
      </c>
      <c r="D217">
        <v>1.5817999999999999</v>
      </c>
      <c r="E217">
        <v>9.1454000000000004</v>
      </c>
      <c r="F217" s="15">
        <f t="shared" si="27"/>
        <v>2.3978422934511912E-4</v>
      </c>
      <c r="G217" s="15">
        <f t="shared" si="29"/>
        <v>1.0002397842293451</v>
      </c>
      <c r="H217">
        <f t="shared" si="30"/>
        <v>2.0308160976134384E-2</v>
      </c>
      <c r="I217">
        <f t="shared" si="31"/>
        <v>4.1242140223258746E-4</v>
      </c>
    </row>
    <row r="218" spans="1:9" ht="15.75" x14ac:dyDescent="0.25">
      <c r="A218" s="4">
        <v>42570</v>
      </c>
      <c r="B218">
        <v>7.03</v>
      </c>
      <c r="C218">
        <f t="shared" si="28"/>
        <v>-5.6375838926174489E-2</v>
      </c>
      <c r="D218">
        <v>1.5526</v>
      </c>
      <c r="E218">
        <v>9.1315000000000008</v>
      </c>
      <c r="F218" s="15">
        <f t="shared" si="27"/>
        <v>2.3943521104130561E-4</v>
      </c>
      <c r="G218" s="15">
        <f t="shared" si="29"/>
        <v>1.0002394352110413</v>
      </c>
      <c r="H218">
        <f t="shared" si="30"/>
        <v>-5.6615274137215794E-2</v>
      </c>
      <c r="I218">
        <f t="shared" si="31"/>
        <v>3.2052892656320958E-3</v>
      </c>
    </row>
    <row r="219" spans="1:9" ht="15.75" x14ac:dyDescent="0.25">
      <c r="A219" s="4">
        <v>42571</v>
      </c>
      <c r="B219">
        <v>7.01</v>
      </c>
      <c r="C219">
        <f t="shared" si="28"/>
        <v>-2.8449502133713316E-3</v>
      </c>
      <c r="D219">
        <v>1.5800999999999998</v>
      </c>
      <c r="E219">
        <v>9.1210000000000004</v>
      </c>
      <c r="F219" s="15">
        <f t="shared" si="27"/>
        <v>2.3917153472696739E-4</v>
      </c>
      <c r="G219" s="15">
        <f t="shared" si="29"/>
        <v>1.000239171534727</v>
      </c>
      <c r="H219">
        <f t="shared" si="30"/>
        <v>-3.084121748098299E-3</v>
      </c>
      <c r="I219">
        <f t="shared" si="31"/>
        <v>9.5118069570929075E-6</v>
      </c>
    </row>
    <row r="220" spans="1:9" ht="15.75" x14ac:dyDescent="0.25">
      <c r="A220" s="4">
        <v>42572</v>
      </c>
      <c r="B220">
        <v>7.08</v>
      </c>
      <c r="C220">
        <f t="shared" si="28"/>
        <v>9.985734664764663E-3</v>
      </c>
      <c r="D220">
        <v>1.556</v>
      </c>
      <c r="E220">
        <v>9.1776999999999997</v>
      </c>
      <c r="F220" s="15">
        <f t="shared" si="27"/>
        <v>2.4059508634066695E-4</v>
      </c>
      <c r="G220" s="15">
        <f t="shared" si="29"/>
        <v>1.0002405950863407</v>
      </c>
      <c r="H220">
        <f t="shared" si="30"/>
        <v>9.7451395784239961E-3</v>
      </c>
      <c r="I220">
        <f t="shared" si="31"/>
        <v>9.496774540296582E-5</v>
      </c>
    </row>
    <row r="221" spans="1:9" ht="15.75" x14ac:dyDescent="0.25">
      <c r="A221" s="4">
        <v>42573</v>
      </c>
      <c r="B221">
        <v>7.15</v>
      </c>
      <c r="C221">
        <f t="shared" si="28"/>
        <v>9.8870056497175549E-3</v>
      </c>
      <c r="D221">
        <v>1.5663</v>
      </c>
      <c r="E221">
        <v>9.1327999999999996</v>
      </c>
      <c r="F221" s="15">
        <f t="shared" si="27"/>
        <v>2.3946785492001688E-4</v>
      </c>
      <c r="G221" s="15">
        <f t="shared" si="29"/>
        <v>1.00023946785492</v>
      </c>
      <c r="H221">
        <f t="shared" si="30"/>
        <v>9.647537794797538E-3</v>
      </c>
      <c r="I221">
        <f t="shared" si="31"/>
        <v>9.3074985502046936E-5</v>
      </c>
    </row>
    <row r="222" spans="1:9" ht="15.75" x14ac:dyDescent="0.25">
      <c r="A222" s="4">
        <v>42576</v>
      </c>
      <c r="B222">
        <v>7.11</v>
      </c>
      <c r="C222">
        <f t="shared" si="28"/>
        <v>-5.5944055944055987E-3</v>
      </c>
      <c r="D222">
        <v>1.5731000000000002</v>
      </c>
      <c r="E222">
        <v>9.1539000000000001</v>
      </c>
      <c r="F222" s="15">
        <f t="shared" si="27"/>
        <v>2.3999763596371793E-4</v>
      </c>
      <c r="G222" s="15">
        <f t="shared" si="29"/>
        <v>1.0002399976359637</v>
      </c>
      <c r="H222">
        <f t="shared" si="30"/>
        <v>-5.8344032303693167E-3</v>
      </c>
      <c r="I222">
        <f t="shared" si="31"/>
        <v>3.4040261054543921E-5</v>
      </c>
    </row>
    <row r="223" spans="1:9" ht="15.75" x14ac:dyDescent="0.25">
      <c r="A223" s="4">
        <v>42577</v>
      </c>
      <c r="B223">
        <v>8.02</v>
      </c>
      <c r="C223">
        <f t="shared" si="28"/>
        <v>0.1279887482419127</v>
      </c>
      <c r="D223">
        <v>1.5611000000000002</v>
      </c>
      <c r="E223">
        <v>9.1428999999999991</v>
      </c>
      <c r="F223" s="15">
        <f t="shared" si="27"/>
        <v>2.3972145953821133E-4</v>
      </c>
      <c r="G223" s="15">
        <f t="shared" si="29"/>
        <v>1.0002397214595382</v>
      </c>
      <c r="H223">
        <f t="shared" si="30"/>
        <v>0.12774902678237449</v>
      </c>
      <c r="I223">
        <f t="shared" si="31"/>
        <v>1.6319813843843834E-2</v>
      </c>
    </row>
    <row r="224" spans="1:9" ht="15.75" x14ac:dyDescent="0.25">
      <c r="A224" s="4">
        <v>42578</v>
      </c>
      <c r="B224">
        <v>7.85</v>
      </c>
      <c r="C224">
        <f t="shared" si="28"/>
        <v>-2.1197007481296749E-2</v>
      </c>
      <c r="D224">
        <v>1.4976</v>
      </c>
      <c r="E224">
        <v>9.1475000000000009</v>
      </c>
      <c r="F224" s="15">
        <f t="shared" si="27"/>
        <v>2.3983695487461709E-4</v>
      </c>
      <c r="G224" s="15">
        <f t="shared" si="29"/>
        <v>1.0002398369548746</v>
      </c>
      <c r="H224">
        <f t="shared" si="30"/>
        <v>-2.1436844436171366E-2</v>
      </c>
      <c r="I224">
        <f t="shared" si="31"/>
        <v>4.5953829938061129E-4</v>
      </c>
    </row>
    <row r="225" spans="1:9" ht="15.75" x14ac:dyDescent="0.25">
      <c r="A225" s="4">
        <v>42579</v>
      </c>
      <c r="B225">
        <v>8.09</v>
      </c>
      <c r="C225">
        <f t="shared" si="28"/>
        <v>3.057324840764334E-2</v>
      </c>
      <c r="D225">
        <v>1.5044</v>
      </c>
      <c r="E225">
        <v>9.1533999999999995</v>
      </c>
      <c r="F225" s="15">
        <f t="shared" si="27"/>
        <v>2.3998508309208688E-4</v>
      </c>
      <c r="G225" s="15">
        <f t="shared" si="29"/>
        <v>1.0002399850830921</v>
      </c>
      <c r="H225">
        <f t="shared" si="30"/>
        <v>3.0333263324551253E-2</v>
      </c>
      <c r="I225">
        <f t="shared" si="31"/>
        <v>9.2010686391656618E-4</v>
      </c>
    </row>
    <row r="226" spans="1:9" ht="15.75" x14ac:dyDescent="0.25">
      <c r="A226" s="4">
        <v>42580</v>
      </c>
      <c r="B226">
        <v>7.91</v>
      </c>
      <c r="C226">
        <f t="shared" si="28"/>
        <v>-2.2249690976514181E-2</v>
      </c>
      <c r="D226">
        <v>1.4531000000000001</v>
      </c>
      <c r="E226">
        <v>9.1183999999999994</v>
      </c>
      <c r="F226" s="15">
        <f t="shared" si="27"/>
        <v>2.3910623954082055E-4</v>
      </c>
      <c r="G226" s="15">
        <f t="shared" si="29"/>
        <v>1.0002391062395408</v>
      </c>
      <c r="H226">
        <f t="shared" si="30"/>
        <v>-2.2488797216055002E-2</v>
      </c>
      <c r="I226">
        <f t="shared" si="31"/>
        <v>5.0574600022484321E-4</v>
      </c>
    </row>
    <row r="227" spans="1:9" ht="15.75" x14ac:dyDescent="0.25">
      <c r="A227" s="4">
        <v>42583</v>
      </c>
      <c r="B227">
        <v>8.0299999999999994</v>
      </c>
      <c r="C227">
        <f t="shared" si="28"/>
        <v>1.5170670037926576E-2</v>
      </c>
      <c r="D227">
        <v>1.5213999999999999</v>
      </c>
      <c r="E227">
        <v>9.0931999999999995</v>
      </c>
      <c r="F227" s="15">
        <f t="shared" si="27"/>
        <v>2.384732980977855E-4</v>
      </c>
      <c r="G227" s="15">
        <f t="shared" si="29"/>
        <v>1.0002384732980978</v>
      </c>
      <c r="H227">
        <f t="shared" si="30"/>
        <v>1.493219673982879E-2</v>
      </c>
      <c r="I227">
        <f t="shared" si="31"/>
        <v>2.2297049947695355E-4</v>
      </c>
    </row>
    <row r="228" spans="1:9" ht="15.75" x14ac:dyDescent="0.25">
      <c r="A228" s="4">
        <v>42584</v>
      </c>
      <c r="B228">
        <v>7.96</v>
      </c>
      <c r="C228">
        <f t="shared" si="28"/>
        <v>-8.7173100871730264E-3</v>
      </c>
      <c r="D228">
        <v>1.5558000000000001</v>
      </c>
      <c r="E228">
        <v>9.1205999999999996</v>
      </c>
      <c r="F228" s="15">
        <f t="shared" si="27"/>
        <v>2.3916148941482973E-4</v>
      </c>
      <c r="G228" s="15">
        <f t="shared" si="29"/>
        <v>1.0002391614894148</v>
      </c>
      <c r="H228">
        <f t="shared" si="30"/>
        <v>-8.9564715765878562E-3</v>
      </c>
      <c r="I228">
        <f t="shared" si="31"/>
        <v>8.0218383102226154E-5</v>
      </c>
    </row>
    <row r="229" spans="1:9" ht="15.75" x14ac:dyDescent="0.25">
      <c r="A229" s="4">
        <v>42585</v>
      </c>
      <c r="B229">
        <v>8.07</v>
      </c>
      <c r="C229">
        <f t="shared" si="28"/>
        <v>1.3819095477386975E-2</v>
      </c>
      <c r="D229">
        <v>1.542</v>
      </c>
      <c r="E229">
        <v>9.1319999999999997</v>
      </c>
      <c r="F229" s="15">
        <f t="shared" si="27"/>
        <v>2.3944776642514931E-4</v>
      </c>
      <c r="G229" s="15">
        <f t="shared" si="29"/>
        <v>1.0002394477664251</v>
      </c>
      <c r="H229">
        <f t="shared" si="30"/>
        <v>1.3579647710961826E-2</v>
      </c>
      <c r="I229">
        <f t="shared" si="31"/>
        <v>1.8440683195383077E-4</v>
      </c>
    </row>
    <row r="230" spans="1:9" ht="15.75" x14ac:dyDescent="0.25">
      <c r="A230" s="4">
        <v>42586</v>
      </c>
      <c r="B230">
        <v>8.11</v>
      </c>
      <c r="C230">
        <f t="shared" si="28"/>
        <v>4.9566294919453713E-3</v>
      </c>
      <c r="D230">
        <v>1.5007999999999999</v>
      </c>
      <c r="E230">
        <v>9.1257999999999999</v>
      </c>
      <c r="F230" s="15">
        <f t="shared" si="27"/>
        <v>2.3929207561002031E-4</v>
      </c>
      <c r="G230" s="15">
        <f t="shared" si="29"/>
        <v>1.00023929207561</v>
      </c>
      <c r="H230">
        <f t="shared" si="30"/>
        <v>4.717337416335351E-3</v>
      </c>
      <c r="I230">
        <f t="shared" si="31"/>
        <v>2.2253272299557484E-5</v>
      </c>
    </row>
    <row r="231" spans="1:9" ht="15.75" x14ac:dyDescent="0.25">
      <c r="A231" s="4">
        <v>42587</v>
      </c>
      <c r="B231">
        <v>8.11</v>
      </c>
      <c r="C231">
        <f t="shared" si="28"/>
        <v>0</v>
      </c>
      <c r="D231">
        <v>1.5885</v>
      </c>
      <c r="E231">
        <v>9.0888000000000009</v>
      </c>
      <c r="F231" s="15">
        <f t="shared" si="27"/>
        <v>2.3836276956101798E-4</v>
      </c>
      <c r="G231" s="15">
        <f t="shared" si="29"/>
        <v>1.000238362769561</v>
      </c>
      <c r="H231">
        <f t="shared" si="30"/>
        <v>-2.3836276956101798E-4</v>
      </c>
      <c r="I231">
        <f t="shared" si="31"/>
        <v>5.6816809912798961E-8</v>
      </c>
    </row>
    <row r="232" spans="1:9" ht="15.75" x14ac:dyDescent="0.25">
      <c r="A232" s="4">
        <v>42590</v>
      </c>
      <c r="B232">
        <v>8.07</v>
      </c>
      <c r="C232">
        <f t="shared" si="28"/>
        <v>-4.9321824907520529E-3</v>
      </c>
      <c r="D232">
        <v>1.5920000000000001</v>
      </c>
      <c r="E232">
        <v>9.0937000000000001</v>
      </c>
      <c r="F232" s="15">
        <f t="shared" si="27"/>
        <v>2.3848585787744625E-4</v>
      </c>
      <c r="G232" s="15">
        <f t="shared" si="29"/>
        <v>1.0002384858578774</v>
      </c>
      <c r="H232">
        <f t="shared" si="30"/>
        <v>-5.1706683486294992E-3</v>
      </c>
      <c r="I232">
        <f t="shared" si="31"/>
        <v>2.6735811171518913E-5</v>
      </c>
    </row>
    <row r="233" spans="1:9" ht="15.75" x14ac:dyDescent="0.25">
      <c r="A233" s="4">
        <v>42591</v>
      </c>
      <c r="B233">
        <v>7.7</v>
      </c>
      <c r="C233">
        <f t="shared" si="28"/>
        <v>-4.5848822800495674E-2</v>
      </c>
      <c r="D233">
        <v>1.5470000000000002</v>
      </c>
      <c r="E233">
        <v>9.0922999999999998</v>
      </c>
      <c r="F233" s="15">
        <f t="shared" si="27"/>
        <v>2.3845069034966748E-4</v>
      </c>
      <c r="G233" s="15">
        <f t="shared" si="29"/>
        <v>1.0002384506903497</v>
      </c>
      <c r="H233">
        <f t="shared" si="30"/>
        <v>-4.6087273490845342E-2</v>
      </c>
      <c r="I233">
        <f t="shared" si="31"/>
        <v>2.1240367778199757E-3</v>
      </c>
    </row>
    <row r="234" spans="1:9" ht="15.75" x14ac:dyDescent="0.25">
      <c r="A234" s="4">
        <v>42592</v>
      </c>
      <c r="B234">
        <v>7.07</v>
      </c>
      <c r="C234">
        <f t="shared" si="28"/>
        <v>-8.1818181818181804E-2</v>
      </c>
      <c r="D234">
        <v>1.5074000000000001</v>
      </c>
      <c r="E234">
        <v>9.0939999999999994</v>
      </c>
      <c r="F234" s="15">
        <f t="shared" si="27"/>
        <v>2.3849339371784239E-4</v>
      </c>
      <c r="G234" s="15">
        <f t="shared" si="29"/>
        <v>1.0002384933937178</v>
      </c>
      <c r="H234">
        <f t="shared" si="30"/>
        <v>-8.2056675211899646E-2</v>
      </c>
      <c r="I234">
        <f t="shared" si="31"/>
        <v>6.7332979468311856E-3</v>
      </c>
    </row>
    <row r="235" spans="1:9" ht="15.75" x14ac:dyDescent="0.25">
      <c r="A235" s="4">
        <v>42593</v>
      </c>
      <c r="B235">
        <v>6.62</v>
      </c>
      <c r="C235">
        <f t="shared" si="28"/>
        <v>-6.3649222065063668E-2</v>
      </c>
      <c r="D235">
        <v>1.5592999999999999</v>
      </c>
      <c r="E235">
        <v>9.0793999999999997</v>
      </c>
      <c r="F235" s="15">
        <f t="shared" si="27"/>
        <v>2.3812662551914165E-4</v>
      </c>
      <c r="G235" s="15">
        <f t="shared" si="29"/>
        <v>1.0002381266255191</v>
      </c>
      <c r="H235">
        <f t="shared" si="30"/>
        <v>-6.388734869058281E-2</v>
      </c>
      <c r="I235">
        <f t="shared" si="31"/>
        <v>4.0815933227121128E-3</v>
      </c>
    </row>
    <row r="236" spans="1:9" ht="15.75" x14ac:dyDescent="0.25">
      <c r="A236" s="4">
        <v>42594</v>
      </c>
      <c r="B236">
        <v>6.35</v>
      </c>
      <c r="C236">
        <f t="shared" si="28"/>
        <v>-4.0785498489426052E-2</v>
      </c>
      <c r="D236">
        <v>1.5135000000000001</v>
      </c>
      <c r="E236">
        <v>9.1094000000000008</v>
      </c>
      <c r="F236" s="15">
        <f t="shared" si="27"/>
        <v>2.3888020576112723E-4</v>
      </c>
      <c r="G236" s="15">
        <f t="shared" si="29"/>
        <v>1.0002388802057611</v>
      </c>
      <c r="H236">
        <f t="shared" si="30"/>
        <v>-4.1024378695187179E-2</v>
      </c>
      <c r="I236">
        <f t="shared" si="31"/>
        <v>1.6829996473261277E-3</v>
      </c>
    </row>
    <row r="237" spans="1:9" ht="15.75" x14ac:dyDescent="0.25">
      <c r="A237" s="4">
        <v>42597</v>
      </c>
      <c r="B237">
        <v>6.7</v>
      </c>
      <c r="C237">
        <f t="shared" si="28"/>
        <v>5.5118110236220562E-2</v>
      </c>
      <c r="D237">
        <v>1.5575999999999999</v>
      </c>
      <c r="E237">
        <v>9.1056000000000008</v>
      </c>
      <c r="F237" s="15">
        <f t="shared" si="27"/>
        <v>2.3878476369354473E-4</v>
      </c>
      <c r="G237" s="15">
        <f t="shared" si="29"/>
        <v>1.0002387847636935</v>
      </c>
      <c r="H237">
        <f t="shared" si="30"/>
        <v>5.4879325472527017E-2</v>
      </c>
      <c r="I237">
        <f t="shared" si="31"/>
        <v>3.0117403643195526E-3</v>
      </c>
    </row>
    <row r="238" spans="1:9" ht="15.75" x14ac:dyDescent="0.25">
      <c r="A238" s="4">
        <v>42598</v>
      </c>
      <c r="B238">
        <v>6.35</v>
      </c>
      <c r="C238">
        <f t="shared" si="28"/>
        <v>-5.2238805970149335E-2</v>
      </c>
      <c r="D238">
        <v>1.5746</v>
      </c>
      <c r="E238">
        <v>9.1153999999999993</v>
      </c>
      <c r="F238" s="15">
        <f t="shared" si="27"/>
        <v>2.3903089701349245E-4</v>
      </c>
      <c r="G238" s="15">
        <f t="shared" si="29"/>
        <v>1.0002390308970135</v>
      </c>
      <c r="H238">
        <f t="shared" si="30"/>
        <v>-5.2477836867162828E-2</v>
      </c>
      <c r="I238">
        <f t="shared" si="31"/>
        <v>2.7539233622565539E-3</v>
      </c>
    </row>
    <row r="239" spans="1:9" ht="15.75" x14ac:dyDescent="0.25">
      <c r="A239" s="4">
        <v>42599</v>
      </c>
      <c r="B239">
        <v>6.28</v>
      </c>
      <c r="C239">
        <f t="shared" si="28"/>
        <v>-1.1023622047244001E-2</v>
      </c>
      <c r="D239">
        <v>1.5491000000000001</v>
      </c>
      <c r="E239">
        <v>9.0801999999999996</v>
      </c>
      <c r="F239" s="15">
        <f t="shared" si="27"/>
        <v>2.381467236742818E-4</v>
      </c>
      <c r="G239" s="15">
        <f t="shared" si="29"/>
        <v>1.0002381467236743</v>
      </c>
      <c r="H239">
        <f t="shared" si="30"/>
        <v>-1.1261768770918282E-2</v>
      </c>
      <c r="I239">
        <f t="shared" si="31"/>
        <v>1.2682743584963027E-4</v>
      </c>
    </row>
    <row r="240" spans="1:9" ht="15.75" x14ac:dyDescent="0.25">
      <c r="A240" s="4">
        <v>42600</v>
      </c>
      <c r="B240">
        <v>6.33</v>
      </c>
      <c r="C240">
        <f t="shared" si="28"/>
        <v>7.9617834394904181E-3</v>
      </c>
      <c r="D240">
        <v>1.5356000000000001</v>
      </c>
      <c r="E240">
        <v>9.0690000000000008</v>
      </c>
      <c r="F240" s="15">
        <f t="shared" si="27"/>
        <v>2.3786533612191185E-4</v>
      </c>
      <c r="G240" s="15">
        <f t="shared" si="29"/>
        <v>1.0002378653361219</v>
      </c>
      <c r="H240">
        <f t="shared" si="30"/>
        <v>7.7239181033685062E-3</v>
      </c>
      <c r="I240">
        <f t="shared" si="31"/>
        <v>5.9658910867543741E-5</v>
      </c>
    </row>
    <row r="241" spans="1:9" ht="15.75" x14ac:dyDescent="0.25">
      <c r="A241" s="4">
        <v>42601</v>
      </c>
      <c r="B241">
        <v>6.09</v>
      </c>
      <c r="C241">
        <f t="shared" si="28"/>
        <v>-3.7914691943127993E-2</v>
      </c>
      <c r="D241">
        <v>1.5781000000000001</v>
      </c>
      <c r="E241">
        <v>9.0805000000000007</v>
      </c>
      <c r="F241" s="15">
        <f t="shared" si="27"/>
        <v>2.381542604448228E-4</v>
      </c>
      <c r="G241" s="15">
        <f t="shared" si="29"/>
        <v>1.0002381542604448</v>
      </c>
      <c r="H241">
        <f t="shared" si="30"/>
        <v>-3.8152846203572816E-2</v>
      </c>
      <c r="I241">
        <f t="shared" si="31"/>
        <v>1.4556396734334805E-3</v>
      </c>
    </row>
    <row r="242" spans="1:9" ht="15.75" x14ac:dyDescent="0.25">
      <c r="A242" s="4">
        <v>42604</v>
      </c>
      <c r="B242">
        <v>6.25</v>
      </c>
      <c r="C242">
        <f t="shared" si="28"/>
        <v>2.6272577996715951E-2</v>
      </c>
      <c r="D242">
        <v>1.5424</v>
      </c>
      <c r="E242">
        <v>9.1072000000000006</v>
      </c>
      <c r="F242" s="15">
        <f t="shared" si="27"/>
        <v>2.3882495023141992E-4</v>
      </c>
      <c r="G242" s="15">
        <f t="shared" si="29"/>
        <v>1.0002388249502314</v>
      </c>
      <c r="H242">
        <f t="shared" si="30"/>
        <v>2.6033753046484531E-2</v>
      </c>
      <c r="I242">
        <f t="shared" si="31"/>
        <v>6.7775629768534258E-4</v>
      </c>
    </row>
    <row r="243" spans="1:9" ht="15.75" x14ac:dyDescent="0.25">
      <c r="A243" s="4">
        <v>42605</v>
      </c>
      <c r="B243">
        <v>6.27</v>
      </c>
      <c r="C243">
        <f t="shared" si="28"/>
        <v>3.1999999999999316E-3</v>
      </c>
      <c r="D243">
        <v>1.5457999999999998</v>
      </c>
      <c r="E243">
        <v>9.1029</v>
      </c>
      <c r="F243" s="15">
        <f t="shared" si="27"/>
        <v>2.3871694757859885E-4</v>
      </c>
      <c r="G243" s="15">
        <f t="shared" si="29"/>
        <v>1.0002387169475786</v>
      </c>
      <c r="H243">
        <f t="shared" si="30"/>
        <v>2.9612830524213328E-3</v>
      </c>
      <c r="I243">
        <f t="shared" si="31"/>
        <v>8.7691973165578058E-6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43"/>
  <sheetViews>
    <sheetView topLeftCell="K103" workbookViewId="0">
      <selection activeCell="AA125" sqref="AA125"/>
    </sheetView>
  </sheetViews>
  <sheetFormatPr defaultRowHeight="15" x14ac:dyDescent="0.25"/>
  <cols>
    <col min="1" max="1" width="13.42578125" customWidth="1"/>
    <col min="6" max="6" width="39.42578125" customWidth="1"/>
    <col min="7" max="7" width="11.28515625" customWidth="1"/>
    <col min="9" max="9" width="10.7109375" style="35" customWidth="1"/>
    <col min="10" max="10" width="27.28515625" customWidth="1"/>
    <col min="14" max="15" width="22.140625" customWidth="1"/>
    <col min="16" max="16" width="36.85546875" customWidth="1"/>
    <col min="17" max="17" width="29.7109375" customWidth="1"/>
    <col min="18" max="19" width="12" customWidth="1"/>
    <col min="20" max="23" width="10.7109375" customWidth="1"/>
    <col min="24" max="24" width="17.42578125" customWidth="1"/>
  </cols>
  <sheetData>
    <row r="1" spans="1:32" ht="15.75" thickBot="1" x14ac:dyDescent="0.3">
      <c r="A1" t="s">
        <v>8</v>
      </c>
      <c r="O1" s="22"/>
      <c r="T1" t="s">
        <v>54</v>
      </c>
      <c r="U1" t="s">
        <v>68</v>
      </c>
      <c r="V1" t="s">
        <v>69</v>
      </c>
      <c r="W1" t="s">
        <v>70</v>
      </c>
      <c r="X1" t="s">
        <v>54</v>
      </c>
      <c r="Y1" t="s">
        <v>68</v>
      </c>
      <c r="Z1" t="s">
        <v>69</v>
      </c>
    </row>
    <row r="2" spans="1:32" x14ac:dyDescent="0.25">
      <c r="A2" t="s">
        <v>9</v>
      </c>
      <c r="B2" t="s">
        <v>10</v>
      </c>
      <c r="C2" t="s">
        <v>21</v>
      </c>
      <c r="D2" t="s">
        <v>13</v>
      </c>
      <c r="E2" t="s">
        <v>14</v>
      </c>
      <c r="F2" t="s">
        <v>36</v>
      </c>
      <c r="G2" t="s">
        <v>35</v>
      </c>
      <c r="H2" t="s">
        <v>64</v>
      </c>
      <c r="I2" s="36" t="s">
        <v>63</v>
      </c>
      <c r="J2" s="5" t="s">
        <v>46</v>
      </c>
      <c r="K2" s="7">
        <f>SUM(I4:I123)/(COUNT(E4:E123)-2)</f>
        <v>4.6564510471034676E-3</v>
      </c>
      <c r="L2" s="7"/>
      <c r="M2" s="11" t="s">
        <v>55</v>
      </c>
      <c r="N2" s="11"/>
      <c r="O2" s="23" t="s">
        <v>56</v>
      </c>
      <c r="P2" s="11" t="s">
        <v>57</v>
      </c>
      <c r="Q2" s="11" t="s">
        <v>58</v>
      </c>
      <c r="R2" s="11" t="s">
        <v>59</v>
      </c>
      <c r="S2" s="11" t="s">
        <v>67</v>
      </c>
      <c r="T2" s="11" t="s">
        <v>60</v>
      </c>
      <c r="U2" s="11"/>
      <c r="V2" s="11"/>
      <c r="W2" s="11"/>
      <c r="X2" s="11" t="s">
        <v>61</v>
      </c>
      <c r="Y2" s="11"/>
    </row>
    <row r="3" spans="1:32" ht="15.75" x14ac:dyDescent="0.25">
      <c r="A3" s="4">
        <v>42257</v>
      </c>
      <c r="B3">
        <v>4.0599999999999996</v>
      </c>
      <c r="C3">
        <v>0</v>
      </c>
      <c r="D3">
        <v>2.222</v>
      </c>
      <c r="E3">
        <v>9.7805999999999997</v>
      </c>
      <c r="F3" s="15">
        <f t="shared" ref="F3:F66" si="0">(((E3/100)+1)^(1/365)-1)</f>
        <v>2.5568649755070005E-4</v>
      </c>
      <c r="G3" s="15">
        <f>1+F3</f>
        <v>1.0002556864975507</v>
      </c>
      <c r="I3" s="36"/>
      <c r="J3" s="18" t="s">
        <v>47</v>
      </c>
      <c r="K3" s="7">
        <f>SQRT(K2)</f>
        <v>6.8238193463070723E-2</v>
      </c>
      <c r="L3" s="7"/>
      <c r="M3" s="7"/>
      <c r="N3" s="7"/>
      <c r="O3" s="7"/>
      <c r="P3" s="7"/>
      <c r="Q3" s="7"/>
      <c r="R3" s="7"/>
      <c r="S3" s="7"/>
      <c r="AE3" t="s">
        <v>30</v>
      </c>
      <c r="AF3">
        <f>1+F3</f>
        <v>1.0002556864975507</v>
      </c>
    </row>
    <row r="4" spans="1:32" ht="15.75" x14ac:dyDescent="0.25">
      <c r="A4" s="4">
        <v>42258</v>
      </c>
      <c r="B4">
        <v>3.66</v>
      </c>
      <c r="C4">
        <f t="shared" ref="C4:C67" si="1">(B4-B3)/B3</f>
        <v>-9.8522167487684609E-2</v>
      </c>
      <c r="D4">
        <v>2.1882999999999999</v>
      </c>
      <c r="E4">
        <v>9.6817999999999991</v>
      </c>
      <c r="F4" s="15">
        <f t="shared" si="0"/>
        <v>2.5321906963293728E-4</v>
      </c>
      <c r="G4" s="15">
        <f t="shared" ref="G4:G67" si="2">1+F4</f>
        <v>1.0002532190696329</v>
      </c>
      <c r="H4">
        <f>C4-F4</f>
        <v>-9.8775386557317546E-2</v>
      </c>
      <c r="I4" s="36">
        <f>H4^2</f>
        <v>9.7565769895475076E-3</v>
      </c>
      <c r="J4" s="7"/>
      <c r="K4" s="7"/>
      <c r="L4" s="7"/>
      <c r="M4" s="7">
        <f>C4/$K$3</f>
        <v>-1.4437980035477203</v>
      </c>
      <c r="N4" s="7"/>
      <c r="O4" s="7">
        <f>M4</f>
        <v>-1.4437980035477203</v>
      </c>
      <c r="P4" s="7">
        <f>RANK(O4,$O$4:$O$124)</f>
        <v>115</v>
      </c>
      <c r="Q4" s="7">
        <f>M4</f>
        <v>-1.4437980035477203</v>
      </c>
      <c r="R4" s="7">
        <f>RANK(Q4,$Q$4:$Q$124)</f>
        <v>115</v>
      </c>
      <c r="S4" s="7">
        <v>1</v>
      </c>
      <c r="T4">
        <f>P4/(COUNT($M$4:$M$124)+1)-0.5</f>
        <v>0.44262295081967218</v>
      </c>
      <c r="U4">
        <f>SUM($T$4:T4)/S4</f>
        <v>0.44262295081967218</v>
      </c>
      <c r="V4">
        <f>(S4/11)*U4^2</f>
        <v>1.7810461508392179E-2</v>
      </c>
      <c r="X4">
        <f>R4/(COUNT($O$4:$O$124)+1)-0.5</f>
        <v>0.44262295081967218</v>
      </c>
      <c r="Y4">
        <f>SUM($X$4:X4)/S4</f>
        <v>0.44262295081967218</v>
      </c>
      <c r="Z4">
        <f>(S4/11)*Y4^2</f>
        <v>1.7810461508392179E-2</v>
      </c>
    </row>
    <row r="5" spans="1:32" ht="15.75" x14ac:dyDescent="0.25">
      <c r="A5" s="4">
        <v>42261</v>
      </c>
      <c r="B5">
        <v>3.25</v>
      </c>
      <c r="C5">
        <f t="shared" si="1"/>
        <v>-0.11202185792349731</v>
      </c>
      <c r="D5">
        <v>2.1831</v>
      </c>
      <c r="E5">
        <v>9.7218999999999998</v>
      </c>
      <c r="F5" s="15">
        <f t="shared" si="0"/>
        <v>2.5422079284331822E-4</v>
      </c>
      <c r="G5" s="15">
        <f t="shared" si="2"/>
        <v>1.0002542207928433</v>
      </c>
      <c r="H5">
        <f t="shared" ref="H5:H68" si="3">C5-F5</f>
        <v>-0.11227607871634063</v>
      </c>
      <c r="I5" s="36">
        <f t="shared" ref="I5:I68" si="4">H5^2</f>
        <v>1.2605917851917916E-2</v>
      </c>
      <c r="J5" s="7"/>
      <c r="K5" s="7"/>
      <c r="L5" s="7"/>
      <c r="M5" s="7">
        <f t="shared" ref="M5:M68" si="5">C5/$K$3</f>
        <v>-1.6416298884600677</v>
      </c>
      <c r="N5" s="7"/>
      <c r="O5" s="7">
        <f t="shared" ref="O5:O68" si="6">M5</f>
        <v>-1.6416298884600677</v>
      </c>
      <c r="P5" s="7">
        <f t="shared" ref="P5:P68" si="7">RANK(O5,$O$4:$O$124)</f>
        <v>117</v>
      </c>
      <c r="Q5" s="7">
        <f t="shared" ref="Q5:Q68" si="8">M5</f>
        <v>-1.6416298884600677</v>
      </c>
      <c r="R5" s="7">
        <f t="shared" ref="R5:R68" si="9">RANK(Q5,$Q$4:$Q$124)</f>
        <v>117</v>
      </c>
      <c r="S5" s="7">
        <v>2</v>
      </c>
      <c r="T5">
        <f t="shared" ref="T5:T68" si="10">P5/(COUNT($M$4:$M$124)+1)-0.5</f>
        <v>0.45901639344262291</v>
      </c>
      <c r="U5">
        <f>SUM($T$4:T5)/S5</f>
        <v>0.45081967213114754</v>
      </c>
      <c r="V5">
        <f t="shared" ref="V5:V68" si="11">(S5/11)*U5^2</f>
        <v>3.6952432141897341E-2</v>
      </c>
      <c r="X5">
        <f t="shared" ref="X5:X68" si="12">R5/(COUNT($O$4:$O$124)+1)-0.5</f>
        <v>0.45901639344262291</v>
      </c>
      <c r="Y5">
        <f>SUM($X$4:X5)/S5</f>
        <v>0.45081967213114754</v>
      </c>
      <c r="Z5">
        <f t="shared" ref="Z5:Z68" si="13">(S5/11)*Y5^2</f>
        <v>3.6952432141897341E-2</v>
      </c>
    </row>
    <row r="6" spans="1:32" ht="15.75" x14ac:dyDescent="0.25">
      <c r="A6" s="4">
        <v>42262</v>
      </c>
      <c r="B6">
        <v>3.2</v>
      </c>
      <c r="C6">
        <f t="shared" si="1"/>
        <v>-1.538461538461533E-2</v>
      </c>
      <c r="D6">
        <v>2.2867000000000002</v>
      </c>
      <c r="E6">
        <v>9.6042000000000005</v>
      </c>
      <c r="F6" s="15">
        <f t="shared" si="0"/>
        <v>2.5127953516657087E-4</v>
      </c>
      <c r="G6" s="15">
        <f t="shared" si="2"/>
        <v>1.0002512795351666</v>
      </c>
      <c r="H6">
        <f t="shared" si="3"/>
        <v>-1.5635894919781901E-2</v>
      </c>
      <c r="I6" s="36">
        <f t="shared" si="4"/>
        <v>2.4448120994246148E-4</v>
      </c>
      <c r="J6" s="7"/>
      <c r="K6" s="7"/>
      <c r="L6" s="7"/>
      <c r="M6" s="7">
        <f t="shared" si="5"/>
        <v>-0.22545461132322042</v>
      </c>
      <c r="N6" s="7"/>
      <c r="O6" s="7">
        <f t="shared" si="6"/>
        <v>-0.22545461132322042</v>
      </c>
      <c r="P6" s="7">
        <f t="shared" si="7"/>
        <v>71</v>
      </c>
      <c r="Q6" s="7">
        <f t="shared" si="8"/>
        <v>-0.22545461132322042</v>
      </c>
      <c r="R6" s="7">
        <f t="shared" si="9"/>
        <v>71</v>
      </c>
      <c r="S6" s="7">
        <v>3</v>
      </c>
      <c r="T6">
        <f t="shared" si="10"/>
        <v>8.1967213114754078E-2</v>
      </c>
      <c r="U6">
        <f>SUM($T$4:T6)/S6</f>
        <v>0.32786885245901637</v>
      </c>
      <c r="V6">
        <f t="shared" si="11"/>
        <v>2.9317632112579702E-2</v>
      </c>
      <c r="X6">
        <f t="shared" si="12"/>
        <v>8.1967213114754078E-2</v>
      </c>
      <c r="Y6">
        <f>SUM($X$4:X6)/S6</f>
        <v>0.32786885245901637</v>
      </c>
      <c r="Z6">
        <f t="shared" si="13"/>
        <v>2.9317632112579702E-2</v>
      </c>
    </row>
    <row r="7" spans="1:32" ht="15.75" x14ac:dyDescent="0.25">
      <c r="A7" s="4">
        <v>42263</v>
      </c>
      <c r="B7">
        <v>3.34</v>
      </c>
      <c r="C7">
        <f t="shared" si="1"/>
        <v>4.37499999999999E-2</v>
      </c>
      <c r="D7">
        <v>2.294</v>
      </c>
      <c r="E7">
        <v>9.5228999999999999</v>
      </c>
      <c r="F7" s="15">
        <f t="shared" si="0"/>
        <v>2.4924605341358763E-4</v>
      </c>
      <c r="G7" s="15">
        <f t="shared" si="2"/>
        <v>1.0002492460534136</v>
      </c>
      <c r="H7">
        <f t="shared" si="3"/>
        <v>4.3500753946586312E-2</v>
      </c>
      <c r="I7" s="36">
        <f t="shared" si="4"/>
        <v>1.8923155939214447E-3</v>
      </c>
      <c r="J7" s="7"/>
      <c r="K7" s="7"/>
      <c r="L7" s="7"/>
      <c r="M7" s="7">
        <f t="shared" si="5"/>
        <v>0.64113655095040889</v>
      </c>
      <c r="N7" s="7"/>
      <c r="O7" s="7">
        <f t="shared" si="6"/>
        <v>0.64113655095040889</v>
      </c>
      <c r="P7" s="7">
        <f t="shared" si="7"/>
        <v>23</v>
      </c>
      <c r="Q7" s="7">
        <f t="shared" si="8"/>
        <v>0.64113655095040889</v>
      </c>
      <c r="R7" s="7">
        <f t="shared" si="9"/>
        <v>24</v>
      </c>
      <c r="S7" s="7">
        <v>4</v>
      </c>
      <c r="T7">
        <f t="shared" si="10"/>
        <v>-0.31147540983606559</v>
      </c>
      <c r="U7">
        <f>SUM($T$4:T7)/S7</f>
        <v>0.16803278688524589</v>
      </c>
      <c r="V7">
        <f t="shared" si="11"/>
        <v>1.0267279079426352E-2</v>
      </c>
      <c r="X7">
        <f t="shared" si="12"/>
        <v>-0.30327868852459017</v>
      </c>
      <c r="Y7">
        <f>SUM($X$4:X7)/S7</f>
        <v>0.17008196721311475</v>
      </c>
      <c r="Z7">
        <f t="shared" si="13"/>
        <v>1.0519227480393833E-2</v>
      </c>
    </row>
    <row r="8" spans="1:32" ht="15.75" x14ac:dyDescent="0.25">
      <c r="A8" s="4">
        <v>42264</v>
      </c>
      <c r="B8">
        <v>3.2</v>
      </c>
      <c r="C8">
        <f t="shared" si="1"/>
        <v>-4.1916167664670566E-2</v>
      </c>
      <c r="D8">
        <v>2.1903000000000001</v>
      </c>
      <c r="E8">
        <v>9.5274999999999999</v>
      </c>
      <c r="F8" s="15">
        <f t="shared" si="0"/>
        <v>2.4936114913254315E-4</v>
      </c>
      <c r="G8" s="15">
        <f t="shared" si="2"/>
        <v>1.0002493611491325</v>
      </c>
      <c r="H8">
        <f t="shared" si="3"/>
        <v>-4.2165528813803109E-2</v>
      </c>
      <c r="I8" s="36">
        <f t="shared" si="4"/>
        <v>1.7779318201476602E-3</v>
      </c>
      <c r="J8" s="7"/>
      <c r="K8" s="7"/>
      <c r="L8" s="7"/>
      <c r="M8" s="7">
        <f t="shared" si="5"/>
        <v>-0.61426256378482291</v>
      </c>
      <c r="N8" s="7"/>
      <c r="O8" s="7">
        <f t="shared" si="6"/>
        <v>-0.61426256378482291</v>
      </c>
      <c r="P8" s="7">
        <f t="shared" si="7"/>
        <v>94</v>
      </c>
      <c r="Q8" s="7">
        <f t="shared" si="8"/>
        <v>-0.61426256378482291</v>
      </c>
      <c r="R8" s="7">
        <f t="shared" si="9"/>
        <v>94</v>
      </c>
      <c r="S8" s="7">
        <v>5</v>
      </c>
      <c r="T8">
        <f t="shared" si="10"/>
        <v>0.27049180327868849</v>
      </c>
      <c r="U8">
        <f>SUM($T$4:T8)/S8</f>
        <v>0.18852459016393441</v>
      </c>
      <c r="V8">
        <f t="shared" si="11"/>
        <v>1.6155236862036106E-2</v>
      </c>
      <c r="X8">
        <f t="shared" si="12"/>
        <v>0.27049180327868849</v>
      </c>
      <c r="Y8">
        <f>SUM($X$4:X8)/S8</f>
        <v>0.1901639344262295</v>
      </c>
      <c r="Z8">
        <f t="shared" si="13"/>
        <v>1.6437419071119688E-2</v>
      </c>
    </row>
    <row r="9" spans="1:32" ht="15.75" x14ac:dyDescent="0.25">
      <c r="A9" s="4">
        <v>42265</v>
      </c>
      <c r="B9">
        <v>3.08</v>
      </c>
      <c r="C9">
        <f t="shared" si="1"/>
        <v>-3.7500000000000033E-2</v>
      </c>
      <c r="D9">
        <v>2.1335999999999999</v>
      </c>
      <c r="E9">
        <v>9.5728000000000009</v>
      </c>
      <c r="F9" s="15">
        <f t="shared" si="0"/>
        <v>2.5049433433821378E-4</v>
      </c>
      <c r="G9" s="15">
        <f t="shared" si="2"/>
        <v>1.0002504943343382</v>
      </c>
      <c r="H9">
        <f t="shared" si="3"/>
        <v>-3.7750494334338247E-2</v>
      </c>
      <c r="I9" s="36">
        <f t="shared" si="4"/>
        <v>1.4250998224869041E-3</v>
      </c>
      <c r="J9" s="7"/>
      <c r="K9" s="7"/>
      <c r="L9" s="7"/>
      <c r="M9" s="7">
        <f t="shared" si="5"/>
        <v>-0.54954561510035216</v>
      </c>
      <c r="N9" s="7"/>
      <c r="O9" s="7">
        <f t="shared" si="6"/>
        <v>-0.54954561510035216</v>
      </c>
      <c r="P9" s="7">
        <f t="shared" si="7"/>
        <v>91</v>
      </c>
      <c r="Q9" s="7">
        <f t="shared" si="8"/>
        <v>-0.54954561510035216</v>
      </c>
      <c r="R9" s="7">
        <f t="shared" si="9"/>
        <v>91</v>
      </c>
      <c r="S9" s="7">
        <v>6</v>
      </c>
      <c r="T9">
        <f t="shared" si="10"/>
        <v>0.24590163934426235</v>
      </c>
      <c r="U9">
        <f>SUM($T$4:T9)/S9</f>
        <v>0.19808743169398904</v>
      </c>
      <c r="V9">
        <f t="shared" si="11"/>
        <v>2.1402889415520421E-2</v>
      </c>
      <c r="X9">
        <f t="shared" si="12"/>
        <v>0.24590163934426235</v>
      </c>
      <c r="Y9">
        <f>SUM($X$4:X9)/S9</f>
        <v>0.19945355191256831</v>
      </c>
      <c r="Z9">
        <f t="shared" si="13"/>
        <v>2.169911965665795E-2</v>
      </c>
    </row>
    <row r="10" spans="1:32" ht="15.75" x14ac:dyDescent="0.25">
      <c r="A10" s="4">
        <v>42268</v>
      </c>
      <c r="B10">
        <v>2.91</v>
      </c>
      <c r="C10">
        <f t="shared" si="1"/>
        <v>-5.5194805194805172E-2</v>
      </c>
      <c r="D10">
        <v>2.2012</v>
      </c>
      <c r="E10">
        <v>9.5913000000000004</v>
      </c>
      <c r="F10" s="15">
        <f t="shared" si="0"/>
        <v>2.5095697981369902E-4</v>
      </c>
      <c r="G10" s="15">
        <f t="shared" si="2"/>
        <v>1.0002509569798137</v>
      </c>
      <c r="H10">
        <f t="shared" si="3"/>
        <v>-5.5445762174618871E-2</v>
      </c>
      <c r="I10" s="36">
        <f t="shared" si="4"/>
        <v>3.0742325431243967E-3</v>
      </c>
      <c r="J10" s="7"/>
      <c r="K10" s="7"/>
      <c r="L10" s="7"/>
      <c r="M10" s="7">
        <f t="shared" si="5"/>
        <v>-0.80885501789662118</v>
      </c>
      <c r="N10" s="7"/>
      <c r="O10" s="7">
        <f t="shared" si="6"/>
        <v>-0.80885501789662118</v>
      </c>
      <c r="P10" s="7">
        <f t="shared" si="7"/>
        <v>101</v>
      </c>
      <c r="Q10" s="7">
        <f t="shared" si="8"/>
        <v>-0.80885501789662118</v>
      </c>
      <c r="R10" s="7">
        <f t="shared" si="9"/>
        <v>101</v>
      </c>
      <c r="S10" s="7">
        <v>7</v>
      </c>
      <c r="T10">
        <f t="shared" si="10"/>
        <v>0.32786885245901642</v>
      </c>
      <c r="U10">
        <f>SUM($T$4:T10)/S10</f>
        <v>0.21662763466042151</v>
      </c>
      <c r="V10">
        <f t="shared" si="11"/>
        <v>2.9862974971816673E-2</v>
      </c>
      <c r="X10">
        <f t="shared" si="12"/>
        <v>0.32786885245901642</v>
      </c>
      <c r="Y10">
        <f>SUM($X$4:X10)/S10</f>
        <v>0.2177985948477752</v>
      </c>
      <c r="Z10">
        <f t="shared" si="13"/>
        <v>3.0186690493059755E-2</v>
      </c>
    </row>
    <row r="11" spans="1:32" ht="15.75" x14ac:dyDescent="0.25">
      <c r="A11" s="4">
        <v>42269</v>
      </c>
      <c r="B11">
        <v>2.83</v>
      </c>
      <c r="C11">
        <f t="shared" si="1"/>
        <v>-2.7491408934707928E-2</v>
      </c>
      <c r="D11">
        <v>2.1337000000000002</v>
      </c>
      <c r="E11">
        <v>9.6486999999999998</v>
      </c>
      <c r="F11" s="15">
        <f t="shared" si="0"/>
        <v>2.5239193562431872E-4</v>
      </c>
      <c r="G11" s="15">
        <f t="shared" si="2"/>
        <v>1.0002523919356243</v>
      </c>
      <c r="H11">
        <f t="shared" si="3"/>
        <v>-2.7743800870332246E-2</v>
      </c>
      <c r="I11" s="36">
        <f t="shared" si="4"/>
        <v>7.6971848673264829E-4</v>
      </c>
      <c r="J11" s="7"/>
      <c r="K11" s="7"/>
      <c r="L11" s="7"/>
      <c r="M11" s="7">
        <f t="shared" si="5"/>
        <v>-0.40287421954664993</v>
      </c>
      <c r="N11" s="7"/>
      <c r="O11" s="7">
        <f t="shared" si="6"/>
        <v>-0.40287421954664993</v>
      </c>
      <c r="P11" s="7">
        <f t="shared" si="7"/>
        <v>78</v>
      </c>
      <c r="Q11" s="7">
        <f t="shared" si="8"/>
        <v>-0.40287421954664993</v>
      </c>
      <c r="R11" s="7">
        <f t="shared" si="9"/>
        <v>78</v>
      </c>
      <c r="S11" s="7">
        <v>8</v>
      </c>
      <c r="T11">
        <f t="shared" si="10"/>
        <v>0.13934426229508201</v>
      </c>
      <c r="U11">
        <f>SUM($T$4:T11)/S11</f>
        <v>0.20696721311475408</v>
      </c>
      <c r="V11">
        <f t="shared" si="11"/>
        <v>3.1153038039627663E-2</v>
      </c>
      <c r="X11">
        <f t="shared" si="12"/>
        <v>0.13934426229508201</v>
      </c>
      <c r="Y11">
        <f>SUM($X$4:X11)/S11</f>
        <v>0.20799180327868855</v>
      </c>
      <c r="Z11">
        <f t="shared" si="13"/>
        <v>3.1462247440815036E-2</v>
      </c>
    </row>
    <row r="12" spans="1:32" ht="15.75" x14ac:dyDescent="0.25">
      <c r="A12" s="4">
        <v>42270</v>
      </c>
      <c r="B12">
        <v>2.64</v>
      </c>
      <c r="C12">
        <f t="shared" si="1"/>
        <v>-6.7137809187279129E-2</v>
      </c>
      <c r="D12">
        <v>2.1497000000000002</v>
      </c>
      <c r="E12">
        <v>9.6641999999999992</v>
      </c>
      <c r="F12" s="15">
        <f t="shared" si="0"/>
        <v>2.5277929523448428E-4</v>
      </c>
      <c r="G12" s="15">
        <f t="shared" si="2"/>
        <v>1.0002527792952345</v>
      </c>
      <c r="H12">
        <f t="shared" si="3"/>
        <v>-6.7390588482513614E-2</v>
      </c>
      <c r="I12" s="36">
        <f t="shared" si="4"/>
        <v>4.5414914160194966E-3</v>
      </c>
      <c r="J12" s="7"/>
      <c r="K12" s="7"/>
      <c r="L12" s="7"/>
      <c r="M12" s="7">
        <f t="shared" si="5"/>
        <v>-0.98387436390168947</v>
      </c>
      <c r="N12" s="7"/>
      <c r="O12" s="7">
        <f t="shared" si="6"/>
        <v>-0.98387436390168947</v>
      </c>
      <c r="P12" s="7">
        <f t="shared" si="7"/>
        <v>105</v>
      </c>
      <c r="Q12" s="7">
        <f t="shared" si="8"/>
        <v>-0.98387436390168947</v>
      </c>
      <c r="R12" s="7">
        <f t="shared" si="9"/>
        <v>105</v>
      </c>
      <c r="S12" s="7">
        <v>9</v>
      </c>
      <c r="T12">
        <f t="shared" si="10"/>
        <v>0.36065573770491799</v>
      </c>
      <c r="U12">
        <f>SUM($T$4:T12)/S12</f>
        <v>0.22404371584699451</v>
      </c>
      <c r="V12">
        <f t="shared" si="11"/>
        <v>4.1069116317705399E-2</v>
      </c>
      <c r="X12">
        <f t="shared" si="12"/>
        <v>0.36065573770491799</v>
      </c>
      <c r="Y12">
        <f>SUM($X$4:X12)/S12</f>
        <v>0.22495446265938071</v>
      </c>
      <c r="Z12">
        <f t="shared" si="13"/>
        <v>4.1403690221212403E-2</v>
      </c>
    </row>
    <row r="13" spans="1:32" ht="15.75" x14ac:dyDescent="0.25">
      <c r="A13" s="4">
        <v>42271</v>
      </c>
      <c r="B13">
        <v>2.73</v>
      </c>
      <c r="C13">
        <f t="shared" si="1"/>
        <v>3.4090909090909033E-2</v>
      </c>
      <c r="D13">
        <v>2.1265999999999998</v>
      </c>
      <c r="E13">
        <v>9.6738</v>
      </c>
      <c r="F13" s="15">
        <f t="shared" si="0"/>
        <v>2.5301918090403497E-4</v>
      </c>
      <c r="G13" s="15">
        <f t="shared" si="2"/>
        <v>1.000253019180904</v>
      </c>
      <c r="H13">
        <f t="shared" si="3"/>
        <v>3.3837889910004998E-2</v>
      </c>
      <c r="I13" s="36">
        <f t="shared" si="4"/>
        <v>1.1450027935616181E-3</v>
      </c>
      <c r="J13" s="7"/>
      <c r="K13" s="7"/>
      <c r="L13" s="7"/>
      <c r="M13" s="7">
        <f t="shared" si="5"/>
        <v>0.4995869228185007</v>
      </c>
      <c r="N13" s="7"/>
      <c r="O13" s="7">
        <f t="shared" si="6"/>
        <v>0.4995869228185007</v>
      </c>
      <c r="P13" s="7">
        <f t="shared" si="7"/>
        <v>31</v>
      </c>
      <c r="Q13" s="7">
        <f t="shared" si="8"/>
        <v>0.4995869228185007</v>
      </c>
      <c r="R13" s="7">
        <f t="shared" si="9"/>
        <v>32</v>
      </c>
      <c r="S13" s="7">
        <v>10</v>
      </c>
      <c r="T13">
        <f t="shared" si="10"/>
        <v>-0.24590163934426229</v>
      </c>
      <c r="U13">
        <f>SUM($T$4:T13)/S13</f>
        <v>0.17704918032786882</v>
      </c>
      <c r="V13">
        <f t="shared" si="11"/>
        <v>2.8496738413427463E-2</v>
      </c>
      <c r="X13">
        <f t="shared" si="12"/>
        <v>-0.23770491803278687</v>
      </c>
      <c r="Y13">
        <f>SUM($X$4:X13)/S13</f>
        <v>0.17868852459016396</v>
      </c>
      <c r="Z13">
        <f t="shared" si="13"/>
        <v>2.9026898927463299E-2</v>
      </c>
    </row>
    <row r="14" spans="1:32" ht="15.75" x14ac:dyDescent="0.25">
      <c r="A14" s="4">
        <v>42272</v>
      </c>
      <c r="B14">
        <v>2.63</v>
      </c>
      <c r="C14">
        <f t="shared" si="1"/>
        <v>-3.6630036630036659E-2</v>
      </c>
      <c r="D14">
        <v>2.1623000000000001</v>
      </c>
      <c r="E14">
        <v>9.6707999999999998</v>
      </c>
      <c r="F14" s="15">
        <f t="shared" si="0"/>
        <v>2.5294421888188978E-4</v>
      </c>
      <c r="G14" s="15">
        <f t="shared" si="2"/>
        <v>1.0002529442188819</v>
      </c>
      <c r="H14">
        <f t="shared" si="3"/>
        <v>-3.6882980848918549E-2</v>
      </c>
      <c r="I14" s="36">
        <f t="shared" si="4"/>
        <v>1.3603542763016925E-3</v>
      </c>
      <c r="J14" s="7"/>
      <c r="K14" s="7"/>
      <c r="L14" s="7"/>
      <c r="M14" s="7">
        <f t="shared" si="5"/>
        <v>-0.53679669362671756</v>
      </c>
      <c r="N14" s="7"/>
      <c r="O14" s="7">
        <f t="shared" si="6"/>
        <v>-0.53679669362671756</v>
      </c>
      <c r="P14" s="7">
        <f t="shared" si="7"/>
        <v>89</v>
      </c>
      <c r="Q14" s="7">
        <f t="shared" si="8"/>
        <v>-0.53679669362671756</v>
      </c>
      <c r="R14" s="7">
        <f t="shared" si="9"/>
        <v>89</v>
      </c>
      <c r="S14" s="7">
        <v>11</v>
      </c>
      <c r="T14">
        <f t="shared" si="10"/>
        <v>0.22950819672131151</v>
      </c>
      <c r="U14">
        <f>SUM($T$4:T14)/S14</f>
        <v>0.1818181818181818</v>
      </c>
      <c r="V14">
        <f t="shared" si="11"/>
        <v>3.3057851239669415E-2</v>
      </c>
      <c r="X14">
        <f t="shared" si="12"/>
        <v>0.22950819672131151</v>
      </c>
      <c r="Y14">
        <f>SUM($X$4:X14)/S14</f>
        <v>0.18330849478390465</v>
      </c>
      <c r="Z14">
        <f t="shared" si="13"/>
        <v>3.3602004259940796E-2</v>
      </c>
    </row>
    <row r="15" spans="1:32" ht="15.75" x14ac:dyDescent="0.25">
      <c r="A15" s="4">
        <v>42275</v>
      </c>
      <c r="B15">
        <v>2.42</v>
      </c>
      <c r="C15">
        <f t="shared" si="1"/>
        <v>-7.9847908745247137E-2</v>
      </c>
      <c r="D15">
        <v>2.0949</v>
      </c>
      <c r="E15">
        <v>9.7843</v>
      </c>
      <c r="F15" s="15">
        <f t="shared" si="0"/>
        <v>2.557788582027154E-4</v>
      </c>
      <c r="G15" s="15">
        <f t="shared" si="2"/>
        <v>1.0002557788582027</v>
      </c>
      <c r="H15">
        <f t="shared" si="3"/>
        <v>-8.0103687603449852E-2</v>
      </c>
      <c r="I15" s="36">
        <f t="shared" si="4"/>
        <v>6.4166007676710853E-3</v>
      </c>
      <c r="J15" s="7"/>
      <c r="K15" s="7"/>
      <c r="L15" s="7"/>
      <c r="M15" s="7">
        <f t="shared" si="5"/>
        <v>-1.1701351500235624</v>
      </c>
      <c r="N15" s="7"/>
      <c r="O15" s="7">
        <f t="shared" si="6"/>
        <v>-1.1701351500235624</v>
      </c>
      <c r="P15" s="7">
        <f t="shared" si="7"/>
        <v>111</v>
      </c>
      <c r="Q15" s="7">
        <f t="shared" si="8"/>
        <v>-1.1701351500235624</v>
      </c>
      <c r="R15" s="7">
        <f t="shared" si="9"/>
        <v>111</v>
      </c>
      <c r="S15" s="7">
        <v>12</v>
      </c>
      <c r="T15">
        <f t="shared" si="10"/>
        <v>0.4098360655737705</v>
      </c>
      <c r="U15">
        <f>SUM($T$4:T15)/S15</f>
        <v>0.20081967213114751</v>
      </c>
      <c r="V15">
        <f t="shared" si="11"/>
        <v>4.3994771688939907E-2</v>
      </c>
      <c r="X15">
        <f t="shared" si="12"/>
        <v>0.4098360655737705</v>
      </c>
      <c r="Y15">
        <f>SUM($X$4:X15)/S15</f>
        <v>0.20218579234972678</v>
      </c>
      <c r="Z15">
        <f t="shared" si="13"/>
        <v>4.4595375957912908E-2</v>
      </c>
    </row>
    <row r="16" spans="1:32" ht="15.75" x14ac:dyDescent="0.25">
      <c r="A16" s="4">
        <v>42276</v>
      </c>
      <c r="B16">
        <v>2.39</v>
      </c>
      <c r="C16">
        <f t="shared" si="1"/>
        <v>-1.2396694214875952E-2</v>
      </c>
      <c r="D16">
        <v>2.0508000000000002</v>
      </c>
      <c r="E16">
        <v>9.7726000000000006</v>
      </c>
      <c r="F16" s="15">
        <f t="shared" si="0"/>
        <v>2.5548678823095194E-4</v>
      </c>
      <c r="G16" s="15">
        <f t="shared" si="2"/>
        <v>1.000255486788231</v>
      </c>
      <c r="H16">
        <f t="shared" si="3"/>
        <v>-1.2652181003106904E-2</v>
      </c>
      <c r="I16" s="36">
        <f t="shared" si="4"/>
        <v>1.6007768413537921E-4</v>
      </c>
      <c r="J16" s="7"/>
      <c r="K16" s="7"/>
      <c r="L16" s="7"/>
      <c r="M16" s="7">
        <f t="shared" si="5"/>
        <v>-0.18166797193399939</v>
      </c>
      <c r="N16" s="7"/>
      <c r="O16" s="7">
        <f t="shared" si="6"/>
        <v>-0.18166797193399939</v>
      </c>
      <c r="P16" s="7">
        <f t="shared" si="7"/>
        <v>62</v>
      </c>
      <c r="Q16" s="7">
        <f t="shared" si="8"/>
        <v>-0.18166797193399939</v>
      </c>
      <c r="R16" s="7">
        <f t="shared" si="9"/>
        <v>62</v>
      </c>
      <c r="S16" s="7">
        <v>13</v>
      </c>
      <c r="T16">
        <f t="shared" si="10"/>
        <v>8.1967213114754189E-3</v>
      </c>
      <c r="U16">
        <f>SUM($T$4:T16)/S16</f>
        <v>0.18600252206809581</v>
      </c>
      <c r="V16">
        <f t="shared" si="11"/>
        <v>4.0887290618545652E-2</v>
      </c>
      <c r="X16">
        <f t="shared" si="12"/>
        <v>8.1967213114754189E-3</v>
      </c>
      <c r="Y16">
        <f>SUM($X$4:X16)/S16</f>
        <v>0.18726355611601514</v>
      </c>
      <c r="Z16">
        <f t="shared" si="13"/>
        <v>4.1443573894527949E-2</v>
      </c>
    </row>
    <row r="17" spans="1:26" ht="15.75" x14ac:dyDescent="0.25">
      <c r="A17" s="4">
        <v>42277</v>
      </c>
      <c r="B17">
        <v>2.44</v>
      </c>
      <c r="C17">
        <f t="shared" si="1"/>
        <v>2.0920502092050135E-2</v>
      </c>
      <c r="D17">
        <v>2.0367999999999999</v>
      </c>
      <c r="E17">
        <v>9.6963000000000008</v>
      </c>
      <c r="F17" s="15">
        <f t="shared" si="0"/>
        <v>2.5358133089836699E-4</v>
      </c>
      <c r="G17" s="15">
        <f t="shared" si="2"/>
        <v>1.0002535813308984</v>
      </c>
      <c r="H17">
        <f t="shared" si="3"/>
        <v>2.0666920761151768E-2</v>
      </c>
      <c r="I17" s="36">
        <f t="shared" si="4"/>
        <v>4.2712161374772601E-4</v>
      </c>
      <c r="J17" s="7"/>
      <c r="K17" s="7"/>
      <c r="L17" s="7"/>
      <c r="M17" s="7">
        <f t="shared" si="5"/>
        <v>0.30658053841023697</v>
      </c>
      <c r="N17" s="7"/>
      <c r="O17" s="7">
        <f t="shared" si="6"/>
        <v>0.30658053841023697</v>
      </c>
      <c r="P17" s="7">
        <f t="shared" si="7"/>
        <v>40</v>
      </c>
      <c r="Q17" s="7">
        <f t="shared" si="8"/>
        <v>0.30658053841023697</v>
      </c>
      <c r="R17" s="7">
        <f t="shared" si="9"/>
        <v>41</v>
      </c>
      <c r="S17" s="7">
        <v>14</v>
      </c>
      <c r="T17">
        <f t="shared" si="10"/>
        <v>-0.17213114754098363</v>
      </c>
      <c r="U17">
        <f>SUM($T$4:T17)/S17</f>
        <v>0.16042154566744729</v>
      </c>
      <c r="V17">
        <f t="shared" si="11"/>
        <v>3.2753728400060023E-2</v>
      </c>
      <c r="X17">
        <f t="shared" si="12"/>
        <v>-0.16393442622950821</v>
      </c>
      <c r="Y17">
        <f>SUM($X$4:X17)/S17</f>
        <v>0.16217798594847774</v>
      </c>
      <c r="Z17">
        <f t="shared" si="13"/>
        <v>3.3474889797115E-2</v>
      </c>
    </row>
    <row r="18" spans="1:26" ht="15.75" x14ac:dyDescent="0.25">
      <c r="A18" s="4">
        <v>42278</v>
      </c>
      <c r="B18">
        <v>2.36</v>
      </c>
      <c r="C18">
        <f t="shared" si="1"/>
        <v>-3.2786885245901669E-2</v>
      </c>
      <c r="D18">
        <v>2.0367999999999999</v>
      </c>
      <c r="E18">
        <v>9.6281999999999996</v>
      </c>
      <c r="F18" s="15">
        <f t="shared" si="0"/>
        <v>2.5187953742111802E-4</v>
      </c>
      <c r="G18" s="15">
        <f t="shared" si="2"/>
        <v>1.0002518795374211</v>
      </c>
      <c r="H18">
        <f t="shared" si="3"/>
        <v>-3.3038764783322787E-2</v>
      </c>
      <c r="I18" s="36">
        <f t="shared" si="4"/>
        <v>1.09155997840773E-3</v>
      </c>
      <c r="J18" s="7"/>
      <c r="K18" s="7"/>
      <c r="L18" s="7"/>
      <c r="M18" s="7">
        <f t="shared" si="5"/>
        <v>-0.48047704052489809</v>
      </c>
      <c r="N18" s="7"/>
      <c r="O18" s="7">
        <f t="shared" si="6"/>
        <v>-0.48047704052489809</v>
      </c>
      <c r="P18" s="7">
        <f t="shared" si="7"/>
        <v>84</v>
      </c>
      <c r="Q18" s="7">
        <f t="shared" si="8"/>
        <v>-0.48047704052489809</v>
      </c>
      <c r="R18" s="7">
        <f t="shared" si="9"/>
        <v>84</v>
      </c>
      <c r="S18" s="7">
        <v>15</v>
      </c>
      <c r="T18">
        <f t="shared" si="10"/>
        <v>0.18852459016393441</v>
      </c>
      <c r="U18">
        <f>SUM($T$4:T18)/S18</f>
        <v>0.16229508196721307</v>
      </c>
      <c r="V18">
        <f t="shared" si="11"/>
        <v>3.5917764041924191E-2</v>
      </c>
      <c r="X18">
        <f t="shared" si="12"/>
        <v>0.18852459016393441</v>
      </c>
      <c r="Y18">
        <f>SUM($X$4:X18)/S18</f>
        <v>0.16393442622950818</v>
      </c>
      <c r="Z18">
        <f t="shared" si="13"/>
        <v>3.6647040140724625E-2</v>
      </c>
    </row>
    <row r="19" spans="1:26" ht="15.75" x14ac:dyDescent="0.25">
      <c r="A19" s="4">
        <v>42279</v>
      </c>
      <c r="B19">
        <v>2.56</v>
      </c>
      <c r="C19">
        <f t="shared" si="1"/>
        <v>8.4745762711864486E-2</v>
      </c>
      <c r="D19">
        <v>1.9929000000000001</v>
      </c>
      <c r="E19">
        <v>9.5782000000000007</v>
      </c>
      <c r="F19" s="15">
        <f t="shared" si="0"/>
        <v>2.5062938485120867E-4</v>
      </c>
      <c r="G19" s="15">
        <f t="shared" si="2"/>
        <v>1.0002506293848512</v>
      </c>
      <c r="H19">
        <f t="shared" si="3"/>
        <v>8.4495133327013278E-2</v>
      </c>
      <c r="I19" s="36">
        <f t="shared" si="4"/>
        <v>7.1394275559497501E-3</v>
      </c>
      <c r="J19" s="7"/>
      <c r="K19" s="7"/>
      <c r="L19" s="7"/>
      <c r="M19" s="7">
        <f t="shared" si="5"/>
        <v>1.2419109945770672</v>
      </c>
      <c r="N19" s="7"/>
      <c r="O19" s="7">
        <f t="shared" si="6"/>
        <v>1.2419109945770672</v>
      </c>
      <c r="P19" s="7">
        <f t="shared" si="7"/>
        <v>9</v>
      </c>
      <c r="Q19" s="7">
        <f t="shared" si="8"/>
        <v>1.2419109945770672</v>
      </c>
      <c r="R19" s="7">
        <f t="shared" si="9"/>
        <v>10</v>
      </c>
      <c r="S19" s="7">
        <v>16</v>
      </c>
      <c r="T19">
        <f t="shared" si="10"/>
        <v>-0.42622950819672134</v>
      </c>
      <c r="U19">
        <f>SUM($T$4:T19)/S19</f>
        <v>0.12551229508196718</v>
      </c>
      <c r="V19">
        <f t="shared" si="11"/>
        <v>2.2913943587989535E-2</v>
      </c>
      <c r="X19">
        <f t="shared" si="12"/>
        <v>-0.41803278688524592</v>
      </c>
      <c r="Y19">
        <f>SUM($X$4:X19)/S19</f>
        <v>0.12756147540983603</v>
      </c>
      <c r="Z19">
        <f t="shared" si="13"/>
        <v>2.3668261830886116E-2</v>
      </c>
    </row>
    <row r="20" spans="1:26" ht="15.75" x14ac:dyDescent="0.25">
      <c r="A20" s="4">
        <v>42282</v>
      </c>
      <c r="B20">
        <v>2.94</v>
      </c>
      <c r="C20">
        <f t="shared" si="1"/>
        <v>0.14843749999999994</v>
      </c>
      <c r="D20">
        <v>2.0562</v>
      </c>
      <c r="E20">
        <v>9.4962999999999997</v>
      </c>
      <c r="F20" s="15">
        <f t="shared" si="0"/>
        <v>2.4858040535491455E-4</v>
      </c>
      <c r="G20" s="15">
        <f t="shared" si="2"/>
        <v>1.0002485804053549</v>
      </c>
      <c r="H20">
        <f t="shared" si="3"/>
        <v>0.14818891959464503</v>
      </c>
      <c r="I20" s="36">
        <f t="shared" si="4"/>
        <v>2.1959955890628168E-2</v>
      </c>
      <c r="J20" s="7"/>
      <c r="K20" s="7"/>
      <c r="L20" s="7"/>
      <c r="M20" s="7">
        <f t="shared" si="5"/>
        <v>2.1752847264388913</v>
      </c>
      <c r="N20" s="7"/>
      <c r="O20" s="7">
        <f t="shared" si="6"/>
        <v>2.1752847264388913</v>
      </c>
      <c r="P20" s="7">
        <f t="shared" si="7"/>
        <v>5</v>
      </c>
      <c r="Q20" s="7">
        <f t="shared" si="8"/>
        <v>2.1752847264388913</v>
      </c>
      <c r="R20" s="7">
        <f t="shared" si="9"/>
        <v>5</v>
      </c>
      <c r="S20" s="7">
        <v>17</v>
      </c>
      <c r="T20">
        <f t="shared" si="10"/>
        <v>-0.45901639344262296</v>
      </c>
      <c r="U20">
        <f>SUM($T$4:T20)/S20</f>
        <v>9.1128254580520693E-2</v>
      </c>
      <c r="V20">
        <f t="shared" si="11"/>
        <v>1.2834009028106112E-2</v>
      </c>
      <c r="X20">
        <f t="shared" si="12"/>
        <v>-0.45901639344262296</v>
      </c>
      <c r="Y20">
        <f>SUM($X$4:X20)/S20</f>
        <v>9.3056894889103153E-2</v>
      </c>
      <c r="Z20">
        <f t="shared" si="13"/>
        <v>1.3382996060802461E-2</v>
      </c>
    </row>
    <row r="21" spans="1:26" ht="15.75" x14ac:dyDescent="0.25">
      <c r="A21" s="4">
        <v>42283</v>
      </c>
      <c r="B21">
        <v>3.51</v>
      </c>
      <c r="C21">
        <f t="shared" si="1"/>
        <v>0.1938775510204081</v>
      </c>
      <c r="D21">
        <v>2.0314999999999999</v>
      </c>
      <c r="E21">
        <v>9.4918999999999993</v>
      </c>
      <c r="F21" s="15">
        <f t="shared" si="0"/>
        <v>2.4847028261354431E-4</v>
      </c>
      <c r="G21" s="15">
        <f t="shared" si="2"/>
        <v>1.0002484702826135</v>
      </c>
      <c r="H21">
        <f t="shared" si="3"/>
        <v>0.19362908073779456</v>
      </c>
      <c r="I21" s="36">
        <f t="shared" si="4"/>
        <v>3.7492220907363365E-2</v>
      </c>
      <c r="J21" s="7"/>
      <c r="K21" s="7"/>
      <c r="L21" s="7"/>
      <c r="M21" s="7">
        <f t="shared" si="5"/>
        <v>2.8411882141242666</v>
      </c>
      <c r="N21" s="7"/>
      <c r="O21" s="7">
        <f t="shared" si="6"/>
        <v>2.8411882141242666</v>
      </c>
      <c r="P21" s="7">
        <f t="shared" si="7"/>
        <v>3</v>
      </c>
      <c r="Q21" s="7">
        <f t="shared" si="8"/>
        <v>2.8411882141242666</v>
      </c>
      <c r="R21" s="7">
        <f t="shared" si="9"/>
        <v>3</v>
      </c>
      <c r="S21" s="7">
        <v>18</v>
      </c>
      <c r="T21">
        <f t="shared" si="10"/>
        <v>-0.47540983606557374</v>
      </c>
      <c r="U21">
        <f>SUM($T$4:T21)/S21</f>
        <v>5.9653916211293234E-2</v>
      </c>
      <c r="V21">
        <f t="shared" si="11"/>
        <v>5.8231468134719898E-3</v>
      </c>
      <c r="X21">
        <f t="shared" si="12"/>
        <v>-0.47540983606557374</v>
      </c>
      <c r="Y21">
        <f>SUM($X$4:X21)/S21</f>
        <v>6.1475409836065552E-2</v>
      </c>
      <c r="Z21">
        <f t="shared" si="13"/>
        <v>6.1841880237472778E-3</v>
      </c>
    </row>
    <row r="22" spans="1:26" ht="15.75" x14ac:dyDescent="0.25">
      <c r="A22" s="4">
        <v>42284</v>
      </c>
      <c r="B22">
        <v>2.94</v>
      </c>
      <c r="C22">
        <f t="shared" si="1"/>
        <v>-0.16239316239316237</v>
      </c>
      <c r="D22">
        <v>2.0668000000000002</v>
      </c>
      <c r="E22">
        <v>9.4591999999999992</v>
      </c>
      <c r="F22" s="15">
        <f t="shared" si="0"/>
        <v>2.4765173212171199E-4</v>
      </c>
      <c r="G22" s="15">
        <f t="shared" si="2"/>
        <v>1.0002476517321217</v>
      </c>
      <c r="H22">
        <f t="shared" si="3"/>
        <v>-0.16264081412528408</v>
      </c>
      <c r="I22" s="36">
        <f t="shared" si="4"/>
        <v>2.6452034419335208E-2</v>
      </c>
      <c r="J22" s="7"/>
      <c r="K22" s="7"/>
      <c r="L22" s="7"/>
      <c r="M22" s="7">
        <f t="shared" si="5"/>
        <v>-2.3797986750784457</v>
      </c>
      <c r="N22" s="7"/>
      <c r="O22" s="7">
        <f t="shared" si="6"/>
        <v>-2.3797986750784457</v>
      </c>
      <c r="P22" s="7">
        <f t="shared" si="7"/>
        <v>121</v>
      </c>
      <c r="Q22" s="7">
        <f t="shared" si="8"/>
        <v>-2.3797986750784457</v>
      </c>
      <c r="R22" s="7">
        <f t="shared" si="9"/>
        <v>121</v>
      </c>
      <c r="S22" s="7">
        <v>19</v>
      </c>
      <c r="T22">
        <f t="shared" si="10"/>
        <v>0.49180327868852458</v>
      </c>
      <c r="U22">
        <f>SUM($T$4:T22)/S22</f>
        <v>8.2398619499568573E-2</v>
      </c>
      <c r="V22">
        <f t="shared" si="11"/>
        <v>1.1727374310296268E-2</v>
      </c>
      <c r="X22">
        <f t="shared" si="12"/>
        <v>0.49180327868852458</v>
      </c>
      <c r="Y22">
        <f>SUM($X$4:X22)/S22</f>
        <v>8.4124245038826553E-2</v>
      </c>
      <c r="Z22">
        <f t="shared" si="13"/>
        <v>1.2223716678518013E-2</v>
      </c>
    </row>
    <row r="23" spans="1:26" ht="15.75" x14ac:dyDescent="0.25">
      <c r="A23" s="4">
        <v>42285</v>
      </c>
      <c r="B23">
        <v>3.12</v>
      </c>
      <c r="C23">
        <f t="shared" si="1"/>
        <v>6.1224489795918421E-2</v>
      </c>
      <c r="D23">
        <v>2.1040000000000001</v>
      </c>
      <c r="E23">
        <v>9.4025999999999996</v>
      </c>
      <c r="F23" s="15">
        <f t="shared" si="0"/>
        <v>2.4623433731174593E-4</v>
      </c>
      <c r="G23" s="15">
        <f t="shared" si="2"/>
        <v>1.0002462343373117</v>
      </c>
      <c r="H23">
        <f t="shared" si="3"/>
        <v>6.0978255458606676E-2</v>
      </c>
      <c r="I23" s="36">
        <f t="shared" si="4"/>
        <v>3.7183476387750948E-3</v>
      </c>
      <c r="J23" s="7"/>
      <c r="K23" s="7"/>
      <c r="L23" s="7"/>
      <c r="M23" s="7">
        <f t="shared" si="5"/>
        <v>0.89721733077608523</v>
      </c>
      <c r="N23" s="7"/>
      <c r="O23" s="7">
        <f t="shared" si="6"/>
        <v>0.89721733077608523</v>
      </c>
      <c r="P23" s="7">
        <f t="shared" si="7"/>
        <v>14</v>
      </c>
      <c r="Q23" s="7">
        <f t="shared" si="8"/>
        <v>0.89721733077608523</v>
      </c>
      <c r="R23" s="7">
        <f t="shared" si="9"/>
        <v>15</v>
      </c>
      <c r="S23" s="7">
        <v>20</v>
      </c>
      <c r="T23">
        <f t="shared" si="10"/>
        <v>-0.38524590163934425</v>
      </c>
      <c r="U23">
        <f>SUM($T$4:T23)/S23</f>
        <v>5.9016393442622925E-2</v>
      </c>
      <c r="V23">
        <f t="shared" si="11"/>
        <v>6.3326085363172111E-3</v>
      </c>
      <c r="X23">
        <f t="shared" si="12"/>
        <v>-0.37704918032786883</v>
      </c>
      <c r="Y23">
        <f>SUM($X$4:X23)/S23</f>
        <v>6.1065573770491786E-2</v>
      </c>
      <c r="Z23">
        <f t="shared" si="13"/>
        <v>6.7800078180352266E-3</v>
      </c>
    </row>
    <row r="24" spans="1:26" ht="15.75" x14ac:dyDescent="0.25">
      <c r="A24" s="4">
        <v>42286</v>
      </c>
      <c r="B24">
        <v>3.05</v>
      </c>
      <c r="C24">
        <f t="shared" si="1"/>
        <v>-2.2435897435897526E-2</v>
      </c>
      <c r="D24">
        <v>2.0880999999999998</v>
      </c>
      <c r="E24">
        <v>9.3792000000000009</v>
      </c>
      <c r="F24" s="15">
        <f t="shared" si="0"/>
        <v>2.4564813355554271E-4</v>
      </c>
      <c r="G24" s="15">
        <f t="shared" si="2"/>
        <v>1.0002456481335555</v>
      </c>
      <c r="H24">
        <f t="shared" si="3"/>
        <v>-2.2681545569453069E-2</v>
      </c>
      <c r="I24" s="36">
        <f t="shared" si="4"/>
        <v>5.144525094191761E-4</v>
      </c>
      <c r="J24" s="7"/>
      <c r="K24" s="7"/>
      <c r="L24" s="7"/>
      <c r="M24" s="7">
        <f t="shared" si="5"/>
        <v>-0.32878797484636557</v>
      </c>
      <c r="N24" s="7"/>
      <c r="O24" s="7">
        <f t="shared" si="6"/>
        <v>-0.32878797484636557</v>
      </c>
      <c r="P24" s="7">
        <f t="shared" si="7"/>
        <v>75</v>
      </c>
      <c r="Q24" s="7">
        <f t="shared" si="8"/>
        <v>-0.32878797484636557</v>
      </c>
      <c r="R24" s="7">
        <f t="shared" si="9"/>
        <v>75</v>
      </c>
      <c r="S24" s="7">
        <v>21</v>
      </c>
      <c r="T24">
        <f t="shared" si="10"/>
        <v>0.11475409836065575</v>
      </c>
      <c r="U24">
        <f>SUM($T$4:T24)/S24</f>
        <v>6.167056986729115E-2</v>
      </c>
      <c r="V24">
        <f t="shared" si="11"/>
        <v>7.2607675402622928E-3</v>
      </c>
      <c r="X24">
        <f t="shared" si="12"/>
        <v>0.11475409836065575</v>
      </c>
      <c r="Y24">
        <f>SUM($X$4:X24)/S24</f>
        <v>6.3622170179547216E-2</v>
      </c>
      <c r="Z24">
        <f t="shared" si="13"/>
        <v>7.7275810277691471E-3</v>
      </c>
    </row>
    <row r="25" spans="1:26" ht="15.75" x14ac:dyDescent="0.25">
      <c r="A25" s="4">
        <v>42289</v>
      </c>
      <c r="B25">
        <v>2.96</v>
      </c>
      <c r="C25">
        <f t="shared" si="1"/>
        <v>-2.9508196721311431E-2</v>
      </c>
      <c r="D25">
        <v>2.0880999999999998</v>
      </c>
      <c r="E25">
        <v>9.3475000000000001</v>
      </c>
      <c r="F25" s="15">
        <f t="shared" si="0"/>
        <v>2.4485380332017748E-4</v>
      </c>
      <c r="G25" s="15">
        <f t="shared" si="2"/>
        <v>1.0002448538033202</v>
      </c>
      <c r="H25">
        <f t="shared" si="3"/>
        <v>-2.9753050524631609E-2</v>
      </c>
      <c r="I25" s="36">
        <f t="shared" si="4"/>
        <v>8.8524401552128129E-4</v>
      </c>
      <c r="J25" s="7"/>
      <c r="K25" s="7"/>
      <c r="L25" s="7"/>
      <c r="M25" s="7">
        <f t="shared" si="5"/>
        <v>-0.43242933647240728</v>
      </c>
      <c r="N25" s="7"/>
      <c r="O25" s="7">
        <f t="shared" si="6"/>
        <v>-0.43242933647240728</v>
      </c>
      <c r="P25" s="7">
        <f t="shared" si="7"/>
        <v>80</v>
      </c>
      <c r="Q25" s="7">
        <f t="shared" si="8"/>
        <v>-0.43242933647240728</v>
      </c>
      <c r="R25" s="7">
        <f t="shared" si="9"/>
        <v>80</v>
      </c>
      <c r="S25" s="7">
        <v>22</v>
      </c>
      <c r="T25">
        <f t="shared" si="10"/>
        <v>0.15573770491803274</v>
      </c>
      <c r="U25">
        <f>SUM($T$4:T25)/S25</f>
        <v>6.5946348733233948E-2</v>
      </c>
      <c r="V25">
        <f t="shared" si="11"/>
        <v>8.6978418224906134E-3</v>
      </c>
      <c r="X25">
        <f t="shared" si="12"/>
        <v>0.15573770491803274</v>
      </c>
      <c r="Y25">
        <f>SUM($X$4:X25)/S25</f>
        <v>6.780923994038747E-2</v>
      </c>
      <c r="Z25">
        <f t="shared" si="13"/>
        <v>9.1961860425860791E-3</v>
      </c>
    </row>
    <row r="26" spans="1:26" ht="15.75" x14ac:dyDescent="0.25">
      <c r="A26" s="4">
        <v>42290</v>
      </c>
      <c r="B26">
        <v>2.85</v>
      </c>
      <c r="C26">
        <f t="shared" si="1"/>
        <v>-3.7162162162162123E-2</v>
      </c>
      <c r="D26">
        <v>2.0438999999999998</v>
      </c>
      <c r="E26">
        <v>9.3893000000000004</v>
      </c>
      <c r="F26" s="15">
        <f t="shared" si="0"/>
        <v>2.4590116846501253E-4</v>
      </c>
      <c r="G26" s="15">
        <f t="shared" si="2"/>
        <v>1.000245901168465</v>
      </c>
      <c r="H26">
        <f t="shared" si="3"/>
        <v>-3.7408063330627135E-2</v>
      </c>
      <c r="I26" s="36">
        <f t="shared" si="4"/>
        <v>1.3993632021482105E-3</v>
      </c>
      <c r="J26" s="7"/>
      <c r="K26" s="7"/>
      <c r="L26" s="7"/>
      <c r="M26" s="7">
        <f t="shared" si="5"/>
        <v>-0.54459475370305066</v>
      </c>
      <c r="N26" s="7"/>
      <c r="O26" s="7">
        <f t="shared" si="6"/>
        <v>-0.54459475370305066</v>
      </c>
      <c r="P26" s="7">
        <f t="shared" si="7"/>
        <v>90</v>
      </c>
      <c r="Q26" s="7">
        <f t="shared" si="8"/>
        <v>-0.54459475370305066</v>
      </c>
      <c r="R26" s="7">
        <f t="shared" si="9"/>
        <v>90</v>
      </c>
      <c r="S26" s="7">
        <v>23</v>
      </c>
      <c r="T26">
        <f t="shared" si="10"/>
        <v>0.23770491803278693</v>
      </c>
      <c r="U26">
        <f>SUM($T$4:T26)/S26</f>
        <v>7.3414112615823215E-2</v>
      </c>
      <c r="V26">
        <f t="shared" si="11"/>
        <v>1.1269230401534708E-2</v>
      </c>
      <c r="X26">
        <f t="shared" si="12"/>
        <v>0.23770491803278693</v>
      </c>
      <c r="Y26">
        <f>SUM($X$4:X26)/S26</f>
        <v>7.5196008553100491E-2</v>
      </c>
      <c r="Z26">
        <f t="shared" si="13"/>
        <v>1.1822919377573921E-2</v>
      </c>
    </row>
    <row r="27" spans="1:26" ht="15.75" x14ac:dyDescent="0.25">
      <c r="A27" s="4">
        <v>42291</v>
      </c>
      <c r="B27">
        <v>2.83</v>
      </c>
      <c r="C27">
        <f t="shared" si="1"/>
        <v>-7.017543859649129E-3</v>
      </c>
      <c r="D27">
        <v>1.9718</v>
      </c>
      <c r="E27">
        <v>9.4246999999999996</v>
      </c>
      <c r="F27" s="15">
        <f t="shared" si="0"/>
        <v>2.4678785939191705E-4</v>
      </c>
      <c r="G27" s="15">
        <f t="shared" si="2"/>
        <v>1.0002467878593919</v>
      </c>
      <c r="H27">
        <f t="shared" si="3"/>
        <v>-7.2643317190410461E-3</v>
      </c>
      <c r="I27" s="36">
        <f t="shared" si="4"/>
        <v>5.2770515324265842E-5</v>
      </c>
      <c r="J27" s="7"/>
      <c r="K27" s="7"/>
      <c r="L27" s="7"/>
      <c r="M27" s="7">
        <f t="shared" si="5"/>
        <v>-0.10283894551585539</v>
      </c>
      <c r="N27" s="7"/>
      <c r="O27" s="7">
        <f t="shared" si="6"/>
        <v>-0.10283894551585539</v>
      </c>
      <c r="P27" s="7">
        <f t="shared" si="7"/>
        <v>56</v>
      </c>
      <c r="Q27" s="7">
        <f t="shared" si="8"/>
        <v>-0.10283894551585539</v>
      </c>
      <c r="R27" s="7">
        <f t="shared" si="9"/>
        <v>57</v>
      </c>
      <c r="S27" s="7">
        <v>24</v>
      </c>
      <c r="T27">
        <f t="shared" si="10"/>
        <v>-4.0983606557377039E-2</v>
      </c>
      <c r="U27">
        <f>SUM($T$4:T27)/S27</f>
        <v>6.8647540983606536E-2</v>
      </c>
      <c r="V27">
        <f t="shared" si="11"/>
        <v>1.0281785199482047E-2</v>
      </c>
      <c r="X27">
        <f t="shared" si="12"/>
        <v>-3.278688524590162E-2</v>
      </c>
      <c r="Y27">
        <f>SUM($X$4:X27)/S27</f>
        <v>7.0696721311475405E-2</v>
      </c>
      <c r="Z27">
        <f t="shared" si="13"/>
        <v>1.0904784881874373E-2</v>
      </c>
    </row>
    <row r="28" spans="1:26" ht="15.75" x14ac:dyDescent="0.25">
      <c r="A28" s="4">
        <v>42292</v>
      </c>
      <c r="B28">
        <v>2.94</v>
      </c>
      <c r="C28">
        <f t="shared" si="1"/>
        <v>3.8869257950529992E-2</v>
      </c>
      <c r="D28">
        <v>2.0175000000000001</v>
      </c>
      <c r="E28">
        <v>9.3559000000000001</v>
      </c>
      <c r="F28" s="15">
        <f t="shared" si="0"/>
        <v>2.4506431066528833E-4</v>
      </c>
      <c r="G28" s="15">
        <f t="shared" si="2"/>
        <v>1.0002450643106653</v>
      </c>
      <c r="H28">
        <f t="shared" si="3"/>
        <v>3.8624193639864704E-2</v>
      </c>
      <c r="I28" s="36">
        <f t="shared" si="4"/>
        <v>1.491828334329765E-3</v>
      </c>
      <c r="J28" s="7"/>
      <c r="K28" s="7"/>
      <c r="L28" s="7"/>
      <c r="M28" s="7">
        <f t="shared" si="5"/>
        <v>0.56961147383781974</v>
      </c>
      <c r="N28" s="7"/>
      <c r="O28" s="7">
        <f t="shared" si="6"/>
        <v>0.56961147383781974</v>
      </c>
      <c r="P28" s="7">
        <f t="shared" si="7"/>
        <v>28</v>
      </c>
      <c r="Q28" s="7">
        <f t="shared" si="8"/>
        <v>0.56961147383781974</v>
      </c>
      <c r="R28" s="7">
        <f t="shared" si="9"/>
        <v>29</v>
      </c>
      <c r="S28" s="7">
        <v>25</v>
      </c>
      <c r="T28">
        <f t="shared" si="10"/>
        <v>-0.27049180327868849</v>
      </c>
      <c r="U28">
        <f>SUM($T$4:T28)/S28</f>
        <v>5.5081967213114737E-2</v>
      </c>
      <c r="V28">
        <f t="shared" si="11"/>
        <v>6.8955070728787442E-3</v>
      </c>
      <c r="X28">
        <f t="shared" si="12"/>
        <v>-0.26229508196721313</v>
      </c>
      <c r="Y28">
        <f>SUM($X$4:X28)/S28</f>
        <v>5.7377049180327856E-2</v>
      </c>
      <c r="Z28">
        <f t="shared" si="13"/>
        <v>7.4821040287312776E-3</v>
      </c>
    </row>
    <row r="29" spans="1:26" ht="15.75" x14ac:dyDescent="0.25">
      <c r="A29" s="4">
        <v>42293</v>
      </c>
      <c r="B29">
        <v>2.81</v>
      </c>
      <c r="C29">
        <f t="shared" si="1"/>
        <v>-4.4217687074829898E-2</v>
      </c>
      <c r="D29">
        <v>2.0333999999999999</v>
      </c>
      <c r="E29">
        <v>9.3609000000000009</v>
      </c>
      <c r="F29" s="15">
        <f t="shared" si="0"/>
        <v>2.4518960500063969E-4</v>
      </c>
      <c r="G29" s="15">
        <f t="shared" si="2"/>
        <v>1.0002451896050006</v>
      </c>
      <c r="H29">
        <f t="shared" si="3"/>
        <v>-4.4462876679830537E-2</v>
      </c>
      <c r="I29" s="36">
        <f t="shared" si="4"/>
        <v>1.9769474026458183E-3</v>
      </c>
      <c r="J29" s="7"/>
      <c r="K29" s="7"/>
      <c r="L29" s="7"/>
      <c r="M29" s="7">
        <f t="shared" si="5"/>
        <v>-0.64799029444939382</v>
      </c>
      <c r="N29" s="7"/>
      <c r="O29" s="7">
        <f t="shared" si="6"/>
        <v>-0.64799029444939382</v>
      </c>
      <c r="P29" s="7">
        <f t="shared" si="7"/>
        <v>95</v>
      </c>
      <c r="Q29" s="7">
        <f t="shared" si="8"/>
        <v>-0.64799029444939382</v>
      </c>
      <c r="R29" s="7">
        <f t="shared" si="9"/>
        <v>95</v>
      </c>
      <c r="S29" s="7">
        <v>26</v>
      </c>
      <c r="T29">
        <f t="shared" si="10"/>
        <v>0.27868852459016391</v>
      </c>
      <c r="U29">
        <f>SUM($T$4:T29)/S29</f>
        <v>6.3682219419924316E-2</v>
      </c>
      <c r="V29">
        <f t="shared" si="11"/>
        <v>9.5855501660392761E-3</v>
      </c>
      <c r="X29">
        <f t="shared" si="12"/>
        <v>0.27868852459016391</v>
      </c>
      <c r="Y29">
        <f>SUM($X$4:X29)/S29</f>
        <v>6.5889029003783087E-2</v>
      </c>
      <c r="Z29">
        <f t="shared" si="13"/>
        <v>1.0261406156326872E-2</v>
      </c>
    </row>
    <row r="30" spans="1:26" ht="15.75" x14ac:dyDescent="0.25">
      <c r="A30" s="4">
        <v>42296</v>
      </c>
      <c r="B30">
        <v>2.71</v>
      </c>
      <c r="C30">
        <f t="shared" si="1"/>
        <v>-3.5587188612099675E-2</v>
      </c>
      <c r="D30">
        <v>2.0228000000000002</v>
      </c>
      <c r="E30">
        <v>9.3887</v>
      </c>
      <c r="F30" s="15">
        <f t="shared" si="0"/>
        <v>2.4588613733911302E-4</v>
      </c>
      <c r="G30" s="15">
        <f t="shared" si="2"/>
        <v>1.0002458861373391</v>
      </c>
      <c r="H30">
        <f t="shared" si="3"/>
        <v>-3.5833074749438788E-2</v>
      </c>
      <c r="I30" s="36">
        <f t="shared" si="4"/>
        <v>1.2840092459988678E-3</v>
      </c>
      <c r="J30" s="7"/>
      <c r="K30" s="7"/>
      <c r="L30" s="7"/>
      <c r="M30" s="7">
        <f t="shared" si="5"/>
        <v>-0.52151422548076132</v>
      </c>
      <c r="N30" s="7"/>
      <c r="O30" s="7">
        <f t="shared" si="6"/>
        <v>-0.52151422548076132</v>
      </c>
      <c r="P30" s="7">
        <f t="shared" si="7"/>
        <v>87</v>
      </c>
      <c r="Q30" s="7">
        <f t="shared" si="8"/>
        <v>-0.52151422548076132</v>
      </c>
      <c r="R30" s="7">
        <f t="shared" si="9"/>
        <v>87</v>
      </c>
      <c r="S30" s="7">
        <v>27</v>
      </c>
      <c r="T30">
        <f t="shared" si="10"/>
        <v>0.21311475409836067</v>
      </c>
      <c r="U30">
        <f>SUM($T$4:T30)/S30</f>
        <v>6.921675774134789E-2</v>
      </c>
      <c r="V30">
        <f t="shared" si="11"/>
        <v>1.1759627991823634E-2</v>
      </c>
      <c r="X30">
        <f t="shared" si="12"/>
        <v>0.21311475409836067</v>
      </c>
      <c r="Y30">
        <f>SUM($X$4:X30)/S30</f>
        <v>7.1341833636915583E-2</v>
      </c>
      <c r="Z30">
        <f t="shared" si="13"/>
        <v>1.249279501093529E-2</v>
      </c>
    </row>
    <row r="31" spans="1:26" ht="15.75" x14ac:dyDescent="0.25">
      <c r="A31" s="4">
        <v>42297</v>
      </c>
      <c r="B31">
        <v>2.66</v>
      </c>
      <c r="C31">
        <f t="shared" si="1"/>
        <v>-1.8450184501844952E-2</v>
      </c>
      <c r="D31">
        <v>2.0670000000000002</v>
      </c>
      <c r="E31">
        <v>9.3926999999999996</v>
      </c>
      <c r="F31" s="15">
        <f t="shared" si="0"/>
        <v>2.4598634329175972E-4</v>
      </c>
      <c r="G31" s="15">
        <f t="shared" si="2"/>
        <v>1.0002459863432918</v>
      </c>
      <c r="H31">
        <f t="shared" si="3"/>
        <v>-1.8696170845136712E-2</v>
      </c>
      <c r="I31" s="36">
        <f t="shared" si="4"/>
        <v>3.4954680427053998E-4</v>
      </c>
      <c r="J31" s="7"/>
      <c r="K31" s="7"/>
      <c r="L31" s="7"/>
      <c r="M31" s="7">
        <f t="shared" si="5"/>
        <v>-0.27037914642083627</v>
      </c>
      <c r="N31" s="7"/>
      <c r="O31" s="7">
        <f t="shared" si="6"/>
        <v>-0.27037914642083627</v>
      </c>
      <c r="P31" s="7">
        <f t="shared" si="7"/>
        <v>72</v>
      </c>
      <c r="Q31" s="7">
        <f t="shared" si="8"/>
        <v>-0.27037914642083627</v>
      </c>
      <c r="R31" s="7">
        <f t="shared" si="9"/>
        <v>72</v>
      </c>
      <c r="S31" s="7">
        <v>28</v>
      </c>
      <c r="T31">
        <f t="shared" si="10"/>
        <v>9.0163934426229497E-2</v>
      </c>
      <c r="U31">
        <f>SUM($T$4:T31)/S31</f>
        <v>6.9964871194379372E-2</v>
      </c>
      <c r="V31">
        <f t="shared" si="11"/>
        <v>1.2460211784990065E-2</v>
      </c>
      <c r="X31">
        <f t="shared" si="12"/>
        <v>9.0163934426229497E-2</v>
      </c>
      <c r="Y31">
        <f>SUM($X$4:X31)/S31</f>
        <v>7.201405152224824E-2</v>
      </c>
      <c r="Z31">
        <f t="shared" si="13"/>
        <v>1.320078738783388E-2</v>
      </c>
    </row>
    <row r="32" spans="1:26" ht="15.75" x14ac:dyDescent="0.25">
      <c r="A32" s="4">
        <v>42298</v>
      </c>
      <c r="B32">
        <v>2.6</v>
      </c>
      <c r="C32">
        <f t="shared" si="1"/>
        <v>-2.2556390977443629E-2</v>
      </c>
      <c r="D32">
        <v>2.0228000000000002</v>
      </c>
      <c r="E32">
        <v>9.407</v>
      </c>
      <c r="F32" s="15">
        <f t="shared" si="0"/>
        <v>2.4634454969274522E-4</v>
      </c>
      <c r="G32" s="15">
        <f t="shared" si="2"/>
        <v>1.0002463445496927</v>
      </c>
      <c r="H32">
        <f t="shared" si="3"/>
        <v>-2.2802735527136374E-2</v>
      </c>
      <c r="I32" s="36">
        <f t="shared" si="4"/>
        <v>5.199647475205274E-4</v>
      </c>
      <c r="J32" s="7"/>
      <c r="K32" s="7"/>
      <c r="L32" s="7"/>
      <c r="M32" s="7">
        <f t="shared" si="5"/>
        <v>-0.33055375344382087</v>
      </c>
      <c r="N32" s="7"/>
      <c r="O32" s="7">
        <f t="shared" si="6"/>
        <v>-0.33055375344382087</v>
      </c>
      <c r="P32" s="7">
        <f t="shared" si="7"/>
        <v>76</v>
      </c>
      <c r="Q32" s="7">
        <f t="shared" si="8"/>
        <v>-0.33055375344382087</v>
      </c>
      <c r="R32" s="7">
        <f t="shared" si="9"/>
        <v>76</v>
      </c>
      <c r="S32" s="7">
        <v>29</v>
      </c>
      <c r="T32">
        <f t="shared" si="10"/>
        <v>0.12295081967213117</v>
      </c>
      <c r="U32">
        <f>SUM($T$4:T32)/S32</f>
        <v>7.1791972866025983E-2</v>
      </c>
      <c r="V32">
        <f t="shared" si="11"/>
        <v>1.3588048515626373E-2</v>
      </c>
      <c r="X32">
        <f t="shared" si="12"/>
        <v>0.12295081967213117</v>
      </c>
      <c r="Y32">
        <f>SUM($X$4:X32)/S32</f>
        <v>7.3770491803278687E-2</v>
      </c>
      <c r="Z32">
        <f t="shared" si="13"/>
        <v>1.4347316215093692E-2</v>
      </c>
    </row>
    <row r="33" spans="1:26" ht="15.75" x14ac:dyDescent="0.25">
      <c r="A33" s="4">
        <v>42299</v>
      </c>
      <c r="B33">
        <v>2.62</v>
      </c>
      <c r="C33">
        <f t="shared" si="1"/>
        <v>7.6923076923076988E-3</v>
      </c>
      <c r="D33">
        <v>2.0263</v>
      </c>
      <c r="E33">
        <v>9.3343000000000007</v>
      </c>
      <c r="F33" s="15">
        <f t="shared" si="0"/>
        <v>2.4452297347865581E-4</v>
      </c>
      <c r="G33" s="15">
        <f t="shared" si="2"/>
        <v>1.0002445229734787</v>
      </c>
      <c r="H33">
        <f t="shared" si="3"/>
        <v>7.447784718829043E-3</v>
      </c>
      <c r="I33" s="36">
        <f t="shared" si="4"/>
        <v>5.5469497218023407E-5</v>
      </c>
      <c r="J33" s="7"/>
      <c r="K33" s="7"/>
      <c r="L33" s="7"/>
      <c r="M33" s="7">
        <f t="shared" si="5"/>
        <v>0.1127273056616107</v>
      </c>
      <c r="N33" s="7"/>
      <c r="O33" s="7">
        <f t="shared" si="6"/>
        <v>0.1127273056616107</v>
      </c>
      <c r="P33" s="7">
        <f t="shared" si="7"/>
        <v>50</v>
      </c>
      <c r="Q33" s="7">
        <f t="shared" si="8"/>
        <v>0.1127273056616107</v>
      </c>
      <c r="R33" s="7">
        <f t="shared" si="9"/>
        <v>51</v>
      </c>
      <c r="S33" s="7">
        <v>30</v>
      </c>
      <c r="T33">
        <f t="shared" si="10"/>
        <v>-9.0163934426229497E-2</v>
      </c>
      <c r="U33">
        <f>SUM($T$4:T33)/S33</f>
        <v>6.6393442622950799E-2</v>
      </c>
      <c r="V33">
        <f t="shared" si="11"/>
        <v>1.2022061518164706E-2</v>
      </c>
      <c r="X33">
        <f t="shared" si="12"/>
        <v>-8.1967213114754078E-2</v>
      </c>
      <c r="Y33">
        <f>SUM($X$4:X33)/S33</f>
        <v>6.8579234972677608E-2</v>
      </c>
      <c r="Z33">
        <f t="shared" si="13"/>
        <v>1.2826667643921074E-2</v>
      </c>
    </row>
    <row r="34" spans="1:26" ht="15.75" x14ac:dyDescent="0.25">
      <c r="A34" s="4">
        <v>42300</v>
      </c>
      <c r="B34">
        <v>2.65</v>
      </c>
      <c r="C34">
        <f t="shared" si="1"/>
        <v>1.1450381679389238E-2</v>
      </c>
      <c r="D34">
        <v>2.0865999999999998</v>
      </c>
      <c r="E34">
        <v>9.3175000000000008</v>
      </c>
      <c r="F34" s="15">
        <f t="shared" si="0"/>
        <v>2.4410185970413778E-4</v>
      </c>
      <c r="G34" s="15">
        <f t="shared" si="2"/>
        <v>1.0002441018597041</v>
      </c>
      <c r="H34">
        <f t="shared" si="3"/>
        <v>1.1206279819685101E-2</v>
      </c>
      <c r="I34" s="36">
        <f t="shared" si="4"/>
        <v>1.2558070739708153E-4</v>
      </c>
      <c r="J34" s="7"/>
      <c r="K34" s="7"/>
      <c r="L34" s="7"/>
      <c r="M34" s="7">
        <f t="shared" si="5"/>
        <v>0.1678001878169002</v>
      </c>
      <c r="N34" s="7"/>
      <c r="O34" s="7">
        <f t="shared" si="6"/>
        <v>0.1678001878169002</v>
      </c>
      <c r="P34" s="7">
        <f t="shared" si="7"/>
        <v>47</v>
      </c>
      <c r="Q34" s="7">
        <f t="shared" si="8"/>
        <v>0.1678001878169002</v>
      </c>
      <c r="R34" s="7">
        <f t="shared" si="9"/>
        <v>48</v>
      </c>
      <c r="S34" s="7">
        <v>31</v>
      </c>
      <c r="T34">
        <f t="shared" si="10"/>
        <v>-0.11475409836065575</v>
      </c>
      <c r="U34">
        <f>SUM($T$4:T34)/S34</f>
        <v>6.0549973558963487E-2</v>
      </c>
      <c r="V34">
        <f t="shared" si="11"/>
        <v>1.0332298021611501E-2</v>
      </c>
      <c r="X34">
        <f t="shared" si="12"/>
        <v>-0.10655737704918034</v>
      </c>
      <c r="Y34">
        <f>SUM($X$4:X34)/S34</f>
        <v>6.2929666842940254E-2</v>
      </c>
      <c r="Z34">
        <f t="shared" si="13"/>
        <v>1.1160402912533372E-2</v>
      </c>
    </row>
    <row r="35" spans="1:26" ht="15.75" x14ac:dyDescent="0.25">
      <c r="A35" s="4">
        <v>42303</v>
      </c>
      <c r="B35">
        <v>2.62</v>
      </c>
      <c r="C35">
        <f t="shared" si="1"/>
        <v>-1.1320754716981058E-2</v>
      </c>
      <c r="D35">
        <v>2.0564</v>
      </c>
      <c r="E35">
        <v>9.3518000000000008</v>
      </c>
      <c r="F35" s="15">
        <f t="shared" si="0"/>
        <v>2.4496156504705269E-4</v>
      </c>
      <c r="G35" s="15">
        <f t="shared" si="2"/>
        <v>1.0002449615650471</v>
      </c>
      <c r="H35">
        <f t="shared" si="3"/>
        <v>-1.1565716282028111E-2</v>
      </c>
      <c r="I35" s="36">
        <f t="shared" si="4"/>
        <v>1.3376579311637015E-4</v>
      </c>
      <c r="J35" s="7"/>
      <c r="K35" s="7"/>
      <c r="L35" s="7"/>
      <c r="M35" s="7">
        <f t="shared" si="5"/>
        <v>-0.1659005630491617</v>
      </c>
      <c r="N35" s="7"/>
      <c r="O35" s="7">
        <f t="shared" si="6"/>
        <v>-0.1659005630491617</v>
      </c>
      <c r="P35" s="7">
        <f t="shared" si="7"/>
        <v>61</v>
      </c>
      <c r="Q35" s="7">
        <f t="shared" si="8"/>
        <v>-0.1659005630491617</v>
      </c>
      <c r="R35" s="7">
        <f t="shared" si="9"/>
        <v>61</v>
      </c>
      <c r="S35" s="7">
        <v>32</v>
      </c>
      <c r="T35">
        <f t="shared" si="10"/>
        <v>0</v>
      </c>
      <c r="U35">
        <f>SUM($T$4:T35)/S35</f>
        <v>5.865778688524588E-2</v>
      </c>
      <c r="V35">
        <f t="shared" si="11"/>
        <v>1.0009413708436141E-2</v>
      </c>
      <c r="X35">
        <f t="shared" si="12"/>
        <v>0</v>
      </c>
      <c r="Y35">
        <f>SUM($X$4:X35)/S35</f>
        <v>6.0963114754098366E-2</v>
      </c>
      <c r="Z35">
        <f t="shared" si="13"/>
        <v>1.0811640321516701E-2</v>
      </c>
    </row>
    <row r="36" spans="1:26" ht="15.75" x14ac:dyDescent="0.25">
      <c r="A36" s="4">
        <v>42304</v>
      </c>
      <c r="B36">
        <v>2.63</v>
      </c>
      <c r="C36">
        <f t="shared" si="1"/>
        <v>3.8167938931296893E-3</v>
      </c>
      <c r="D36">
        <v>2.0369999999999999</v>
      </c>
      <c r="E36">
        <v>9.2766000000000002</v>
      </c>
      <c r="F36" s="15">
        <f t="shared" si="0"/>
        <v>2.4307637831033624E-4</v>
      </c>
      <c r="G36" s="15">
        <f t="shared" si="2"/>
        <v>1.0002430763783103</v>
      </c>
      <c r="H36">
        <f t="shared" si="3"/>
        <v>3.5737175148193531E-3</v>
      </c>
      <c r="I36" s="36">
        <f t="shared" si="4"/>
        <v>1.2771456875726613E-5</v>
      </c>
      <c r="J36" s="7"/>
      <c r="K36" s="7"/>
      <c r="L36" s="7"/>
      <c r="M36" s="7">
        <f t="shared" si="5"/>
        <v>5.5933395938965902E-2</v>
      </c>
      <c r="N36" s="7"/>
      <c r="O36" s="7">
        <f t="shared" si="6"/>
        <v>5.5933395938965902E-2</v>
      </c>
      <c r="P36" s="7">
        <f t="shared" si="7"/>
        <v>53</v>
      </c>
      <c r="Q36" s="7">
        <f t="shared" si="8"/>
        <v>5.5933395938965902E-2</v>
      </c>
      <c r="R36" s="7">
        <f t="shared" si="9"/>
        <v>54</v>
      </c>
      <c r="S36" s="7">
        <v>33</v>
      </c>
      <c r="T36">
        <f t="shared" si="10"/>
        <v>-6.5573770491803296E-2</v>
      </c>
      <c r="U36">
        <f>SUM($T$4:T36)/S36</f>
        <v>5.4893194237456512E-2</v>
      </c>
      <c r="V36">
        <f t="shared" si="11"/>
        <v>9.039788320773387E-3</v>
      </c>
      <c r="X36">
        <f t="shared" si="12"/>
        <v>-5.7377049180327877E-2</v>
      </c>
      <c r="Y36">
        <f>SUM($X$4:X36)/S36</f>
        <v>5.7377049180327877E-2</v>
      </c>
      <c r="Z36">
        <f t="shared" si="13"/>
        <v>9.8763773179252924E-3</v>
      </c>
    </row>
    <row r="37" spans="1:26" ht="15.75" x14ac:dyDescent="0.25">
      <c r="A37" s="4">
        <v>42305</v>
      </c>
      <c r="B37">
        <v>2.64</v>
      </c>
      <c r="C37">
        <f t="shared" si="1"/>
        <v>3.8022813688213808E-3</v>
      </c>
      <c r="D37">
        <v>2.1009000000000002</v>
      </c>
      <c r="E37">
        <v>9.2527000000000008</v>
      </c>
      <c r="F37" s="15">
        <f t="shared" si="0"/>
        <v>2.4247695892642973E-4</v>
      </c>
      <c r="G37" s="15">
        <f t="shared" si="2"/>
        <v>1.0002424769589264</v>
      </c>
      <c r="H37">
        <f t="shared" si="3"/>
        <v>3.5598044098949511E-3</v>
      </c>
      <c r="I37" s="36">
        <f t="shared" si="4"/>
        <v>1.2672207436707541E-5</v>
      </c>
      <c r="J37" s="7"/>
      <c r="K37" s="7"/>
      <c r="L37" s="7"/>
      <c r="M37" s="7">
        <f t="shared" si="5"/>
        <v>5.5720721429694746E-2</v>
      </c>
      <c r="N37" s="7"/>
      <c r="O37" s="7">
        <f t="shared" si="6"/>
        <v>5.5720721429694746E-2</v>
      </c>
      <c r="P37" s="7">
        <f t="shared" si="7"/>
        <v>54</v>
      </c>
      <c r="Q37" s="7">
        <f t="shared" si="8"/>
        <v>5.5720721429694746E-2</v>
      </c>
      <c r="R37" s="7">
        <f t="shared" si="9"/>
        <v>55</v>
      </c>
      <c r="S37" s="7">
        <v>34</v>
      </c>
      <c r="T37">
        <f t="shared" si="10"/>
        <v>-5.7377049180327877E-2</v>
      </c>
      <c r="U37">
        <f>SUM($T$4:T37)/S37</f>
        <v>5.1591128254580502E-2</v>
      </c>
      <c r="V37">
        <f t="shared" si="11"/>
        <v>8.2269012268854132E-3</v>
      </c>
      <c r="X37">
        <f t="shared" si="12"/>
        <v>-4.9180327868852458E-2</v>
      </c>
      <c r="Y37">
        <f>SUM($X$4:X37)/S37</f>
        <v>5.4243008678881391E-2</v>
      </c>
      <c r="Z37">
        <f t="shared" si="13"/>
        <v>9.0943941525695338E-3</v>
      </c>
    </row>
    <row r="38" spans="1:26" ht="15.75" x14ac:dyDescent="0.25">
      <c r="A38" s="4">
        <v>42306</v>
      </c>
      <c r="B38">
        <v>2.67</v>
      </c>
      <c r="C38">
        <f t="shared" si="1"/>
        <v>1.1363636363636289E-2</v>
      </c>
      <c r="D38">
        <v>2.1724999999999999</v>
      </c>
      <c r="E38">
        <v>9.2386999999999997</v>
      </c>
      <c r="F38" s="15">
        <f t="shared" si="0"/>
        <v>2.4212577386206746E-4</v>
      </c>
      <c r="G38" s="15">
        <f t="shared" si="2"/>
        <v>1.0002421257738621</v>
      </c>
      <c r="H38">
        <f t="shared" si="3"/>
        <v>1.1121510589774222E-2</v>
      </c>
      <c r="I38" s="36">
        <f t="shared" si="4"/>
        <v>1.2368799779846016E-4</v>
      </c>
      <c r="J38" s="7"/>
      <c r="K38" s="7"/>
      <c r="L38" s="7"/>
      <c r="M38" s="7">
        <f t="shared" si="5"/>
        <v>0.16652897427283275</v>
      </c>
      <c r="N38" s="7"/>
      <c r="O38" s="7">
        <f t="shared" si="6"/>
        <v>0.16652897427283275</v>
      </c>
      <c r="P38" s="7">
        <f t="shared" si="7"/>
        <v>48</v>
      </c>
      <c r="Q38" s="7">
        <f t="shared" si="8"/>
        <v>0.16652897427283275</v>
      </c>
      <c r="R38" s="7">
        <f t="shared" si="9"/>
        <v>49</v>
      </c>
      <c r="S38" s="7">
        <v>35</v>
      </c>
      <c r="T38">
        <f t="shared" si="10"/>
        <v>-0.10655737704918034</v>
      </c>
      <c r="U38">
        <f>SUM($T$4:T38)/S38</f>
        <v>4.7072599531615904E-2</v>
      </c>
      <c r="V38">
        <f t="shared" si="11"/>
        <v>7.0503669939305444E-3</v>
      </c>
      <c r="X38">
        <f t="shared" si="12"/>
        <v>-9.8360655737704916E-2</v>
      </c>
      <c r="Y38">
        <f>SUM($X$4:X38)/S38</f>
        <v>4.9882903981264638E-2</v>
      </c>
      <c r="Z38">
        <f t="shared" si="13"/>
        <v>7.9173312578311224E-3</v>
      </c>
    </row>
    <row r="39" spans="1:26" ht="15.75" x14ac:dyDescent="0.25">
      <c r="A39" s="4">
        <v>42307</v>
      </c>
      <c r="B39">
        <v>2.76</v>
      </c>
      <c r="C39">
        <f t="shared" si="1"/>
        <v>3.3707865168539276E-2</v>
      </c>
      <c r="D39">
        <v>2.1421000000000001</v>
      </c>
      <c r="E39">
        <v>9.2590000000000003</v>
      </c>
      <c r="F39" s="15">
        <f t="shared" si="0"/>
        <v>2.4263497756393804E-4</v>
      </c>
      <c r="G39" s="15">
        <f t="shared" si="2"/>
        <v>1.0002426349775639</v>
      </c>
      <c r="H39">
        <f t="shared" si="3"/>
        <v>3.3465230190975338E-2</v>
      </c>
      <c r="I39" s="36">
        <f t="shared" si="4"/>
        <v>1.1199216317349674E-3</v>
      </c>
      <c r="J39" s="7"/>
      <c r="K39" s="7"/>
      <c r="L39" s="7"/>
      <c r="M39" s="7">
        <f t="shared" si="5"/>
        <v>0.49397358660705698</v>
      </c>
      <c r="N39" s="7"/>
      <c r="O39" s="7">
        <f t="shared" si="6"/>
        <v>0.49397358660705698</v>
      </c>
      <c r="P39" s="7">
        <f t="shared" si="7"/>
        <v>32</v>
      </c>
      <c r="Q39" s="7">
        <f t="shared" si="8"/>
        <v>0.49397358660705698</v>
      </c>
      <c r="R39" s="7">
        <f t="shared" si="9"/>
        <v>33</v>
      </c>
      <c r="S39" s="7">
        <v>36</v>
      </c>
      <c r="T39">
        <f t="shared" si="10"/>
        <v>-0.23770491803278687</v>
      </c>
      <c r="U39">
        <f>SUM($T$4:T39)/S39</f>
        <v>3.9162112932604715E-2</v>
      </c>
      <c r="V39">
        <f t="shared" si="11"/>
        <v>5.0192872014962796E-3</v>
      </c>
      <c r="X39">
        <f t="shared" si="12"/>
        <v>-0.22950819672131145</v>
      </c>
      <c r="Y39">
        <f>SUM($X$4:X39)/S39</f>
        <v>4.2122040072859745E-2</v>
      </c>
      <c r="Z39">
        <f t="shared" si="13"/>
        <v>5.8066895778532447E-3</v>
      </c>
    </row>
    <row r="40" spans="1:26" ht="15.75" x14ac:dyDescent="0.25">
      <c r="A40" s="4">
        <v>42310</v>
      </c>
      <c r="B40">
        <v>2.88</v>
      </c>
      <c r="C40">
        <f t="shared" si="1"/>
        <v>4.3478260869565258E-2</v>
      </c>
      <c r="D40">
        <v>2.1709000000000001</v>
      </c>
      <c r="E40">
        <v>9.2248999999999999</v>
      </c>
      <c r="F40" s="15">
        <f t="shared" si="0"/>
        <v>2.4177956179705085E-4</v>
      </c>
      <c r="G40" s="15">
        <f t="shared" si="2"/>
        <v>1.0002417795617971</v>
      </c>
      <c r="H40">
        <f t="shared" si="3"/>
        <v>4.3236481307768207E-2</v>
      </c>
      <c r="I40" s="36">
        <f t="shared" si="4"/>
        <v>1.8693933158769895E-3</v>
      </c>
      <c r="J40" s="7"/>
      <c r="K40" s="7"/>
      <c r="L40" s="7"/>
      <c r="M40" s="7">
        <f t="shared" si="5"/>
        <v>0.63715433634823448</v>
      </c>
      <c r="N40" s="7"/>
      <c r="O40" s="7">
        <f t="shared" si="6"/>
        <v>0.63715433634823448</v>
      </c>
      <c r="P40" s="7">
        <f t="shared" si="7"/>
        <v>24</v>
      </c>
      <c r="Q40" s="7">
        <f t="shared" si="8"/>
        <v>0.63715433634823448</v>
      </c>
      <c r="R40" s="7">
        <f t="shared" si="9"/>
        <v>25</v>
      </c>
      <c r="S40" s="7">
        <v>37</v>
      </c>
      <c r="T40">
        <f t="shared" si="10"/>
        <v>-0.30327868852459017</v>
      </c>
      <c r="U40">
        <f>SUM($T$4:T40)/S40</f>
        <v>2.9906956136464314E-2</v>
      </c>
      <c r="V40">
        <f t="shared" si="11"/>
        <v>3.0085239034446198E-3</v>
      </c>
      <c r="X40">
        <f t="shared" si="12"/>
        <v>-0.29508196721311475</v>
      </c>
      <c r="Y40">
        <f>SUM($X$4:X40)/S40</f>
        <v>3.3008418254319889E-2</v>
      </c>
      <c r="Z40">
        <f t="shared" si="13"/>
        <v>3.6648690908298535E-3</v>
      </c>
    </row>
    <row r="41" spans="1:26" ht="15.75" x14ac:dyDescent="0.25">
      <c r="A41" s="4">
        <v>42311</v>
      </c>
      <c r="B41">
        <v>3.09</v>
      </c>
      <c r="C41">
        <f t="shared" si="1"/>
        <v>7.2916666666666657E-2</v>
      </c>
      <c r="D41">
        <v>2.2105000000000001</v>
      </c>
      <c r="E41">
        <v>9.2333999999999996</v>
      </c>
      <c r="F41" s="15">
        <f t="shared" si="0"/>
        <v>2.4199281351799939E-4</v>
      </c>
      <c r="G41" s="15">
        <f t="shared" si="2"/>
        <v>1.000241992813518</v>
      </c>
      <c r="H41">
        <f t="shared" si="3"/>
        <v>7.2674673853148658E-2</v>
      </c>
      <c r="I41" s="36">
        <f t="shared" si="4"/>
        <v>5.2816082196615296E-3</v>
      </c>
      <c r="J41" s="7"/>
      <c r="K41" s="7"/>
      <c r="L41" s="7"/>
      <c r="M41" s="7">
        <f t="shared" si="5"/>
        <v>1.0685609182506837</v>
      </c>
      <c r="N41" s="7"/>
      <c r="O41" s="7">
        <f t="shared" si="6"/>
        <v>1.0685609182506837</v>
      </c>
      <c r="P41" s="7">
        <f t="shared" si="7"/>
        <v>11</v>
      </c>
      <c r="Q41" s="7">
        <f t="shared" si="8"/>
        <v>1.0685609182506837</v>
      </c>
      <c r="R41" s="7">
        <f t="shared" si="9"/>
        <v>12</v>
      </c>
      <c r="S41" s="7">
        <v>38</v>
      </c>
      <c r="T41">
        <f t="shared" si="10"/>
        <v>-0.4098360655737705</v>
      </c>
      <c r="U41">
        <f>SUM($T$4:T41)/S41</f>
        <v>1.8334771354616031E-2</v>
      </c>
      <c r="V41">
        <f t="shared" si="11"/>
        <v>1.1612932676172585E-3</v>
      </c>
      <c r="X41">
        <f t="shared" si="12"/>
        <v>-0.40163934426229508</v>
      </c>
      <c r="Y41">
        <f>SUM($X$4:X41)/S41</f>
        <v>2.1570319240724761E-2</v>
      </c>
      <c r="Z41">
        <f t="shared" si="13"/>
        <v>1.6073263219616063E-3</v>
      </c>
    </row>
    <row r="42" spans="1:26" ht="15.75" x14ac:dyDescent="0.25">
      <c r="A42" s="4">
        <v>42312</v>
      </c>
      <c r="B42">
        <v>3.03</v>
      </c>
      <c r="C42">
        <f t="shared" si="1"/>
        <v>-1.9417475728155359E-2</v>
      </c>
      <c r="D42">
        <v>2.2250000000000001</v>
      </c>
      <c r="E42">
        <v>9.2637</v>
      </c>
      <c r="F42" s="15">
        <f t="shared" si="0"/>
        <v>2.4275285856600881E-4</v>
      </c>
      <c r="G42" s="15">
        <f t="shared" si="2"/>
        <v>1.000242752858566</v>
      </c>
      <c r="H42">
        <f t="shared" si="3"/>
        <v>-1.9660228586721368E-2</v>
      </c>
      <c r="I42" s="36">
        <f t="shared" si="4"/>
        <v>3.8652458808213606E-4</v>
      </c>
      <c r="J42" s="7"/>
      <c r="K42" s="7"/>
      <c r="L42" s="7"/>
      <c r="M42" s="7">
        <f t="shared" si="5"/>
        <v>-0.28455436380600763</v>
      </c>
      <c r="N42" s="7"/>
      <c r="O42" s="7">
        <f t="shared" si="6"/>
        <v>-0.28455436380600763</v>
      </c>
      <c r="P42" s="7">
        <f t="shared" si="7"/>
        <v>73</v>
      </c>
      <c r="Q42" s="7">
        <f t="shared" si="8"/>
        <v>-0.28455436380600763</v>
      </c>
      <c r="R42" s="7">
        <f t="shared" si="9"/>
        <v>73</v>
      </c>
      <c r="S42" s="7">
        <v>39</v>
      </c>
      <c r="T42">
        <f t="shared" si="10"/>
        <v>9.8360655737704916E-2</v>
      </c>
      <c r="U42">
        <f>SUM($T$4:T42)/S42</f>
        <v>2.0386717108028567E-2</v>
      </c>
      <c r="V42">
        <f t="shared" si="11"/>
        <v>1.4735555584789637E-3</v>
      </c>
      <c r="X42">
        <f t="shared" si="12"/>
        <v>9.8360655737704916E-2</v>
      </c>
      <c r="Y42">
        <f>SUM($X$4:X42)/S42</f>
        <v>2.3539302227826815E-2</v>
      </c>
      <c r="Z42">
        <f t="shared" si="13"/>
        <v>1.9645319295950843E-3</v>
      </c>
    </row>
    <row r="43" spans="1:26" ht="15.75" x14ac:dyDescent="0.25">
      <c r="A43" s="4">
        <v>42313</v>
      </c>
      <c r="B43">
        <v>2.83</v>
      </c>
      <c r="C43">
        <f t="shared" si="1"/>
        <v>-6.6006600660065917E-2</v>
      </c>
      <c r="D43">
        <v>2.2323</v>
      </c>
      <c r="E43">
        <v>9.2740000000000009</v>
      </c>
      <c r="F43" s="15">
        <f t="shared" si="0"/>
        <v>2.4301117584513143E-4</v>
      </c>
      <c r="G43" s="15">
        <f t="shared" si="2"/>
        <v>1.0002430111758451</v>
      </c>
      <c r="H43">
        <f t="shared" si="3"/>
        <v>-6.6249611835911049E-2</v>
      </c>
      <c r="I43" s="36">
        <f t="shared" si="4"/>
        <v>4.3890110684088853E-3</v>
      </c>
      <c r="J43" s="7"/>
      <c r="K43" s="7"/>
      <c r="L43" s="7"/>
      <c r="M43" s="7">
        <f t="shared" si="5"/>
        <v>-0.96729701227784548</v>
      </c>
      <c r="N43" s="7"/>
      <c r="O43" s="7">
        <f t="shared" si="6"/>
        <v>-0.96729701227784548</v>
      </c>
      <c r="P43" s="7">
        <f t="shared" si="7"/>
        <v>104</v>
      </c>
      <c r="Q43" s="7">
        <f t="shared" si="8"/>
        <v>-0.96729701227784548</v>
      </c>
      <c r="R43" s="7">
        <f t="shared" si="9"/>
        <v>104</v>
      </c>
      <c r="S43" s="7">
        <v>40</v>
      </c>
      <c r="T43">
        <f t="shared" si="10"/>
        <v>0.35245901639344257</v>
      </c>
      <c r="U43">
        <f>SUM($T$4:T43)/S43</f>
        <v>2.8688524590163918E-2</v>
      </c>
      <c r="V43">
        <f t="shared" si="11"/>
        <v>2.9928416114925081E-3</v>
      </c>
      <c r="X43">
        <f t="shared" si="12"/>
        <v>0.35245901639344257</v>
      </c>
      <c r="Y43">
        <f>SUM($X$4:X43)/S43</f>
        <v>3.1762295081967207E-2</v>
      </c>
      <c r="Z43">
        <f t="shared" si="13"/>
        <v>3.6685214140871206E-3</v>
      </c>
    </row>
    <row r="44" spans="1:26" ht="15.75" x14ac:dyDescent="0.25">
      <c r="A44" s="4">
        <v>42314</v>
      </c>
      <c r="B44">
        <v>3.15</v>
      </c>
      <c r="C44">
        <f t="shared" si="1"/>
        <v>0.11307420494699641</v>
      </c>
      <c r="D44">
        <v>2.3252000000000002</v>
      </c>
      <c r="E44">
        <v>9.3039000000000005</v>
      </c>
      <c r="F44" s="15">
        <f t="shared" si="0"/>
        <v>2.43760910803692E-4</v>
      </c>
      <c r="G44" s="15">
        <f t="shared" si="2"/>
        <v>1.0002437609108037</v>
      </c>
      <c r="H44">
        <f t="shared" si="3"/>
        <v>0.11283044403619272</v>
      </c>
      <c r="I44" s="36">
        <f t="shared" si="4"/>
        <v>1.2730709101404418E-2</v>
      </c>
      <c r="J44" s="7"/>
      <c r="K44" s="7"/>
      <c r="L44" s="7"/>
      <c r="M44" s="7">
        <f t="shared" si="5"/>
        <v>1.6570515602554767</v>
      </c>
      <c r="N44" s="7"/>
      <c r="O44" s="7">
        <f t="shared" si="6"/>
        <v>1.6570515602554767</v>
      </c>
      <c r="P44" s="7">
        <f t="shared" si="7"/>
        <v>7</v>
      </c>
      <c r="Q44" s="7">
        <f t="shared" si="8"/>
        <v>1.6570515602554767</v>
      </c>
      <c r="R44" s="7">
        <f t="shared" si="9"/>
        <v>7</v>
      </c>
      <c r="S44" s="7">
        <v>41</v>
      </c>
      <c r="T44">
        <f t="shared" si="10"/>
        <v>-0.44262295081967212</v>
      </c>
      <c r="U44">
        <f>SUM($T$4:T44)/S44</f>
        <v>1.7193122750899622E-2</v>
      </c>
      <c r="V44">
        <f t="shared" si="11"/>
        <v>1.1017947515479627E-3</v>
      </c>
      <c r="X44">
        <f t="shared" si="12"/>
        <v>-0.44262295081967212</v>
      </c>
      <c r="Y44">
        <f>SUM($X$4:X44)/S44</f>
        <v>2.019192323070771E-2</v>
      </c>
      <c r="Z44">
        <f t="shared" si="13"/>
        <v>1.5196603921769584E-3</v>
      </c>
    </row>
    <row r="45" spans="1:26" ht="15.75" x14ac:dyDescent="0.25">
      <c r="A45" s="4">
        <v>42317</v>
      </c>
      <c r="B45">
        <v>3.25</v>
      </c>
      <c r="C45">
        <f t="shared" si="1"/>
        <v>3.1746031746031772E-2</v>
      </c>
      <c r="D45">
        <v>2.3435999999999999</v>
      </c>
      <c r="E45">
        <v>9.3978000000000002</v>
      </c>
      <c r="F45" s="15">
        <f t="shared" si="0"/>
        <v>2.4611410058184013E-4</v>
      </c>
      <c r="G45" s="15">
        <f t="shared" si="2"/>
        <v>1.0002461141005818</v>
      </c>
      <c r="H45">
        <f t="shared" si="3"/>
        <v>3.1499917645449932E-2</v>
      </c>
      <c r="I45" s="36">
        <f t="shared" si="4"/>
        <v>9.9224481167012801E-4</v>
      </c>
      <c r="J45" s="7"/>
      <c r="K45" s="7"/>
      <c r="L45" s="7"/>
      <c r="M45" s="7">
        <f t="shared" si="5"/>
        <v>0.46522380114315526</v>
      </c>
      <c r="N45" s="7"/>
      <c r="O45" s="7">
        <f t="shared" si="6"/>
        <v>0.46522380114315526</v>
      </c>
      <c r="P45" s="7">
        <f t="shared" si="7"/>
        <v>34</v>
      </c>
      <c r="Q45" s="7">
        <f t="shared" si="8"/>
        <v>0.46522380114315526</v>
      </c>
      <c r="R45" s="7">
        <f t="shared" si="9"/>
        <v>35</v>
      </c>
      <c r="S45" s="7">
        <v>42</v>
      </c>
      <c r="T45">
        <f t="shared" si="10"/>
        <v>-0.22131147540983609</v>
      </c>
      <c r="U45">
        <f>SUM($T$4:T45)/S45</f>
        <v>1.1514441842310676E-2</v>
      </c>
      <c r="V45">
        <f t="shared" si="11"/>
        <v>5.0622359813437318E-4</v>
      </c>
      <c r="X45">
        <f t="shared" si="12"/>
        <v>-0.21311475409836067</v>
      </c>
      <c r="Y45">
        <f>SUM($X$4:X45)/S45</f>
        <v>1.4637002341920367E-2</v>
      </c>
      <c r="Z45">
        <f t="shared" si="13"/>
        <v>8.1801428885545978E-4</v>
      </c>
    </row>
    <row r="46" spans="1:26" ht="15.75" x14ac:dyDescent="0.25">
      <c r="A46" s="4">
        <v>42318</v>
      </c>
      <c r="B46">
        <v>3.31</v>
      </c>
      <c r="C46">
        <f t="shared" si="1"/>
        <v>1.8461538461538477E-2</v>
      </c>
      <c r="D46">
        <v>2.3418999999999999</v>
      </c>
      <c r="E46">
        <v>9.3999000000000006</v>
      </c>
      <c r="F46" s="15">
        <f t="shared" si="0"/>
        <v>2.4616670479860048E-4</v>
      </c>
      <c r="G46" s="15">
        <f t="shared" si="2"/>
        <v>1.0002461667047986</v>
      </c>
      <c r="H46">
        <f t="shared" si="3"/>
        <v>1.8215371756739877E-2</v>
      </c>
      <c r="I46" s="36">
        <f t="shared" si="4"/>
        <v>3.317997682362368E-4</v>
      </c>
      <c r="J46" s="7"/>
      <c r="K46" s="7"/>
      <c r="L46" s="7"/>
      <c r="M46" s="7">
        <f t="shared" si="5"/>
        <v>0.27054553358786571</v>
      </c>
      <c r="N46" s="7"/>
      <c r="O46" s="7">
        <f t="shared" si="6"/>
        <v>0.27054553358786571</v>
      </c>
      <c r="P46" s="7">
        <f t="shared" si="7"/>
        <v>42</v>
      </c>
      <c r="Q46" s="7">
        <f t="shared" si="8"/>
        <v>0.27054553358786571</v>
      </c>
      <c r="R46" s="7">
        <f t="shared" si="9"/>
        <v>43</v>
      </c>
      <c r="S46" s="7">
        <v>43</v>
      </c>
      <c r="T46">
        <f t="shared" si="10"/>
        <v>-0.15573770491803279</v>
      </c>
      <c r="U46">
        <f>SUM($T$4:T46)/S46</f>
        <v>7.624857033930595E-3</v>
      </c>
      <c r="V46">
        <f t="shared" si="11"/>
        <v>2.2726846598898886E-4</v>
      </c>
      <c r="X46">
        <f t="shared" si="12"/>
        <v>-0.14754098360655737</v>
      </c>
      <c r="Y46">
        <f>SUM($X$4:X46)/S46</f>
        <v>1.0865421273351118E-2</v>
      </c>
      <c r="Z46">
        <f t="shared" si="13"/>
        <v>4.6149702874889221E-4</v>
      </c>
    </row>
    <row r="47" spans="1:26" ht="15.75" x14ac:dyDescent="0.25">
      <c r="A47" s="4">
        <v>42319</v>
      </c>
      <c r="B47">
        <v>3.24</v>
      </c>
      <c r="C47">
        <f t="shared" si="1"/>
        <v>-2.1148036253776387E-2</v>
      </c>
      <c r="D47">
        <v>2.3300999999999998</v>
      </c>
      <c r="E47">
        <v>9.4212000000000007</v>
      </c>
      <c r="F47" s="15">
        <f t="shared" si="0"/>
        <v>2.467002049544309E-4</v>
      </c>
      <c r="G47" s="15">
        <f t="shared" si="2"/>
        <v>1.0002467002049544</v>
      </c>
      <c r="H47">
        <f t="shared" si="3"/>
        <v>-2.1394736458730818E-2</v>
      </c>
      <c r="I47" s="36">
        <f t="shared" si="4"/>
        <v>4.5773474813854569E-4</v>
      </c>
      <c r="J47" s="7"/>
      <c r="K47" s="7"/>
      <c r="L47" s="7"/>
      <c r="M47" s="7">
        <f t="shared" si="5"/>
        <v>-0.30991494909989553</v>
      </c>
      <c r="N47" s="7"/>
      <c r="O47" s="7">
        <f t="shared" si="6"/>
        <v>-0.30991494909989553</v>
      </c>
      <c r="P47" s="7">
        <f t="shared" si="7"/>
        <v>74</v>
      </c>
      <c r="Q47" s="7">
        <f t="shared" si="8"/>
        <v>-0.30991494909989553</v>
      </c>
      <c r="R47" s="7">
        <f t="shared" si="9"/>
        <v>74</v>
      </c>
      <c r="S47" s="7">
        <v>44</v>
      </c>
      <c r="T47">
        <f t="shared" si="10"/>
        <v>0.10655737704918034</v>
      </c>
      <c r="U47">
        <f>SUM($T$4:T47)/S47</f>
        <v>9.873323397913544E-3</v>
      </c>
      <c r="V47">
        <f t="shared" si="11"/>
        <v>3.8993005967914821E-4</v>
      </c>
      <c r="X47">
        <f t="shared" si="12"/>
        <v>0.10655737704918034</v>
      </c>
      <c r="Y47">
        <f>SUM($X$4:X47)/S47</f>
        <v>1.304023845007451E-2</v>
      </c>
      <c r="Z47">
        <f t="shared" si="13"/>
        <v>6.8019127533920664E-4</v>
      </c>
    </row>
    <row r="48" spans="1:26" ht="15.75" x14ac:dyDescent="0.25">
      <c r="A48" s="4">
        <v>42320</v>
      </c>
      <c r="B48">
        <v>3.01</v>
      </c>
      <c r="C48">
        <f t="shared" si="1"/>
        <v>-7.0987654320987775E-2</v>
      </c>
      <c r="D48">
        <v>2.3115999999999999</v>
      </c>
      <c r="E48">
        <v>9.4832999999999998</v>
      </c>
      <c r="F48" s="15">
        <f t="shared" si="0"/>
        <v>2.4825502996694837E-4</v>
      </c>
      <c r="G48" s="15">
        <f t="shared" si="2"/>
        <v>1.0002482550299669</v>
      </c>
      <c r="H48">
        <f t="shared" si="3"/>
        <v>-7.1235909350954724E-2</v>
      </c>
      <c r="I48" s="36">
        <f t="shared" si="4"/>
        <v>5.0745547810574386E-3</v>
      </c>
      <c r="J48" s="7"/>
      <c r="K48" s="7"/>
      <c r="L48" s="7"/>
      <c r="M48" s="7">
        <f t="shared" si="5"/>
        <v>-1.0402921108895564</v>
      </c>
      <c r="N48" s="7"/>
      <c r="O48" s="7">
        <f t="shared" si="6"/>
        <v>-1.0402921108895564</v>
      </c>
      <c r="P48" s="7">
        <f t="shared" si="7"/>
        <v>107</v>
      </c>
      <c r="Q48" s="7">
        <f t="shared" si="8"/>
        <v>-1.0402921108895564</v>
      </c>
      <c r="R48" s="7">
        <f t="shared" si="9"/>
        <v>107</v>
      </c>
      <c r="S48" s="7">
        <v>45</v>
      </c>
      <c r="T48">
        <f t="shared" si="10"/>
        <v>0.37704918032786883</v>
      </c>
      <c r="U48">
        <f>SUM($T$4:T48)/S48</f>
        <v>1.8032786885245886E-2</v>
      </c>
      <c r="V48">
        <f t="shared" si="11"/>
        <v>1.3302875571083016E-3</v>
      </c>
      <c r="X48">
        <f t="shared" si="12"/>
        <v>0.37704918032786883</v>
      </c>
      <c r="Y48">
        <f>SUM($X$4:X48)/S48</f>
        <v>2.1129326047358829E-2</v>
      </c>
      <c r="Z48">
        <f t="shared" si="13"/>
        <v>1.8263798967910756E-3</v>
      </c>
    </row>
    <row r="49" spans="1:26" ht="15.75" x14ac:dyDescent="0.25">
      <c r="A49" s="4">
        <v>42321</v>
      </c>
      <c r="B49">
        <v>2.7199999999999998</v>
      </c>
      <c r="C49">
        <f t="shared" si="1"/>
        <v>-9.6345514950166133E-2</v>
      </c>
      <c r="D49">
        <v>2.2658</v>
      </c>
      <c r="E49">
        <v>9.4993999999999996</v>
      </c>
      <c r="F49" s="15">
        <f t="shared" si="0"/>
        <v>2.4865798918183302E-4</v>
      </c>
      <c r="G49" s="15">
        <f t="shared" si="2"/>
        <v>1.0002486579891818</v>
      </c>
      <c r="H49">
        <f t="shared" si="3"/>
        <v>-9.6594172939347966E-2</v>
      </c>
      <c r="I49" s="36">
        <f t="shared" si="4"/>
        <v>9.3304342458366638E-3</v>
      </c>
      <c r="J49" s="7"/>
      <c r="K49" s="7"/>
      <c r="L49" s="7"/>
      <c r="M49" s="7">
        <f t="shared" si="5"/>
        <v>-1.4119001406786449</v>
      </c>
      <c r="N49" s="7"/>
      <c r="O49" s="7">
        <f t="shared" si="6"/>
        <v>-1.4119001406786449</v>
      </c>
      <c r="P49" s="7">
        <f t="shared" si="7"/>
        <v>114</v>
      </c>
      <c r="Q49" s="7">
        <f t="shared" si="8"/>
        <v>-1.4119001406786449</v>
      </c>
      <c r="R49" s="7">
        <f t="shared" si="9"/>
        <v>114</v>
      </c>
      <c r="S49" s="7">
        <v>46</v>
      </c>
      <c r="T49">
        <f t="shared" si="10"/>
        <v>0.43442622950819676</v>
      </c>
      <c r="U49">
        <f>SUM($T$4:T49)/S49</f>
        <v>2.7084818246614378E-2</v>
      </c>
      <c r="V49">
        <f t="shared" si="11"/>
        <v>3.0677290413452921E-3</v>
      </c>
      <c r="X49">
        <f t="shared" si="12"/>
        <v>0.43442622950819676</v>
      </c>
      <c r="Y49">
        <f>SUM($X$4:X49)/S49</f>
        <v>3.0114041339985739E-2</v>
      </c>
      <c r="Z49">
        <f t="shared" si="13"/>
        <v>3.7923047589102747E-3</v>
      </c>
    </row>
    <row r="50" spans="1:26" ht="15.75" x14ac:dyDescent="0.25">
      <c r="A50" s="4">
        <v>42324</v>
      </c>
      <c r="B50">
        <v>2.69</v>
      </c>
      <c r="C50">
        <f t="shared" si="1"/>
        <v>-1.1029411764705812E-2</v>
      </c>
      <c r="D50">
        <v>2.2675999999999998</v>
      </c>
      <c r="E50">
        <v>9.4093</v>
      </c>
      <c r="F50" s="15">
        <f t="shared" si="0"/>
        <v>2.4640215895077588E-4</v>
      </c>
      <c r="G50" s="15">
        <f t="shared" si="2"/>
        <v>1.0002464021589508</v>
      </c>
      <c r="H50">
        <f t="shared" si="3"/>
        <v>-1.1275813923656588E-2</v>
      </c>
      <c r="I50" s="36">
        <f t="shared" si="4"/>
        <v>1.2714397964092778E-4</v>
      </c>
      <c r="J50" s="7"/>
      <c r="K50" s="7"/>
      <c r="L50" s="7"/>
      <c r="M50" s="7">
        <f t="shared" si="5"/>
        <v>-0.16163106326480831</v>
      </c>
      <c r="N50" s="7"/>
      <c r="O50" s="7">
        <f t="shared" si="6"/>
        <v>-0.16163106326480831</v>
      </c>
      <c r="P50" s="7">
        <f t="shared" si="7"/>
        <v>60</v>
      </c>
      <c r="Q50" s="7">
        <f t="shared" si="8"/>
        <v>-0.16163106326480831</v>
      </c>
      <c r="R50" s="7">
        <f t="shared" si="9"/>
        <v>60</v>
      </c>
      <c r="S50" s="7">
        <v>47</v>
      </c>
      <c r="T50">
        <f t="shared" si="10"/>
        <v>-8.1967213114754189E-3</v>
      </c>
      <c r="U50">
        <f>SUM($T$4:T50)/S50</f>
        <v>2.6334147192186939E-2</v>
      </c>
      <c r="V50">
        <f t="shared" si="11"/>
        <v>2.963082135633551E-3</v>
      </c>
      <c r="X50">
        <f t="shared" si="12"/>
        <v>-8.1967213114754189E-3</v>
      </c>
      <c r="Y50">
        <f>SUM($X$4:X50)/S50</f>
        <v>2.9298918730380184E-2</v>
      </c>
      <c r="Z50">
        <f t="shared" si="13"/>
        <v>3.6678229111057154E-3</v>
      </c>
    </row>
    <row r="51" spans="1:26" ht="15.75" x14ac:dyDescent="0.25">
      <c r="A51" s="4">
        <v>42325</v>
      </c>
      <c r="B51">
        <v>2.36</v>
      </c>
      <c r="C51">
        <f t="shared" si="1"/>
        <v>-0.12267657992565059</v>
      </c>
      <c r="D51">
        <v>2.2658</v>
      </c>
      <c r="E51">
        <v>9.4235000000000007</v>
      </c>
      <c r="F51" s="15">
        <f t="shared" si="0"/>
        <v>2.4675780675686987E-4</v>
      </c>
      <c r="G51" s="15">
        <f t="shared" si="2"/>
        <v>1.0002467578067569</v>
      </c>
      <c r="H51">
        <f t="shared" si="3"/>
        <v>-0.12292333773240746</v>
      </c>
      <c r="I51" s="36">
        <f t="shared" si="4"/>
        <v>1.5110146959275508E-2</v>
      </c>
      <c r="J51" s="7"/>
      <c r="K51" s="7"/>
      <c r="L51" s="7"/>
      <c r="M51" s="7">
        <f t="shared" si="5"/>
        <v>-1.7977700419639764</v>
      </c>
      <c r="N51" s="7"/>
      <c r="O51" s="7">
        <f t="shared" si="6"/>
        <v>-1.7977700419639764</v>
      </c>
      <c r="P51" s="7">
        <f t="shared" si="7"/>
        <v>118</v>
      </c>
      <c r="Q51" s="7">
        <f t="shared" si="8"/>
        <v>-1.7977700419639764</v>
      </c>
      <c r="R51" s="7">
        <f t="shared" si="9"/>
        <v>118</v>
      </c>
      <c r="S51" s="7">
        <v>48</v>
      </c>
      <c r="T51">
        <f t="shared" si="10"/>
        <v>0.46721311475409832</v>
      </c>
      <c r="U51">
        <f>SUM($T$4:T51)/S51</f>
        <v>3.5519125683060093E-2</v>
      </c>
      <c r="V51">
        <f t="shared" si="11"/>
        <v>5.5051998078066286E-3</v>
      </c>
      <c r="X51">
        <f t="shared" si="12"/>
        <v>0.46721311475409832</v>
      </c>
      <c r="Y51">
        <f>SUM($X$4:X51)/S51</f>
        <v>3.8422131147540978E-2</v>
      </c>
      <c r="Z51">
        <f t="shared" si="13"/>
        <v>6.4418625247367502E-3</v>
      </c>
    </row>
    <row r="52" spans="1:26" ht="15.75" x14ac:dyDescent="0.25">
      <c r="A52" s="4">
        <v>42326</v>
      </c>
      <c r="B52">
        <v>2.4500000000000002</v>
      </c>
      <c r="C52">
        <f t="shared" si="1"/>
        <v>3.813559322033911E-2</v>
      </c>
      <c r="D52">
        <v>2.2728000000000002</v>
      </c>
      <c r="E52">
        <v>9.3636999999999997</v>
      </c>
      <c r="F52" s="15">
        <f t="shared" si="0"/>
        <v>2.4525976733302812E-4</v>
      </c>
      <c r="G52" s="15">
        <f t="shared" si="2"/>
        <v>1.000245259767333</v>
      </c>
      <c r="H52">
        <f t="shared" si="3"/>
        <v>3.7890333453006082E-2</v>
      </c>
      <c r="I52" s="36">
        <f t="shared" si="4"/>
        <v>1.4356773691799919E-3</v>
      </c>
      <c r="J52" s="7"/>
      <c r="K52" s="7"/>
      <c r="L52" s="7"/>
      <c r="M52" s="7">
        <f t="shared" si="5"/>
        <v>0.5588599475596816</v>
      </c>
      <c r="N52" s="7"/>
      <c r="O52" s="7">
        <f t="shared" si="6"/>
        <v>0.5588599475596816</v>
      </c>
      <c r="P52" s="7">
        <f t="shared" si="7"/>
        <v>29</v>
      </c>
      <c r="Q52" s="7">
        <f t="shared" si="8"/>
        <v>0.5588599475596816</v>
      </c>
      <c r="R52" s="7">
        <f t="shared" si="9"/>
        <v>30</v>
      </c>
      <c r="S52" s="7">
        <v>49</v>
      </c>
      <c r="T52">
        <f t="shared" si="10"/>
        <v>-0.26229508196721313</v>
      </c>
      <c r="U52">
        <f>SUM($T$4:T52)/S52</f>
        <v>2.9441284710605538E-2</v>
      </c>
      <c r="V52">
        <f t="shared" si="11"/>
        <v>3.8611520931941664E-3</v>
      </c>
      <c r="X52">
        <f t="shared" si="12"/>
        <v>-0.25409836065573771</v>
      </c>
      <c r="Y52">
        <f>SUM($X$4:X52)/S52</f>
        <v>3.2452325192372025E-2</v>
      </c>
      <c r="Z52">
        <f t="shared" si="13"/>
        <v>4.6913197371983391E-3</v>
      </c>
    </row>
    <row r="53" spans="1:26" ht="15.75" x14ac:dyDescent="0.25">
      <c r="A53" s="4">
        <v>42327</v>
      </c>
      <c r="B53">
        <v>2.34</v>
      </c>
      <c r="C53">
        <f t="shared" si="1"/>
        <v>-4.4897959183673598E-2</v>
      </c>
      <c r="D53">
        <v>2.2482000000000002</v>
      </c>
      <c r="E53">
        <v>9.3679000000000006</v>
      </c>
      <c r="F53" s="15">
        <f t="shared" si="0"/>
        <v>2.4536500747296408E-4</v>
      </c>
      <c r="G53" s="15">
        <f t="shared" si="2"/>
        <v>1.000245365007473</v>
      </c>
      <c r="H53">
        <f t="shared" si="3"/>
        <v>-4.5143324191146562E-2</v>
      </c>
      <c r="I53" s="36">
        <f t="shared" si="4"/>
        <v>2.0379197190269586E-3</v>
      </c>
      <c r="J53" s="7"/>
      <c r="K53" s="7"/>
      <c r="L53" s="7"/>
      <c r="M53" s="7">
        <f t="shared" si="5"/>
        <v>-0.65795937590246378</v>
      </c>
      <c r="N53" s="7"/>
      <c r="O53" s="7">
        <f t="shared" si="6"/>
        <v>-0.65795937590246378</v>
      </c>
      <c r="P53" s="7">
        <f t="shared" si="7"/>
        <v>96</v>
      </c>
      <c r="Q53" s="7">
        <f t="shared" si="8"/>
        <v>-0.65795937590246378</v>
      </c>
      <c r="R53" s="7">
        <f t="shared" si="9"/>
        <v>96</v>
      </c>
      <c r="S53" s="7">
        <v>50</v>
      </c>
      <c r="T53">
        <f t="shared" si="10"/>
        <v>0.28688524590163933</v>
      </c>
      <c r="U53">
        <f>SUM($T$4:T53)/S53</f>
        <v>3.459016393442621E-2</v>
      </c>
      <c r="V53">
        <f t="shared" si="11"/>
        <v>5.4385429136839993E-3</v>
      </c>
      <c r="X53">
        <f t="shared" si="12"/>
        <v>0.28688524590163933</v>
      </c>
      <c r="Y53">
        <f>SUM($X$4:X53)/S53</f>
        <v>3.7540983606557374E-2</v>
      </c>
      <c r="Z53">
        <f t="shared" si="13"/>
        <v>6.4060247733991353E-3</v>
      </c>
    </row>
    <row r="54" spans="1:26" ht="15.75" x14ac:dyDescent="0.25">
      <c r="A54" s="4">
        <v>42328</v>
      </c>
      <c r="B54">
        <v>2.16</v>
      </c>
      <c r="C54">
        <f t="shared" si="1"/>
        <v>-7.6923076923076802E-2</v>
      </c>
      <c r="D54">
        <v>2.2622999999999998</v>
      </c>
      <c r="E54">
        <v>9.3569999999999993</v>
      </c>
      <c r="F54" s="15">
        <f t="shared" si="0"/>
        <v>2.450918759091536E-4</v>
      </c>
      <c r="G54" s="15">
        <f t="shared" si="2"/>
        <v>1.0002450918759092</v>
      </c>
      <c r="H54">
        <f t="shared" si="3"/>
        <v>-7.7168168798985956E-2</v>
      </c>
      <c r="I54" s="36">
        <f t="shared" si="4"/>
        <v>5.9549262757887895E-3</v>
      </c>
      <c r="J54" s="7"/>
      <c r="K54" s="7"/>
      <c r="L54" s="7"/>
      <c r="M54" s="7">
        <f t="shared" si="5"/>
        <v>-1.1272730566161042</v>
      </c>
      <c r="N54" s="7"/>
      <c r="O54" s="7">
        <f t="shared" si="6"/>
        <v>-1.1272730566161042</v>
      </c>
      <c r="P54" s="7">
        <f t="shared" si="7"/>
        <v>110</v>
      </c>
      <c r="Q54" s="7">
        <f t="shared" si="8"/>
        <v>-1.1272730566161042</v>
      </c>
      <c r="R54" s="7">
        <f t="shared" si="9"/>
        <v>110</v>
      </c>
      <c r="S54" s="7">
        <v>51</v>
      </c>
      <c r="T54">
        <f t="shared" si="10"/>
        <v>0.40163934426229508</v>
      </c>
      <c r="U54">
        <f>SUM($T$4:T54)/S54</f>
        <v>4.1787206685953059E-2</v>
      </c>
      <c r="V54">
        <f t="shared" si="11"/>
        <v>8.0958820703038708E-3</v>
      </c>
      <c r="X54">
        <f t="shared" si="12"/>
        <v>0.40163934426229508</v>
      </c>
      <c r="Y54">
        <f>SUM($X$4:X54)/S54</f>
        <v>4.4680167148826735E-2</v>
      </c>
      <c r="Z54">
        <f t="shared" si="13"/>
        <v>9.2556531053456272E-3</v>
      </c>
    </row>
    <row r="55" spans="1:26" ht="15.75" x14ac:dyDescent="0.25">
      <c r="A55" s="4">
        <v>42331</v>
      </c>
      <c r="B55">
        <v>2.2800000000000002</v>
      </c>
      <c r="C55">
        <f t="shared" si="1"/>
        <v>5.5555555555555601E-2</v>
      </c>
      <c r="D55">
        <v>2.2376999999999998</v>
      </c>
      <c r="E55">
        <v>9.3551000000000002</v>
      </c>
      <c r="F55" s="15">
        <f t="shared" si="0"/>
        <v>2.4504426304150506E-4</v>
      </c>
      <c r="G55" s="15">
        <f t="shared" si="2"/>
        <v>1.0002450442630415</v>
      </c>
      <c r="H55">
        <f t="shared" si="3"/>
        <v>5.5310511292514096E-2</v>
      </c>
      <c r="I55" s="36">
        <f t="shared" si="4"/>
        <v>3.0592526594393292E-3</v>
      </c>
      <c r="J55" s="7"/>
      <c r="K55" s="7"/>
      <c r="L55" s="7"/>
      <c r="M55" s="7">
        <f t="shared" si="5"/>
        <v>0.81414165200052169</v>
      </c>
      <c r="N55" s="7"/>
      <c r="O55" s="7">
        <f t="shared" si="6"/>
        <v>0.81414165200052169</v>
      </c>
      <c r="P55" s="7">
        <f t="shared" si="7"/>
        <v>17</v>
      </c>
      <c r="Q55" s="7">
        <f t="shared" si="8"/>
        <v>0.81414165200052169</v>
      </c>
      <c r="R55" s="7">
        <f t="shared" si="9"/>
        <v>18</v>
      </c>
      <c r="S55" s="7">
        <v>52</v>
      </c>
      <c r="T55">
        <f t="shared" si="10"/>
        <v>-0.36065573770491804</v>
      </c>
      <c r="U55">
        <f>SUM($T$4:T55)/S55</f>
        <v>3.4047919293820922E-2</v>
      </c>
      <c r="V55">
        <f t="shared" si="11"/>
        <v>5.4801420025822039E-3</v>
      </c>
      <c r="X55">
        <f t="shared" si="12"/>
        <v>-0.35245901639344263</v>
      </c>
      <c r="Y55">
        <f>SUM($X$4:X55)/S55</f>
        <v>3.7042875157629246E-2</v>
      </c>
      <c r="Z55">
        <f t="shared" si="13"/>
        <v>6.4866435633702466E-3</v>
      </c>
    </row>
    <row r="56" spans="1:26" ht="15.75" x14ac:dyDescent="0.25">
      <c r="A56" s="4">
        <v>42332</v>
      </c>
      <c r="B56">
        <v>2.37</v>
      </c>
      <c r="C56">
        <f t="shared" si="1"/>
        <v>3.9473684210526251E-2</v>
      </c>
      <c r="D56">
        <v>2.2376999999999998</v>
      </c>
      <c r="E56">
        <v>9.3489000000000004</v>
      </c>
      <c r="F56" s="15">
        <f t="shared" si="0"/>
        <v>2.4488888899742989E-4</v>
      </c>
      <c r="G56" s="15">
        <f t="shared" si="2"/>
        <v>1.0002448888889974</v>
      </c>
      <c r="H56">
        <f t="shared" si="3"/>
        <v>3.9228795321528821E-2</v>
      </c>
      <c r="I56" s="36">
        <f t="shared" si="4"/>
        <v>1.5388983823784014E-3</v>
      </c>
      <c r="J56" s="7"/>
      <c r="K56" s="7"/>
      <c r="L56" s="7"/>
      <c r="M56" s="7">
        <f t="shared" si="5"/>
        <v>0.57846906852668512</v>
      </c>
      <c r="N56" s="7"/>
      <c r="O56" s="7">
        <f t="shared" si="6"/>
        <v>0.57846906852668512</v>
      </c>
      <c r="P56" s="7">
        <f t="shared" si="7"/>
        <v>27</v>
      </c>
      <c r="Q56" s="7">
        <f t="shared" si="8"/>
        <v>0.57846906852668512</v>
      </c>
      <c r="R56" s="7">
        <f t="shared" si="9"/>
        <v>28</v>
      </c>
      <c r="S56" s="7">
        <v>53</v>
      </c>
      <c r="T56">
        <f t="shared" si="10"/>
        <v>-0.27868852459016391</v>
      </c>
      <c r="U56">
        <f>SUM($T$4:T56)/S56</f>
        <v>2.8147231673368373E-2</v>
      </c>
      <c r="V56">
        <f t="shared" si="11"/>
        <v>3.8172847723942182E-3</v>
      </c>
      <c r="X56">
        <f t="shared" si="12"/>
        <v>-0.27049180327868849</v>
      </c>
      <c r="Y56">
        <f>SUM($X$4:X56)/S56</f>
        <v>3.1240334055057214E-2</v>
      </c>
      <c r="Z56">
        <f t="shared" si="13"/>
        <v>4.7023453644720985E-3</v>
      </c>
    </row>
    <row r="57" spans="1:26" ht="15.75" x14ac:dyDescent="0.25">
      <c r="A57" s="4">
        <v>42333</v>
      </c>
      <c r="B57">
        <v>2.2999999999999998</v>
      </c>
      <c r="C57">
        <f t="shared" si="1"/>
        <v>-2.9535864978903072E-2</v>
      </c>
      <c r="D57">
        <v>2.2341000000000002</v>
      </c>
      <c r="E57">
        <v>9.3369</v>
      </c>
      <c r="F57" s="15">
        <f t="shared" si="0"/>
        <v>2.4458814008232466E-4</v>
      </c>
      <c r="G57" s="15">
        <f t="shared" si="2"/>
        <v>1.0002445881400823</v>
      </c>
      <c r="H57">
        <f t="shared" si="3"/>
        <v>-2.9780453118985396E-2</v>
      </c>
      <c r="I57" s="36">
        <f t="shared" si="4"/>
        <v>8.8687538797208704E-4</v>
      </c>
      <c r="J57" s="7"/>
      <c r="K57" s="7"/>
      <c r="L57" s="7"/>
      <c r="M57" s="7">
        <f t="shared" si="5"/>
        <v>-0.4328348023293927</v>
      </c>
      <c r="N57" s="7"/>
      <c r="O57" s="7">
        <f t="shared" si="6"/>
        <v>-0.4328348023293927</v>
      </c>
      <c r="P57" s="7">
        <f t="shared" si="7"/>
        <v>81</v>
      </c>
      <c r="Q57" s="7">
        <f t="shared" si="8"/>
        <v>-0.4328348023293927</v>
      </c>
      <c r="R57" s="7">
        <f t="shared" si="9"/>
        <v>81</v>
      </c>
      <c r="S57" s="7">
        <v>54</v>
      </c>
      <c r="T57">
        <f t="shared" si="10"/>
        <v>0.16393442622950816</v>
      </c>
      <c r="U57">
        <f>SUM($T$4:T57)/S57</f>
        <v>3.0661809350333927E-2</v>
      </c>
      <c r="V57">
        <f t="shared" si="11"/>
        <v>4.6152648947596501E-3</v>
      </c>
      <c r="X57">
        <f t="shared" si="12"/>
        <v>0.16393442622950816</v>
      </c>
      <c r="Y57">
        <f>SUM($X$4:X57)/S57</f>
        <v>3.3697632058287789E-2</v>
      </c>
      <c r="Z57">
        <f t="shared" si="13"/>
        <v>5.5744219947391118E-3</v>
      </c>
    </row>
    <row r="58" spans="1:26" ht="15.75" x14ac:dyDescent="0.25">
      <c r="A58" s="4">
        <v>42335</v>
      </c>
      <c r="B58">
        <v>2.3199999999999998</v>
      </c>
      <c r="C58">
        <f t="shared" si="1"/>
        <v>8.6956521739130523E-3</v>
      </c>
      <c r="D58">
        <v>2.2201</v>
      </c>
      <c r="E58">
        <v>9.3325999999999993</v>
      </c>
      <c r="F58" s="15">
        <f t="shared" si="0"/>
        <v>2.4448036370983139E-4</v>
      </c>
      <c r="G58" s="15">
        <f t="shared" si="2"/>
        <v>1.0002444803637098</v>
      </c>
      <c r="H58">
        <f t="shared" si="3"/>
        <v>8.4511718102032209E-3</v>
      </c>
      <c r="I58" s="36">
        <f t="shared" si="4"/>
        <v>7.1422304965573582E-5</v>
      </c>
      <c r="J58" s="7"/>
      <c r="K58" s="7"/>
      <c r="L58" s="7"/>
      <c r="M58" s="7">
        <f t="shared" si="5"/>
        <v>0.12743086726964689</v>
      </c>
      <c r="N58" s="7"/>
      <c r="O58" s="7">
        <f t="shared" si="6"/>
        <v>0.12743086726964689</v>
      </c>
      <c r="P58" s="7">
        <f t="shared" si="7"/>
        <v>49</v>
      </c>
      <c r="Q58" s="7">
        <f t="shared" si="8"/>
        <v>0.12743086726964689</v>
      </c>
      <c r="R58" s="7">
        <f t="shared" si="9"/>
        <v>50</v>
      </c>
      <c r="S58" s="7">
        <v>55</v>
      </c>
      <c r="T58">
        <f t="shared" si="10"/>
        <v>-9.8360655737704916E-2</v>
      </c>
      <c r="U58">
        <f>SUM($T$4:T58)/S58</f>
        <v>2.8315946348733221E-2</v>
      </c>
      <c r="V58">
        <f t="shared" si="11"/>
        <v>4.0089640881216908E-3</v>
      </c>
      <c r="X58">
        <f t="shared" si="12"/>
        <v>-9.0163934426229497E-2</v>
      </c>
      <c r="Y58">
        <f>SUM($X$4:X58)/S58</f>
        <v>3.1445603576751108E-2</v>
      </c>
      <c r="Z58">
        <f t="shared" si="13"/>
        <v>4.9441299215309108E-3</v>
      </c>
    </row>
    <row r="59" spans="1:26" ht="15.75" x14ac:dyDescent="0.25">
      <c r="A59" s="4">
        <v>42338</v>
      </c>
      <c r="B59">
        <v>2.2400000000000002</v>
      </c>
      <c r="C59">
        <f t="shared" si="1"/>
        <v>-3.4482758620689495E-2</v>
      </c>
      <c r="D59">
        <v>2.206</v>
      </c>
      <c r="E59">
        <v>9.3489000000000004</v>
      </c>
      <c r="F59" s="15">
        <f t="shared" si="0"/>
        <v>2.4488888899742989E-4</v>
      </c>
      <c r="G59" s="15">
        <f t="shared" si="2"/>
        <v>1.0002448888889974</v>
      </c>
      <c r="H59">
        <f t="shared" si="3"/>
        <v>-3.4727647509686925E-2</v>
      </c>
      <c r="I59" s="36">
        <f t="shared" si="4"/>
        <v>1.2060095015570644E-3</v>
      </c>
      <c r="J59" s="7"/>
      <c r="K59" s="7"/>
      <c r="L59" s="7"/>
      <c r="M59" s="7">
        <f t="shared" si="5"/>
        <v>-0.50532930124170039</v>
      </c>
      <c r="N59" s="7"/>
      <c r="O59" s="7">
        <f t="shared" si="6"/>
        <v>-0.50532930124170039</v>
      </c>
      <c r="P59" s="7">
        <f t="shared" si="7"/>
        <v>86</v>
      </c>
      <c r="Q59" s="7">
        <f t="shared" si="8"/>
        <v>-0.50532930124170039</v>
      </c>
      <c r="R59" s="7">
        <f t="shared" si="9"/>
        <v>86</v>
      </c>
      <c r="S59" s="7">
        <v>56</v>
      </c>
      <c r="T59">
        <f t="shared" si="10"/>
        <v>0.20491803278688525</v>
      </c>
      <c r="U59">
        <f>SUM($T$4:T59)/S59</f>
        <v>3.1469555035128792E-2</v>
      </c>
      <c r="V59">
        <f t="shared" si="11"/>
        <v>5.0416947336458179E-3</v>
      </c>
      <c r="X59">
        <f t="shared" si="12"/>
        <v>0.20491803278688525</v>
      </c>
      <c r="Y59">
        <f>SUM($X$4:X59)/S59</f>
        <v>3.4543325526932074E-2</v>
      </c>
      <c r="Z59">
        <f t="shared" si="13"/>
        <v>6.0746831776124933E-3</v>
      </c>
    </row>
    <row r="60" spans="1:26" ht="15.75" x14ac:dyDescent="0.25">
      <c r="A60" s="4">
        <v>42339</v>
      </c>
      <c r="B60">
        <v>2.35</v>
      </c>
      <c r="C60">
        <f t="shared" si="1"/>
        <v>4.9107142857142794E-2</v>
      </c>
      <c r="D60">
        <v>2.1431</v>
      </c>
      <c r="E60">
        <v>9.2889999999999997</v>
      </c>
      <c r="F60" s="15">
        <f t="shared" si="0"/>
        <v>2.4338732263085028E-4</v>
      </c>
      <c r="G60" s="15">
        <f t="shared" si="2"/>
        <v>1.0002433873226309</v>
      </c>
      <c r="H60">
        <f t="shared" si="3"/>
        <v>4.8863755534511943E-2</v>
      </c>
      <c r="I60" s="36">
        <f t="shared" si="4"/>
        <v>2.3876666049365467E-3</v>
      </c>
      <c r="J60" s="7"/>
      <c r="K60" s="7"/>
      <c r="L60" s="7"/>
      <c r="M60" s="7">
        <f t="shared" si="5"/>
        <v>0.71964306739331674</v>
      </c>
      <c r="N60" s="7"/>
      <c r="O60" s="7">
        <f t="shared" si="6"/>
        <v>0.71964306739331674</v>
      </c>
      <c r="P60" s="7">
        <f t="shared" si="7"/>
        <v>21</v>
      </c>
      <c r="Q60" s="7">
        <f t="shared" si="8"/>
        <v>0.71964306739331674</v>
      </c>
      <c r="R60" s="7">
        <f t="shared" si="9"/>
        <v>22</v>
      </c>
      <c r="S60" s="7">
        <v>57</v>
      </c>
      <c r="T60">
        <f t="shared" si="10"/>
        <v>-0.32786885245901642</v>
      </c>
      <c r="U60">
        <f>SUM($T$4:T60)/S60</f>
        <v>2.5165372447512213E-2</v>
      </c>
      <c r="V60">
        <f t="shared" si="11"/>
        <v>3.2816245740049442E-3</v>
      </c>
      <c r="X60">
        <f t="shared" si="12"/>
        <v>-0.31967213114754101</v>
      </c>
      <c r="Y60">
        <f>SUM($X$4:X60)/S60</f>
        <v>2.8329019269485178E-2</v>
      </c>
      <c r="Z60">
        <f t="shared" si="13"/>
        <v>4.1585818152671964E-3</v>
      </c>
    </row>
    <row r="61" spans="1:26" ht="15.75" x14ac:dyDescent="0.25">
      <c r="A61" s="4">
        <v>42340</v>
      </c>
      <c r="B61">
        <v>2.3199999999999998</v>
      </c>
      <c r="C61">
        <f t="shared" si="1"/>
        <v>-1.2765957446808616E-2</v>
      </c>
      <c r="D61">
        <v>2.1797</v>
      </c>
      <c r="E61">
        <v>9.3279999999999994</v>
      </c>
      <c r="F61" s="15">
        <f t="shared" si="0"/>
        <v>2.4436506337566222E-4</v>
      </c>
      <c r="G61" s="15">
        <f t="shared" si="2"/>
        <v>1.0002443650633757</v>
      </c>
      <c r="H61">
        <f t="shared" si="3"/>
        <v>-1.3010322510184278E-2</v>
      </c>
      <c r="I61" s="36">
        <f t="shared" si="4"/>
        <v>1.6926849181900773E-4</v>
      </c>
      <c r="J61" s="7"/>
      <c r="K61" s="7"/>
      <c r="L61" s="7"/>
      <c r="M61" s="7">
        <f t="shared" si="5"/>
        <v>-0.18707935833203618</v>
      </c>
      <c r="N61" s="7"/>
      <c r="O61" s="7">
        <f t="shared" si="6"/>
        <v>-0.18707935833203618</v>
      </c>
      <c r="P61" s="7">
        <f t="shared" si="7"/>
        <v>65</v>
      </c>
      <c r="Q61" s="7">
        <f t="shared" si="8"/>
        <v>-0.18707935833203618</v>
      </c>
      <c r="R61" s="7">
        <f t="shared" si="9"/>
        <v>65</v>
      </c>
      <c r="S61" s="7">
        <v>58</v>
      </c>
      <c r="T61">
        <f t="shared" si="10"/>
        <v>3.2786885245901676E-2</v>
      </c>
      <c r="U61">
        <f>SUM($T$4:T61)/S61</f>
        <v>2.5296777840587894E-2</v>
      </c>
      <c r="V61">
        <f t="shared" si="11"/>
        <v>3.3741603826119458E-3</v>
      </c>
      <c r="X61">
        <f t="shared" si="12"/>
        <v>3.2786885245901676E-2</v>
      </c>
      <c r="Y61">
        <f>SUM($X$4:X61)/S61</f>
        <v>2.8405879027699258E-2</v>
      </c>
      <c r="Z61">
        <f t="shared" si="13"/>
        <v>4.2545318066822277E-3</v>
      </c>
    </row>
    <row r="62" spans="1:26" ht="15.75" x14ac:dyDescent="0.25">
      <c r="A62" s="4">
        <v>42341</v>
      </c>
      <c r="B62">
        <v>2.19</v>
      </c>
      <c r="C62">
        <f t="shared" si="1"/>
        <v>-5.6034482758620649E-2</v>
      </c>
      <c r="D62">
        <v>2.3136000000000001</v>
      </c>
      <c r="E62">
        <v>9.3937000000000008</v>
      </c>
      <c r="F62" s="15">
        <f t="shared" si="0"/>
        <v>2.4601139420887819E-4</v>
      </c>
      <c r="G62" s="15">
        <f t="shared" si="2"/>
        <v>1.0002460113942089</v>
      </c>
      <c r="H62">
        <f t="shared" si="3"/>
        <v>-5.6280494152829527E-2</v>
      </c>
      <c r="I62" s="36">
        <f t="shared" si="4"/>
        <v>3.1674940220866787E-3</v>
      </c>
      <c r="J62" s="7"/>
      <c r="K62" s="7"/>
      <c r="L62" s="7"/>
      <c r="M62" s="7">
        <f t="shared" si="5"/>
        <v>-0.82116011451776638</v>
      </c>
      <c r="N62" s="7"/>
      <c r="O62" s="7">
        <f t="shared" si="6"/>
        <v>-0.82116011451776638</v>
      </c>
      <c r="P62" s="7">
        <f t="shared" si="7"/>
        <v>102</v>
      </c>
      <c r="Q62" s="7">
        <f t="shared" si="8"/>
        <v>-0.82116011451776638</v>
      </c>
      <c r="R62" s="7">
        <f t="shared" si="9"/>
        <v>102</v>
      </c>
      <c r="S62" s="7">
        <v>59</v>
      </c>
      <c r="T62">
        <f t="shared" si="10"/>
        <v>0.33606557377049184</v>
      </c>
      <c r="U62">
        <f>SUM($T$4:T62)/S62</f>
        <v>3.0564045568213384E-2</v>
      </c>
      <c r="V62">
        <f t="shared" si="11"/>
        <v>5.0104992734776024E-3</v>
      </c>
      <c r="X62">
        <f t="shared" si="12"/>
        <v>0.33606557377049184</v>
      </c>
      <c r="Y62">
        <f>SUM($X$4:X62)/S62</f>
        <v>3.3620450125034722E-2</v>
      </c>
      <c r="Z62">
        <f t="shared" si="13"/>
        <v>6.0627041209078986E-3</v>
      </c>
    </row>
    <row r="63" spans="1:26" ht="15.75" x14ac:dyDescent="0.25">
      <c r="A63" s="4">
        <v>42342</v>
      </c>
      <c r="B63">
        <v>2.2800000000000002</v>
      </c>
      <c r="C63">
        <f t="shared" si="1"/>
        <v>4.1095890410959041E-2</v>
      </c>
      <c r="D63">
        <v>2.2692999999999999</v>
      </c>
      <c r="E63">
        <v>9.3116000000000003</v>
      </c>
      <c r="F63" s="15">
        <f t="shared" si="0"/>
        <v>2.439539532439472E-4</v>
      </c>
      <c r="G63" s="15">
        <f t="shared" si="2"/>
        <v>1.0002439539532439</v>
      </c>
      <c r="H63">
        <f t="shared" si="3"/>
        <v>4.0851936457715093E-2</v>
      </c>
      <c r="I63" s="36">
        <f t="shared" si="4"/>
        <v>1.6688807123451917E-3</v>
      </c>
      <c r="J63" s="7"/>
      <c r="K63" s="7"/>
      <c r="L63" s="7"/>
      <c r="M63" s="7">
        <f t="shared" si="5"/>
        <v>0.60224176997299017</v>
      </c>
      <c r="N63" s="7"/>
      <c r="O63" s="7">
        <f t="shared" si="6"/>
        <v>0.60224176997299017</v>
      </c>
      <c r="P63" s="7">
        <f t="shared" si="7"/>
        <v>25</v>
      </c>
      <c r="Q63" s="7">
        <f t="shared" si="8"/>
        <v>0.60224176997299017</v>
      </c>
      <c r="R63" s="7">
        <f t="shared" si="9"/>
        <v>26</v>
      </c>
      <c r="S63" s="7">
        <v>60</v>
      </c>
      <c r="T63">
        <f t="shared" si="10"/>
        <v>-0.29508196721311475</v>
      </c>
      <c r="U63">
        <f>SUM($T$4:T63)/S63</f>
        <v>2.5136612021857914E-2</v>
      </c>
      <c r="V63">
        <f t="shared" si="11"/>
        <v>3.4464505305677007E-3</v>
      </c>
      <c r="X63">
        <f t="shared" si="12"/>
        <v>-0.28688524590163933</v>
      </c>
      <c r="Y63">
        <f>SUM($X$4:X63)/S63</f>
        <v>2.8278688524590156E-2</v>
      </c>
      <c r="Z63">
        <f t="shared" si="13"/>
        <v>4.3619139527497465E-3</v>
      </c>
    </row>
    <row r="64" spans="1:26" ht="15.75" x14ac:dyDescent="0.25">
      <c r="A64" s="4">
        <v>42345</v>
      </c>
      <c r="B64">
        <v>2.14</v>
      </c>
      <c r="C64">
        <f t="shared" si="1"/>
        <v>-6.140350877192987E-2</v>
      </c>
      <c r="D64">
        <v>2.2288000000000001</v>
      </c>
      <c r="E64">
        <v>9.3333999999999993</v>
      </c>
      <c r="F64" s="15">
        <f t="shared" si="0"/>
        <v>2.4450041544810119E-4</v>
      </c>
      <c r="G64" s="15">
        <f t="shared" si="2"/>
        <v>1.0002445004154481</v>
      </c>
      <c r="H64">
        <f t="shared" si="3"/>
        <v>-6.1648009187377971E-2</v>
      </c>
      <c r="I64" s="36">
        <f t="shared" si="4"/>
        <v>3.8004770367670387E-3</v>
      </c>
      <c r="J64" s="7"/>
      <c r="K64" s="7"/>
      <c r="L64" s="7"/>
      <c r="M64" s="7">
        <f t="shared" si="5"/>
        <v>-0.89984077326373446</v>
      </c>
      <c r="N64" s="7"/>
      <c r="O64" s="7">
        <f t="shared" si="6"/>
        <v>-0.89984077326373446</v>
      </c>
      <c r="P64" s="7">
        <f t="shared" si="7"/>
        <v>103</v>
      </c>
      <c r="Q64" s="7">
        <f t="shared" si="8"/>
        <v>-0.89984077326373446</v>
      </c>
      <c r="R64" s="7">
        <f t="shared" si="9"/>
        <v>103</v>
      </c>
      <c r="S64" s="7">
        <v>61</v>
      </c>
      <c r="T64">
        <f t="shared" si="10"/>
        <v>0.34426229508196726</v>
      </c>
      <c r="U64">
        <f>SUM($T$4:T64)/S64</f>
        <v>3.0368180596613809E-2</v>
      </c>
      <c r="V64">
        <f t="shared" si="11"/>
        <v>5.1141645416056033E-3</v>
      </c>
      <c r="X64">
        <f t="shared" si="12"/>
        <v>0.34426229508196726</v>
      </c>
      <c r="Y64">
        <f>SUM($X$4:X64)/S64</f>
        <v>3.3458747648481585E-2</v>
      </c>
      <c r="Z64">
        <f t="shared" si="13"/>
        <v>6.2080686769537359E-3</v>
      </c>
    </row>
    <row r="65" spans="1:26" ht="15.75" x14ac:dyDescent="0.25">
      <c r="A65" s="4">
        <v>42346</v>
      </c>
      <c r="B65">
        <v>2.11</v>
      </c>
      <c r="C65">
        <f t="shared" si="1"/>
        <v>-1.4018691588785163E-2</v>
      </c>
      <c r="D65">
        <v>2.2181999999999999</v>
      </c>
      <c r="E65">
        <v>9.3653999999999993</v>
      </c>
      <c r="F65" s="15">
        <f t="shared" si="0"/>
        <v>2.4530236501818514E-4</v>
      </c>
      <c r="G65" s="15">
        <f t="shared" si="2"/>
        <v>1.0002453023650182</v>
      </c>
      <c r="H65">
        <f t="shared" si="3"/>
        <v>-1.4263993953803348E-2</v>
      </c>
      <c r="I65" s="36">
        <f t="shared" si="4"/>
        <v>2.0346152351413848E-4</v>
      </c>
      <c r="J65" s="7"/>
      <c r="K65" s="7"/>
      <c r="L65" s="7"/>
      <c r="M65" s="7">
        <f t="shared" si="5"/>
        <v>-0.2054376131216285</v>
      </c>
      <c r="N65" s="7"/>
      <c r="O65" s="7">
        <f t="shared" si="6"/>
        <v>-0.2054376131216285</v>
      </c>
      <c r="P65" s="7">
        <f t="shared" si="7"/>
        <v>68</v>
      </c>
      <c r="Q65" s="7">
        <f t="shared" si="8"/>
        <v>-0.2054376131216285</v>
      </c>
      <c r="R65" s="7">
        <f t="shared" si="9"/>
        <v>68</v>
      </c>
      <c r="S65" s="7">
        <v>62</v>
      </c>
      <c r="T65">
        <f t="shared" si="10"/>
        <v>5.7377049180327822E-2</v>
      </c>
      <c r="U65">
        <f>SUM($T$4:T65)/S65</f>
        <v>3.0803807509254356E-2</v>
      </c>
      <c r="V65">
        <f t="shared" si="11"/>
        <v>5.3482020489241909E-3</v>
      </c>
      <c r="X65">
        <f t="shared" si="12"/>
        <v>5.7377049180327822E-2</v>
      </c>
      <c r="Y65">
        <f>SUM($X$4:X65)/S65</f>
        <v>3.3844526705446847E-2</v>
      </c>
      <c r="Z65">
        <f t="shared" si="13"/>
        <v>6.4561839318885185E-3</v>
      </c>
    </row>
    <row r="66" spans="1:26" ht="15.75" x14ac:dyDescent="0.25">
      <c r="A66" s="4">
        <v>42347</v>
      </c>
      <c r="B66">
        <v>2.15</v>
      </c>
      <c r="C66">
        <f t="shared" si="1"/>
        <v>1.8957345971564E-2</v>
      </c>
      <c r="D66">
        <v>2.2164000000000001</v>
      </c>
      <c r="E66">
        <v>9.4077000000000002</v>
      </c>
      <c r="F66" s="15">
        <f t="shared" si="0"/>
        <v>2.4636208307304841E-4</v>
      </c>
      <c r="G66" s="15">
        <f t="shared" si="2"/>
        <v>1.000246362083073</v>
      </c>
      <c r="H66">
        <f t="shared" si="3"/>
        <v>1.8710983888490951E-2</v>
      </c>
      <c r="I66" s="36">
        <f t="shared" si="4"/>
        <v>3.5010091807536795E-4</v>
      </c>
      <c r="J66" s="7"/>
      <c r="K66" s="7"/>
      <c r="L66" s="7"/>
      <c r="M66" s="7">
        <f t="shared" si="5"/>
        <v>0.2778113694030217</v>
      </c>
      <c r="N66" s="7"/>
      <c r="O66" s="7">
        <f t="shared" si="6"/>
        <v>0.2778113694030217</v>
      </c>
      <c r="P66" s="7">
        <f t="shared" si="7"/>
        <v>41</v>
      </c>
      <c r="Q66" s="7">
        <f t="shared" si="8"/>
        <v>0.2778113694030217</v>
      </c>
      <c r="R66" s="7">
        <f t="shared" si="9"/>
        <v>42</v>
      </c>
      <c r="S66" s="7">
        <v>63</v>
      </c>
      <c r="T66">
        <f t="shared" si="10"/>
        <v>-0.16393442622950821</v>
      </c>
      <c r="U66">
        <f>SUM($T$4:T66)/S66</f>
        <v>2.7712724434035902E-2</v>
      </c>
      <c r="V66">
        <f t="shared" si="11"/>
        <v>4.3985173654617332E-3</v>
      </c>
      <c r="X66">
        <f t="shared" si="12"/>
        <v>-0.15573770491803279</v>
      </c>
      <c r="Y66">
        <f>SUM($X$4:X66)/S66</f>
        <v>3.0835284933645582E-2</v>
      </c>
      <c r="Z66">
        <f t="shared" si="13"/>
        <v>5.4455756551967226E-3</v>
      </c>
    </row>
    <row r="67" spans="1:26" ht="15.75" x14ac:dyDescent="0.25">
      <c r="A67" s="4">
        <v>42348</v>
      </c>
      <c r="B67">
        <v>2.1800000000000002</v>
      </c>
      <c r="C67">
        <f t="shared" si="1"/>
        <v>1.3953488372093139E-2</v>
      </c>
      <c r="D67">
        <v>2.2305000000000001</v>
      </c>
      <c r="E67">
        <v>9.4085000000000001</v>
      </c>
      <c r="F67" s="15">
        <f t="shared" ref="F67:F130" si="14">(((E67/100)+1)^(1/365)-1)</f>
        <v>2.4638212108496482E-4</v>
      </c>
      <c r="G67" s="15">
        <f t="shared" si="2"/>
        <v>1.000246382121085</v>
      </c>
      <c r="H67">
        <f t="shared" si="3"/>
        <v>1.3707106251008174E-2</v>
      </c>
      <c r="I67" s="36">
        <f t="shared" si="4"/>
        <v>1.8788476177642737E-4</v>
      </c>
      <c r="J67" s="7"/>
      <c r="K67" s="7"/>
      <c r="L67" s="7"/>
      <c r="M67" s="7">
        <f t="shared" si="5"/>
        <v>0.20448208933966747</v>
      </c>
      <c r="N67" s="7"/>
      <c r="O67" s="7">
        <f t="shared" si="6"/>
        <v>0.20448208933966747</v>
      </c>
      <c r="P67" s="7">
        <f t="shared" si="7"/>
        <v>45</v>
      </c>
      <c r="Q67" s="7">
        <f t="shared" si="8"/>
        <v>0.20448208933966747</v>
      </c>
      <c r="R67" s="7">
        <f t="shared" si="9"/>
        <v>46</v>
      </c>
      <c r="S67" s="7">
        <v>64</v>
      </c>
      <c r="T67">
        <f t="shared" si="10"/>
        <v>-0.13114754098360654</v>
      </c>
      <c r="U67">
        <f>SUM($T$4:T67)/S67</f>
        <v>2.5230532786885241E-2</v>
      </c>
      <c r="V67">
        <f t="shared" si="11"/>
        <v>3.7037369292223484E-3</v>
      </c>
      <c r="X67">
        <f t="shared" si="12"/>
        <v>-0.12295081967213117</v>
      </c>
      <c r="Y67">
        <f>SUM($X$4:X67)/S67</f>
        <v>2.8432377049180321E-2</v>
      </c>
      <c r="Z67">
        <f t="shared" si="13"/>
        <v>4.7034185580611251E-3</v>
      </c>
    </row>
    <row r="68" spans="1:26" ht="15.75" x14ac:dyDescent="0.25">
      <c r="A68" s="4">
        <v>42349</v>
      </c>
      <c r="B68">
        <v>2.09</v>
      </c>
      <c r="C68">
        <f t="shared" ref="C68:C131" si="15">(B68-B67)/B67</f>
        <v>-4.1284403669724905E-2</v>
      </c>
      <c r="D68">
        <v>2.1269999999999998</v>
      </c>
      <c r="E68">
        <v>9.4837000000000007</v>
      </c>
      <c r="F68" s="15">
        <f t="shared" si="14"/>
        <v>2.4826504209185529E-4</v>
      </c>
      <c r="G68" s="15">
        <f t="shared" ref="G68:G131" si="16">1+F68</f>
        <v>1.0002482650420919</v>
      </c>
      <c r="H68">
        <f t="shared" si="3"/>
        <v>-4.153266871181676E-2</v>
      </c>
      <c r="I68" s="36">
        <f t="shared" si="4"/>
        <v>1.7249625703255229E-3</v>
      </c>
      <c r="J68" s="7"/>
      <c r="K68" s="7"/>
      <c r="L68" s="7"/>
      <c r="M68" s="7">
        <f t="shared" si="5"/>
        <v>-0.60500434689947169</v>
      </c>
      <c r="N68" s="7"/>
      <c r="O68" s="7">
        <f t="shared" si="6"/>
        <v>-0.60500434689947169</v>
      </c>
      <c r="P68" s="7">
        <f t="shared" si="7"/>
        <v>93</v>
      </c>
      <c r="Q68" s="7">
        <f t="shared" si="8"/>
        <v>-0.60500434689947169</v>
      </c>
      <c r="R68" s="7">
        <f t="shared" si="9"/>
        <v>93</v>
      </c>
      <c r="S68" s="7">
        <v>65</v>
      </c>
      <c r="T68">
        <f t="shared" si="10"/>
        <v>0.26229508196721307</v>
      </c>
      <c r="U68">
        <f>SUM($T$4:T68)/S68</f>
        <v>2.8877679697351825E-2</v>
      </c>
      <c r="V68">
        <f t="shared" si="11"/>
        <v>4.9277113641531794E-3</v>
      </c>
      <c r="X68">
        <f t="shared" si="12"/>
        <v>0.26229508196721307</v>
      </c>
      <c r="Y68">
        <f>SUM($X$4:X68)/S68</f>
        <v>3.2030264817150052E-2</v>
      </c>
      <c r="Z68">
        <f t="shared" si="13"/>
        <v>6.0623601069717667E-3</v>
      </c>
    </row>
    <row r="69" spans="1:26" ht="15.75" x14ac:dyDescent="0.25">
      <c r="A69" s="4">
        <v>42352</v>
      </c>
      <c r="B69">
        <v>1.9100000000000001</v>
      </c>
      <c r="C69">
        <f t="shared" si="15"/>
        <v>-8.6124401913875465E-2</v>
      </c>
      <c r="D69">
        <v>2.2217000000000002</v>
      </c>
      <c r="E69">
        <v>9.4649999999999999</v>
      </c>
      <c r="F69" s="15">
        <f t="shared" si="14"/>
        <v>2.4779693623711019E-4</v>
      </c>
      <c r="G69" s="15">
        <f t="shared" si="16"/>
        <v>1.0002477969362371</v>
      </c>
      <c r="H69">
        <f t="shared" ref="H69:H132" si="17">C69-F69</f>
        <v>-8.6372198850112575E-2</v>
      </c>
      <c r="I69" s="36">
        <f t="shared" ref="I69:I132" si="18">H69^2</f>
        <v>7.4601567342033881E-3</v>
      </c>
      <c r="J69" s="7"/>
      <c r="K69" s="7"/>
      <c r="L69" s="7"/>
      <c r="M69" s="7">
        <f t="shared" ref="M69:M132" si="19">C69/$K$3</f>
        <v>-1.2621143313309493</v>
      </c>
      <c r="N69" s="7"/>
      <c r="O69" s="7">
        <f t="shared" ref="O69:O123" si="20">M69</f>
        <v>-1.2621143313309493</v>
      </c>
      <c r="P69" s="7">
        <f t="shared" ref="P69:P124" si="21">RANK(O69,$O$4:$O$124)</f>
        <v>113</v>
      </c>
      <c r="Q69" s="7">
        <f t="shared" ref="Q69:Q123" si="22">M69</f>
        <v>-1.2621143313309493</v>
      </c>
      <c r="R69" s="7">
        <f t="shared" ref="R69:R124" si="23">RANK(Q69,$Q$4:$Q$124)</f>
        <v>113</v>
      </c>
      <c r="S69" s="7">
        <v>66</v>
      </c>
      <c r="T69">
        <f t="shared" ref="T69:T124" si="24">P69/(COUNT($M$4:$M$124)+1)-0.5</f>
        <v>0.42622950819672134</v>
      </c>
      <c r="U69">
        <f>SUM($T$4:T69)/S69</f>
        <v>3.4898161947342271E-2</v>
      </c>
      <c r="V69">
        <f t="shared" ref="V69:V124" si="25">(S69/11)*U69^2</f>
        <v>7.3072902438175687E-3</v>
      </c>
      <c r="X69">
        <f t="shared" ref="X69:X124" si="26">R69/(COUNT($O$4:$O$124)+1)-0.5</f>
        <v>0.42622950819672134</v>
      </c>
      <c r="Y69">
        <f>SUM($X$4:X69)/S69</f>
        <v>3.8002980625931437E-2</v>
      </c>
      <c r="Z69">
        <f t="shared" ref="Z69:Z124" si="27">(S69/11)*Y69^2</f>
        <v>8.6653592187295216E-3</v>
      </c>
    </row>
    <row r="70" spans="1:26" ht="15.75" x14ac:dyDescent="0.25">
      <c r="A70" s="4">
        <v>42353</v>
      </c>
      <c r="B70">
        <v>1.6099999999999999</v>
      </c>
      <c r="C70">
        <f t="shared" si="15"/>
        <v>-0.15706806282722527</v>
      </c>
      <c r="D70">
        <v>2.2658</v>
      </c>
      <c r="E70">
        <v>9.4153000000000002</v>
      </c>
      <c r="F70" s="15">
        <f t="shared" si="14"/>
        <v>2.4655243828730633E-4</v>
      </c>
      <c r="G70" s="15">
        <f t="shared" si="16"/>
        <v>1.0002465524382873</v>
      </c>
      <c r="H70">
        <f t="shared" si="17"/>
        <v>-0.15731461526551258</v>
      </c>
      <c r="I70" s="36">
        <f t="shared" si="18"/>
        <v>2.4747888176136244E-2</v>
      </c>
      <c r="J70" s="7"/>
      <c r="K70" s="7"/>
      <c r="L70" s="7"/>
      <c r="M70" s="7">
        <f t="shared" si="19"/>
        <v>-2.3017617386402187</v>
      </c>
      <c r="N70" s="7"/>
      <c r="O70" s="7">
        <f t="shared" si="20"/>
        <v>-2.3017617386402187</v>
      </c>
      <c r="P70" s="7">
        <f t="shared" si="21"/>
        <v>120</v>
      </c>
      <c r="Q70" s="7">
        <f t="shared" si="22"/>
        <v>-2.3017617386402187</v>
      </c>
      <c r="R70" s="7">
        <f t="shared" si="23"/>
        <v>120</v>
      </c>
      <c r="S70" s="7">
        <v>67</v>
      </c>
      <c r="T70">
        <f t="shared" si="24"/>
        <v>0.48360655737704916</v>
      </c>
      <c r="U70">
        <f>SUM($T$4:T70)/S70</f>
        <v>4.1595302177636406E-2</v>
      </c>
      <c r="V70">
        <f t="shared" si="25"/>
        <v>1.0538303085243202E-2</v>
      </c>
      <c r="X70">
        <f t="shared" si="26"/>
        <v>0.48360655737704916</v>
      </c>
      <c r="Y70">
        <f>SUM($X$4:X70)/S70</f>
        <v>4.4653780278933193E-2</v>
      </c>
      <c r="Z70">
        <f t="shared" si="27"/>
        <v>1.2145029658577207E-2</v>
      </c>
    </row>
    <row r="71" spans="1:26" ht="15.75" x14ac:dyDescent="0.25">
      <c r="A71" s="4">
        <v>42354</v>
      </c>
      <c r="B71">
        <v>1.72</v>
      </c>
      <c r="C71">
        <f t="shared" si="15"/>
        <v>6.8322981366459687E-2</v>
      </c>
      <c r="D71">
        <v>2.2959999999999998</v>
      </c>
      <c r="E71">
        <v>9.3544999999999998</v>
      </c>
      <c r="F71" s="15">
        <f t="shared" si="14"/>
        <v>2.4502922722757781E-4</v>
      </c>
      <c r="G71" s="15">
        <f t="shared" si="16"/>
        <v>1.0002450292272276</v>
      </c>
      <c r="H71">
        <f t="shared" si="17"/>
        <v>6.8077952139232109E-2</v>
      </c>
      <c r="I71" s="36">
        <f t="shared" si="18"/>
        <v>4.6346075674715773E-3</v>
      </c>
      <c r="J71" s="7"/>
      <c r="K71" s="7"/>
      <c r="L71" s="7"/>
      <c r="M71" s="7">
        <f t="shared" si="19"/>
        <v>1.0012425285472255</v>
      </c>
      <c r="N71" s="7"/>
      <c r="O71" s="7">
        <f t="shared" si="20"/>
        <v>1.0012425285472255</v>
      </c>
      <c r="P71" s="7">
        <f t="shared" si="21"/>
        <v>13</v>
      </c>
      <c r="Q71" s="7">
        <f t="shared" si="22"/>
        <v>1.0012425285472255</v>
      </c>
      <c r="R71" s="7">
        <f t="shared" si="23"/>
        <v>14</v>
      </c>
      <c r="S71" s="7">
        <v>68</v>
      </c>
      <c r="T71">
        <f t="shared" si="24"/>
        <v>-0.39344262295081966</v>
      </c>
      <c r="U71">
        <f>SUM($T$4:T71)/S71</f>
        <v>3.5197685631629699E-2</v>
      </c>
      <c r="V71">
        <f t="shared" si="25"/>
        <v>7.6585128199969238E-3</v>
      </c>
      <c r="X71">
        <f t="shared" si="26"/>
        <v>-0.38524590163934425</v>
      </c>
      <c r="Y71">
        <f>SUM($X$4:X71)/S71</f>
        <v>3.8331726133076172E-2</v>
      </c>
      <c r="Z71">
        <f t="shared" si="27"/>
        <v>9.083076684290774E-3</v>
      </c>
    </row>
    <row r="72" spans="1:26" ht="15.75" x14ac:dyDescent="0.25">
      <c r="A72" s="4">
        <v>42355</v>
      </c>
      <c r="B72">
        <v>1.5899999999999999</v>
      </c>
      <c r="C72">
        <f t="shared" si="15"/>
        <v>-7.5581395348837274E-2</v>
      </c>
      <c r="D72">
        <v>2.2233999999999998</v>
      </c>
      <c r="E72">
        <v>9.4087999999999994</v>
      </c>
      <c r="F72" s="15">
        <f t="shared" si="14"/>
        <v>2.4638963530176916E-4</v>
      </c>
      <c r="G72" s="15">
        <f t="shared" si="16"/>
        <v>1.0002463896353018</v>
      </c>
      <c r="H72">
        <f t="shared" si="17"/>
        <v>-7.5827784984139043E-2</v>
      </c>
      <c r="I72" s="36">
        <f t="shared" si="18"/>
        <v>5.749852975600823E-3</v>
      </c>
      <c r="J72" s="7"/>
      <c r="K72" s="7"/>
      <c r="L72" s="7"/>
      <c r="M72" s="7">
        <f t="shared" si="19"/>
        <v>-1.1076113172565238</v>
      </c>
      <c r="N72" s="7"/>
      <c r="O72" s="7">
        <f t="shared" si="20"/>
        <v>-1.1076113172565238</v>
      </c>
      <c r="P72" s="7">
        <f t="shared" si="21"/>
        <v>108</v>
      </c>
      <c r="Q72" s="7">
        <f t="shared" si="22"/>
        <v>-1.1076113172565238</v>
      </c>
      <c r="R72" s="7">
        <f t="shared" si="23"/>
        <v>108</v>
      </c>
      <c r="S72" s="7">
        <v>69</v>
      </c>
      <c r="T72">
        <f t="shared" si="24"/>
        <v>0.38524590163934425</v>
      </c>
      <c r="U72">
        <f>SUM($T$4:T72)/S72</f>
        <v>4.0270848182466144E-2</v>
      </c>
      <c r="V72">
        <f t="shared" si="25"/>
        <v>1.0172740338193757E-2</v>
      </c>
      <c r="X72">
        <f t="shared" si="26"/>
        <v>0.38524590163934425</v>
      </c>
      <c r="Y72">
        <f>SUM($X$4:X72)/S72</f>
        <v>4.3359467807080054E-2</v>
      </c>
      <c r="Z72">
        <f t="shared" si="27"/>
        <v>1.1792999813401055E-2</v>
      </c>
    </row>
    <row r="73" spans="1:26" ht="15.75" x14ac:dyDescent="0.25">
      <c r="A73" s="4">
        <v>42356</v>
      </c>
      <c r="B73">
        <v>1.5699999999999998</v>
      </c>
      <c r="C73">
        <f t="shared" si="15"/>
        <v>-1.2578616352201271E-2</v>
      </c>
      <c r="D73">
        <v>2.2040000000000002</v>
      </c>
      <c r="E73">
        <v>9.4928000000000008</v>
      </c>
      <c r="F73" s="15">
        <f t="shared" si="14"/>
        <v>2.4849280807881513E-4</v>
      </c>
      <c r="G73" s="15">
        <f t="shared" si="16"/>
        <v>1.0002484928080788</v>
      </c>
      <c r="H73">
        <f t="shared" si="17"/>
        <v>-1.2827109160280086E-2</v>
      </c>
      <c r="I73" s="36">
        <f t="shared" si="18"/>
        <v>1.645347294097413E-4</v>
      </c>
      <c r="J73" s="7"/>
      <c r="K73" s="7"/>
      <c r="L73" s="7"/>
      <c r="M73" s="7">
        <f t="shared" si="19"/>
        <v>-0.1843339589435144</v>
      </c>
      <c r="N73" s="7"/>
      <c r="O73" s="7">
        <f t="shared" si="20"/>
        <v>-0.1843339589435144</v>
      </c>
      <c r="P73" s="7">
        <f t="shared" si="21"/>
        <v>63</v>
      </c>
      <c r="Q73" s="7">
        <f t="shared" si="22"/>
        <v>-0.1843339589435144</v>
      </c>
      <c r="R73" s="7">
        <f t="shared" si="23"/>
        <v>63</v>
      </c>
      <c r="S73" s="7">
        <v>70</v>
      </c>
      <c r="T73">
        <f t="shared" si="24"/>
        <v>1.6393442622950838E-2</v>
      </c>
      <c r="U73">
        <f>SUM($T$4:T73)/S73</f>
        <v>3.9929742388758779E-2</v>
      </c>
      <c r="V73">
        <f t="shared" si="25"/>
        <v>1.0146082082389525E-2</v>
      </c>
      <c r="X73">
        <f t="shared" si="26"/>
        <v>1.6393442622950838E-2</v>
      </c>
      <c r="Y73">
        <f>SUM($X$4:X73)/S73</f>
        <v>4.2974238875878208E-2</v>
      </c>
      <c r="Z73">
        <f t="shared" si="27"/>
        <v>1.1752269498842994E-2</v>
      </c>
    </row>
    <row r="74" spans="1:26" ht="15.75" x14ac:dyDescent="0.25">
      <c r="A74" s="4">
        <v>42359</v>
      </c>
      <c r="B74">
        <v>1.55</v>
      </c>
      <c r="C74">
        <f t="shared" si="15"/>
        <v>-1.2738853503184584E-2</v>
      </c>
      <c r="D74">
        <v>2.1917</v>
      </c>
      <c r="E74">
        <v>9.4673999999999996</v>
      </c>
      <c r="F74" s="15">
        <f t="shared" si="14"/>
        <v>2.4785701845431163E-4</v>
      </c>
      <c r="G74" s="15">
        <f t="shared" si="16"/>
        <v>1.0002478570184543</v>
      </c>
      <c r="H74">
        <f t="shared" si="17"/>
        <v>-1.2986710521638896E-2</v>
      </c>
      <c r="I74" s="36">
        <f t="shared" si="18"/>
        <v>1.686546501728464E-4</v>
      </c>
      <c r="J74" s="7"/>
      <c r="K74" s="7"/>
      <c r="L74" s="7"/>
      <c r="M74" s="7">
        <f t="shared" si="19"/>
        <v>-0.18668216224215581</v>
      </c>
      <c r="N74" s="7"/>
      <c r="O74" s="7">
        <f t="shared" si="20"/>
        <v>-0.18668216224215581</v>
      </c>
      <c r="P74" s="7">
        <f t="shared" si="21"/>
        <v>64</v>
      </c>
      <c r="Q74" s="7">
        <f t="shared" si="22"/>
        <v>-0.18668216224215581</v>
      </c>
      <c r="R74" s="7">
        <f t="shared" si="23"/>
        <v>64</v>
      </c>
      <c r="S74" s="7">
        <v>71</v>
      </c>
      <c r="T74">
        <f t="shared" si="24"/>
        <v>2.4590163934426257E-2</v>
      </c>
      <c r="U74">
        <f>SUM($T$4:T74)/S74</f>
        <v>3.9713691987993537E-2</v>
      </c>
      <c r="V74">
        <f t="shared" si="25"/>
        <v>1.0179962774865705E-2</v>
      </c>
      <c r="X74">
        <f t="shared" si="26"/>
        <v>2.4590163934426257E-2</v>
      </c>
      <c r="Y74">
        <f>SUM($X$4:X74)/S74</f>
        <v>4.2715308242900013E-2</v>
      </c>
      <c r="Z74">
        <f t="shared" si="27"/>
        <v>1.1776947876209389E-2</v>
      </c>
    </row>
    <row r="75" spans="1:26" ht="15.75" x14ac:dyDescent="0.25">
      <c r="A75" s="4">
        <v>42360</v>
      </c>
      <c r="B75">
        <v>1.5899999999999999</v>
      </c>
      <c r="C75">
        <f t="shared" si="15"/>
        <v>2.5806451612903104E-2</v>
      </c>
      <c r="D75">
        <v>2.2357</v>
      </c>
      <c r="E75">
        <v>9.4206000000000003</v>
      </c>
      <c r="F75" s="15">
        <f t="shared" si="14"/>
        <v>2.466851781988133E-4</v>
      </c>
      <c r="G75" s="15">
        <f t="shared" si="16"/>
        <v>1.0002466851781988</v>
      </c>
      <c r="H75">
        <f t="shared" si="17"/>
        <v>2.5559766434704291E-2</v>
      </c>
      <c r="I75" s="36">
        <f t="shared" si="18"/>
        <v>6.5330166019663609E-4</v>
      </c>
      <c r="J75" s="7"/>
      <c r="K75" s="7"/>
      <c r="L75" s="7"/>
      <c r="M75" s="7">
        <f t="shared" si="19"/>
        <v>0.37818192867120798</v>
      </c>
      <c r="N75" s="7"/>
      <c r="O75" s="7">
        <f t="shared" si="20"/>
        <v>0.37818192867120798</v>
      </c>
      <c r="P75" s="7">
        <f t="shared" si="21"/>
        <v>38</v>
      </c>
      <c r="Q75" s="7">
        <f t="shared" si="22"/>
        <v>0.37818192867120798</v>
      </c>
      <c r="R75" s="7">
        <f t="shared" si="23"/>
        <v>39</v>
      </c>
      <c r="S75" s="7">
        <v>72</v>
      </c>
      <c r="T75">
        <f t="shared" si="24"/>
        <v>-0.18852459016393441</v>
      </c>
      <c r="U75">
        <f>SUM($T$4:T75)/S75</f>
        <v>3.6543715846994534E-2</v>
      </c>
      <c r="V75">
        <f t="shared" si="25"/>
        <v>8.7410825535657564E-3</v>
      </c>
      <c r="X75">
        <f t="shared" si="26"/>
        <v>-0.18032786885245899</v>
      </c>
      <c r="Y75">
        <f>SUM($X$4:X75)/S75</f>
        <v>3.9617486338797803E-2</v>
      </c>
      <c r="Z75">
        <f t="shared" si="27"/>
        <v>1.02733869194498E-2</v>
      </c>
    </row>
    <row r="76" spans="1:26" ht="15.75" x14ac:dyDescent="0.25">
      <c r="A76" s="4">
        <v>42361</v>
      </c>
      <c r="B76">
        <v>1.71</v>
      </c>
      <c r="C76">
        <f t="shared" si="15"/>
        <v>7.5471698113207628E-2</v>
      </c>
      <c r="D76">
        <v>2.2534000000000001</v>
      </c>
      <c r="E76">
        <v>9.3605999999999998</v>
      </c>
      <c r="F76" s="15">
        <f t="shared" si="14"/>
        <v>2.45182087501572E-4</v>
      </c>
      <c r="G76" s="15">
        <f t="shared" si="16"/>
        <v>1.0002451820875016</v>
      </c>
      <c r="H76">
        <f t="shared" si="17"/>
        <v>7.5226516025706056E-2</v>
      </c>
      <c r="I76" s="36">
        <f t="shared" si="18"/>
        <v>5.65902871336581E-3</v>
      </c>
      <c r="J76" s="7"/>
      <c r="K76" s="7"/>
      <c r="L76" s="7"/>
      <c r="M76" s="7">
        <f t="shared" si="19"/>
        <v>1.1060037536610865</v>
      </c>
      <c r="N76" s="7"/>
      <c r="O76" s="7">
        <f t="shared" si="20"/>
        <v>1.1060037536610865</v>
      </c>
      <c r="P76" s="7">
        <f t="shared" si="21"/>
        <v>10</v>
      </c>
      <c r="Q76" s="7">
        <f t="shared" si="22"/>
        <v>1.1060037536610865</v>
      </c>
      <c r="R76" s="7">
        <f t="shared" si="23"/>
        <v>11</v>
      </c>
      <c r="S76" s="7">
        <v>73</v>
      </c>
      <c r="T76">
        <f t="shared" si="24"/>
        <v>-0.41803278688524592</v>
      </c>
      <c r="U76">
        <f>SUM($T$4:T76)/S76</f>
        <v>3.0316640467100833E-2</v>
      </c>
      <c r="V76">
        <f t="shared" si="25"/>
        <v>6.0994731193123892E-3</v>
      </c>
      <c r="X76">
        <f t="shared" si="26"/>
        <v>-0.4098360655737705</v>
      </c>
      <c r="Y76">
        <f>SUM($X$4:X76)/S76</f>
        <v>3.3460588367392755E-2</v>
      </c>
      <c r="Z76">
        <f t="shared" si="27"/>
        <v>7.4301455540112058E-3</v>
      </c>
    </row>
    <row r="77" spans="1:26" ht="15.75" x14ac:dyDescent="0.25">
      <c r="A77" s="4">
        <v>42362</v>
      </c>
      <c r="B77">
        <v>1.75</v>
      </c>
      <c r="C77">
        <f t="shared" si="15"/>
        <v>2.3391812865497099E-2</v>
      </c>
      <c r="D77">
        <v>2.2410000000000001</v>
      </c>
      <c r="E77">
        <v>9.3620000000000001</v>
      </c>
      <c r="F77" s="15">
        <f t="shared" si="14"/>
        <v>2.4521716898773249E-4</v>
      </c>
      <c r="G77" s="15">
        <f t="shared" si="16"/>
        <v>1.0002452171689877</v>
      </c>
      <c r="H77">
        <f t="shared" si="17"/>
        <v>2.3146595696509367E-2</v>
      </c>
      <c r="I77" s="36">
        <f t="shared" si="18"/>
        <v>5.3576489233766588E-4</v>
      </c>
      <c r="J77" s="7"/>
      <c r="K77" s="7"/>
      <c r="L77" s="7"/>
      <c r="M77" s="7">
        <f t="shared" si="19"/>
        <v>0.34279648505285132</v>
      </c>
      <c r="N77" s="7"/>
      <c r="O77" s="7">
        <f t="shared" si="20"/>
        <v>0.34279648505285132</v>
      </c>
      <c r="P77" s="7">
        <f t="shared" si="21"/>
        <v>39</v>
      </c>
      <c r="Q77" s="7">
        <f t="shared" si="22"/>
        <v>0.34279648505285132</v>
      </c>
      <c r="R77" s="7">
        <f t="shared" si="23"/>
        <v>40</v>
      </c>
      <c r="S77" s="7">
        <v>74</v>
      </c>
      <c r="T77">
        <f t="shared" si="24"/>
        <v>-0.18032786885245899</v>
      </c>
      <c r="U77">
        <f>SUM($T$4:T77)/S77</f>
        <v>2.7470093043863535E-2</v>
      </c>
      <c r="V77">
        <f t="shared" si="25"/>
        <v>5.0764404432773148E-3</v>
      </c>
      <c r="X77">
        <f t="shared" si="26"/>
        <v>-0.17213114754098363</v>
      </c>
      <c r="Y77">
        <f>SUM($X$4:X77)/S77</f>
        <v>3.0682321665928207E-2</v>
      </c>
      <c r="Z77">
        <f t="shared" si="27"/>
        <v>6.3330872589136434E-3</v>
      </c>
    </row>
    <row r="78" spans="1:26" ht="15.75" x14ac:dyDescent="0.25">
      <c r="A78" s="4">
        <v>42366</v>
      </c>
      <c r="B78">
        <v>1.69</v>
      </c>
      <c r="C78">
        <f t="shared" si="15"/>
        <v>-3.4285714285714315E-2</v>
      </c>
      <c r="D78">
        <v>2.2303999999999999</v>
      </c>
      <c r="E78">
        <v>9.3787000000000003</v>
      </c>
      <c r="F78" s="15">
        <f t="shared" si="14"/>
        <v>2.4563560646950755E-4</v>
      </c>
      <c r="G78" s="15">
        <f t="shared" si="16"/>
        <v>1.0002456356064695</v>
      </c>
      <c r="H78">
        <f t="shared" si="17"/>
        <v>-3.4531349892183823E-2</v>
      </c>
      <c r="I78" s="36">
        <f t="shared" si="18"/>
        <v>1.1924141253764238E-3</v>
      </c>
      <c r="J78" s="7"/>
      <c r="K78" s="7"/>
      <c r="L78" s="7"/>
      <c r="M78" s="7">
        <f t="shared" si="19"/>
        <v>-0.50244170523460774</v>
      </c>
      <c r="N78" s="7"/>
      <c r="O78" s="7">
        <f t="shared" si="20"/>
        <v>-0.50244170523460774</v>
      </c>
      <c r="P78" s="7">
        <f t="shared" si="21"/>
        <v>85</v>
      </c>
      <c r="Q78" s="7">
        <f t="shared" si="22"/>
        <v>-0.50244170523460774</v>
      </c>
      <c r="R78" s="7">
        <f t="shared" si="23"/>
        <v>85</v>
      </c>
      <c r="S78" s="7">
        <v>75</v>
      </c>
      <c r="T78">
        <f t="shared" si="24"/>
        <v>0.19672131147540983</v>
      </c>
      <c r="U78">
        <f>SUM($T$4:T78)/S78</f>
        <v>2.972677595628415E-2</v>
      </c>
      <c r="V78">
        <f t="shared" si="25"/>
        <v>6.0250991506030464E-3</v>
      </c>
      <c r="X78">
        <f t="shared" si="26"/>
        <v>0.19672131147540983</v>
      </c>
      <c r="Y78">
        <f>SUM($X$4:X78)/S78</f>
        <v>3.2896174863387959E-2</v>
      </c>
      <c r="Z78">
        <f t="shared" si="27"/>
        <v>7.3783521861995301E-3</v>
      </c>
    </row>
    <row r="79" spans="1:26" ht="15.75" x14ac:dyDescent="0.25">
      <c r="A79" s="4">
        <v>42367</v>
      </c>
      <c r="B79">
        <v>1.72</v>
      </c>
      <c r="C79">
        <f t="shared" si="15"/>
        <v>1.7751479289940846E-2</v>
      </c>
      <c r="D79">
        <v>2.3050000000000002</v>
      </c>
      <c r="E79">
        <v>9.3414000000000001</v>
      </c>
      <c r="F79" s="15">
        <f t="shared" si="14"/>
        <v>2.4470092478279248E-4</v>
      </c>
      <c r="G79" s="15">
        <f t="shared" si="16"/>
        <v>1.0002447009247828</v>
      </c>
      <c r="H79">
        <f t="shared" si="17"/>
        <v>1.7506778365158054E-2</v>
      </c>
      <c r="I79" s="36">
        <f t="shared" si="18"/>
        <v>3.0648728872676611E-4</v>
      </c>
      <c r="J79" s="7"/>
      <c r="K79" s="7"/>
      <c r="L79" s="7"/>
      <c r="M79" s="7">
        <f t="shared" si="19"/>
        <v>0.26013993614217856</v>
      </c>
      <c r="N79" s="7"/>
      <c r="O79" s="7">
        <f t="shared" si="20"/>
        <v>0.26013993614217856</v>
      </c>
      <c r="P79" s="7">
        <f t="shared" si="21"/>
        <v>43</v>
      </c>
      <c r="Q79" s="7">
        <f t="shared" si="22"/>
        <v>0.26013993614217856</v>
      </c>
      <c r="R79" s="7">
        <f t="shared" si="23"/>
        <v>44</v>
      </c>
      <c r="S79" s="7">
        <v>76</v>
      </c>
      <c r="T79">
        <f t="shared" si="24"/>
        <v>-0.14754098360655737</v>
      </c>
      <c r="U79">
        <f>SUM($T$4:T79)/S79</f>
        <v>2.7394305435720447E-2</v>
      </c>
      <c r="V79">
        <f t="shared" si="25"/>
        <v>5.1849132493837508E-3</v>
      </c>
      <c r="X79">
        <f t="shared" si="26"/>
        <v>-0.13934426229508196</v>
      </c>
      <c r="Y79">
        <f>SUM($X$4:X79)/S79</f>
        <v>3.0629853321829145E-2</v>
      </c>
      <c r="Z79">
        <f t="shared" si="27"/>
        <v>6.4820255912067604E-3</v>
      </c>
    </row>
    <row r="80" spans="1:26" ht="15.75" x14ac:dyDescent="0.25">
      <c r="A80" s="4">
        <v>42368</v>
      </c>
      <c r="B80">
        <v>1.67</v>
      </c>
      <c r="C80">
        <f t="shared" si="15"/>
        <v>-2.9069767441860492E-2</v>
      </c>
      <c r="D80">
        <v>2.2942999999999998</v>
      </c>
      <c r="E80">
        <v>9.3696000000000002</v>
      </c>
      <c r="F80" s="15">
        <f t="shared" si="14"/>
        <v>2.4540760352653734E-4</v>
      </c>
      <c r="G80" s="15">
        <f t="shared" si="16"/>
        <v>1.0002454076035265</v>
      </c>
      <c r="H80">
        <f t="shared" si="17"/>
        <v>-2.931517504538703E-2</v>
      </c>
      <c r="I80" s="36">
        <f t="shared" si="18"/>
        <v>8.5937948794168246E-4</v>
      </c>
      <c r="J80" s="7"/>
      <c r="K80" s="7"/>
      <c r="L80" s="7"/>
      <c r="M80" s="7">
        <f t="shared" si="19"/>
        <v>-0.42600435279097071</v>
      </c>
      <c r="N80" s="7"/>
      <c r="O80" s="7">
        <f t="shared" si="20"/>
        <v>-0.42600435279097071</v>
      </c>
      <c r="P80" s="7">
        <f t="shared" si="21"/>
        <v>79</v>
      </c>
      <c r="Q80" s="7">
        <f t="shared" si="22"/>
        <v>-0.42600435279097071</v>
      </c>
      <c r="R80" s="7">
        <f t="shared" si="23"/>
        <v>79</v>
      </c>
      <c r="S80" s="7">
        <v>77</v>
      </c>
      <c r="T80">
        <f t="shared" si="24"/>
        <v>0.14754098360655743</v>
      </c>
      <c r="U80">
        <f>SUM($T$4:T80)/S80</f>
        <v>2.8954651905471574E-2</v>
      </c>
      <c r="V80">
        <f t="shared" si="25"/>
        <v>5.8686030687692004E-3</v>
      </c>
      <c r="X80">
        <f t="shared" si="26"/>
        <v>0.14754098360655743</v>
      </c>
      <c r="Y80">
        <f>SUM($X$4:X80)/S80</f>
        <v>3.2148179689163274E-2</v>
      </c>
      <c r="Z80">
        <f t="shared" si="27"/>
        <v>7.2345382012871098E-3</v>
      </c>
    </row>
    <row r="81" spans="1:26" ht="15.75" x14ac:dyDescent="0.25">
      <c r="A81" s="4">
        <v>42369</v>
      </c>
      <c r="B81">
        <v>1.58</v>
      </c>
      <c r="C81">
        <f t="shared" si="15"/>
        <v>-5.3892215568862194E-2</v>
      </c>
      <c r="D81">
        <v>2.2694000000000001</v>
      </c>
      <c r="E81">
        <v>9.4065999999999992</v>
      </c>
      <c r="F81" s="15">
        <f t="shared" si="14"/>
        <v>2.4633453056810417E-4</v>
      </c>
      <c r="G81" s="15">
        <f t="shared" si="16"/>
        <v>1.0002463345305681</v>
      </c>
      <c r="H81">
        <f t="shared" si="17"/>
        <v>-5.4138550099430298E-2</v>
      </c>
      <c r="I81" s="36">
        <f t="shared" si="18"/>
        <v>2.9309826068685241E-3</v>
      </c>
      <c r="J81" s="7"/>
      <c r="K81" s="7"/>
      <c r="L81" s="7"/>
      <c r="M81" s="7">
        <f t="shared" si="19"/>
        <v>-0.78976615343763001</v>
      </c>
      <c r="N81" s="7"/>
      <c r="O81" s="7">
        <f t="shared" si="20"/>
        <v>-0.78976615343763001</v>
      </c>
      <c r="P81" s="7">
        <f t="shared" si="21"/>
        <v>99</v>
      </c>
      <c r="Q81" s="7">
        <f t="shared" si="22"/>
        <v>-0.78976615343763001</v>
      </c>
      <c r="R81" s="7">
        <f t="shared" si="23"/>
        <v>99</v>
      </c>
      <c r="S81" s="7">
        <v>78</v>
      </c>
      <c r="T81">
        <f t="shared" si="24"/>
        <v>0.31147540983606559</v>
      </c>
      <c r="U81">
        <f>SUM($T$4:T81)/S81</f>
        <v>3.2576712904581757E-2</v>
      </c>
      <c r="V81">
        <f t="shared" si="25"/>
        <v>7.5251721314607643E-3</v>
      </c>
      <c r="X81">
        <f t="shared" si="26"/>
        <v>0.31147540983606559</v>
      </c>
      <c r="Y81">
        <f>SUM($X$4:X81)/S81</f>
        <v>3.5729298024379977E-2</v>
      </c>
      <c r="Z81">
        <f t="shared" si="27"/>
        <v>9.0521321373242813E-3</v>
      </c>
    </row>
    <row r="82" spans="1:26" ht="15.75" x14ac:dyDescent="0.25">
      <c r="A82" s="4">
        <v>42373</v>
      </c>
      <c r="B82">
        <v>1.67</v>
      </c>
      <c r="C82">
        <f t="shared" si="15"/>
        <v>5.6962025316455604E-2</v>
      </c>
      <c r="D82">
        <v>2.2427999999999999</v>
      </c>
      <c r="E82">
        <v>10.039199999999999</v>
      </c>
      <c r="F82" s="15">
        <f t="shared" si="14"/>
        <v>2.6213429628274554E-4</v>
      </c>
      <c r="G82" s="15">
        <f t="shared" si="16"/>
        <v>1.0002621342962827</v>
      </c>
      <c r="H82">
        <f t="shared" si="17"/>
        <v>5.6699891020172859E-2</v>
      </c>
      <c r="I82" s="36">
        <f t="shared" si="18"/>
        <v>3.2148776416994788E-3</v>
      </c>
      <c r="J82" s="7"/>
      <c r="K82" s="7"/>
      <c r="L82" s="7"/>
      <c r="M82" s="7">
        <f t="shared" si="19"/>
        <v>0.83475283306382408</v>
      </c>
      <c r="N82" s="7"/>
      <c r="O82" s="7">
        <f t="shared" si="20"/>
        <v>0.83475283306382408</v>
      </c>
      <c r="P82" s="7">
        <f t="shared" si="21"/>
        <v>16</v>
      </c>
      <c r="Q82" s="7">
        <f t="shared" si="22"/>
        <v>0.83475283306382408</v>
      </c>
      <c r="R82" s="7">
        <f t="shared" si="23"/>
        <v>17</v>
      </c>
      <c r="S82" s="7">
        <v>79</v>
      </c>
      <c r="T82">
        <f t="shared" si="24"/>
        <v>-0.36885245901639341</v>
      </c>
      <c r="U82">
        <f>SUM($T$4:T82)/S82</f>
        <v>2.7495330981531438E-2</v>
      </c>
      <c r="V82">
        <f t="shared" si="25"/>
        <v>5.4294058942666399E-3</v>
      </c>
      <c r="X82">
        <f t="shared" si="26"/>
        <v>-0.36065573770491804</v>
      </c>
      <c r="Y82">
        <f>SUM($X$4:X82)/S82</f>
        <v>3.0711765926540759E-2</v>
      </c>
      <c r="Z82">
        <f t="shared" si="27"/>
        <v>6.7739811581639794E-3</v>
      </c>
    </row>
    <row r="83" spans="1:26" ht="15.75" x14ac:dyDescent="0.25">
      <c r="A83" s="4">
        <v>42374</v>
      </c>
      <c r="B83">
        <v>1.76</v>
      </c>
      <c r="C83">
        <f t="shared" si="15"/>
        <v>5.3892215568862326E-2</v>
      </c>
      <c r="D83">
        <v>2.2357</v>
      </c>
      <c r="E83">
        <v>10.0403</v>
      </c>
      <c r="F83" s="15">
        <f t="shared" si="14"/>
        <v>2.6216169082582397E-4</v>
      </c>
      <c r="G83" s="15">
        <f t="shared" si="16"/>
        <v>1.0002621616908258</v>
      </c>
      <c r="H83">
        <f t="shared" si="17"/>
        <v>5.3630053878036502E-2</v>
      </c>
      <c r="I83" s="36">
        <f t="shared" si="18"/>
        <v>2.876182678961098E-3</v>
      </c>
      <c r="J83" s="7"/>
      <c r="K83" s="7"/>
      <c r="L83" s="7"/>
      <c r="M83" s="7">
        <f t="shared" si="19"/>
        <v>0.7897661534376319</v>
      </c>
      <c r="N83" s="7"/>
      <c r="O83" s="7">
        <f t="shared" si="20"/>
        <v>0.7897661534376319</v>
      </c>
      <c r="P83" s="7">
        <f t="shared" si="21"/>
        <v>20</v>
      </c>
      <c r="Q83" s="7">
        <f t="shared" si="22"/>
        <v>0.7897661534376319</v>
      </c>
      <c r="R83" s="7">
        <f t="shared" si="23"/>
        <v>21</v>
      </c>
      <c r="S83" s="7">
        <v>80</v>
      </c>
      <c r="T83">
        <f t="shared" si="24"/>
        <v>-0.33606557377049184</v>
      </c>
      <c r="U83">
        <f>SUM($T$4:T83)/S83</f>
        <v>2.2950819672131147E-2</v>
      </c>
      <c r="V83">
        <f t="shared" si="25"/>
        <v>3.8308372627104143E-3</v>
      </c>
      <c r="X83">
        <f t="shared" si="26"/>
        <v>-0.32786885245901642</v>
      </c>
      <c r="Y83">
        <f>SUM($X$4:X83)/S83</f>
        <v>2.6229508196721298E-2</v>
      </c>
      <c r="Z83">
        <f t="shared" si="27"/>
        <v>5.0035425472135979E-3</v>
      </c>
    </row>
    <row r="84" spans="1:26" ht="15.75" x14ac:dyDescent="0.25">
      <c r="A84" s="4">
        <v>42375</v>
      </c>
      <c r="B84">
        <v>1.83</v>
      </c>
      <c r="C84">
        <f t="shared" si="15"/>
        <v>3.9772727272727307E-2</v>
      </c>
      <c r="D84">
        <v>2.1701999999999999</v>
      </c>
      <c r="E84">
        <v>10.0847</v>
      </c>
      <c r="F84" s="15">
        <f t="shared" si="14"/>
        <v>2.6326720628166989E-4</v>
      </c>
      <c r="G84" s="15">
        <f t="shared" si="16"/>
        <v>1.0002632672062817</v>
      </c>
      <c r="H84">
        <f t="shared" si="17"/>
        <v>3.9509460066445637E-2</v>
      </c>
      <c r="I84" s="36">
        <f t="shared" si="18"/>
        <v>1.5609974347420624E-3</v>
      </c>
      <c r="J84" s="7"/>
      <c r="K84" s="7"/>
      <c r="L84" s="7"/>
      <c r="M84" s="7">
        <f t="shared" si="19"/>
        <v>0.58285140995491902</v>
      </c>
      <c r="N84" s="7"/>
      <c r="O84" s="7">
        <f t="shared" si="20"/>
        <v>0.58285140995491902</v>
      </c>
      <c r="P84" s="7">
        <f t="shared" si="21"/>
        <v>26</v>
      </c>
      <c r="Q84" s="7">
        <f t="shared" si="22"/>
        <v>0.58285140995491902</v>
      </c>
      <c r="R84" s="7">
        <f t="shared" si="23"/>
        <v>27</v>
      </c>
      <c r="S84" s="7">
        <v>81</v>
      </c>
      <c r="T84">
        <f t="shared" si="24"/>
        <v>-0.28688524590163933</v>
      </c>
      <c r="U84">
        <f>SUM($T$4:T84)/S84</f>
        <v>1.912568306010929E-2</v>
      </c>
      <c r="V84">
        <f t="shared" si="25"/>
        <v>2.6935574503432606E-3</v>
      </c>
      <c r="X84">
        <f t="shared" si="26"/>
        <v>-0.27868852459016391</v>
      </c>
      <c r="Y84">
        <f>SUM($X$4:X84)/S84</f>
        <v>2.2465088038858515E-2</v>
      </c>
      <c r="Z84">
        <f t="shared" si="27"/>
        <v>3.7162813298260706E-3</v>
      </c>
    </row>
    <row r="85" spans="1:26" ht="15.75" x14ac:dyDescent="0.25">
      <c r="A85" s="4">
        <v>42376</v>
      </c>
      <c r="B85">
        <v>1.73</v>
      </c>
      <c r="C85">
        <f t="shared" si="15"/>
        <v>-5.4644808743169446E-2</v>
      </c>
      <c r="D85">
        <v>2.1455000000000002</v>
      </c>
      <c r="E85">
        <v>10.1744</v>
      </c>
      <c r="F85" s="15">
        <f t="shared" si="14"/>
        <v>2.6549929032571029E-4</v>
      </c>
      <c r="G85" s="15">
        <f t="shared" si="16"/>
        <v>1.0002654992903257</v>
      </c>
      <c r="H85">
        <f t="shared" si="17"/>
        <v>-5.4910308033495156E-2</v>
      </c>
      <c r="I85" s="36">
        <f t="shared" si="18"/>
        <v>3.0151419283333228E-3</v>
      </c>
      <c r="J85" s="7"/>
      <c r="K85" s="7"/>
      <c r="L85" s="7"/>
      <c r="M85" s="7">
        <f t="shared" si="19"/>
        <v>-0.80079506754149676</v>
      </c>
      <c r="N85" s="7"/>
      <c r="O85" s="7">
        <f t="shared" si="20"/>
        <v>-0.80079506754149676</v>
      </c>
      <c r="P85" s="7">
        <f t="shared" si="21"/>
        <v>100</v>
      </c>
      <c r="Q85" s="7">
        <f t="shared" si="22"/>
        <v>-0.80079506754149676</v>
      </c>
      <c r="R85" s="7">
        <f t="shared" si="23"/>
        <v>100</v>
      </c>
      <c r="S85" s="7">
        <v>82</v>
      </c>
      <c r="T85">
        <f t="shared" si="24"/>
        <v>0.31967213114754101</v>
      </c>
      <c r="U85">
        <f>SUM($T$4:T85)/S85</f>
        <v>2.2790883646541384E-2</v>
      </c>
      <c r="V85">
        <f t="shared" si="25"/>
        <v>3.8720726314541245E-3</v>
      </c>
      <c r="X85">
        <f t="shared" si="26"/>
        <v>0.31967213114754101</v>
      </c>
      <c r="Y85">
        <f>SUM($X$4:X85)/S85</f>
        <v>2.6089564174330251E-2</v>
      </c>
      <c r="Z85">
        <f t="shared" si="27"/>
        <v>5.0740508565575186E-3</v>
      </c>
    </row>
    <row r="86" spans="1:26" ht="15.75" x14ac:dyDescent="0.25">
      <c r="A86" s="4">
        <v>42377</v>
      </c>
      <c r="B86">
        <v>1.6099999999999999</v>
      </c>
      <c r="C86">
        <f t="shared" si="15"/>
        <v>-6.9364161849711045E-2</v>
      </c>
      <c r="D86">
        <v>2.1156000000000001</v>
      </c>
      <c r="E86">
        <v>10.210699999999999</v>
      </c>
      <c r="F86" s="15">
        <f t="shared" si="14"/>
        <v>2.6640206011396828E-4</v>
      </c>
      <c r="G86" s="15">
        <f t="shared" si="16"/>
        <v>1.000266402060114</v>
      </c>
      <c r="H86">
        <f t="shared" si="17"/>
        <v>-6.9630563909825013E-2</v>
      </c>
      <c r="I86" s="36">
        <f t="shared" si="18"/>
        <v>4.8484154304002259E-3</v>
      </c>
      <c r="J86" s="7"/>
      <c r="K86" s="7"/>
      <c r="L86" s="7"/>
      <c r="M86" s="7">
        <f t="shared" si="19"/>
        <v>-1.0165005597231949</v>
      </c>
      <c r="N86" s="7"/>
      <c r="O86" s="7">
        <f t="shared" si="20"/>
        <v>-1.0165005597231949</v>
      </c>
      <c r="P86" s="7">
        <f t="shared" si="21"/>
        <v>106</v>
      </c>
      <c r="Q86" s="7">
        <f t="shared" si="22"/>
        <v>-1.0165005597231949</v>
      </c>
      <c r="R86" s="7">
        <f t="shared" si="23"/>
        <v>106</v>
      </c>
      <c r="S86" s="7">
        <v>83</v>
      </c>
      <c r="T86">
        <f t="shared" si="24"/>
        <v>0.36885245901639341</v>
      </c>
      <c r="U86">
        <f>SUM($T$4:T86)/S86</f>
        <v>2.6960300217262496E-2</v>
      </c>
      <c r="V86">
        <f t="shared" si="25"/>
        <v>5.4844723988917007E-3</v>
      </c>
      <c r="X86">
        <f t="shared" si="26"/>
        <v>0.36885245901639341</v>
      </c>
      <c r="Y86">
        <f>SUM($X$4:X86)/S86</f>
        <v>3.0219237606162339E-2</v>
      </c>
      <c r="Z86">
        <f t="shared" si="27"/>
        <v>6.8905266076644345E-3</v>
      </c>
    </row>
    <row r="87" spans="1:26" ht="15.75" x14ac:dyDescent="0.25">
      <c r="A87" s="4">
        <v>42380</v>
      </c>
      <c r="B87">
        <v>1.41</v>
      </c>
      <c r="C87">
        <f t="shared" si="15"/>
        <v>-0.12422360248447203</v>
      </c>
      <c r="D87">
        <v>2.1753999999999998</v>
      </c>
      <c r="E87">
        <v>10.196400000000001</v>
      </c>
      <c r="F87" s="15">
        <f t="shared" si="14"/>
        <v>2.660464589341327E-4</v>
      </c>
      <c r="G87" s="15">
        <f t="shared" si="16"/>
        <v>1.0002660464589341</v>
      </c>
      <c r="H87">
        <f t="shared" si="17"/>
        <v>-0.12448964894340617</v>
      </c>
      <c r="I87" s="36">
        <f t="shared" si="18"/>
        <v>1.5497672694052509E-2</v>
      </c>
      <c r="J87" s="7"/>
      <c r="K87" s="7"/>
      <c r="L87" s="7"/>
      <c r="M87" s="7">
        <f t="shared" si="19"/>
        <v>-1.8204409609949537</v>
      </c>
      <c r="N87" s="7"/>
      <c r="O87" s="7">
        <f t="shared" si="20"/>
        <v>-1.8204409609949537</v>
      </c>
      <c r="P87" s="7">
        <f t="shared" si="21"/>
        <v>119</v>
      </c>
      <c r="Q87" s="7">
        <f t="shared" si="22"/>
        <v>-1.8204409609949537</v>
      </c>
      <c r="R87" s="7">
        <f t="shared" si="23"/>
        <v>119</v>
      </c>
      <c r="S87" s="7">
        <v>84</v>
      </c>
      <c r="T87">
        <f t="shared" si="24"/>
        <v>0.47540983606557374</v>
      </c>
      <c r="U87">
        <f>SUM($T$4:T87)/S87</f>
        <v>3.2298985167837628E-2</v>
      </c>
      <c r="V87">
        <f t="shared" si="25"/>
        <v>7.9664412001149449E-3</v>
      </c>
      <c r="X87">
        <f t="shared" si="26"/>
        <v>0.47540983606557374</v>
      </c>
      <c r="Y87">
        <f>SUM($X$4:X87)/S87</f>
        <v>3.5519125683060093E-2</v>
      </c>
      <c r="Z87">
        <f t="shared" si="27"/>
        <v>9.6340996636616015E-3</v>
      </c>
    </row>
    <row r="88" spans="1:26" ht="15.75" x14ac:dyDescent="0.25">
      <c r="A88" s="4">
        <v>42381</v>
      </c>
      <c r="B88">
        <v>1.26</v>
      </c>
      <c r="C88">
        <f t="shared" si="15"/>
        <v>-0.1063829787234042</v>
      </c>
      <c r="D88">
        <v>2.1032000000000002</v>
      </c>
      <c r="E88">
        <v>10.147</v>
      </c>
      <c r="F88" s="15">
        <f t="shared" si="14"/>
        <v>2.648176643140765E-4</v>
      </c>
      <c r="G88" s="15">
        <f t="shared" si="16"/>
        <v>1.0002648176643141</v>
      </c>
      <c r="H88">
        <f t="shared" si="17"/>
        <v>-0.10664779638771828</v>
      </c>
      <c r="I88" s="36">
        <f t="shared" si="18"/>
        <v>1.1373752474356215E-2</v>
      </c>
      <c r="J88" s="7"/>
      <c r="K88" s="7"/>
      <c r="L88" s="7"/>
      <c r="M88" s="7">
        <f t="shared" si="19"/>
        <v>-1.5589946527669545</v>
      </c>
      <c r="N88" s="7"/>
      <c r="O88" s="7">
        <f t="shared" si="20"/>
        <v>-1.5589946527669545</v>
      </c>
      <c r="P88" s="7">
        <f t="shared" si="21"/>
        <v>116</v>
      </c>
      <c r="Q88" s="7">
        <f t="shared" si="22"/>
        <v>-1.5589946527669545</v>
      </c>
      <c r="R88" s="7">
        <f t="shared" si="23"/>
        <v>116</v>
      </c>
      <c r="S88" s="7">
        <v>85</v>
      </c>
      <c r="T88">
        <f t="shared" si="24"/>
        <v>0.45081967213114749</v>
      </c>
      <c r="U88">
        <f>SUM($T$4:T88)/S88</f>
        <v>3.722275795564127E-2</v>
      </c>
      <c r="V88">
        <f t="shared" si="25"/>
        <v>1.0706396848641974E-2</v>
      </c>
      <c r="X88">
        <f t="shared" si="26"/>
        <v>0.45081967213114749</v>
      </c>
      <c r="Y88">
        <f>SUM($X$4:X88)/S88</f>
        <v>4.040501446480229E-2</v>
      </c>
      <c r="Z88">
        <f t="shared" si="27"/>
        <v>1.2615276498324999E-2</v>
      </c>
    </row>
    <row r="89" spans="1:26" ht="15.75" x14ac:dyDescent="0.25">
      <c r="A89" s="4">
        <v>42382</v>
      </c>
      <c r="B89">
        <v>1.32</v>
      </c>
      <c r="C89">
        <f t="shared" si="15"/>
        <v>4.7619047619047658E-2</v>
      </c>
      <c r="D89">
        <v>2.0926999999999998</v>
      </c>
      <c r="E89">
        <v>10.239100000000001</v>
      </c>
      <c r="F89" s="15">
        <f t="shared" si="14"/>
        <v>2.6710815261532517E-4</v>
      </c>
      <c r="G89" s="15">
        <f t="shared" si="16"/>
        <v>1.0002671081526153</v>
      </c>
      <c r="H89">
        <f t="shared" si="17"/>
        <v>4.7351939466432333E-2</v>
      </c>
      <c r="I89" s="36">
        <f t="shared" si="18"/>
        <v>2.2422061712326718E-3</v>
      </c>
      <c r="J89" s="7"/>
      <c r="K89" s="7"/>
      <c r="L89" s="7"/>
      <c r="M89" s="7">
        <f t="shared" si="19"/>
        <v>0.69783570171473286</v>
      </c>
      <c r="N89" s="7"/>
      <c r="O89" s="7">
        <f t="shared" si="20"/>
        <v>0.69783570171473286</v>
      </c>
      <c r="P89" s="7">
        <f t="shared" si="21"/>
        <v>22</v>
      </c>
      <c r="Q89" s="7">
        <f t="shared" si="22"/>
        <v>0.69783570171473286</v>
      </c>
      <c r="R89" s="7">
        <f t="shared" si="23"/>
        <v>23</v>
      </c>
      <c r="S89" s="7">
        <v>86</v>
      </c>
      <c r="T89">
        <f t="shared" si="24"/>
        <v>-0.31967213114754101</v>
      </c>
      <c r="U89">
        <f>SUM($T$4:T89)/S89</f>
        <v>3.3072817384674033E-2</v>
      </c>
      <c r="V89">
        <f t="shared" si="25"/>
        <v>8.551615225396339E-3</v>
      </c>
      <c r="X89">
        <f t="shared" si="26"/>
        <v>-0.31147540983606559</v>
      </c>
      <c r="Y89">
        <f>SUM($X$4:X89)/S89</f>
        <v>3.6313381624094525E-2</v>
      </c>
      <c r="Z89">
        <f t="shared" si="27"/>
        <v>1.0309536809821166E-2</v>
      </c>
    </row>
    <row r="90" spans="1:26" ht="15.75" x14ac:dyDescent="0.25">
      <c r="A90" s="4">
        <v>42383</v>
      </c>
      <c r="B90">
        <v>1.3599999999999999</v>
      </c>
      <c r="C90">
        <f t="shared" si="15"/>
        <v>3.0303030303030162E-2</v>
      </c>
      <c r="D90">
        <v>2.0874000000000001</v>
      </c>
      <c r="E90">
        <v>10.1648</v>
      </c>
      <c r="F90" s="15">
        <f t="shared" si="14"/>
        <v>2.6526049169395272E-4</v>
      </c>
      <c r="G90" s="15">
        <f t="shared" si="16"/>
        <v>1.000265260491694</v>
      </c>
      <c r="H90">
        <f t="shared" si="17"/>
        <v>3.0037769811336209E-2</v>
      </c>
      <c r="I90" s="36">
        <f t="shared" si="18"/>
        <v>9.0226761523882093E-4</v>
      </c>
      <c r="J90" s="7"/>
      <c r="K90" s="7"/>
      <c r="L90" s="7"/>
      <c r="M90" s="7">
        <f t="shared" si="19"/>
        <v>0.44407726472755488</v>
      </c>
      <c r="N90" s="7"/>
      <c r="O90" s="7">
        <f t="shared" si="20"/>
        <v>0.44407726472755488</v>
      </c>
      <c r="P90" s="7">
        <f t="shared" si="21"/>
        <v>35</v>
      </c>
      <c r="Q90" s="7">
        <f t="shared" si="22"/>
        <v>0.44407726472755488</v>
      </c>
      <c r="R90" s="7">
        <f t="shared" si="23"/>
        <v>36</v>
      </c>
      <c r="S90" s="7">
        <v>87</v>
      </c>
      <c r="T90">
        <f t="shared" si="24"/>
        <v>-0.21311475409836067</v>
      </c>
      <c r="U90">
        <f>SUM($T$4:T90)/S90</f>
        <v>3.0243075183719614E-2</v>
      </c>
      <c r="V90">
        <f t="shared" si="25"/>
        <v>7.2339993546751084E-3</v>
      </c>
      <c r="X90">
        <f t="shared" si="26"/>
        <v>-0.20491803278688525</v>
      </c>
      <c r="Y90">
        <f>SUM($X$4:X90)/S90</f>
        <v>3.3540606745807403E-2</v>
      </c>
      <c r="Z90">
        <f t="shared" si="27"/>
        <v>8.8975081978445811E-3</v>
      </c>
    </row>
    <row r="91" spans="1:26" ht="15.75" x14ac:dyDescent="0.25">
      <c r="A91" s="4">
        <v>42384</v>
      </c>
      <c r="B91">
        <v>1.4</v>
      </c>
      <c r="C91">
        <f t="shared" si="15"/>
        <v>2.941176470588238E-2</v>
      </c>
      <c r="D91">
        <v>2.0347</v>
      </c>
      <c r="E91">
        <v>10.2118</v>
      </c>
      <c r="F91" s="15">
        <f t="shared" si="14"/>
        <v>2.6642941214505278E-4</v>
      </c>
      <c r="G91" s="15">
        <f t="shared" si="16"/>
        <v>1.0002664294121451</v>
      </c>
      <c r="H91">
        <f t="shared" si="17"/>
        <v>2.9145335293737328E-2</v>
      </c>
      <c r="I91" s="36">
        <f t="shared" si="18"/>
        <v>8.4945056938437067E-4</v>
      </c>
      <c r="J91" s="7"/>
      <c r="K91" s="7"/>
      <c r="L91" s="7"/>
      <c r="M91" s="7">
        <f t="shared" si="19"/>
        <v>0.43101616870615861</v>
      </c>
      <c r="N91" s="7"/>
      <c r="O91" s="7">
        <f t="shared" si="20"/>
        <v>0.43101616870615861</v>
      </c>
      <c r="P91" s="7">
        <f t="shared" si="21"/>
        <v>36</v>
      </c>
      <c r="Q91" s="7">
        <f t="shared" si="22"/>
        <v>0.43101616870615861</v>
      </c>
      <c r="R91" s="7">
        <f t="shared" si="23"/>
        <v>37</v>
      </c>
      <c r="S91" s="7">
        <v>88</v>
      </c>
      <c r="T91">
        <f t="shared" si="24"/>
        <v>-0.20491803278688525</v>
      </c>
      <c r="U91">
        <f>SUM($T$4:T91)/S91</f>
        <v>2.7570789865871827E-2</v>
      </c>
      <c r="V91">
        <f t="shared" si="25"/>
        <v>6.081187630624485E-3</v>
      </c>
      <c r="X91">
        <f t="shared" si="26"/>
        <v>-0.19672131147540983</v>
      </c>
      <c r="Y91">
        <f>SUM($X$4:X91)/S91</f>
        <v>3.0923994038748116E-2</v>
      </c>
      <c r="Z91">
        <f t="shared" si="27"/>
        <v>7.6503472584682321E-3</v>
      </c>
    </row>
    <row r="92" spans="1:26" ht="15.75" x14ac:dyDescent="0.25">
      <c r="A92" s="4">
        <v>42388</v>
      </c>
      <c r="B92">
        <v>1.38</v>
      </c>
      <c r="C92">
        <f t="shared" si="15"/>
        <v>-1.4285714285714299E-2</v>
      </c>
      <c r="D92">
        <v>2.0556000000000001</v>
      </c>
      <c r="E92">
        <v>10.206</v>
      </c>
      <c r="F92" s="15">
        <f t="shared" si="14"/>
        <v>2.6628518927829248E-4</v>
      </c>
      <c r="G92" s="15">
        <f t="shared" si="16"/>
        <v>1.0002662851892783</v>
      </c>
      <c r="H92">
        <f t="shared" si="17"/>
        <v>-1.4551999474992592E-2</v>
      </c>
      <c r="I92" s="36">
        <f t="shared" si="18"/>
        <v>2.1176068872018466E-4</v>
      </c>
      <c r="J92" s="7"/>
      <c r="K92" s="7"/>
      <c r="L92" s="7"/>
      <c r="M92" s="7">
        <f t="shared" si="19"/>
        <v>-0.20935071051441989</v>
      </c>
      <c r="N92" s="7"/>
      <c r="O92" s="7">
        <f t="shared" si="20"/>
        <v>-0.20935071051441989</v>
      </c>
      <c r="P92" s="7">
        <f t="shared" si="21"/>
        <v>69</v>
      </c>
      <c r="Q92" s="7">
        <f t="shared" si="22"/>
        <v>-0.20935071051441989</v>
      </c>
      <c r="R92" s="7">
        <f t="shared" si="23"/>
        <v>69</v>
      </c>
      <c r="S92" s="7">
        <v>89</v>
      </c>
      <c r="T92">
        <f t="shared" si="24"/>
        <v>6.557377049180324E-2</v>
      </c>
      <c r="U92">
        <f>SUM($T$4:T92)/S92</f>
        <v>2.7997789648185667E-2</v>
      </c>
      <c r="V92">
        <f t="shared" si="25"/>
        <v>6.3422712764891528E-3</v>
      </c>
      <c r="X92">
        <f t="shared" si="26"/>
        <v>6.557377049180324E-2</v>
      </c>
      <c r="Y92">
        <f>SUM($X$4:X92)/S92</f>
        <v>3.1313317369681321E-2</v>
      </c>
      <c r="Z92">
        <f t="shared" si="27"/>
        <v>7.9333292888909418E-3</v>
      </c>
    </row>
    <row r="93" spans="1:26" ht="15.75" x14ac:dyDescent="0.25">
      <c r="A93" s="4">
        <v>42389</v>
      </c>
      <c r="B93">
        <v>1.58</v>
      </c>
      <c r="C93">
        <f t="shared" si="15"/>
        <v>0.1449275362318842</v>
      </c>
      <c r="D93">
        <v>1.9824000000000002</v>
      </c>
      <c r="E93">
        <v>10.257</v>
      </c>
      <c r="F93" s="15">
        <f t="shared" si="14"/>
        <v>2.6755309659565185E-4</v>
      </c>
      <c r="G93" s="15">
        <f t="shared" si="16"/>
        <v>1.0002675530965957</v>
      </c>
      <c r="H93">
        <f t="shared" si="17"/>
        <v>0.14465998313528855</v>
      </c>
      <c r="I93" s="36">
        <f t="shared" si="18"/>
        <v>2.0926510720701969E-2</v>
      </c>
      <c r="J93" s="7"/>
      <c r="K93" s="7"/>
      <c r="L93" s="7"/>
      <c r="M93" s="7">
        <f t="shared" si="19"/>
        <v>2.1238477878274482</v>
      </c>
      <c r="N93" s="7"/>
      <c r="O93" s="7">
        <f t="shared" si="20"/>
        <v>2.1238477878274482</v>
      </c>
      <c r="P93" s="7">
        <f t="shared" si="21"/>
        <v>6</v>
      </c>
      <c r="Q93" s="7">
        <f t="shared" si="22"/>
        <v>2.1238477878274482</v>
      </c>
      <c r="R93" s="7">
        <f t="shared" si="23"/>
        <v>6</v>
      </c>
      <c r="S93" s="7">
        <v>90</v>
      </c>
      <c r="T93">
        <f t="shared" si="24"/>
        <v>-0.45081967213114754</v>
      </c>
      <c r="U93">
        <f>SUM($T$4:T93)/S93</f>
        <v>2.2677595628415294E-2</v>
      </c>
      <c r="V93">
        <f t="shared" si="25"/>
        <v>4.2076909921575307E-3</v>
      </c>
      <c r="X93">
        <f t="shared" si="26"/>
        <v>-0.45081967213114754</v>
      </c>
      <c r="Y93">
        <f>SUM($X$4:X93)/S93</f>
        <v>2.5956284153005441E-2</v>
      </c>
      <c r="Z93">
        <f t="shared" si="27"/>
        <v>5.51232562116732E-3</v>
      </c>
    </row>
    <row r="94" spans="1:26" ht="15.75" x14ac:dyDescent="0.25">
      <c r="A94" s="4">
        <v>42390</v>
      </c>
      <c r="B94">
        <v>1.6400000000000001</v>
      </c>
      <c r="C94">
        <f t="shared" si="15"/>
        <v>3.7974683544303826E-2</v>
      </c>
      <c r="D94">
        <v>2.0310999999999999</v>
      </c>
      <c r="E94">
        <v>10.2189</v>
      </c>
      <c r="F94" s="15">
        <f t="shared" si="14"/>
        <v>2.6660595052296898E-4</v>
      </c>
      <c r="G94" s="15">
        <f t="shared" si="16"/>
        <v>1.000266605950523</v>
      </c>
      <c r="H94">
        <f t="shared" si="17"/>
        <v>3.7708077593780857E-2</v>
      </c>
      <c r="I94" s="36">
        <f t="shared" si="18"/>
        <v>1.4218991158185979E-3</v>
      </c>
      <c r="J94" s="7"/>
      <c r="K94" s="7"/>
      <c r="L94" s="7"/>
      <c r="M94" s="7">
        <f t="shared" si="19"/>
        <v>0.55650188870921735</v>
      </c>
      <c r="N94" s="7"/>
      <c r="O94" s="7">
        <f t="shared" si="20"/>
        <v>0.55650188870921735</v>
      </c>
      <c r="P94" s="7">
        <f t="shared" si="21"/>
        <v>30</v>
      </c>
      <c r="Q94" s="7">
        <f t="shared" si="22"/>
        <v>0.55650188870921735</v>
      </c>
      <c r="R94" s="7">
        <f t="shared" si="23"/>
        <v>31</v>
      </c>
      <c r="S94" s="7">
        <v>91</v>
      </c>
      <c r="T94">
        <f t="shared" si="24"/>
        <v>-0.25409836065573771</v>
      </c>
      <c r="U94">
        <f>SUM($T$4:T94)/S94</f>
        <v>1.9636101603314714E-2</v>
      </c>
      <c r="V94">
        <f t="shared" si="25"/>
        <v>3.1897691129080526E-3</v>
      </c>
      <c r="X94">
        <f t="shared" si="26"/>
        <v>-0.24590163934426229</v>
      </c>
      <c r="Y94">
        <f>SUM($X$4:X94)/S94</f>
        <v>2.296883444424426E-2</v>
      </c>
      <c r="Z94">
        <f t="shared" si="27"/>
        <v>4.3644208519242039E-3</v>
      </c>
    </row>
    <row r="95" spans="1:26" ht="15.75" x14ac:dyDescent="0.25">
      <c r="A95" s="4">
        <v>42391</v>
      </c>
      <c r="B95">
        <v>1.58</v>
      </c>
      <c r="C95">
        <f t="shared" si="15"/>
        <v>-3.6585365853658569E-2</v>
      </c>
      <c r="D95">
        <v>2.0518999999999998</v>
      </c>
      <c r="E95">
        <v>10.1525</v>
      </c>
      <c r="F95" s="15">
        <f t="shared" si="14"/>
        <v>2.6495450061725379E-4</v>
      </c>
      <c r="G95" s="15">
        <f t="shared" si="16"/>
        <v>1.0002649545006173</v>
      </c>
      <c r="H95">
        <f t="shared" si="17"/>
        <v>-3.6850320354275823E-2</v>
      </c>
      <c r="I95" s="36">
        <f t="shared" si="18"/>
        <v>1.357946110212755E-3</v>
      </c>
      <c r="J95" s="7"/>
      <c r="K95" s="7"/>
      <c r="L95" s="7"/>
      <c r="M95" s="7">
        <f t="shared" si="19"/>
        <v>-0.53614206351253868</v>
      </c>
      <c r="N95" s="7"/>
      <c r="O95" s="7">
        <f t="shared" si="20"/>
        <v>-0.53614206351253868</v>
      </c>
      <c r="P95" s="7">
        <f t="shared" si="21"/>
        <v>88</v>
      </c>
      <c r="Q95" s="7">
        <f t="shared" si="22"/>
        <v>-0.53614206351253868</v>
      </c>
      <c r="R95" s="7">
        <f t="shared" si="23"/>
        <v>88</v>
      </c>
      <c r="S95" s="7">
        <v>92</v>
      </c>
      <c r="T95">
        <f t="shared" si="24"/>
        <v>0.22131147540983609</v>
      </c>
      <c r="U95">
        <f>SUM($T$4:T95)/S95</f>
        <v>2.1828225231646466E-2</v>
      </c>
      <c r="V95">
        <f t="shared" si="25"/>
        <v>3.9850336674764402E-3</v>
      </c>
      <c r="X95">
        <f t="shared" si="26"/>
        <v>0.22131147540983609</v>
      </c>
      <c r="Y95">
        <f>SUM($X$4:X95)/S95</f>
        <v>2.5124732715609385E-2</v>
      </c>
      <c r="Z95">
        <f t="shared" si="27"/>
        <v>5.2795638046213402E-3</v>
      </c>
    </row>
    <row r="96" spans="1:26" ht="15.75" x14ac:dyDescent="0.25">
      <c r="A96" s="4">
        <v>42394</v>
      </c>
      <c r="B96">
        <v>1.54</v>
      </c>
      <c r="C96">
        <f t="shared" si="15"/>
        <v>-2.5316455696202552E-2</v>
      </c>
      <c r="D96">
        <v>2.0011999999999999</v>
      </c>
      <c r="E96">
        <v>10.0328</v>
      </c>
      <c r="F96" s="15">
        <f t="shared" si="14"/>
        <v>2.6197490443369276E-4</v>
      </c>
      <c r="G96" s="15">
        <f t="shared" si="16"/>
        <v>1.0002619749044337</v>
      </c>
      <c r="H96">
        <f t="shared" si="17"/>
        <v>-2.5578430600636245E-2</v>
      </c>
      <c r="I96" s="36">
        <f t="shared" si="18"/>
        <v>6.5425611199156465E-4</v>
      </c>
      <c r="J96" s="7"/>
      <c r="K96" s="7"/>
      <c r="L96" s="7"/>
      <c r="M96" s="7">
        <f t="shared" si="19"/>
        <v>-0.37100125913947823</v>
      </c>
      <c r="N96" s="7"/>
      <c r="O96" s="7">
        <f t="shared" si="20"/>
        <v>-0.37100125913947823</v>
      </c>
      <c r="P96" s="7">
        <f t="shared" si="21"/>
        <v>77</v>
      </c>
      <c r="Q96" s="7">
        <f t="shared" si="22"/>
        <v>-0.37100125913947823</v>
      </c>
      <c r="R96" s="7">
        <f t="shared" si="23"/>
        <v>77</v>
      </c>
      <c r="S96" s="7">
        <v>93</v>
      </c>
      <c r="T96">
        <f t="shared" si="24"/>
        <v>0.13114754098360659</v>
      </c>
      <c r="U96">
        <f>SUM($T$4:T96)/S96</f>
        <v>2.3003701745108403E-2</v>
      </c>
      <c r="V96">
        <f t="shared" si="25"/>
        <v>4.4738943036313648E-3</v>
      </c>
      <c r="X96">
        <f t="shared" si="26"/>
        <v>0.13114754098360659</v>
      </c>
      <c r="Y96">
        <f>SUM($X$4:X96)/S96</f>
        <v>2.6264762912039465E-2</v>
      </c>
      <c r="Z96">
        <f t="shared" si="27"/>
        <v>5.8322647897077161E-3</v>
      </c>
    </row>
    <row r="97" spans="1:26" ht="15.75" x14ac:dyDescent="0.25">
      <c r="A97" s="4">
        <v>42395</v>
      </c>
      <c r="B97">
        <v>1.52</v>
      </c>
      <c r="C97">
        <f t="shared" si="15"/>
        <v>-1.2987012987012998E-2</v>
      </c>
      <c r="D97">
        <v>1.9942</v>
      </c>
      <c r="E97">
        <v>10.055999999999999</v>
      </c>
      <c r="F97" s="15">
        <f t="shared" si="14"/>
        <v>2.6255265590480192E-4</v>
      </c>
      <c r="G97" s="15">
        <f t="shared" si="16"/>
        <v>1.0002625526559048</v>
      </c>
      <c r="H97">
        <f t="shared" si="17"/>
        <v>-1.32495656429178E-2</v>
      </c>
      <c r="I97" s="36">
        <f t="shared" si="18"/>
        <v>1.7555098972598778E-4</v>
      </c>
      <c r="J97" s="7"/>
      <c r="K97" s="7"/>
      <c r="L97" s="7"/>
      <c r="M97" s="7">
        <f t="shared" si="19"/>
        <v>-0.19031882774038172</v>
      </c>
      <c r="N97" s="7"/>
      <c r="O97" s="7">
        <f t="shared" si="20"/>
        <v>-0.19031882774038172</v>
      </c>
      <c r="P97" s="7">
        <f t="shared" si="21"/>
        <v>66</v>
      </c>
      <c r="Q97" s="7">
        <f t="shared" si="22"/>
        <v>-0.19031882774038172</v>
      </c>
      <c r="R97" s="7">
        <f t="shared" si="23"/>
        <v>66</v>
      </c>
      <c r="S97" s="7">
        <v>94</v>
      </c>
      <c r="T97">
        <f t="shared" si="24"/>
        <v>4.0983606557377095E-2</v>
      </c>
      <c r="U97">
        <f>SUM($T$4:T97)/S97</f>
        <v>2.3194977328217643E-2</v>
      </c>
      <c r="V97">
        <f t="shared" si="25"/>
        <v>4.5975141351012596E-3</v>
      </c>
      <c r="X97">
        <f t="shared" si="26"/>
        <v>4.0983606557377095E-2</v>
      </c>
      <c r="Y97">
        <f>SUM($X$4:X97)/S97</f>
        <v>2.6421346355074971E-2</v>
      </c>
      <c r="Z97">
        <f t="shared" si="27"/>
        <v>5.9654753692903947E-3</v>
      </c>
    </row>
    <row r="98" spans="1:26" ht="15.75" x14ac:dyDescent="0.25">
      <c r="A98" s="4">
        <v>42396</v>
      </c>
      <c r="B98">
        <v>1.5</v>
      </c>
      <c r="C98">
        <f t="shared" si="15"/>
        <v>-1.3157894736842117E-2</v>
      </c>
      <c r="D98">
        <v>1.9992999999999999</v>
      </c>
      <c r="E98">
        <v>10.1462</v>
      </c>
      <c r="F98" s="15">
        <f t="shared" si="14"/>
        <v>2.6479776028409674E-4</v>
      </c>
      <c r="G98" s="15">
        <f t="shared" si="16"/>
        <v>1.0002647977602841</v>
      </c>
      <c r="H98">
        <f t="shared" si="17"/>
        <v>-1.3422692497126213E-2</v>
      </c>
      <c r="I98" s="36">
        <f t="shared" si="18"/>
        <v>1.8016867387240834E-4</v>
      </c>
      <c r="J98" s="7"/>
      <c r="K98" s="7"/>
      <c r="L98" s="7"/>
      <c r="M98" s="7">
        <f t="shared" si="19"/>
        <v>-0.19282302284222883</v>
      </c>
      <c r="N98" s="7"/>
      <c r="O98" s="7">
        <f t="shared" si="20"/>
        <v>-0.19282302284222883</v>
      </c>
      <c r="P98" s="7">
        <f t="shared" si="21"/>
        <v>67</v>
      </c>
      <c r="Q98" s="7">
        <f t="shared" si="22"/>
        <v>-0.19282302284222883</v>
      </c>
      <c r="R98" s="7">
        <f t="shared" si="23"/>
        <v>67</v>
      </c>
      <c r="S98" s="7">
        <v>95</v>
      </c>
      <c r="T98">
        <f t="shared" si="24"/>
        <v>4.9180327868852514E-2</v>
      </c>
      <c r="U98">
        <f>SUM($T$4:T98)/S98</f>
        <v>2.3468507333908539E-2</v>
      </c>
      <c r="V98">
        <f t="shared" si="25"/>
        <v>4.7566572241602998E-3</v>
      </c>
      <c r="X98">
        <f t="shared" si="26"/>
        <v>4.9180327868852514E-2</v>
      </c>
      <c r="Y98">
        <f>SUM($X$4:X98)/S98</f>
        <v>2.6660914581535782E-2</v>
      </c>
      <c r="Z98">
        <f t="shared" si="27"/>
        <v>6.138764981888636E-3</v>
      </c>
    </row>
    <row r="99" spans="1:26" ht="15.75" x14ac:dyDescent="0.25">
      <c r="A99" s="4">
        <v>42397</v>
      </c>
      <c r="B99">
        <v>1.5899999999999999</v>
      </c>
      <c r="C99">
        <f t="shared" si="15"/>
        <v>5.9999999999999908E-2</v>
      </c>
      <c r="D99">
        <v>1.9784000000000002</v>
      </c>
      <c r="E99">
        <v>10.066000000000001</v>
      </c>
      <c r="F99" s="15">
        <f t="shared" si="14"/>
        <v>2.6280164925318594E-4</v>
      </c>
      <c r="G99" s="15">
        <f t="shared" si="16"/>
        <v>1.0002628016492532</v>
      </c>
      <c r="H99">
        <f t="shared" si="17"/>
        <v>5.9737198350746722E-2</v>
      </c>
      <c r="I99" s="36">
        <f t="shared" si="18"/>
        <v>3.5685328667964568E-3</v>
      </c>
      <c r="J99" s="7"/>
      <c r="K99" s="7"/>
      <c r="L99" s="7"/>
      <c r="M99" s="7">
        <f t="shared" si="19"/>
        <v>0.87927298416056143</v>
      </c>
      <c r="N99" s="7"/>
      <c r="O99" s="7">
        <f t="shared" si="20"/>
        <v>0.87927298416056143</v>
      </c>
      <c r="P99" s="7">
        <f t="shared" si="21"/>
        <v>15</v>
      </c>
      <c r="Q99" s="7">
        <f t="shared" si="22"/>
        <v>0.87927298416056143</v>
      </c>
      <c r="R99" s="7">
        <f t="shared" si="23"/>
        <v>16</v>
      </c>
      <c r="S99" s="7">
        <v>96</v>
      </c>
      <c r="T99">
        <f t="shared" si="24"/>
        <v>-0.37704918032786883</v>
      </c>
      <c r="U99">
        <f>SUM($T$4:T99)/S99</f>
        <v>1.9296448087431691E-2</v>
      </c>
      <c r="V99">
        <f t="shared" si="25"/>
        <v>3.2496253858118932E-3</v>
      </c>
      <c r="X99">
        <f t="shared" si="26"/>
        <v>-0.36885245901639341</v>
      </c>
      <c r="Y99">
        <f>SUM($X$4:X99)/S99</f>
        <v>2.2540983606557357E-2</v>
      </c>
      <c r="Z99">
        <f t="shared" si="27"/>
        <v>4.4342918570276727E-3</v>
      </c>
    </row>
    <row r="100" spans="1:26" ht="15.75" x14ac:dyDescent="0.25">
      <c r="A100" s="4">
        <v>42398</v>
      </c>
      <c r="B100">
        <v>1.6099999999999999</v>
      </c>
      <c r="C100">
        <f t="shared" si="15"/>
        <v>1.2578616352201271E-2</v>
      </c>
      <c r="D100">
        <v>1.9209000000000001</v>
      </c>
      <c r="E100">
        <v>9.8673999999999999</v>
      </c>
      <c r="F100" s="15">
        <f t="shared" si="14"/>
        <v>2.5785241113474022E-4</v>
      </c>
      <c r="G100" s="15">
        <f t="shared" si="16"/>
        <v>1.0002578524111347</v>
      </c>
      <c r="H100">
        <f t="shared" si="17"/>
        <v>1.232076394106653E-2</v>
      </c>
      <c r="I100" s="36">
        <f t="shared" si="18"/>
        <v>1.5180122409148527E-4</v>
      </c>
      <c r="J100" s="7"/>
      <c r="K100" s="7"/>
      <c r="L100" s="7"/>
      <c r="M100" s="7">
        <f t="shared" si="19"/>
        <v>0.1843339589435144</v>
      </c>
      <c r="N100" s="7"/>
      <c r="O100" s="7">
        <f t="shared" si="20"/>
        <v>0.1843339589435144</v>
      </c>
      <c r="P100" s="7">
        <f t="shared" si="21"/>
        <v>46</v>
      </c>
      <c r="Q100" s="7">
        <f t="shared" si="22"/>
        <v>0.1843339589435144</v>
      </c>
      <c r="R100" s="7">
        <f t="shared" si="23"/>
        <v>47</v>
      </c>
      <c r="S100" s="7">
        <v>97</v>
      </c>
      <c r="T100">
        <f t="shared" si="24"/>
        <v>-0.12295081967213117</v>
      </c>
      <c r="U100">
        <f>SUM($T$4:T100)/S100</f>
        <v>1.7829981409498055E-2</v>
      </c>
      <c r="V100">
        <f t="shared" si="25"/>
        <v>2.8033726359195897E-3</v>
      </c>
      <c r="X100">
        <f t="shared" si="26"/>
        <v>-0.11475409836065575</v>
      </c>
      <c r="Y100">
        <f>SUM($X$4:X100)/S100</f>
        <v>2.1125570390400521E-2</v>
      </c>
      <c r="Z100">
        <f t="shared" si="27"/>
        <v>3.9354639326379471E-3</v>
      </c>
    </row>
    <row r="101" spans="1:26" ht="15.75" x14ac:dyDescent="0.25">
      <c r="A101" s="4">
        <v>42401</v>
      </c>
      <c r="B101">
        <v>1.6099999999999999</v>
      </c>
      <c r="C101">
        <f t="shared" si="15"/>
        <v>0</v>
      </c>
      <c r="D101">
        <v>1.9485999999999999</v>
      </c>
      <c r="E101">
        <v>9.8507999999999996</v>
      </c>
      <c r="F101" s="15">
        <f t="shared" si="14"/>
        <v>2.5743832463942518E-4</v>
      </c>
      <c r="G101" s="15">
        <f t="shared" si="16"/>
        <v>1.0002574383246394</v>
      </c>
      <c r="H101">
        <f t="shared" si="17"/>
        <v>-2.5743832463942518E-4</v>
      </c>
      <c r="I101" s="36">
        <f t="shared" si="18"/>
        <v>6.6274490993154064E-8</v>
      </c>
      <c r="J101" s="7"/>
      <c r="K101" s="7"/>
      <c r="L101" s="7"/>
      <c r="M101" s="7">
        <f t="shared" si="19"/>
        <v>0</v>
      </c>
      <c r="N101" s="7"/>
      <c r="O101" s="7">
        <f t="shared" si="20"/>
        <v>0</v>
      </c>
      <c r="P101" s="7">
        <f t="shared" si="21"/>
        <v>55</v>
      </c>
      <c r="Q101" s="7">
        <f t="shared" si="22"/>
        <v>0</v>
      </c>
      <c r="R101" s="7">
        <f t="shared" si="23"/>
        <v>56</v>
      </c>
      <c r="S101" s="7">
        <v>98</v>
      </c>
      <c r="T101">
        <f t="shared" si="24"/>
        <v>-4.9180327868852458E-2</v>
      </c>
      <c r="U101">
        <f>SUM($T$4:T101)/S101</f>
        <v>1.7146202743392437E-2</v>
      </c>
      <c r="V101">
        <f t="shared" si="25"/>
        <v>2.6192038467924362E-3</v>
      </c>
      <c r="X101">
        <f t="shared" si="26"/>
        <v>-4.0983606557377039E-2</v>
      </c>
      <c r="Y101">
        <f>SUM($X$4:X101)/S101</f>
        <v>2.0491803278688506E-2</v>
      </c>
      <c r="Z101">
        <f t="shared" si="27"/>
        <v>3.7410520143656323E-3</v>
      </c>
    </row>
    <row r="102" spans="1:26" ht="15.75" x14ac:dyDescent="0.25">
      <c r="A102" s="4">
        <v>42402</v>
      </c>
      <c r="B102">
        <v>1.56</v>
      </c>
      <c r="C102">
        <f t="shared" si="15"/>
        <v>-3.1055900621117905E-2</v>
      </c>
      <c r="D102">
        <v>1.8448</v>
      </c>
      <c r="E102">
        <v>10.0032</v>
      </c>
      <c r="F102" s="15">
        <f t="shared" si="14"/>
        <v>2.6123759684670844E-4</v>
      </c>
      <c r="G102" s="15">
        <f t="shared" si="16"/>
        <v>1.0002612375968467</v>
      </c>
      <c r="H102">
        <f t="shared" si="17"/>
        <v>-3.1317138217964613E-2</v>
      </c>
      <c r="I102" s="36">
        <f t="shared" si="18"/>
        <v>9.807631461630998E-4</v>
      </c>
      <c r="J102" s="7"/>
      <c r="K102" s="7"/>
      <c r="L102" s="7"/>
      <c r="M102" s="7">
        <f t="shared" si="19"/>
        <v>-0.45511024024873692</v>
      </c>
      <c r="N102" s="7"/>
      <c r="O102" s="7">
        <f t="shared" si="20"/>
        <v>-0.45511024024873692</v>
      </c>
      <c r="P102" s="7">
        <f t="shared" si="21"/>
        <v>82</v>
      </c>
      <c r="Q102" s="7">
        <f t="shared" si="22"/>
        <v>-0.45511024024873692</v>
      </c>
      <c r="R102" s="7">
        <f t="shared" si="23"/>
        <v>82</v>
      </c>
      <c r="S102" s="7">
        <v>99</v>
      </c>
      <c r="T102">
        <f t="shared" si="24"/>
        <v>0.17213114754098358</v>
      </c>
      <c r="U102">
        <f>SUM($T$4:T102)/S102</f>
        <v>1.8711707236297396E-2</v>
      </c>
      <c r="V102">
        <f t="shared" si="25"/>
        <v>3.151151889272139E-3</v>
      </c>
      <c r="X102">
        <f t="shared" si="26"/>
        <v>0.17213114754098358</v>
      </c>
      <c r="Y102">
        <f>SUM($X$4:X102)/S102</f>
        <v>2.2023513826792497E-2</v>
      </c>
      <c r="Z102">
        <f t="shared" si="27"/>
        <v>4.3653164515102833E-3</v>
      </c>
    </row>
    <row r="103" spans="1:26" ht="15.75" x14ac:dyDescent="0.25">
      <c r="A103" s="4">
        <v>42403</v>
      </c>
      <c r="B103">
        <v>1.9</v>
      </c>
      <c r="C103">
        <f t="shared" si="15"/>
        <v>0.21794871794871784</v>
      </c>
      <c r="D103">
        <v>1.8860999999999999</v>
      </c>
      <c r="E103">
        <v>9.9941999999999993</v>
      </c>
      <c r="F103" s="15">
        <f t="shared" si="14"/>
        <v>2.6101337626083243E-4</v>
      </c>
      <c r="G103" s="15">
        <f t="shared" si="16"/>
        <v>1.0002610133762608</v>
      </c>
      <c r="H103">
        <f t="shared" si="17"/>
        <v>0.21768770457245701</v>
      </c>
      <c r="I103" s="36">
        <f t="shared" si="18"/>
        <v>4.738793672202532E-2</v>
      </c>
      <c r="J103" s="7"/>
      <c r="K103" s="7"/>
      <c r="L103" s="7"/>
      <c r="M103" s="7">
        <f t="shared" si="19"/>
        <v>3.1939403270789657</v>
      </c>
      <c r="N103" s="7"/>
      <c r="O103" s="7">
        <f t="shared" si="20"/>
        <v>3.1939403270789657</v>
      </c>
      <c r="P103" s="7">
        <f t="shared" si="21"/>
        <v>2</v>
      </c>
      <c r="Q103" s="7">
        <f t="shared" si="22"/>
        <v>3.1939403270789657</v>
      </c>
      <c r="R103" s="7">
        <f t="shared" si="23"/>
        <v>2</v>
      </c>
      <c r="S103" s="7">
        <v>100</v>
      </c>
      <c r="T103">
        <f t="shared" si="24"/>
        <v>-0.48360655737704916</v>
      </c>
      <c r="U103">
        <f>SUM($T$4:T103)/S103</f>
        <v>1.368852459016393E-2</v>
      </c>
      <c r="V103">
        <f t="shared" si="25"/>
        <v>1.7034155041411147E-3</v>
      </c>
      <c r="X103">
        <f t="shared" si="26"/>
        <v>-0.48360655737704916</v>
      </c>
      <c r="Y103">
        <f>SUM($X$4:X103)/S103</f>
        <v>1.696721311475408E-2</v>
      </c>
      <c r="Z103">
        <f t="shared" si="27"/>
        <v>2.6171483716498443E-3</v>
      </c>
    </row>
    <row r="104" spans="1:26" ht="15.75" x14ac:dyDescent="0.25">
      <c r="A104" s="4">
        <v>42404</v>
      </c>
      <c r="B104">
        <v>1.9300000000000002</v>
      </c>
      <c r="C104">
        <f t="shared" si="15"/>
        <v>1.5789473684210659E-2</v>
      </c>
      <c r="D104">
        <v>1.8395000000000001</v>
      </c>
      <c r="E104">
        <v>9.9702999999999999</v>
      </c>
      <c r="F104" s="15">
        <f t="shared" si="14"/>
        <v>2.6041785722186184E-4</v>
      </c>
      <c r="G104" s="15">
        <f t="shared" si="16"/>
        <v>1.0002604178572219</v>
      </c>
      <c r="H104">
        <f t="shared" si="17"/>
        <v>1.5529055826988797E-2</v>
      </c>
      <c r="I104" s="36">
        <f t="shared" si="18"/>
        <v>2.4115157487773471E-4</v>
      </c>
      <c r="J104" s="7"/>
      <c r="K104" s="7"/>
      <c r="L104" s="7"/>
      <c r="M104" s="7">
        <f t="shared" si="19"/>
        <v>0.23138762741067634</v>
      </c>
      <c r="N104" s="7"/>
      <c r="O104" s="7">
        <f t="shared" si="20"/>
        <v>0.23138762741067634</v>
      </c>
      <c r="P104" s="7">
        <f t="shared" si="21"/>
        <v>44</v>
      </c>
      <c r="Q104" s="7">
        <f t="shared" si="22"/>
        <v>0.23138762741067634</v>
      </c>
      <c r="R104" s="7">
        <f t="shared" si="23"/>
        <v>45</v>
      </c>
      <c r="S104" s="7">
        <v>101</v>
      </c>
      <c r="T104">
        <f t="shared" si="24"/>
        <v>-0.13934426229508196</v>
      </c>
      <c r="U104">
        <f>SUM($T$4:T104)/S104</f>
        <v>1.2173348482389218E-2</v>
      </c>
      <c r="V104">
        <f t="shared" si="25"/>
        <v>1.3606574309674977E-3</v>
      </c>
      <c r="X104">
        <f t="shared" si="26"/>
        <v>-0.13114754098360654</v>
      </c>
      <c r="Y104">
        <f>SUM($X$4:X104)/S104</f>
        <v>1.5500730400908927E-2</v>
      </c>
      <c r="Z104">
        <f t="shared" si="27"/>
        <v>2.2061397217388984E-3</v>
      </c>
    </row>
    <row r="105" spans="1:26" ht="15.75" x14ac:dyDescent="0.25">
      <c r="A105" s="4">
        <v>42405</v>
      </c>
      <c r="B105">
        <v>1.8399999999999999</v>
      </c>
      <c r="C105">
        <f t="shared" si="15"/>
        <v>-4.6632124352331758E-2</v>
      </c>
      <c r="D105">
        <v>1.8357000000000001</v>
      </c>
      <c r="E105">
        <v>10.0228</v>
      </c>
      <c r="F105" s="15">
        <f t="shared" si="14"/>
        <v>2.6172583615924339E-4</v>
      </c>
      <c r="G105" s="15">
        <f t="shared" si="16"/>
        <v>1.0002617258361592</v>
      </c>
      <c r="H105">
        <f t="shared" si="17"/>
        <v>-4.6893850188491001E-2</v>
      </c>
      <c r="I105" s="36">
        <f t="shared" si="18"/>
        <v>2.1990331855006374E-3</v>
      </c>
      <c r="J105" s="7"/>
      <c r="K105" s="7"/>
      <c r="L105" s="7"/>
      <c r="M105" s="7">
        <f t="shared" si="19"/>
        <v>-0.68337278561701986</v>
      </c>
      <c r="N105" s="7"/>
      <c r="O105" s="7">
        <f t="shared" si="20"/>
        <v>-0.68337278561701986</v>
      </c>
      <c r="P105" s="7">
        <f t="shared" si="21"/>
        <v>97</v>
      </c>
      <c r="Q105" s="7">
        <f t="shared" si="22"/>
        <v>-0.68337278561701986</v>
      </c>
      <c r="R105" s="7">
        <f t="shared" si="23"/>
        <v>97</v>
      </c>
      <c r="S105" s="7">
        <v>102</v>
      </c>
      <c r="T105">
        <f t="shared" si="24"/>
        <v>0.29508196721311475</v>
      </c>
      <c r="U105">
        <f>SUM($T$4:T105)/S105</f>
        <v>1.494696239151398E-2</v>
      </c>
      <c r="V105">
        <f t="shared" si="25"/>
        <v>2.0716356220727276E-3</v>
      </c>
      <c r="X105">
        <f t="shared" si="26"/>
        <v>0.29508196721311475</v>
      </c>
      <c r="Y105">
        <f>SUM($X$4:X105)/S105</f>
        <v>1.8241722918675648E-2</v>
      </c>
      <c r="Z105">
        <f t="shared" si="27"/>
        <v>3.085596946750647E-3</v>
      </c>
    </row>
    <row r="106" spans="1:26" ht="15.75" x14ac:dyDescent="0.25">
      <c r="A106" s="4">
        <v>42408</v>
      </c>
      <c r="B106">
        <v>1.85</v>
      </c>
      <c r="C106">
        <f t="shared" si="15"/>
        <v>5.4347826086957778E-3</v>
      </c>
      <c r="D106">
        <v>1.7483</v>
      </c>
      <c r="E106">
        <v>10.072100000000001</v>
      </c>
      <c r="F106" s="15">
        <f t="shared" si="14"/>
        <v>2.6295352411787043E-4</v>
      </c>
      <c r="G106" s="15">
        <f t="shared" si="16"/>
        <v>1.0002629535241179</v>
      </c>
      <c r="H106">
        <f t="shared" si="17"/>
        <v>5.1718290845779074E-3</v>
      </c>
      <c r="I106" s="36">
        <f t="shared" si="18"/>
        <v>2.6747816080085954E-5</v>
      </c>
      <c r="J106" s="7"/>
      <c r="K106" s="7"/>
      <c r="L106" s="7"/>
      <c r="M106" s="7">
        <f t="shared" si="19"/>
        <v>7.9644292043531073E-2</v>
      </c>
      <c r="N106" s="7"/>
      <c r="O106" s="7">
        <f t="shared" si="20"/>
        <v>7.9644292043531073E-2</v>
      </c>
      <c r="P106" s="7">
        <f t="shared" si="21"/>
        <v>52</v>
      </c>
      <c r="Q106" s="7">
        <f t="shared" si="22"/>
        <v>7.9644292043531073E-2</v>
      </c>
      <c r="R106" s="7">
        <f t="shared" si="23"/>
        <v>53</v>
      </c>
      <c r="S106" s="7">
        <v>103</v>
      </c>
      <c r="T106">
        <f t="shared" si="24"/>
        <v>-7.3770491803278715E-2</v>
      </c>
      <c r="U106">
        <f>SUM($T$4:T106)/S106</f>
        <v>1.408562788476842E-2</v>
      </c>
      <c r="V106">
        <f t="shared" si="25"/>
        <v>1.8577914572310058E-3</v>
      </c>
      <c r="X106">
        <f t="shared" si="26"/>
        <v>-6.5573770491803296E-2</v>
      </c>
      <c r="Y106">
        <f>SUM($X$4:X106)/S106</f>
        <v>1.742798026420498E-2</v>
      </c>
      <c r="Z106">
        <f t="shared" si="27"/>
        <v>2.8440593724745802E-3</v>
      </c>
    </row>
    <row r="107" spans="1:26" ht="15.75" x14ac:dyDescent="0.25">
      <c r="A107" s="4">
        <v>42409</v>
      </c>
      <c r="B107">
        <v>1.78</v>
      </c>
      <c r="C107">
        <f t="shared" si="15"/>
        <v>-3.7837837837837868E-2</v>
      </c>
      <c r="D107">
        <v>1.726</v>
      </c>
      <c r="E107">
        <v>10.0581</v>
      </c>
      <c r="F107" s="15">
        <f t="shared" si="14"/>
        <v>2.6260494637941889E-4</v>
      </c>
      <c r="G107" s="15">
        <f t="shared" si="16"/>
        <v>1.0002626049463794</v>
      </c>
      <c r="H107">
        <f t="shared" si="17"/>
        <v>-3.8100442784217287E-2</v>
      </c>
      <c r="I107" s="36">
        <f t="shared" si="18"/>
        <v>1.4516437403534151E-3</v>
      </c>
      <c r="J107" s="7"/>
      <c r="K107" s="7"/>
      <c r="L107" s="7"/>
      <c r="M107" s="7">
        <f t="shared" si="19"/>
        <v>-0.55449647649765266</v>
      </c>
      <c r="N107" s="7"/>
      <c r="O107" s="7">
        <f t="shared" si="20"/>
        <v>-0.55449647649765266</v>
      </c>
      <c r="P107" s="7">
        <f t="shared" si="21"/>
        <v>92</v>
      </c>
      <c r="Q107" s="7">
        <f t="shared" si="22"/>
        <v>-0.55449647649765266</v>
      </c>
      <c r="R107" s="7">
        <f t="shared" si="23"/>
        <v>92</v>
      </c>
      <c r="S107" s="7">
        <v>104</v>
      </c>
      <c r="T107">
        <f t="shared" si="24"/>
        <v>0.25409836065573765</v>
      </c>
      <c r="U107">
        <f>SUM($T$4:T107)/S107</f>
        <v>1.6393442622950817E-2</v>
      </c>
      <c r="V107">
        <f t="shared" si="25"/>
        <v>2.5408614497569072E-3</v>
      </c>
      <c r="X107">
        <f t="shared" si="26"/>
        <v>0.25409836065573765</v>
      </c>
      <c r="Y107">
        <f>SUM($X$4:X107)/S107</f>
        <v>1.9703656998738946E-2</v>
      </c>
      <c r="Z107">
        <f t="shared" si="27"/>
        <v>3.6705769371719308E-3</v>
      </c>
    </row>
    <row r="108" spans="1:26" ht="15.75" x14ac:dyDescent="0.25">
      <c r="A108" s="4">
        <v>42410</v>
      </c>
      <c r="B108">
        <v>1.79</v>
      </c>
      <c r="C108">
        <f t="shared" si="15"/>
        <v>5.6179775280898927E-3</v>
      </c>
      <c r="D108">
        <v>1.6680999999999999</v>
      </c>
      <c r="E108">
        <v>10.050700000000001</v>
      </c>
      <c r="F108" s="15">
        <f t="shared" si="14"/>
        <v>2.6242068028214938E-4</v>
      </c>
      <c r="G108" s="15">
        <f t="shared" si="16"/>
        <v>1.0002624206802821</v>
      </c>
      <c r="H108">
        <f t="shared" si="17"/>
        <v>5.3555568478077433E-3</v>
      </c>
      <c r="I108" s="36">
        <f t="shared" si="18"/>
        <v>2.8681989150100412E-5</v>
      </c>
      <c r="J108" s="7"/>
      <c r="K108" s="7"/>
      <c r="L108" s="7"/>
      <c r="M108" s="7">
        <f t="shared" si="19"/>
        <v>8.2328931101176367E-2</v>
      </c>
      <c r="N108" s="7"/>
      <c r="O108" s="7">
        <f t="shared" si="20"/>
        <v>8.2328931101176367E-2</v>
      </c>
      <c r="P108" s="7">
        <f t="shared" si="21"/>
        <v>51</v>
      </c>
      <c r="Q108" s="7">
        <f t="shared" si="22"/>
        <v>8.2328931101176367E-2</v>
      </c>
      <c r="R108" s="7">
        <f t="shared" si="23"/>
        <v>52</v>
      </c>
      <c r="S108" s="7">
        <v>105</v>
      </c>
      <c r="T108">
        <f t="shared" si="24"/>
        <v>-8.1967213114754078E-2</v>
      </c>
      <c r="U108">
        <f>SUM($T$4:T108)/S108</f>
        <v>1.5456674473067913E-2</v>
      </c>
      <c r="V108">
        <f t="shared" si="25"/>
        <v>2.2804929550428064E-3</v>
      </c>
      <c r="X108">
        <f t="shared" si="26"/>
        <v>-7.3770491803278715E-2</v>
      </c>
      <c r="Y108">
        <f>SUM($X$4:X108)/S108</f>
        <v>1.8813427010148303E-2</v>
      </c>
      <c r="Z108">
        <f t="shared" si="27"/>
        <v>3.3785662514498778E-3</v>
      </c>
    </row>
    <row r="109" spans="1:26" ht="15.75" x14ac:dyDescent="0.25">
      <c r="A109" s="4">
        <v>42411</v>
      </c>
      <c r="B109">
        <v>1.85</v>
      </c>
      <c r="C109">
        <f t="shared" si="15"/>
        <v>3.3519553072625725E-2</v>
      </c>
      <c r="D109">
        <v>1.659</v>
      </c>
      <c r="E109">
        <v>10.0928</v>
      </c>
      <c r="F109" s="15">
        <f t="shared" si="14"/>
        <v>2.6346884019456951E-4</v>
      </c>
      <c r="G109" s="15">
        <f t="shared" si="16"/>
        <v>1.0002634688401946</v>
      </c>
      <c r="H109">
        <f t="shared" si="17"/>
        <v>3.3256084232431156E-2</v>
      </c>
      <c r="I109" s="36">
        <f t="shared" si="18"/>
        <v>1.1059671384745561E-3</v>
      </c>
      <c r="J109" s="7"/>
      <c r="K109" s="7"/>
      <c r="L109" s="7"/>
      <c r="M109" s="7">
        <f t="shared" si="19"/>
        <v>0.4912139576315997</v>
      </c>
      <c r="N109" s="7"/>
      <c r="O109" s="7">
        <f t="shared" si="20"/>
        <v>0.4912139576315997</v>
      </c>
      <c r="P109" s="7">
        <f t="shared" si="21"/>
        <v>33</v>
      </c>
      <c r="Q109" s="7">
        <f t="shared" si="22"/>
        <v>0.4912139576315997</v>
      </c>
      <c r="R109" s="7">
        <f t="shared" si="23"/>
        <v>34</v>
      </c>
      <c r="S109" s="7">
        <v>106</v>
      </c>
      <c r="T109">
        <f t="shared" si="24"/>
        <v>-0.22950819672131145</v>
      </c>
      <c r="U109">
        <f>SUM($T$4:T109)/S109</f>
        <v>1.3145685122177541E-2</v>
      </c>
      <c r="V109">
        <f t="shared" si="25"/>
        <v>1.6652507233756943E-3</v>
      </c>
      <c r="X109">
        <f t="shared" si="26"/>
        <v>-0.22131147540983609</v>
      </c>
      <c r="Y109">
        <f>SUM($X$4:X109)/S109</f>
        <v>1.6548097742035243E-2</v>
      </c>
      <c r="Z109">
        <f t="shared" si="27"/>
        <v>2.6388173746613548E-3</v>
      </c>
    </row>
    <row r="110" spans="1:26" ht="15.75" x14ac:dyDescent="0.25">
      <c r="A110" s="4">
        <v>42412</v>
      </c>
      <c r="B110">
        <v>1.95</v>
      </c>
      <c r="C110">
        <f t="shared" si="15"/>
        <v>5.4054054054053981E-2</v>
      </c>
      <c r="D110">
        <v>1.7481</v>
      </c>
      <c r="E110">
        <v>10.0406</v>
      </c>
      <c r="F110" s="15">
        <f t="shared" si="14"/>
        <v>2.621691620174893E-4</v>
      </c>
      <c r="G110" s="15">
        <f t="shared" si="16"/>
        <v>1.0002621691620175</v>
      </c>
      <c r="H110">
        <f t="shared" si="17"/>
        <v>5.3791884892036491E-2</v>
      </c>
      <c r="I110" s="36">
        <f t="shared" si="18"/>
        <v>2.8935668802381035E-3</v>
      </c>
      <c r="J110" s="7"/>
      <c r="K110" s="7"/>
      <c r="L110" s="7"/>
      <c r="M110" s="7">
        <f t="shared" si="19"/>
        <v>0.7921378235680735</v>
      </c>
      <c r="N110" s="7"/>
      <c r="O110" s="7">
        <f t="shared" si="20"/>
        <v>0.7921378235680735</v>
      </c>
      <c r="P110" s="7">
        <f t="shared" si="21"/>
        <v>19</v>
      </c>
      <c r="Q110" s="7">
        <f t="shared" si="22"/>
        <v>0.7921378235680735</v>
      </c>
      <c r="R110" s="7">
        <f t="shared" si="23"/>
        <v>20</v>
      </c>
      <c r="S110" s="7">
        <v>107</v>
      </c>
      <c r="T110">
        <f t="shared" si="24"/>
        <v>-0.34426229508196721</v>
      </c>
      <c r="U110">
        <f>SUM($T$4:T110)/S110</f>
        <v>9.8054236249425445E-3</v>
      </c>
      <c r="V110">
        <f t="shared" si="25"/>
        <v>9.3524159761001894E-4</v>
      </c>
      <c r="X110">
        <f t="shared" si="26"/>
        <v>-0.33606557377049184</v>
      </c>
      <c r="Y110">
        <f>SUM($X$4:X110)/S110</f>
        <v>1.3252642868086393E-2</v>
      </c>
      <c r="Z110">
        <f t="shared" si="27"/>
        <v>1.7084256454388545E-3</v>
      </c>
    </row>
    <row r="111" spans="1:26" ht="15.75" x14ac:dyDescent="0.25">
      <c r="A111" s="4">
        <v>42416</v>
      </c>
      <c r="B111">
        <v>2.09</v>
      </c>
      <c r="C111">
        <f t="shared" si="15"/>
        <v>7.1794871794871748E-2</v>
      </c>
      <c r="D111">
        <v>1.7723</v>
      </c>
      <c r="E111">
        <v>9.9839000000000002</v>
      </c>
      <c r="F111" s="15">
        <f t="shared" si="14"/>
        <v>2.6075674580483543E-4</v>
      </c>
      <c r="G111" s="15">
        <f t="shared" si="16"/>
        <v>1.0002607567458048</v>
      </c>
      <c r="H111">
        <f t="shared" si="17"/>
        <v>7.1534115049066913E-2</v>
      </c>
      <c r="I111" s="36">
        <f t="shared" si="18"/>
        <v>5.1171296158531417E-3</v>
      </c>
      <c r="J111" s="7"/>
      <c r="K111" s="7"/>
      <c r="L111" s="7"/>
      <c r="M111" s="7">
        <f t="shared" si="19"/>
        <v>1.0521215195083651</v>
      </c>
      <c r="N111" s="7"/>
      <c r="O111" s="7">
        <f t="shared" si="20"/>
        <v>1.0521215195083651</v>
      </c>
      <c r="P111" s="7">
        <f t="shared" si="21"/>
        <v>12</v>
      </c>
      <c r="Q111" s="7">
        <f t="shared" si="22"/>
        <v>1.0521215195083651</v>
      </c>
      <c r="R111" s="7">
        <f t="shared" si="23"/>
        <v>13</v>
      </c>
      <c r="S111" s="7">
        <v>108</v>
      </c>
      <c r="T111">
        <f t="shared" si="24"/>
        <v>-0.40163934426229508</v>
      </c>
      <c r="U111">
        <f>SUM($T$4:T111)/S111</f>
        <v>5.9957498482088633E-3</v>
      </c>
      <c r="V111">
        <f t="shared" si="25"/>
        <v>3.5295397765163942E-4</v>
      </c>
      <c r="X111">
        <f t="shared" si="26"/>
        <v>-0.39344262295081966</v>
      </c>
      <c r="Y111">
        <f>SUM($X$4:X111)/S111</f>
        <v>9.486945962355782E-3</v>
      </c>
      <c r="Z111">
        <f t="shared" si="27"/>
        <v>8.8365741080064886E-4</v>
      </c>
    </row>
    <row r="112" spans="1:26" ht="15.75" x14ac:dyDescent="0.25">
      <c r="A112" s="4">
        <v>42417</v>
      </c>
      <c r="B112">
        <v>2.06</v>
      </c>
      <c r="C112">
        <f t="shared" si="15"/>
        <v>-1.435406698564584E-2</v>
      </c>
      <c r="D112">
        <v>1.819</v>
      </c>
      <c r="E112">
        <v>9.9054000000000002</v>
      </c>
      <c r="F112" s="15">
        <f t="shared" si="14"/>
        <v>2.5880008513556874E-4</v>
      </c>
      <c r="G112" s="15">
        <f t="shared" si="16"/>
        <v>1.0002588000851356</v>
      </c>
      <c r="H112">
        <f t="shared" si="17"/>
        <v>-1.4612867070781408E-2</v>
      </c>
      <c r="I112" s="36">
        <f t="shared" si="18"/>
        <v>2.1353588402832761E-4</v>
      </c>
      <c r="J112" s="7"/>
      <c r="K112" s="7"/>
      <c r="L112" s="7"/>
      <c r="M112" s="7">
        <f t="shared" si="19"/>
        <v>-0.21035238855515717</v>
      </c>
      <c r="N112" s="7"/>
      <c r="O112" s="7">
        <f t="shared" si="20"/>
        <v>-0.21035238855515717</v>
      </c>
      <c r="P112" s="7">
        <f t="shared" si="21"/>
        <v>70</v>
      </c>
      <c r="Q112" s="7">
        <f t="shared" si="22"/>
        <v>-0.21035238855515717</v>
      </c>
      <c r="R112" s="7">
        <f t="shared" si="23"/>
        <v>70</v>
      </c>
      <c r="S112" s="7">
        <v>109</v>
      </c>
      <c r="T112">
        <f t="shared" si="24"/>
        <v>7.3770491803278659E-2</v>
      </c>
      <c r="U112">
        <f>SUM($T$4:T112)/S112</f>
        <v>6.6175364716498705E-3</v>
      </c>
      <c r="V112">
        <f t="shared" si="25"/>
        <v>4.3393681781310614E-4</v>
      </c>
      <c r="X112">
        <f t="shared" si="26"/>
        <v>7.3770491803278659E-2</v>
      </c>
      <c r="Y112">
        <f>SUM($X$4:X112)/S112</f>
        <v>1.0076703263648651E-2</v>
      </c>
      <c r="Z112">
        <f t="shared" si="27"/>
        <v>1.0061685822123074E-3</v>
      </c>
    </row>
    <row r="113" spans="1:27" ht="15.75" x14ac:dyDescent="0.25">
      <c r="A113" s="4">
        <v>42418</v>
      </c>
      <c r="B113">
        <v>1.96</v>
      </c>
      <c r="C113">
        <f t="shared" si="15"/>
        <v>-4.854368932038839E-2</v>
      </c>
      <c r="D113">
        <v>1.7396</v>
      </c>
      <c r="E113">
        <v>9.8940000000000001</v>
      </c>
      <c r="F113" s="15">
        <f t="shared" si="14"/>
        <v>2.5851581724967154E-4</v>
      </c>
      <c r="G113" s="15">
        <f t="shared" si="16"/>
        <v>1.0002585158172497</v>
      </c>
      <c r="H113">
        <f t="shared" si="17"/>
        <v>-4.8802205137638062E-2</v>
      </c>
      <c r="I113" s="36">
        <f t="shared" si="18"/>
        <v>2.3816552262961067E-3</v>
      </c>
      <c r="J113" s="7"/>
      <c r="K113" s="7"/>
      <c r="L113" s="7"/>
      <c r="M113" s="7">
        <f t="shared" si="19"/>
        <v>-0.71138590951501901</v>
      </c>
      <c r="N113" s="7"/>
      <c r="O113" s="7">
        <f t="shared" si="20"/>
        <v>-0.71138590951501901</v>
      </c>
      <c r="P113" s="7">
        <f t="shared" si="21"/>
        <v>98</v>
      </c>
      <c r="Q113" s="7">
        <f t="shared" si="22"/>
        <v>-0.71138590951501901</v>
      </c>
      <c r="R113" s="7">
        <f t="shared" si="23"/>
        <v>98</v>
      </c>
      <c r="S113" s="7">
        <v>110</v>
      </c>
      <c r="T113">
        <f t="shared" si="24"/>
        <v>0.30327868852459017</v>
      </c>
      <c r="U113">
        <f>SUM($T$4:T113)/S113</f>
        <v>9.3144560357675092E-3</v>
      </c>
      <c r="V113">
        <f t="shared" si="25"/>
        <v>8.6759091242245791E-4</v>
      </c>
      <c r="X113">
        <f t="shared" si="26"/>
        <v>0.30327868852459017</v>
      </c>
      <c r="Y113">
        <f>SUM($X$4:X113)/S113</f>
        <v>1.2742175856929938E-2</v>
      </c>
      <c r="Z113">
        <f t="shared" si="27"/>
        <v>1.6236304556892819E-3</v>
      </c>
    </row>
    <row r="114" spans="1:27" ht="15.75" x14ac:dyDescent="0.25">
      <c r="A114" s="4">
        <v>42419</v>
      </c>
      <c r="B114">
        <v>1.81</v>
      </c>
      <c r="C114">
        <f t="shared" si="15"/>
        <v>-7.6530612244897919E-2</v>
      </c>
      <c r="D114">
        <v>1.7448999999999999</v>
      </c>
      <c r="E114">
        <v>9.8934999999999995</v>
      </c>
      <c r="F114" s="15">
        <f t="shared" si="14"/>
        <v>2.5850334868682268E-4</v>
      </c>
      <c r="G114" s="15">
        <f t="shared" si="16"/>
        <v>1.0002585033486868</v>
      </c>
      <c r="H114">
        <f t="shared" si="17"/>
        <v>-7.6789115593584742E-2</v>
      </c>
      <c r="I114" s="36">
        <f t="shared" si="18"/>
        <v>5.8965682736449197E-3</v>
      </c>
      <c r="J114" s="7"/>
      <c r="K114" s="7"/>
      <c r="L114" s="7"/>
      <c r="M114" s="7">
        <f t="shared" si="19"/>
        <v>-1.1215216634701048</v>
      </c>
      <c r="N114" s="7"/>
      <c r="O114" s="7">
        <f t="shared" si="20"/>
        <v>-1.1215216634701048</v>
      </c>
      <c r="P114" s="7">
        <f t="shared" si="21"/>
        <v>109</v>
      </c>
      <c r="Q114" s="7">
        <f t="shared" si="22"/>
        <v>-1.1215216634701048</v>
      </c>
      <c r="R114" s="7">
        <f t="shared" si="23"/>
        <v>109</v>
      </c>
      <c r="S114" s="7">
        <v>111</v>
      </c>
      <c r="T114">
        <f t="shared" si="24"/>
        <v>0.39344262295081966</v>
      </c>
      <c r="U114">
        <f>SUM($T$4:T114)/S114</f>
        <v>1.2775070152119329E-2</v>
      </c>
      <c r="V114">
        <f t="shared" si="25"/>
        <v>1.6468607573149354E-3</v>
      </c>
      <c r="X114">
        <f t="shared" si="26"/>
        <v>0.39344262295081966</v>
      </c>
      <c r="Y114">
        <f>SUM($X$4:X114)/S114</f>
        <v>1.6171909614532548E-2</v>
      </c>
      <c r="Z114">
        <f t="shared" si="27"/>
        <v>2.6390821204043402E-3</v>
      </c>
    </row>
    <row r="115" spans="1:27" ht="15.75" x14ac:dyDescent="0.25">
      <c r="A115" s="4">
        <v>42422</v>
      </c>
      <c r="B115">
        <v>1.98</v>
      </c>
      <c r="C115">
        <f t="shared" si="15"/>
        <v>9.3922651933701612E-2</v>
      </c>
      <c r="D115">
        <v>1.7518</v>
      </c>
      <c r="E115">
        <v>9.9993999999999996</v>
      </c>
      <c r="F115" s="15">
        <f t="shared" si="14"/>
        <v>2.6114292816425966E-4</v>
      </c>
      <c r="G115" s="15">
        <f t="shared" si="16"/>
        <v>1.0002611429281643</v>
      </c>
      <c r="H115">
        <f t="shared" si="17"/>
        <v>9.3661509005537352E-2</v>
      </c>
      <c r="I115" s="36">
        <f t="shared" si="18"/>
        <v>8.7724782691943545E-3</v>
      </c>
      <c r="J115" s="7"/>
      <c r="K115" s="7"/>
      <c r="L115" s="7"/>
      <c r="M115" s="7">
        <f t="shared" si="19"/>
        <v>1.3763941741003278</v>
      </c>
      <c r="N115" s="7"/>
      <c r="O115" s="7">
        <f t="shared" si="20"/>
        <v>1.3763941741003278</v>
      </c>
      <c r="P115" s="7">
        <f t="shared" si="21"/>
        <v>8</v>
      </c>
      <c r="Q115" s="7">
        <f t="shared" si="22"/>
        <v>1.3763941741003278</v>
      </c>
      <c r="R115" s="7">
        <f t="shared" si="23"/>
        <v>9</v>
      </c>
      <c r="S115" s="7">
        <v>112</v>
      </c>
      <c r="T115">
        <f t="shared" si="24"/>
        <v>-0.4344262295081967</v>
      </c>
      <c r="U115">
        <f>SUM($T$4:T115)/S115</f>
        <v>8.7822014051522224E-3</v>
      </c>
      <c r="V115">
        <f t="shared" si="25"/>
        <v>7.8529371730124168E-4</v>
      </c>
      <c r="X115">
        <f t="shared" si="26"/>
        <v>-0.42622950819672134</v>
      </c>
      <c r="Y115">
        <f>SUM($X$4:X115)/S115</f>
        <v>1.2221896955503495E-2</v>
      </c>
      <c r="Z115">
        <f t="shared" si="27"/>
        <v>1.5209067001259915E-3</v>
      </c>
    </row>
    <row r="116" spans="1:27" ht="15.75" x14ac:dyDescent="0.25">
      <c r="A116" s="4">
        <v>42423</v>
      </c>
      <c r="B116">
        <v>1.81</v>
      </c>
      <c r="C116">
        <f t="shared" si="15"/>
        <v>-8.5858585858585829E-2</v>
      </c>
      <c r="D116">
        <v>1.7225000000000001</v>
      </c>
      <c r="E116">
        <v>9.9373000000000005</v>
      </c>
      <c r="F116" s="15">
        <f t="shared" si="14"/>
        <v>2.5959538026310014E-4</v>
      </c>
      <c r="G116" s="15">
        <f t="shared" si="16"/>
        <v>1.0002595953802631</v>
      </c>
      <c r="H116">
        <f t="shared" si="17"/>
        <v>-8.6118181238848929E-2</v>
      </c>
      <c r="I116" s="36">
        <f t="shared" si="18"/>
        <v>7.4163411398872319E-3</v>
      </c>
      <c r="J116" s="7"/>
      <c r="K116" s="7"/>
      <c r="L116" s="7"/>
      <c r="M116" s="7">
        <f t="shared" si="19"/>
        <v>-1.2582189167280775</v>
      </c>
      <c r="N116" s="7"/>
      <c r="O116" s="7">
        <f t="shared" si="20"/>
        <v>-1.2582189167280775</v>
      </c>
      <c r="P116" s="7">
        <f t="shared" si="21"/>
        <v>112</v>
      </c>
      <c r="Q116" s="7">
        <f t="shared" si="22"/>
        <v>-1.2582189167280775</v>
      </c>
      <c r="R116" s="7">
        <f t="shared" si="23"/>
        <v>112</v>
      </c>
      <c r="S116" s="7">
        <v>113</v>
      </c>
      <c r="T116">
        <f t="shared" si="24"/>
        <v>0.41803278688524592</v>
      </c>
      <c r="U116">
        <f>SUM($T$4:T116)/S116</f>
        <v>1.2403888002321194E-2</v>
      </c>
      <c r="V116">
        <f t="shared" si="25"/>
        <v>1.5805252223524025E-3</v>
      </c>
      <c r="X116">
        <f t="shared" si="26"/>
        <v>0.41803278688524592</v>
      </c>
      <c r="Y116">
        <f>SUM($X$4:X116)/S116</f>
        <v>1.5813143769041041E-2</v>
      </c>
      <c r="Z116">
        <f t="shared" si="27"/>
        <v>2.5687521174746226E-3</v>
      </c>
    </row>
    <row r="117" spans="1:27" ht="15.75" x14ac:dyDescent="0.25">
      <c r="A117" s="4">
        <v>42424</v>
      </c>
      <c r="B117">
        <v>1.8599999999999999</v>
      </c>
      <c r="C117">
        <f t="shared" si="15"/>
        <v>2.7624309392265095E-2</v>
      </c>
      <c r="D117">
        <v>1.7484</v>
      </c>
      <c r="E117">
        <v>9.8519000000000005</v>
      </c>
      <c r="F117" s="15">
        <f t="shared" si="14"/>
        <v>2.5746576603635773E-4</v>
      </c>
      <c r="G117" s="15">
        <f t="shared" si="16"/>
        <v>1.0002574657660364</v>
      </c>
      <c r="H117">
        <f t="shared" si="17"/>
        <v>2.7366843626228737E-2</v>
      </c>
      <c r="I117" s="36">
        <f t="shared" si="18"/>
        <v>7.4894413006245644E-4</v>
      </c>
      <c r="J117" s="7"/>
      <c r="K117" s="7"/>
      <c r="L117" s="7"/>
      <c r="M117" s="7">
        <f t="shared" si="19"/>
        <v>0.40482181591185984</v>
      </c>
      <c r="N117" s="7"/>
      <c r="O117" s="7">
        <f t="shared" si="20"/>
        <v>0.40482181591185984</v>
      </c>
      <c r="P117" s="7">
        <f t="shared" si="21"/>
        <v>37</v>
      </c>
      <c r="Q117" s="7">
        <f t="shared" si="22"/>
        <v>0.40482181591185984</v>
      </c>
      <c r="R117" s="7">
        <f t="shared" si="23"/>
        <v>38</v>
      </c>
      <c r="S117" s="7">
        <v>114</v>
      </c>
      <c r="T117">
        <f t="shared" si="24"/>
        <v>-0.19672131147540983</v>
      </c>
      <c r="U117">
        <f>SUM($T$4:T117)/S117</f>
        <v>1.0569456427955133E-2</v>
      </c>
      <c r="V117">
        <f t="shared" si="25"/>
        <v>1.157757149708945E-3</v>
      </c>
      <c r="X117">
        <f t="shared" si="26"/>
        <v>-0.18852459016393441</v>
      </c>
      <c r="Y117">
        <f>SUM($X$4:X117)/S117</f>
        <v>1.4020707506471081E-2</v>
      </c>
      <c r="Z117">
        <f t="shared" si="27"/>
        <v>2.0372861130863321E-3</v>
      </c>
    </row>
    <row r="118" spans="1:27" ht="15.75" x14ac:dyDescent="0.25">
      <c r="A118" s="4">
        <v>42425</v>
      </c>
      <c r="B118">
        <v>1.8399999999999999</v>
      </c>
      <c r="C118">
        <f t="shared" si="15"/>
        <v>-1.075268817204302E-2</v>
      </c>
      <c r="D118">
        <v>1.7157</v>
      </c>
      <c r="E118">
        <v>9.8271999999999995</v>
      </c>
      <c r="F118" s="15">
        <f t="shared" si="14"/>
        <v>2.5684951592119809E-4</v>
      </c>
      <c r="G118" s="15">
        <f t="shared" si="16"/>
        <v>1.0002568495159212</v>
      </c>
      <c r="H118">
        <f t="shared" si="17"/>
        <v>-1.1009537687964218E-2</v>
      </c>
      <c r="I118" s="36">
        <f t="shared" si="18"/>
        <v>1.212099201027045E-4</v>
      </c>
      <c r="J118" s="7"/>
      <c r="K118" s="7"/>
      <c r="L118" s="7"/>
      <c r="M118" s="7">
        <f t="shared" si="19"/>
        <v>-0.15757580361300422</v>
      </c>
      <c r="N118" s="7"/>
      <c r="O118" s="7">
        <f t="shared" si="20"/>
        <v>-0.15757580361300422</v>
      </c>
      <c r="P118" s="7">
        <f t="shared" si="21"/>
        <v>58</v>
      </c>
      <c r="Q118" s="7">
        <f t="shared" si="22"/>
        <v>-0.15757580361300422</v>
      </c>
      <c r="R118" s="7">
        <f t="shared" si="23"/>
        <v>58</v>
      </c>
      <c r="S118" s="7">
        <v>115</v>
      </c>
      <c r="T118">
        <f t="shared" si="24"/>
        <v>-2.4590163934426257E-2</v>
      </c>
      <c r="U118">
        <f>SUM($T$4:T118)/S118</f>
        <v>1.0263720598717035E-2</v>
      </c>
      <c r="V118">
        <f t="shared" si="25"/>
        <v>1.1013232237073421E-3</v>
      </c>
      <c r="X118">
        <f t="shared" si="26"/>
        <v>-2.4590163934426257E-2</v>
      </c>
      <c r="Y118">
        <f>SUM($X$4:X118)/S118</f>
        <v>1.3684960798289365E-2</v>
      </c>
      <c r="Z118">
        <f t="shared" si="27"/>
        <v>1.957907953257493E-3</v>
      </c>
    </row>
    <row r="119" spans="1:27" ht="15.75" x14ac:dyDescent="0.25">
      <c r="A119" s="4">
        <v>42426</v>
      </c>
      <c r="B119">
        <v>1.8199999999999998</v>
      </c>
      <c r="C119">
        <f t="shared" si="15"/>
        <v>-1.0869565217391314E-2</v>
      </c>
      <c r="D119">
        <v>1.7623</v>
      </c>
      <c r="E119">
        <v>9.8553999999999995</v>
      </c>
      <c r="F119" s="15">
        <f t="shared" si="14"/>
        <v>2.575530777495505E-4</v>
      </c>
      <c r="G119" s="15">
        <f t="shared" si="16"/>
        <v>1.0002575530777496</v>
      </c>
      <c r="H119">
        <f t="shared" si="17"/>
        <v>-1.1127118295140865E-2</v>
      </c>
      <c r="I119" s="36">
        <f t="shared" si="18"/>
        <v>1.2381276155405856E-4</v>
      </c>
      <c r="J119" s="7"/>
      <c r="K119" s="7"/>
      <c r="L119" s="7"/>
      <c r="M119" s="7">
        <f t="shared" si="19"/>
        <v>-0.15928858408705862</v>
      </c>
      <c r="N119" s="7"/>
      <c r="O119" s="7">
        <f t="shared" si="20"/>
        <v>-0.15928858408705862</v>
      </c>
      <c r="P119" s="7">
        <f t="shared" si="21"/>
        <v>59</v>
      </c>
      <c r="Q119" s="7">
        <f t="shared" si="22"/>
        <v>-0.15928858408705862</v>
      </c>
      <c r="R119" s="7">
        <f t="shared" si="23"/>
        <v>59</v>
      </c>
      <c r="S119" s="7">
        <v>116</v>
      </c>
      <c r="T119">
        <f t="shared" si="24"/>
        <v>-1.6393442622950838E-2</v>
      </c>
      <c r="U119">
        <f>SUM($T$4:T119)/S119</f>
        <v>1.0033917467495761E-2</v>
      </c>
      <c r="V119">
        <f t="shared" si="25"/>
        <v>1.0617110882149017E-3</v>
      </c>
      <c r="X119">
        <f t="shared" si="26"/>
        <v>-1.6393442622950838E-2</v>
      </c>
      <c r="Y119">
        <f>SUM($X$4:X119)/S119</f>
        <v>1.3425664217071776E-2</v>
      </c>
      <c r="Z119">
        <f t="shared" si="27"/>
        <v>1.9008019383335575E-3</v>
      </c>
    </row>
    <row r="120" spans="1:27" ht="15.75" x14ac:dyDescent="0.25">
      <c r="A120" s="4">
        <v>42429</v>
      </c>
      <c r="B120">
        <v>2.16</v>
      </c>
      <c r="C120">
        <f t="shared" si="15"/>
        <v>0.18681318681318698</v>
      </c>
      <c r="D120">
        <v>1.7347000000000001</v>
      </c>
      <c r="E120">
        <v>9.8697999999999997</v>
      </c>
      <c r="F120" s="15">
        <f t="shared" si="14"/>
        <v>2.5791227389926341E-4</v>
      </c>
      <c r="G120" s="15">
        <f t="shared" si="16"/>
        <v>1.0002579122738993</v>
      </c>
      <c r="H120">
        <f t="shared" si="17"/>
        <v>0.18655527453928772</v>
      </c>
      <c r="I120" s="36">
        <f t="shared" si="18"/>
        <v>3.480287045842901E-2</v>
      </c>
      <c r="J120" s="7"/>
      <c r="K120" s="7"/>
      <c r="L120" s="7"/>
      <c r="M120" s="7">
        <f t="shared" si="19"/>
        <v>2.7376631374962601</v>
      </c>
      <c r="N120" s="7"/>
      <c r="O120" s="7">
        <f t="shared" si="20"/>
        <v>2.7376631374962601</v>
      </c>
      <c r="P120" s="7">
        <f t="shared" si="21"/>
        <v>4</v>
      </c>
      <c r="Q120" s="7">
        <f t="shared" si="22"/>
        <v>2.7376631374962601</v>
      </c>
      <c r="R120" s="7">
        <f t="shared" si="23"/>
        <v>4</v>
      </c>
      <c r="S120" s="7">
        <v>117</v>
      </c>
      <c r="T120">
        <f t="shared" si="24"/>
        <v>-0.46721311475409838</v>
      </c>
      <c r="U120">
        <f>SUM($T$4:T120)/S120</f>
        <v>5.9548830040633315E-3</v>
      </c>
      <c r="V120">
        <f t="shared" si="25"/>
        <v>3.7717217238851205E-4</v>
      </c>
      <c r="X120">
        <f t="shared" si="26"/>
        <v>-0.46721311475409838</v>
      </c>
      <c r="Y120">
        <f>SUM($X$4:X120)/S120</f>
        <v>9.3176404651814336E-3</v>
      </c>
      <c r="Z120">
        <f t="shared" si="27"/>
        <v>9.2343232628101996E-4</v>
      </c>
    </row>
    <row r="121" spans="1:27" ht="15.75" x14ac:dyDescent="0.25">
      <c r="A121" s="4">
        <v>42430</v>
      </c>
      <c r="B121">
        <v>2.2800000000000002</v>
      </c>
      <c r="C121">
        <f t="shared" si="15"/>
        <v>5.5555555555555601E-2</v>
      </c>
      <c r="D121">
        <v>1.8249</v>
      </c>
      <c r="E121">
        <v>9.7735000000000003</v>
      </c>
      <c r="F121" s="15">
        <f t="shared" si="14"/>
        <v>2.555092562539496E-4</v>
      </c>
      <c r="G121" s="15">
        <f t="shared" si="16"/>
        <v>1.0002555092562539</v>
      </c>
      <c r="H121">
        <f t="shared" si="17"/>
        <v>5.5300046299301651E-2</v>
      </c>
      <c r="I121" s="36">
        <f t="shared" si="18"/>
        <v>3.0580951207049064E-3</v>
      </c>
      <c r="J121" s="7"/>
      <c r="K121" s="7"/>
      <c r="L121" s="7"/>
      <c r="M121" s="7">
        <f t="shared" si="19"/>
        <v>0.81414165200052169</v>
      </c>
      <c r="N121" s="7"/>
      <c r="O121" s="7">
        <f t="shared" si="20"/>
        <v>0.81414165200052169</v>
      </c>
      <c r="P121" s="7">
        <f t="shared" si="21"/>
        <v>17</v>
      </c>
      <c r="Q121" s="7">
        <f t="shared" si="22"/>
        <v>0.81414165200052169</v>
      </c>
      <c r="R121" s="7">
        <f t="shared" si="23"/>
        <v>18</v>
      </c>
      <c r="S121" s="7">
        <v>118</v>
      </c>
      <c r="T121">
        <f t="shared" si="24"/>
        <v>-0.36065573770491804</v>
      </c>
      <c r="U121">
        <f>SUM($T$4:T121)/S121</f>
        <v>2.8480133370380658E-3</v>
      </c>
      <c r="V121">
        <f t="shared" si="25"/>
        <v>8.7010839656155499E-5</v>
      </c>
      <c r="X121">
        <f t="shared" si="26"/>
        <v>-0.35245901639344263</v>
      </c>
      <c r="Y121">
        <f>SUM($X$4:X121)/S121</f>
        <v>6.2517365934981785E-3</v>
      </c>
      <c r="Z121">
        <f t="shared" si="27"/>
        <v>4.1926698466083058E-4</v>
      </c>
    </row>
    <row r="122" spans="1:27" ht="15.75" x14ac:dyDescent="0.25">
      <c r="A122" s="4">
        <v>42431</v>
      </c>
      <c r="B122">
        <v>2.81</v>
      </c>
      <c r="C122">
        <f t="shared" si="15"/>
        <v>0.23245614035087708</v>
      </c>
      <c r="D122">
        <v>1.8406</v>
      </c>
      <c r="E122">
        <v>9.7406000000000006</v>
      </c>
      <c r="F122" s="15">
        <f t="shared" si="14"/>
        <v>2.546878057796409E-4</v>
      </c>
      <c r="G122" s="15">
        <f t="shared" si="16"/>
        <v>1.0002546878057796</v>
      </c>
      <c r="H122">
        <f t="shared" si="17"/>
        <v>0.23220145254509744</v>
      </c>
      <c r="I122" s="36">
        <f t="shared" si="18"/>
        <v>5.3917514564053137E-2</v>
      </c>
      <c r="J122" s="7"/>
      <c r="K122" s="7"/>
      <c r="L122" s="7"/>
      <c r="M122" s="7">
        <f t="shared" si="19"/>
        <v>3.4065400702127051</v>
      </c>
      <c r="N122" s="7"/>
      <c r="O122" s="7">
        <f t="shared" si="20"/>
        <v>3.4065400702127051</v>
      </c>
      <c r="P122" s="7">
        <f t="shared" si="21"/>
        <v>1</v>
      </c>
      <c r="Q122" s="7">
        <f t="shared" si="22"/>
        <v>3.4065400702127051</v>
      </c>
      <c r="R122" s="7">
        <f t="shared" si="23"/>
        <v>1</v>
      </c>
      <c r="S122" s="7">
        <v>119</v>
      </c>
      <c r="T122">
        <f t="shared" si="24"/>
        <v>-0.49180327868852458</v>
      </c>
      <c r="U122">
        <f>SUM($T$4:T122)/S122</f>
        <v>-1.3087202093952336E-3</v>
      </c>
      <c r="V122">
        <f t="shared" si="25"/>
        <v>1.8528825617369179E-5</v>
      </c>
      <c r="X122">
        <f t="shared" si="26"/>
        <v>-0.49180327868852458</v>
      </c>
      <c r="Y122">
        <f>SUM($X$4:X122)/S122</f>
        <v>2.0664003306240376E-3</v>
      </c>
      <c r="Z122">
        <f t="shared" si="27"/>
        <v>4.6193748076542975E-5</v>
      </c>
    </row>
    <row r="123" spans="1:27" s="27" customFormat="1" ht="16.5" thickBot="1" x14ac:dyDescent="0.3">
      <c r="A123" s="26">
        <v>42432</v>
      </c>
      <c r="B123" s="27">
        <v>2.7199999999999998</v>
      </c>
      <c r="C123" s="27">
        <f t="shared" si="15"/>
        <v>-3.2028469750889785E-2</v>
      </c>
      <c r="D123" s="27">
        <v>1.8336999999999999</v>
      </c>
      <c r="E123" s="27">
        <v>9.6869999999999994</v>
      </c>
      <c r="F123" s="37">
        <f t="shared" si="14"/>
        <v>2.533489895102381E-4</v>
      </c>
      <c r="G123" s="37">
        <f t="shared" si="16"/>
        <v>1.0002533489895102</v>
      </c>
      <c r="H123" s="27">
        <f t="shared" si="17"/>
        <v>-3.2281818740400023E-2</v>
      </c>
      <c r="I123" s="38">
        <f t="shared" si="18"/>
        <v>1.0421158211880422E-3</v>
      </c>
      <c r="M123" s="27">
        <f t="shared" si="19"/>
        <v>-0.46936280293268628</v>
      </c>
      <c r="O123" s="7">
        <f t="shared" si="20"/>
        <v>-0.46936280293268628</v>
      </c>
      <c r="P123" s="7">
        <f t="shared" si="21"/>
        <v>83</v>
      </c>
      <c r="Q123" s="7">
        <f t="shared" si="22"/>
        <v>-0.46936280293268628</v>
      </c>
      <c r="R123" s="7">
        <f t="shared" si="23"/>
        <v>83</v>
      </c>
      <c r="S123" s="7">
        <v>120</v>
      </c>
      <c r="T123">
        <f t="shared" si="24"/>
        <v>0.18032786885245899</v>
      </c>
      <c r="U123">
        <f>SUM($T$4:T123)/S123</f>
        <v>2.04918032786885E-4</v>
      </c>
      <c r="V123">
        <f t="shared" si="25"/>
        <v>4.5808800175905677E-7</v>
      </c>
      <c r="X123">
        <f t="shared" si="26"/>
        <v>0.18032786885245899</v>
      </c>
      <c r="Y123">
        <f>SUM($X$4:X123)/S123</f>
        <v>3.5519125683059955E-3</v>
      </c>
      <c r="Z123">
        <f t="shared" si="27"/>
        <v>1.3762999519516465E-4</v>
      </c>
    </row>
    <row r="124" spans="1:27" ht="16.5" thickBot="1" x14ac:dyDescent="0.3">
      <c r="A124" s="4">
        <v>42433</v>
      </c>
      <c r="B124">
        <v>2.89</v>
      </c>
      <c r="C124">
        <f t="shared" si="15"/>
        <v>6.2500000000000139E-2</v>
      </c>
      <c r="D124">
        <v>1.8740999999999999</v>
      </c>
      <c r="E124">
        <v>9.6580999999999992</v>
      </c>
      <c r="F124" s="15">
        <f t="shared" si="14"/>
        <v>2.5262685700067067E-4</v>
      </c>
      <c r="G124" s="15">
        <f t="shared" si="16"/>
        <v>1.0002526268570007</v>
      </c>
      <c r="H124">
        <f t="shared" si="17"/>
        <v>6.2247373142999468E-2</v>
      </c>
      <c r="I124" s="36">
        <f t="shared" si="18"/>
        <v>3.8747354632038115E-3</v>
      </c>
      <c r="J124" s="7"/>
      <c r="K124" s="7"/>
      <c r="L124" s="7"/>
      <c r="M124" s="7">
        <f t="shared" si="19"/>
        <v>0.91590935850058819</v>
      </c>
      <c r="N124" s="29" t="s">
        <v>62</v>
      </c>
      <c r="O124" s="11">
        <f>'[1]Market Adj Return'!$E$19</f>
        <v>-0.13759354200630294</v>
      </c>
      <c r="P124" s="7">
        <f t="shared" si="21"/>
        <v>57</v>
      </c>
      <c r="Q124" s="11">
        <f>'[1]Market Adj Return'!$E$20</f>
        <v>1.5291019648162889</v>
      </c>
      <c r="R124" s="7">
        <f t="shared" si="23"/>
        <v>8</v>
      </c>
      <c r="S124" s="7">
        <v>121</v>
      </c>
      <c r="T124">
        <f t="shared" si="24"/>
        <v>-3.278688524590162E-2</v>
      </c>
      <c r="U124">
        <f>SUM($T$4:T124)/S124</f>
        <v>-6.774149844194561E-5</v>
      </c>
      <c r="V124">
        <f t="shared" si="25"/>
        <v>5.0478016722761311E-8</v>
      </c>
      <c r="W124" s="7" t="s">
        <v>74</v>
      </c>
      <c r="X124">
        <f t="shared" si="26"/>
        <v>-0.4344262295081967</v>
      </c>
      <c r="Y124">
        <f>SUM($X$4:X124)/S124</f>
        <v>-6.7741498441960748E-5</v>
      </c>
      <c r="Z124">
        <f t="shared" si="27"/>
        <v>5.0478016722783877E-8</v>
      </c>
      <c r="AA124" s="7" t="s">
        <v>74</v>
      </c>
    </row>
    <row r="125" spans="1:27" ht="15.75" x14ac:dyDescent="0.25">
      <c r="A125" s="4">
        <v>42436</v>
      </c>
      <c r="B125">
        <v>3.43</v>
      </c>
      <c r="C125">
        <f t="shared" si="15"/>
        <v>0.18685121107266436</v>
      </c>
      <c r="D125">
        <v>1.9056999999999999</v>
      </c>
      <c r="E125">
        <v>9.7253000000000007</v>
      </c>
      <c r="F125" s="15">
        <f t="shared" si="14"/>
        <v>2.5430571019002812E-4</v>
      </c>
      <c r="G125" s="15">
        <f t="shared" si="16"/>
        <v>1.00025430571019</v>
      </c>
      <c r="H125">
        <f t="shared" si="17"/>
        <v>0.18659690536247434</v>
      </c>
      <c r="I125" s="36">
        <f t="shared" si="18"/>
        <v>3.4818405090852204E-2</v>
      </c>
      <c r="J125" s="7"/>
      <c r="K125" s="7"/>
      <c r="L125" s="7"/>
      <c r="M125" s="7">
        <f t="shared" si="19"/>
        <v>2.7382203658979463</v>
      </c>
      <c r="N125" s="7"/>
      <c r="O125" s="7"/>
      <c r="P125" s="7"/>
      <c r="Q125" s="7"/>
      <c r="R125" s="7"/>
      <c r="S125" s="7"/>
      <c r="V125">
        <f>SUM(V4:V124)</f>
        <v>0.99455706438925073</v>
      </c>
      <c r="W125">
        <f>SQRT(V125/S124)</f>
        <v>9.0661347171689124E-2</v>
      </c>
      <c r="Z125">
        <f>SUM(Z4:Z124)</f>
        <v>1.1009896669581345</v>
      </c>
      <c r="AA125">
        <f>SQRT(Z125/S124)</f>
        <v>9.5389140664327174E-2</v>
      </c>
    </row>
    <row r="126" spans="1:27" ht="15.75" x14ac:dyDescent="0.25">
      <c r="A126" s="4">
        <v>42437</v>
      </c>
      <c r="B126">
        <v>2.7199999999999998</v>
      </c>
      <c r="C126">
        <f t="shared" si="15"/>
        <v>-0.20699708454810506</v>
      </c>
      <c r="D126">
        <v>1.8287</v>
      </c>
      <c r="E126">
        <v>9.7931000000000008</v>
      </c>
      <c r="F126" s="15">
        <f t="shared" si="14"/>
        <v>2.5599851430979648E-4</v>
      </c>
      <c r="G126" s="15">
        <f t="shared" si="16"/>
        <v>1.0002559985143098</v>
      </c>
      <c r="H126">
        <f t="shared" si="17"/>
        <v>-0.20725308306241486</v>
      </c>
      <c r="I126" s="36">
        <f t="shared" si="18"/>
        <v>4.2953840438876234E-2</v>
      </c>
      <c r="J126" s="7"/>
      <c r="K126" s="7"/>
      <c r="L126" s="7"/>
      <c r="M126" s="7">
        <f t="shared" si="19"/>
        <v>-3.0334490707191439</v>
      </c>
      <c r="N126" s="7"/>
      <c r="O126" s="7"/>
      <c r="P126" s="7"/>
      <c r="Q126" s="7"/>
      <c r="R126" s="7"/>
      <c r="S126" s="7"/>
    </row>
    <row r="127" spans="1:27" ht="15.75" x14ac:dyDescent="0.25">
      <c r="A127" s="4">
        <v>42438</v>
      </c>
      <c r="B127">
        <v>2.58</v>
      </c>
      <c r="C127">
        <f t="shared" si="15"/>
        <v>-5.1470588235294004E-2</v>
      </c>
      <c r="D127">
        <v>1.8759999999999999</v>
      </c>
      <c r="E127">
        <v>9.8123000000000005</v>
      </c>
      <c r="F127" s="15">
        <f t="shared" si="14"/>
        <v>2.5647770306091999E-4</v>
      </c>
      <c r="G127" s="15">
        <f t="shared" si="16"/>
        <v>1.0002564777030609</v>
      </c>
      <c r="H127">
        <f t="shared" si="17"/>
        <v>-5.1727065938354924E-2</v>
      </c>
      <c r="I127" s="36">
        <f t="shared" si="18"/>
        <v>2.675689350590918E-3</v>
      </c>
      <c r="J127" s="7"/>
      <c r="K127" s="7"/>
      <c r="L127" s="7"/>
      <c r="M127" s="7">
        <f t="shared" si="19"/>
        <v>-0.75427829523577516</v>
      </c>
      <c r="N127" s="7"/>
      <c r="O127" s="7"/>
      <c r="P127" s="7"/>
      <c r="Q127" s="7"/>
      <c r="R127" s="7"/>
      <c r="S127" s="7"/>
      <c r="T127" s="7" t="s">
        <v>71</v>
      </c>
      <c r="U127">
        <f>U124</f>
        <v>-6.774149844194561E-5</v>
      </c>
      <c r="X127" s="7" t="s">
        <v>71</v>
      </c>
      <c r="Y127">
        <f>Y124</f>
        <v>-6.7741498441960748E-5</v>
      </c>
    </row>
    <row r="128" spans="1:27" ht="15.75" x14ac:dyDescent="0.25">
      <c r="A128" s="4">
        <v>42439</v>
      </c>
      <c r="B128">
        <v>2.48</v>
      </c>
      <c r="C128">
        <f t="shared" si="15"/>
        <v>-3.8759689922480654E-2</v>
      </c>
      <c r="D128">
        <v>1.9323000000000001</v>
      </c>
      <c r="E128">
        <v>9.8018999999999998</v>
      </c>
      <c r="F128" s="15">
        <f t="shared" si="14"/>
        <v>2.5621815286003269E-4</v>
      </c>
      <c r="G128" s="15">
        <f t="shared" si="16"/>
        <v>1.00025621815286</v>
      </c>
      <c r="H128">
        <f t="shared" si="17"/>
        <v>-3.9015908075340687E-2</v>
      </c>
      <c r="I128" s="36">
        <f t="shared" si="18"/>
        <v>1.5222410829434346E-3</v>
      </c>
      <c r="J128" s="7"/>
      <c r="K128" s="7"/>
      <c r="L128" s="7"/>
      <c r="M128" s="7">
        <f t="shared" si="19"/>
        <v>-0.56800580372129428</v>
      </c>
      <c r="N128" s="7"/>
      <c r="O128" s="7"/>
      <c r="P128" s="7"/>
      <c r="Q128" s="7"/>
      <c r="R128" s="7"/>
      <c r="S128" s="7"/>
      <c r="T128" s="7" t="s">
        <v>72</v>
      </c>
      <c r="U128">
        <f>V125</f>
        <v>0.99455706438925073</v>
      </c>
      <c r="X128" s="7" t="s">
        <v>72</v>
      </c>
      <c r="Y128">
        <f>Z125</f>
        <v>1.1009896669581345</v>
      </c>
    </row>
    <row r="129" spans="1:25" ht="15.75" x14ac:dyDescent="0.25">
      <c r="A129" s="4">
        <v>42440</v>
      </c>
      <c r="B129">
        <v>2.35</v>
      </c>
      <c r="C129">
        <f t="shared" si="15"/>
        <v>-5.2419354838709638E-2</v>
      </c>
      <c r="D129">
        <v>1.9839</v>
      </c>
      <c r="E129">
        <v>9.7341999999999995</v>
      </c>
      <c r="F129" s="15">
        <f t="shared" si="14"/>
        <v>2.5452798140856991E-4</v>
      </c>
      <c r="G129" s="15">
        <f t="shared" si="16"/>
        <v>1.0002545279814086</v>
      </c>
      <c r="H129">
        <f t="shared" si="17"/>
        <v>-5.2673882820118208E-2</v>
      </c>
      <c r="I129" s="36">
        <f t="shared" si="18"/>
        <v>2.7745379313475439E-3</v>
      </c>
      <c r="J129" s="7"/>
      <c r="K129" s="7"/>
      <c r="L129" s="7"/>
      <c r="M129" s="7">
        <f t="shared" si="19"/>
        <v>-0.76818204261339429</v>
      </c>
      <c r="N129" s="7"/>
      <c r="O129" s="7"/>
      <c r="P129" s="7"/>
      <c r="Q129" s="7"/>
      <c r="R129" s="7"/>
      <c r="S129" s="7"/>
      <c r="T129" s="7" t="s">
        <v>73</v>
      </c>
      <c r="U129">
        <f>W125</f>
        <v>9.0661347171689124E-2</v>
      </c>
      <c r="X129" s="7" t="s">
        <v>73</v>
      </c>
      <c r="Y129">
        <f>AA125</f>
        <v>9.5389140664327174E-2</v>
      </c>
    </row>
    <row r="130" spans="1:25" ht="15.75" x14ac:dyDescent="0.25">
      <c r="A130" s="4">
        <v>42443</v>
      </c>
      <c r="B130">
        <v>2.71</v>
      </c>
      <c r="C130">
        <f t="shared" si="15"/>
        <v>0.15319148936170207</v>
      </c>
      <c r="D130">
        <v>1.9592000000000001</v>
      </c>
      <c r="E130">
        <v>9.7222000000000008</v>
      </c>
      <c r="F130" s="15">
        <f t="shared" si="14"/>
        <v>2.5422828565591082E-4</v>
      </c>
      <c r="G130" s="15">
        <f t="shared" si="16"/>
        <v>1.0002542282856559</v>
      </c>
      <c r="H130">
        <f t="shared" si="17"/>
        <v>0.15293726107604616</v>
      </c>
      <c r="I130" s="36">
        <f t="shared" si="18"/>
        <v>2.3389805825442703E-2</v>
      </c>
      <c r="J130" s="7"/>
      <c r="K130" s="7"/>
      <c r="L130" s="7"/>
      <c r="M130" s="7">
        <f t="shared" si="19"/>
        <v>2.2449522999844147</v>
      </c>
      <c r="N130" s="7"/>
      <c r="O130" s="7"/>
      <c r="P130" s="7"/>
      <c r="Q130" s="7"/>
      <c r="R130" s="7"/>
      <c r="S130" s="7"/>
    </row>
    <row r="131" spans="1:25" ht="15.75" x14ac:dyDescent="0.25">
      <c r="A131" s="4">
        <v>42444</v>
      </c>
      <c r="B131">
        <v>2.38</v>
      </c>
      <c r="C131">
        <f t="shared" si="15"/>
        <v>-0.12177121771217715</v>
      </c>
      <c r="D131">
        <v>1.9699</v>
      </c>
      <c r="E131">
        <v>9.7213999999999992</v>
      </c>
      <c r="F131" s="15">
        <f t="shared" ref="F131:F194" si="28">(((E131/100)+1)^(1/365)-1)</f>
        <v>2.5420830477695944E-4</v>
      </c>
      <c r="G131" s="15">
        <f t="shared" si="16"/>
        <v>1.000254208304777</v>
      </c>
      <c r="H131">
        <f t="shared" si="17"/>
        <v>-0.12202542601695411</v>
      </c>
      <c r="I131" s="36">
        <f t="shared" si="18"/>
        <v>1.4890204594619141E-2</v>
      </c>
      <c r="J131" s="7"/>
      <c r="K131" s="7"/>
      <c r="L131" s="7"/>
      <c r="M131" s="7">
        <f t="shared" si="19"/>
        <v>-1.7845023663775264</v>
      </c>
      <c r="N131" s="7"/>
      <c r="O131" s="7"/>
      <c r="P131" s="7"/>
      <c r="Q131" s="7"/>
      <c r="R131" s="7"/>
      <c r="S131" s="7"/>
    </row>
    <row r="132" spans="1:25" ht="15.75" x14ac:dyDescent="0.25">
      <c r="A132" s="4">
        <v>42445</v>
      </c>
      <c r="B132">
        <v>2.5300000000000002</v>
      </c>
      <c r="C132">
        <f t="shared" ref="C132:C195" si="29">(B132-B131)/B131</f>
        <v>6.3025210084033764E-2</v>
      </c>
      <c r="D132">
        <v>1.9081000000000001</v>
      </c>
      <c r="E132">
        <v>9.6991999999999994</v>
      </c>
      <c r="F132" s="15">
        <f t="shared" si="28"/>
        <v>2.5365377742092576E-4</v>
      </c>
      <c r="G132" s="15">
        <f t="shared" ref="G132:G195" si="30">1+F132</f>
        <v>1.0002536537774209</v>
      </c>
      <c r="H132">
        <f t="shared" si="17"/>
        <v>6.2771556306612838E-2</v>
      </c>
      <c r="I132" s="36">
        <f t="shared" si="18"/>
        <v>3.9402682811542659E-3</v>
      </c>
      <c r="J132" s="7"/>
      <c r="K132" s="7"/>
      <c r="L132" s="7"/>
      <c r="M132" s="7">
        <f t="shared" si="19"/>
        <v>0.92360607579891263</v>
      </c>
      <c r="N132" s="7"/>
      <c r="O132" s="7"/>
      <c r="P132" s="7"/>
      <c r="Q132" s="7"/>
      <c r="R132" s="7"/>
      <c r="S132" s="7"/>
    </row>
    <row r="133" spans="1:25" ht="15.75" x14ac:dyDescent="0.25">
      <c r="A133" s="4">
        <v>42446</v>
      </c>
      <c r="B133">
        <v>2.84</v>
      </c>
      <c r="C133">
        <f t="shared" si="29"/>
        <v>0.12252964426877454</v>
      </c>
      <c r="D133">
        <v>1.8957999999999999</v>
      </c>
      <c r="E133">
        <v>9.6675000000000004</v>
      </c>
      <c r="F133" s="15">
        <f t="shared" si="28"/>
        <v>2.5286175829553059E-4</v>
      </c>
      <c r="G133" s="15">
        <f t="shared" si="30"/>
        <v>1.0002528617582955</v>
      </c>
      <c r="H133">
        <f t="shared" ref="H133:H196" si="31">C133-F133</f>
        <v>0.12227678251047901</v>
      </c>
      <c r="I133" s="36">
        <f t="shared" ref="I133:I196" si="32">H133^2</f>
        <v>1.4951611541114984E-2</v>
      </c>
      <c r="J133" s="7"/>
      <c r="K133" s="7"/>
      <c r="L133" s="7"/>
      <c r="M133" s="7">
        <f t="shared" ref="M133:M196" si="33">C133/$K$3</f>
        <v>1.795616766072293</v>
      </c>
      <c r="N133" s="7"/>
      <c r="O133" s="7"/>
      <c r="P133" s="7"/>
      <c r="Q133" s="7"/>
      <c r="R133" s="7"/>
      <c r="S133" s="7"/>
    </row>
    <row r="134" spans="1:25" ht="15.75" x14ac:dyDescent="0.25">
      <c r="A134" s="4">
        <v>42447</v>
      </c>
      <c r="B134">
        <v>3.07</v>
      </c>
      <c r="C134">
        <f t="shared" si="29"/>
        <v>8.098591549295775E-2</v>
      </c>
      <c r="D134">
        <v>1.8732</v>
      </c>
      <c r="E134">
        <v>9.6438000000000006</v>
      </c>
      <c r="F134" s="15">
        <f t="shared" si="28"/>
        <v>2.5226946864531641E-4</v>
      </c>
      <c r="G134" s="15">
        <f t="shared" si="30"/>
        <v>1.0002522694686453</v>
      </c>
      <c r="H134">
        <f t="shared" si="31"/>
        <v>8.0733646024312433E-2</v>
      </c>
      <c r="I134" s="36">
        <f t="shared" si="32"/>
        <v>6.5179216003789786E-3</v>
      </c>
      <c r="J134" s="7"/>
      <c r="K134" s="7"/>
      <c r="L134" s="7"/>
      <c r="M134" s="7">
        <f t="shared" si="33"/>
        <v>1.1868121265078018</v>
      </c>
      <c r="N134" s="7"/>
      <c r="O134" s="7"/>
      <c r="P134" s="7"/>
      <c r="Q134" s="7"/>
      <c r="R134" s="7"/>
      <c r="S134" s="7"/>
    </row>
    <row r="135" spans="1:25" ht="15.75" x14ac:dyDescent="0.25">
      <c r="A135" s="4">
        <v>42450</v>
      </c>
      <c r="B135">
        <v>3.06</v>
      </c>
      <c r="C135">
        <f t="shared" si="29"/>
        <v>-3.2573289902279438E-3</v>
      </c>
      <c r="D135">
        <v>1.9155</v>
      </c>
      <c r="E135">
        <v>9.6305999999999994</v>
      </c>
      <c r="F135" s="15">
        <f t="shared" si="28"/>
        <v>2.5193953044189143E-4</v>
      </c>
      <c r="G135" s="15">
        <f t="shared" si="30"/>
        <v>1.0002519395304419</v>
      </c>
      <c r="H135">
        <f t="shared" si="31"/>
        <v>-3.5092685206698352E-3</v>
      </c>
      <c r="I135" s="36">
        <f t="shared" si="32"/>
        <v>1.2314965550164255E-5</v>
      </c>
      <c r="J135" s="7"/>
      <c r="K135" s="7"/>
      <c r="L135" s="7"/>
      <c r="M135" s="7">
        <f t="shared" si="33"/>
        <v>-4.7734689693840614E-2</v>
      </c>
      <c r="N135" s="7"/>
      <c r="O135" s="7"/>
      <c r="P135" s="7"/>
      <c r="Q135" s="7"/>
      <c r="R135" s="7"/>
      <c r="S135" s="7"/>
    </row>
    <row r="136" spans="1:25" ht="15.75" x14ac:dyDescent="0.25">
      <c r="A136" s="4">
        <v>42451</v>
      </c>
      <c r="B136">
        <v>3.06</v>
      </c>
      <c r="C136">
        <f t="shared" si="29"/>
        <v>0</v>
      </c>
      <c r="D136">
        <v>1.9403000000000001</v>
      </c>
      <c r="E136">
        <v>9.6295999999999999</v>
      </c>
      <c r="F136" s="15">
        <f t="shared" si="28"/>
        <v>2.519145335091455E-4</v>
      </c>
      <c r="G136" s="15">
        <f t="shared" si="30"/>
        <v>1.0002519145335091</v>
      </c>
      <c r="H136">
        <f t="shared" si="31"/>
        <v>-2.519145335091455E-4</v>
      </c>
      <c r="I136" s="36">
        <f t="shared" si="32"/>
        <v>6.3460932193130387E-8</v>
      </c>
      <c r="M136" s="7">
        <f t="shared" si="33"/>
        <v>0</v>
      </c>
    </row>
    <row r="137" spans="1:25" ht="15.75" x14ac:dyDescent="0.25">
      <c r="A137" s="4">
        <v>42452</v>
      </c>
      <c r="B137">
        <v>2.6</v>
      </c>
      <c r="C137">
        <f t="shared" si="29"/>
        <v>-0.15032679738562091</v>
      </c>
      <c r="D137">
        <v>1.8786</v>
      </c>
      <c r="E137">
        <v>9.6488999999999994</v>
      </c>
      <c r="F137" s="15">
        <f t="shared" si="28"/>
        <v>2.523969341605703E-4</v>
      </c>
      <c r="G137" s="15">
        <f t="shared" si="30"/>
        <v>1.0002523969341606</v>
      </c>
      <c r="H137">
        <f t="shared" si="31"/>
        <v>-0.15057919431978148</v>
      </c>
      <c r="I137" s="36">
        <f t="shared" si="32"/>
        <v>2.2674093761994512E-2</v>
      </c>
      <c r="M137" s="7">
        <f t="shared" si="33"/>
        <v>-2.2029715289425864</v>
      </c>
    </row>
    <row r="138" spans="1:25" ht="15.75" x14ac:dyDescent="0.25">
      <c r="A138" s="4">
        <v>42453</v>
      </c>
      <c r="B138">
        <v>2.82</v>
      </c>
      <c r="C138">
        <f t="shared" si="29"/>
        <v>8.4615384615384523E-2</v>
      </c>
      <c r="D138">
        <v>1.9</v>
      </c>
      <c r="E138">
        <v>9.6529000000000007</v>
      </c>
      <c r="F138" s="15">
        <f t="shared" si="28"/>
        <v>2.5249690297668437E-4</v>
      </c>
      <c r="G138" s="15">
        <f t="shared" si="30"/>
        <v>1.0002524969029767</v>
      </c>
      <c r="H138">
        <f t="shared" si="31"/>
        <v>8.4362887712407839E-2</v>
      </c>
      <c r="I138" s="36">
        <f t="shared" si="32"/>
        <v>7.1170968231763334E-3</v>
      </c>
      <c r="M138" s="7">
        <f t="shared" si="33"/>
        <v>1.2400003622777154</v>
      </c>
    </row>
    <row r="139" spans="1:25" ht="15.75" x14ac:dyDescent="0.25">
      <c r="A139" s="4">
        <v>42457</v>
      </c>
      <c r="B139">
        <v>2.79</v>
      </c>
      <c r="C139">
        <f t="shared" si="29"/>
        <v>-1.0638297872340358E-2</v>
      </c>
      <c r="D139">
        <v>1.8860000000000001</v>
      </c>
      <c r="E139">
        <v>9.6549999999999994</v>
      </c>
      <c r="F139" s="15">
        <f t="shared" si="28"/>
        <v>2.5254938514929215E-4</v>
      </c>
      <c r="G139" s="15">
        <f t="shared" si="30"/>
        <v>1.0002525493851493</v>
      </c>
      <c r="H139">
        <f t="shared" si="31"/>
        <v>-1.089084725748965E-2</v>
      </c>
      <c r="I139" s="36">
        <f t="shared" si="32"/>
        <v>1.1861055398596983E-4</v>
      </c>
      <c r="M139" s="7">
        <f t="shared" si="33"/>
        <v>-0.15589946527669452</v>
      </c>
    </row>
    <row r="140" spans="1:25" ht="15.75" x14ac:dyDescent="0.25">
      <c r="A140" s="4">
        <v>42458</v>
      </c>
      <c r="B140">
        <v>3.01</v>
      </c>
      <c r="C140">
        <f t="shared" si="29"/>
        <v>7.885304659498199E-2</v>
      </c>
      <c r="D140">
        <v>1.8035000000000001</v>
      </c>
      <c r="E140">
        <v>9.6253999999999991</v>
      </c>
      <c r="F140" s="15">
        <f t="shared" si="28"/>
        <v>2.5180954390835453E-4</v>
      </c>
      <c r="G140" s="15">
        <f t="shared" si="30"/>
        <v>1.0002518095439084</v>
      </c>
      <c r="H140">
        <f t="shared" si="31"/>
        <v>7.8601237051073636E-2</v>
      </c>
      <c r="I140" s="36">
        <f t="shared" si="32"/>
        <v>6.1781544659590707E-3</v>
      </c>
      <c r="M140" s="7">
        <f t="shared" si="33"/>
        <v>1.1555558931620287</v>
      </c>
    </row>
    <row r="141" spans="1:25" ht="15.75" x14ac:dyDescent="0.25">
      <c r="A141" s="4">
        <v>42459</v>
      </c>
      <c r="B141">
        <v>2.92</v>
      </c>
      <c r="C141">
        <f t="shared" si="29"/>
        <v>-2.9900332225913578E-2</v>
      </c>
      <c r="D141">
        <v>1.8228</v>
      </c>
      <c r="E141">
        <v>9.6190999999999995</v>
      </c>
      <c r="F141" s="15">
        <f t="shared" si="28"/>
        <v>2.5165205198574014E-4</v>
      </c>
      <c r="G141" s="15">
        <f t="shared" si="30"/>
        <v>1.0002516520519857</v>
      </c>
      <c r="H141">
        <f t="shared" si="31"/>
        <v>-3.0151984277899318E-2</v>
      </c>
      <c r="I141" s="36">
        <f t="shared" si="32"/>
        <v>9.0914215589468761E-4</v>
      </c>
      <c r="M141" s="7">
        <f t="shared" si="33"/>
        <v>-0.43817590572785453</v>
      </c>
    </row>
    <row r="142" spans="1:25" ht="15.75" x14ac:dyDescent="0.25">
      <c r="A142" s="4">
        <v>42460</v>
      </c>
      <c r="B142">
        <v>3</v>
      </c>
      <c r="C142">
        <f t="shared" si="29"/>
        <v>2.7397260273972629E-2</v>
      </c>
      <c r="D142">
        <v>1.7686999999999999</v>
      </c>
      <c r="E142">
        <v>9.6257000000000001</v>
      </c>
      <c r="F142" s="15">
        <f t="shared" si="28"/>
        <v>2.5181704329857446E-4</v>
      </c>
      <c r="G142" s="15">
        <f t="shared" si="30"/>
        <v>1.0002518170432986</v>
      </c>
      <c r="H142">
        <f t="shared" si="31"/>
        <v>2.7145443230674055E-2</v>
      </c>
      <c r="I142" s="36">
        <f t="shared" si="32"/>
        <v>7.3687508818974783E-4</v>
      </c>
      <c r="M142" s="7">
        <f t="shared" si="33"/>
        <v>0.40149451331532582</v>
      </c>
    </row>
    <row r="143" spans="1:25" ht="15.75" x14ac:dyDescent="0.25">
      <c r="A143" s="4">
        <v>42461</v>
      </c>
      <c r="B143">
        <v>2.99</v>
      </c>
      <c r="C143">
        <f t="shared" si="29"/>
        <v>-3.3333333333332624E-3</v>
      </c>
      <c r="D143">
        <v>1.7705</v>
      </c>
      <c r="E143">
        <v>9.6029</v>
      </c>
      <c r="F143" s="15">
        <f t="shared" si="28"/>
        <v>2.5124703130385839E-4</v>
      </c>
      <c r="G143" s="15">
        <f t="shared" si="30"/>
        <v>1.0002512470313039</v>
      </c>
      <c r="H143">
        <f t="shared" si="31"/>
        <v>-3.5845803646371208E-3</v>
      </c>
      <c r="I143" s="36">
        <f t="shared" si="32"/>
        <v>1.2849216390541994E-5</v>
      </c>
      <c r="M143" s="7">
        <f t="shared" si="33"/>
        <v>-4.8848499120030225E-2</v>
      </c>
    </row>
    <row r="144" spans="1:25" ht="15.75" x14ac:dyDescent="0.25">
      <c r="A144" s="4">
        <v>42464</v>
      </c>
      <c r="B144">
        <v>2.86</v>
      </c>
      <c r="C144">
        <f t="shared" si="29"/>
        <v>-4.3478260869565327E-2</v>
      </c>
      <c r="D144">
        <v>1.7618</v>
      </c>
      <c r="E144">
        <v>9.5993999999999993</v>
      </c>
      <c r="F144" s="15">
        <f t="shared" si="28"/>
        <v>2.5115951899312705E-4</v>
      </c>
      <c r="G144" s="15">
        <f t="shared" si="30"/>
        <v>1.0002511595189931</v>
      </c>
      <c r="H144">
        <f t="shared" si="31"/>
        <v>-4.3729420388558454E-2</v>
      </c>
      <c r="I144" s="36">
        <f t="shared" si="32"/>
        <v>1.9122622075192718E-3</v>
      </c>
      <c r="M144" s="7">
        <f t="shared" si="33"/>
        <v>-0.63715433634823548</v>
      </c>
    </row>
    <row r="145" spans="1:13" ht="15.75" x14ac:dyDescent="0.25">
      <c r="A145" s="4">
        <v>42465</v>
      </c>
      <c r="B145">
        <v>2.9</v>
      </c>
      <c r="C145">
        <f t="shared" si="29"/>
        <v>1.3986013986014E-2</v>
      </c>
      <c r="D145">
        <v>1.7201</v>
      </c>
      <c r="E145">
        <v>9.6488999999999994</v>
      </c>
      <c r="F145" s="15">
        <f t="shared" si="28"/>
        <v>2.523969341605703E-4</v>
      </c>
      <c r="G145" s="15">
        <f t="shared" si="30"/>
        <v>1.0002523969341606</v>
      </c>
      <c r="H145">
        <f t="shared" si="31"/>
        <v>1.373361705185343E-2</v>
      </c>
      <c r="I145" s="36">
        <f t="shared" si="32"/>
        <v>1.8861223732695928E-4</v>
      </c>
      <c r="M145" s="7">
        <f t="shared" si="33"/>
        <v>0.20495873756656494</v>
      </c>
    </row>
    <row r="146" spans="1:13" ht="15.75" x14ac:dyDescent="0.25">
      <c r="A146" s="4">
        <v>42466</v>
      </c>
      <c r="B146">
        <v>2.94</v>
      </c>
      <c r="C146">
        <f t="shared" si="29"/>
        <v>1.3793103448275874E-2</v>
      </c>
      <c r="D146">
        <v>1.7549000000000001</v>
      </c>
      <c r="E146">
        <v>9.5945</v>
      </c>
      <c r="F146" s="15">
        <f t="shared" si="28"/>
        <v>2.5103699707584859E-4</v>
      </c>
      <c r="G146" s="15">
        <f t="shared" si="30"/>
        <v>1.0002510369970758</v>
      </c>
      <c r="H146">
        <f t="shared" si="31"/>
        <v>1.3542066451200025E-2</v>
      </c>
      <c r="I146" s="36">
        <f t="shared" si="32"/>
        <v>1.8338756376871725E-4</v>
      </c>
      <c r="M146" s="7">
        <f t="shared" si="33"/>
        <v>0.20213172049668127</v>
      </c>
    </row>
    <row r="147" spans="1:13" ht="15.75" x14ac:dyDescent="0.25">
      <c r="A147" s="4">
        <v>42467</v>
      </c>
      <c r="B147">
        <v>2.84</v>
      </c>
      <c r="C147">
        <f t="shared" si="29"/>
        <v>-3.4013605442176902E-2</v>
      </c>
      <c r="D147">
        <v>1.6888999999999998</v>
      </c>
      <c r="E147">
        <v>9.6379999999999999</v>
      </c>
      <c r="F147" s="15">
        <f t="shared" si="28"/>
        <v>2.5212450067746417E-4</v>
      </c>
      <c r="G147" s="15">
        <f t="shared" si="30"/>
        <v>1.0002521245006775</v>
      </c>
      <c r="H147">
        <f t="shared" si="31"/>
        <v>-3.4265729942854366E-2</v>
      </c>
      <c r="I147" s="36">
        <f t="shared" si="32"/>
        <v>1.1741402485166263E-3</v>
      </c>
      <c r="M147" s="7">
        <f t="shared" si="33"/>
        <v>-0.49845407265338071</v>
      </c>
    </row>
    <row r="148" spans="1:13" ht="15.75" x14ac:dyDescent="0.25">
      <c r="A148" s="4">
        <v>42468</v>
      </c>
      <c r="B148">
        <v>3.05</v>
      </c>
      <c r="C148">
        <f t="shared" si="29"/>
        <v>7.3943661971830971E-2</v>
      </c>
      <c r="D148">
        <v>1.7166999999999999</v>
      </c>
      <c r="E148">
        <v>9.6385000000000005</v>
      </c>
      <c r="F148" s="15">
        <f t="shared" si="28"/>
        <v>2.5213699821735602E-4</v>
      </c>
      <c r="G148" s="15">
        <f t="shared" si="30"/>
        <v>1.0002521369982174</v>
      </c>
      <c r="H148">
        <f t="shared" si="31"/>
        <v>7.3691524973613615E-2</v>
      </c>
      <c r="I148" s="36">
        <f t="shared" si="32"/>
        <v>5.4304408529367194E-3</v>
      </c>
      <c r="M148" s="7">
        <f t="shared" si="33"/>
        <v>1.0836110720288623</v>
      </c>
    </row>
    <row r="149" spans="1:13" ht="15.75" x14ac:dyDescent="0.25">
      <c r="A149" s="4">
        <v>42471</v>
      </c>
      <c r="B149">
        <v>3.5300000000000002</v>
      </c>
      <c r="C149">
        <f t="shared" si="29"/>
        <v>0.15737704918032802</v>
      </c>
      <c r="D149">
        <v>1.7254</v>
      </c>
      <c r="E149">
        <v>9.5801999999999996</v>
      </c>
      <c r="F149" s="15">
        <f t="shared" si="28"/>
        <v>2.5067940187550874E-4</v>
      </c>
      <c r="G149" s="15">
        <f t="shared" si="30"/>
        <v>1.0002506794018755</v>
      </c>
      <c r="H149">
        <f t="shared" si="31"/>
        <v>0.15712636977845251</v>
      </c>
      <c r="I149" s="36">
        <f t="shared" si="32"/>
        <v>2.4688696079754994E-2</v>
      </c>
      <c r="M149" s="7">
        <f t="shared" si="33"/>
        <v>2.3062897945195111</v>
      </c>
    </row>
    <row r="150" spans="1:13" ht="15.75" x14ac:dyDescent="0.25">
      <c r="A150" s="4">
        <v>42472</v>
      </c>
      <c r="B150">
        <v>3.98</v>
      </c>
      <c r="C150">
        <f t="shared" si="29"/>
        <v>0.12747875354107641</v>
      </c>
      <c r="D150">
        <v>1.7761</v>
      </c>
      <c r="E150">
        <v>9.5440000000000005</v>
      </c>
      <c r="F150" s="15">
        <f t="shared" si="28"/>
        <v>2.4977395281866599E-4</v>
      </c>
      <c r="G150" s="15">
        <f t="shared" si="30"/>
        <v>1.0002497739528187</v>
      </c>
      <c r="H150">
        <f t="shared" si="31"/>
        <v>0.12722897958825774</v>
      </c>
      <c r="I150" s="36">
        <f t="shared" si="32"/>
        <v>1.6187213247069305E-2</v>
      </c>
      <c r="M150" s="7">
        <f t="shared" si="33"/>
        <v>1.868143734052186</v>
      </c>
    </row>
    <row r="151" spans="1:13" ht="15.75" x14ac:dyDescent="0.25">
      <c r="A151" s="4">
        <v>42473</v>
      </c>
      <c r="B151">
        <v>3.98</v>
      </c>
      <c r="C151">
        <f t="shared" si="29"/>
        <v>0</v>
      </c>
      <c r="D151">
        <v>1.7639</v>
      </c>
      <c r="E151">
        <v>9.5025999999999993</v>
      </c>
      <c r="F151" s="15">
        <f t="shared" si="28"/>
        <v>2.4873807341529997E-4</v>
      </c>
      <c r="G151" s="15">
        <f t="shared" si="30"/>
        <v>1.0002487380734153</v>
      </c>
      <c r="H151">
        <f t="shared" si="31"/>
        <v>-2.4873807341529997E-4</v>
      </c>
      <c r="I151" s="36">
        <f t="shared" si="32"/>
        <v>6.1870629166355156E-8</v>
      </c>
      <c r="M151" s="7">
        <f t="shared" si="33"/>
        <v>0</v>
      </c>
    </row>
    <row r="152" spans="1:13" ht="15.75" x14ac:dyDescent="0.25">
      <c r="A152" s="4">
        <v>42474</v>
      </c>
      <c r="B152">
        <v>3.98</v>
      </c>
      <c r="C152">
        <f t="shared" si="29"/>
        <v>0</v>
      </c>
      <c r="D152">
        <v>1.7919</v>
      </c>
      <c r="E152">
        <v>9.4893000000000001</v>
      </c>
      <c r="F152" s="15">
        <f t="shared" si="28"/>
        <v>2.4840520801028276E-4</v>
      </c>
      <c r="G152" s="15">
        <f t="shared" si="30"/>
        <v>1.0002484052080103</v>
      </c>
      <c r="H152">
        <f t="shared" si="31"/>
        <v>-2.4840520801028276E-4</v>
      </c>
      <c r="I152" s="36">
        <f t="shared" si="32"/>
        <v>6.1705147366631845E-8</v>
      </c>
      <c r="M152" s="7">
        <f t="shared" si="33"/>
        <v>0</v>
      </c>
    </row>
    <row r="153" spans="1:13" ht="15.75" x14ac:dyDescent="0.25">
      <c r="A153" s="4">
        <v>42475</v>
      </c>
      <c r="B153">
        <v>4.0999999999999996</v>
      </c>
      <c r="C153">
        <f t="shared" si="29"/>
        <v>3.0150753768844137E-2</v>
      </c>
      <c r="D153">
        <v>1.7518</v>
      </c>
      <c r="E153">
        <v>9.4956999999999994</v>
      </c>
      <c r="F153" s="15">
        <f t="shared" si="28"/>
        <v>2.4856538887729762E-4</v>
      </c>
      <c r="G153" s="15">
        <f t="shared" si="30"/>
        <v>1.0002485653888773</v>
      </c>
      <c r="H153">
        <f t="shared" si="31"/>
        <v>2.9902188379966839E-2</v>
      </c>
      <c r="I153" s="36">
        <f t="shared" si="32"/>
        <v>8.9414086991102383E-4</v>
      </c>
      <c r="M153" s="7">
        <f t="shared" si="33"/>
        <v>0.44184572068369865</v>
      </c>
    </row>
    <row r="154" spans="1:13" ht="15.75" x14ac:dyDescent="0.25">
      <c r="A154" s="4">
        <v>42478</v>
      </c>
      <c r="B154">
        <v>4.4000000000000004</v>
      </c>
      <c r="C154">
        <f t="shared" si="29"/>
        <v>7.3170731707317249E-2</v>
      </c>
      <c r="D154">
        <v>1.7711000000000001</v>
      </c>
      <c r="E154">
        <v>9.4754000000000005</v>
      </c>
      <c r="F154" s="15">
        <f t="shared" si="28"/>
        <v>2.4805728302479402E-4</v>
      </c>
      <c r="G154" s="15">
        <f t="shared" si="30"/>
        <v>1.0002480572830248</v>
      </c>
      <c r="H154">
        <f t="shared" si="31"/>
        <v>7.2922674424292455E-2</v>
      </c>
      <c r="I154" s="36">
        <f t="shared" si="32"/>
        <v>5.317716445191357E-3</v>
      </c>
      <c r="M154" s="7">
        <f t="shared" si="33"/>
        <v>1.0722841270250791</v>
      </c>
    </row>
    <row r="155" spans="1:13" ht="15.75" x14ac:dyDescent="0.25">
      <c r="A155" s="4">
        <v>42479</v>
      </c>
      <c r="B155">
        <v>4.71</v>
      </c>
      <c r="C155">
        <f t="shared" si="29"/>
        <v>7.0454545454545353E-2</v>
      </c>
      <c r="D155">
        <v>1.7850999999999999</v>
      </c>
      <c r="E155">
        <v>9.4419000000000004</v>
      </c>
      <c r="F155" s="15">
        <f t="shared" si="28"/>
        <v>2.4721857771425881E-4</v>
      </c>
      <c r="G155" s="15">
        <f t="shared" si="30"/>
        <v>1.0002472185777143</v>
      </c>
      <c r="H155">
        <f t="shared" si="31"/>
        <v>7.0207326876831094E-2</v>
      </c>
      <c r="I155" s="36">
        <f t="shared" si="32"/>
        <v>4.9290687471902099E-3</v>
      </c>
      <c r="M155" s="7">
        <f t="shared" si="33"/>
        <v>1.0324796404915684</v>
      </c>
    </row>
    <row r="156" spans="1:13" ht="15.75" x14ac:dyDescent="0.25">
      <c r="A156" s="4">
        <v>42480</v>
      </c>
      <c r="B156">
        <v>4.42</v>
      </c>
      <c r="C156">
        <f t="shared" si="29"/>
        <v>-6.1571125265392788E-2</v>
      </c>
      <c r="D156">
        <v>1.845</v>
      </c>
      <c r="E156">
        <v>9.4580000000000002</v>
      </c>
      <c r="F156" s="15">
        <f t="shared" si="28"/>
        <v>2.4762168893288639E-4</v>
      </c>
      <c r="G156" s="15">
        <f t="shared" si="30"/>
        <v>1.0002476216889329</v>
      </c>
      <c r="H156">
        <f t="shared" si="31"/>
        <v>-6.1818746954325675E-2</v>
      </c>
      <c r="I156" s="36">
        <f t="shared" si="32"/>
        <v>3.8215574750029499E-3</v>
      </c>
      <c r="M156" s="7">
        <f t="shared" si="33"/>
        <v>-0.90229711750376229</v>
      </c>
    </row>
    <row r="157" spans="1:13" ht="15.75" x14ac:dyDescent="0.25">
      <c r="A157" s="4">
        <v>42481</v>
      </c>
      <c r="B157">
        <v>4.3</v>
      </c>
      <c r="C157">
        <f t="shared" si="29"/>
        <v>-2.7149321266968351E-2</v>
      </c>
      <c r="D157">
        <v>1.861</v>
      </c>
      <c r="E157">
        <v>9.5104000000000006</v>
      </c>
      <c r="F157" s="15">
        <f t="shared" si="28"/>
        <v>2.489332689572521E-4</v>
      </c>
      <c r="G157" s="15">
        <f t="shared" si="30"/>
        <v>1.0002489332689573</v>
      </c>
      <c r="H157">
        <f t="shared" si="31"/>
        <v>-2.7398254535925603E-2</v>
      </c>
      <c r="I157" s="36">
        <f t="shared" si="32"/>
        <v>7.5066435161536785E-4</v>
      </c>
      <c r="M157" s="7">
        <f t="shared" si="33"/>
        <v>-0.39786107880568489</v>
      </c>
    </row>
    <row r="158" spans="1:13" ht="15.75" x14ac:dyDescent="0.25">
      <c r="A158" s="4">
        <v>42482</v>
      </c>
      <c r="B158">
        <v>4.32</v>
      </c>
      <c r="C158">
        <f t="shared" si="29"/>
        <v>4.6511627906977819E-3</v>
      </c>
      <c r="D158">
        <v>1.8877999999999999</v>
      </c>
      <c r="E158">
        <v>9.4959000000000007</v>
      </c>
      <c r="F158" s="15">
        <f t="shared" si="28"/>
        <v>2.4857039437886641E-4</v>
      </c>
      <c r="G158" s="15">
        <f t="shared" si="30"/>
        <v>1.0002485703943789</v>
      </c>
      <c r="H158">
        <f t="shared" si="31"/>
        <v>4.4025923963189155E-3</v>
      </c>
      <c r="I158" s="36">
        <f t="shared" si="32"/>
        <v>1.9382819808125131E-5</v>
      </c>
      <c r="M158" s="7">
        <f t="shared" si="33"/>
        <v>6.8160696446556826E-2</v>
      </c>
    </row>
    <row r="159" spans="1:13" ht="15.75" x14ac:dyDescent="0.25">
      <c r="A159" s="4">
        <v>42485</v>
      </c>
      <c r="B159">
        <v>3.88</v>
      </c>
      <c r="C159">
        <f t="shared" si="29"/>
        <v>-0.10185185185185193</v>
      </c>
      <c r="D159">
        <v>1.9127999999999998</v>
      </c>
      <c r="E159">
        <v>9.4892000000000003</v>
      </c>
      <c r="F159" s="15">
        <f t="shared" si="28"/>
        <v>2.4840270511017337E-4</v>
      </c>
      <c r="G159" s="15">
        <f t="shared" si="30"/>
        <v>1.0002484027051102</v>
      </c>
      <c r="H159">
        <f t="shared" si="31"/>
        <v>-0.1021002545569621</v>
      </c>
      <c r="I159" s="36">
        <f t="shared" si="32"/>
        <v>1.0424461980596461E-2</v>
      </c>
      <c r="M159" s="7">
        <f t="shared" si="33"/>
        <v>-1.492593028667623</v>
      </c>
    </row>
    <row r="160" spans="1:13" ht="15.75" x14ac:dyDescent="0.25">
      <c r="A160" s="4">
        <v>42486</v>
      </c>
      <c r="B160">
        <v>3.9</v>
      </c>
      <c r="C160">
        <f t="shared" si="29"/>
        <v>5.1546391752577371E-3</v>
      </c>
      <c r="D160">
        <v>1.9271</v>
      </c>
      <c r="E160">
        <v>9.4634</v>
      </c>
      <c r="F160" s="15">
        <f t="shared" si="28"/>
        <v>2.4775688069578194E-4</v>
      </c>
      <c r="G160" s="15">
        <f t="shared" si="30"/>
        <v>1.0002477568806958</v>
      </c>
      <c r="H160">
        <f t="shared" si="31"/>
        <v>4.9068822945619551E-3</v>
      </c>
      <c r="I160" s="36">
        <f t="shared" si="32"/>
        <v>2.4077493852685597E-5</v>
      </c>
      <c r="M160" s="7">
        <f t="shared" si="33"/>
        <v>7.5538916164996875E-2</v>
      </c>
    </row>
    <row r="161" spans="1:13" ht="15.75" x14ac:dyDescent="0.25">
      <c r="A161" s="4">
        <v>42487</v>
      </c>
      <c r="B161">
        <v>4.3099999999999996</v>
      </c>
      <c r="C161">
        <f t="shared" si="29"/>
        <v>0.10512820512820506</v>
      </c>
      <c r="D161">
        <v>1.8508</v>
      </c>
      <c r="E161">
        <v>9.3933</v>
      </c>
      <c r="F161" s="15">
        <f t="shared" si="28"/>
        <v>2.4600137386943111E-4</v>
      </c>
      <c r="G161" s="15">
        <f t="shared" si="30"/>
        <v>1.0002460013738694</v>
      </c>
      <c r="H161">
        <f t="shared" si="31"/>
        <v>0.10488220375433563</v>
      </c>
      <c r="I161" s="36">
        <f t="shared" si="32"/>
        <v>1.1000276664365975E-2</v>
      </c>
      <c r="M161" s="7">
        <f t="shared" si="33"/>
        <v>1.5406065107086773</v>
      </c>
    </row>
    <row r="162" spans="1:13" ht="15.75" x14ac:dyDescent="0.25">
      <c r="A162" s="4">
        <v>42488</v>
      </c>
      <c r="B162">
        <v>5.39</v>
      </c>
      <c r="C162">
        <f t="shared" si="29"/>
        <v>0.25058004640371234</v>
      </c>
      <c r="D162">
        <v>1.8243</v>
      </c>
      <c r="E162">
        <v>9.4239999999999995</v>
      </c>
      <c r="F162" s="15">
        <f t="shared" si="28"/>
        <v>2.4677032872810756E-4</v>
      </c>
      <c r="G162" s="15">
        <f t="shared" si="30"/>
        <v>1.0002467703287281</v>
      </c>
      <c r="H162">
        <f t="shared" si="31"/>
        <v>0.25033327607498423</v>
      </c>
      <c r="I162" s="36">
        <f t="shared" si="32"/>
        <v>6.2666749110434281E-2</v>
      </c>
      <c r="M162" s="7">
        <f t="shared" si="33"/>
        <v>3.6721377528747405</v>
      </c>
    </row>
    <row r="163" spans="1:13" ht="15.75" x14ac:dyDescent="0.25">
      <c r="A163" s="4">
        <v>42489</v>
      </c>
      <c r="B163">
        <v>5.27</v>
      </c>
      <c r="C163">
        <f t="shared" si="29"/>
        <v>-2.2263450834879427E-2</v>
      </c>
      <c r="D163">
        <v>1.8332999999999999</v>
      </c>
      <c r="E163">
        <v>9.4735999999999994</v>
      </c>
      <c r="F163" s="15">
        <f t="shared" si="28"/>
        <v>2.4801222476900087E-4</v>
      </c>
      <c r="G163" s="15">
        <f t="shared" si="30"/>
        <v>1.000248012224769</v>
      </c>
      <c r="H163">
        <f t="shared" si="31"/>
        <v>-2.2511463059648427E-2</v>
      </c>
      <c r="I163" s="36">
        <f t="shared" si="32"/>
        <v>5.0676596908591574E-4</v>
      </c>
      <c r="M163" s="7">
        <f t="shared" si="33"/>
        <v>-0.32626084755494011</v>
      </c>
    </row>
    <row r="164" spans="1:13" ht="15.75" x14ac:dyDescent="0.25">
      <c r="A164" s="4">
        <v>42492</v>
      </c>
      <c r="B164">
        <v>5.28</v>
      </c>
      <c r="C164">
        <f t="shared" si="29"/>
        <v>1.8975332068312477E-3</v>
      </c>
      <c r="D164">
        <v>1.8723000000000001</v>
      </c>
      <c r="E164">
        <v>9.49</v>
      </c>
      <c r="F164" s="15">
        <f t="shared" si="28"/>
        <v>2.484227282473217E-4</v>
      </c>
      <c r="G164" s="15">
        <f t="shared" si="30"/>
        <v>1.0002484227282473</v>
      </c>
      <c r="H164">
        <f t="shared" si="31"/>
        <v>1.649110478583926E-3</v>
      </c>
      <c r="I164" s="36">
        <f t="shared" si="32"/>
        <v>2.7195653705753058E-6</v>
      </c>
      <c r="M164" s="7">
        <f t="shared" si="33"/>
        <v>2.7807494755237892E-2</v>
      </c>
    </row>
    <row r="165" spans="1:13" ht="15.75" x14ac:dyDescent="0.25">
      <c r="A165" s="4">
        <v>42493</v>
      </c>
      <c r="B165">
        <v>4.6500000000000004</v>
      </c>
      <c r="C165">
        <f t="shared" si="29"/>
        <v>-0.1193181818181818</v>
      </c>
      <c r="D165">
        <v>1.7963</v>
      </c>
      <c r="E165">
        <v>9.5214999999999996</v>
      </c>
      <c r="F165" s="15">
        <f t="shared" si="28"/>
        <v>2.4921102332498002E-4</v>
      </c>
      <c r="G165" s="15">
        <f t="shared" si="30"/>
        <v>1.000249211023325</v>
      </c>
      <c r="H165">
        <f t="shared" si="31"/>
        <v>-0.11956739284150678</v>
      </c>
      <c r="I165" s="36">
        <f t="shared" si="32"/>
        <v>1.4296361430915205E-2</v>
      </c>
      <c r="M165" s="7">
        <f t="shared" si="33"/>
        <v>-1.7485542298647552</v>
      </c>
    </row>
    <row r="166" spans="1:13" ht="15.75" x14ac:dyDescent="0.25">
      <c r="A166" s="4">
        <v>42494</v>
      </c>
      <c r="B166">
        <v>4.24</v>
      </c>
      <c r="C166">
        <f t="shared" si="29"/>
        <v>-8.817204301075271E-2</v>
      </c>
      <c r="D166">
        <v>1.7751999999999999</v>
      </c>
      <c r="E166">
        <v>9.5252999999999997</v>
      </c>
      <c r="F166" s="15">
        <f t="shared" si="28"/>
        <v>2.4930610395546005E-4</v>
      </c>
      <c r="G166" s="15">
        <f t="shared" si="30"/>
        <v>1.0002493061039555</v>
      </c>
      <c r="H166">
        <f t="shared" si="31"/>
        <v>-8.842134911470817E-2</v>
      </c>
      <c r="I166" s="36">
        <f t="shared" si="32"/>
        <v>7.8183349792651027E-3</v>
      </c>
      <c r="M166" s="7">
        <f t="shared" si="33"/>
        <v>-1.2921215896266338</v>
      </c>
    </row>
    <row r="167" spans="1:13" ht="15.75" x14ac:dyDescent="0.25">
      <c r="A167" s="4">
        <v>42495</v>
      </c>
      <c r="B167">
        <v>3.7</v>
      </c>
      <c r="C167">
        <f t="shared" si="29"/>
        <v>-0.12735849056603774</v>
      </c>
      <c r="D167">
        <v>1.7452999999999999</v>
      </c>
      <c r="E167">
        <v>9.5158000000000005</v>
      </c>
      <c r="F167" s="15">
        <f t="shared" si="28"/>
        <v>2.4906839621041676E-4</v>
      </c>
      <c r="G167" s="15">
        <f t="shared" si="30"/>
        <v>1.0002490683962104</v>
      </c>
      <c r="H167">
        <f t="shared" si="31"/>
        <v>-0.12760755896224815</v>
      </c>
      <c r="I167" s="36">
        <f t="shared" si="32"/>
        <v>1.6283689104303639E-2</v>
      </c>
      <c r="M167" s="7">
        <f t="shared" si="33"/>
        <v>-1.8663813343030813</v>
      </c>
    </row>
    <row r="168" spans="1:13" ht="15.75" x14ac:dyDescent="0.25">
      <c r="A168" s="4">
        <v>42496</v>
      </c>
      <c r="B168">
        <v>3.51</v>
      </c>
      <c r="C168">
        <f t="shared" si="29"/>
        <v>-5.1351351351351451E-2</v>
      </c>
      <c r="D168">
        <v>1.7789000000000001</v>
      </c>
      <c r="E168">
        <v>9.4887999999999995</v>
      </c>
      <c r="F168" s="15">
        <f t="shared" si="28"/>
        <v>2.4839269348664317E-4</v>
      </c>
      <c r="G168" s="15">
        <f t="shared" si="30"/>
        <v>1.0002483926934866</v>
      </c>
      <c r="H168">
        <f t="shared" si="31"/>
        <v>-5.1599744044838095E-2</v>
      </c>
      <c r="I168" s="36">
        <f t="shared" si="32"/>
        <v>2.6625335854928043E-3</v>
      </c>
      <c r="M168" s="7">
        <f t="shared" si="33"/>
        <v>-0.75253093238967228</v>
      </c>
    </row>
    <row r="169" spans="1:13" ht="15.75" x14ac:dyDescent="0.25">
      <c r="A169" s="4">
        <v>42499</v>
      </c>
      <c r="B169">
        <v>3.02</v>
      </c>
      <c r="C169">
        <f t="shared" si="29"/>
        <v>-0.13960113960113954</v>
      </c>
      <c r="D169">
        <v>1.7507000000000001</v>
      </c>
      <c r="E169">
        <v>9.4780999999999995</v>
      </c>
      <c r="F169" s="15">
        <f t="shared" si="28"/>
        <v>2.481248690233695E-4</v>
      </c>
      <c r="G169" s="15">
        <f t="shared" si="30"/>
        <v>1.0002481248690234</v>
      </c>
      <c r="H169">
        <f t="shared" si="31"/>
        <v>-0.13984926447016291</v>
      </c>
      <c r="I169" s="36">
        <f t="shared" si="32"/>
        <v>1.9557816772845571E-2</v>
      </c>
      <c r="M169" s="7">
        <f t="shared" si="33"/>
        <v>-2.0457918434884879</v>
      </c>
    </row>
    <row r="170" spans="1:13" ht="15.75" x14ac:dyDescent="0.25">
      <c r="A170" s="4">
        <v>42500</v>
      </c>
      <c r="B170">
        <v>3.21</v>
      </c>
      <c r="C170">
        <f t="shared" si="29"/>
        <v>6.29139072847682E-2</v>
      </c>
      <c r="D170">
        <v>1.7612999999999999</v>
      </c>
      <c r="E170">
        <v>9.4285999999999994</v>
      </c>
      <c r="F170" s="15">
        <f t="shared" si="28"/>
        <v>2.4688552818608045E-4</v>
      </c>
      <c r="G170" s="15">
        <f t="shared" si="30"/>
        <v>1.0002468855281861</v>
      </c>
      <c r="H170">
        <f t="shared" si="31"/>
        <v>6.266702175658212E-2</v>
      </c>
      <c r="I170" s="36">
        <f t="shared" si="32"/>
        <v>3.9271556158399371E-3</v>
      </c>
      <c r="M170" s="7">
        <f t="shared" si="33"/>
        <v>0.92197498339131834</v>
      </c>
    </row>
    <row r="171" spans="1:13" ht="15.75" x14ac:dyDescent="0.25">
      <c r="A171" s="4">
        <v>42501</v>
      </c>
      <c r="B171">
        <v>3.24</v>
      </c>
      <c r="C171">
        <f t="shared" si="29"/>
        <v>9.3457943925234419E-3</v>
      </c>
      <c r="D171">
        <v>1.7366999999999999</v>
      </c>
      <c r="E171">
        <v>9.4644999999999992</v>
      </c>
      <c r="F171" s="15">
        <f t="shared" si="28"/>
        <v>2.4778441894302006E-4</v>
      </c>
      <c r="G171" s="15">
        <f t="shared" si="30"/>
        <v>1.000247784418943</v>
      </c>
      <c r="H171">
        <f t="shared" si="31"/>
        <v>9.0980099735804218E-3</v>
      </c>
      <c r="I171" s="36">
        <f t="shared" si="32"/>
        <v>8.2773785479368833E-5</v>
      </c>
      <c r="M171" s="7">
        <f t="shared" si="33"/>
        <v>0.13695840874775234</v>
      </c>
    </row>
    <row r="172" spans="1:13" ht="15.75" x14ac:dyDescent="0.25">
      <c r="A172" s="4">
        <v>42502</v>
      </c>
      <c r="B172">
        <v>3.02</v>
      </c>
      <c r="C172">
        <f t="shared" si="29"/>
        <v>-6.7901234567901286E-2</v>
      </c>
      <c r="D172">
        <v>1.7516</v>
      </c>
      <c r="E172">
        <v>9.4581999999999997</v>
      </c>
      <c r="F172" s="15">
        <f t="shared" si="28"/>
        <v>2.4762669615374655E-4</v>
      </c>
      <c r="G172" s="15">
        <f t="shared" si="30"/>
        <v>1.0002476266961537</v>
      </c>
      <c r="H172">
        <f t="shared" si="31"/>
        <v>-6.8148861264055033E-2</v>
      </c>
      <c r="I172" s="36">
        <f t="shared" si="32"/>
        <v>4.6442672915874205E-3</v>
      </c>
      <c r="M172" s="7">
        <f t="shared" si="33"/>
        <v>-0.99506201911174874</v>
      </c>
    </row>
    <row r="173" spans="1:13" ht="15.75" x14ac:dyDescent="0.25">
      <c r="A173" s="4">
        <v>42503</v>
      </c>
      <c r="B173">
        <v>2.91</v>
      </c>
      <c r="C173">
        <f t="shared" si="29"/>
        <v>-3.6423841059602606E-2</v>
      </c>
      <c r="D173">
        <v>1.7000999999999999</v>
      </c>
      <c r="E173">
        <v>9.5114000000000001</v>
      </c>
      <c r="F173" s="15">
        <f t="shared" si="28"/>
        <v>2.4895829302384875E-4</v>
      </c>
      <c r="G173" s="15">
        <f t="shared" si="30"/>
        <v>1.0002489582930238</v>
      </c>
      <c r="H173">
        <f t="shared" si="31"/>
        <v>-3.6672799352626455E-2</v>
      </c>
      <c r="I173" s="36">
        <f t="shared" si="32"/>
        <v>1.3448942123579994E-3</v>
      </c>
      <c r="M173" s="7">
        <f t="shared" si="33"/>
        <v>-0.53377499038444698</v>
      </c>
    </row>
    <row r="174" spans="1:13" ht="15.75" x14ac:dyDescent="0.25">
      <c r="A174" s="4">
        <v>42506</v>
      </c>
      <c r="B174">
        <v>2.99</v>
      </c>
      <c r="C174">
        <f t="shared" si="29"/>
        <v>2.7491408934707928E-2</v>
      </c>
      <c r="D174">
        <v>1.7532999999999999</v>
      </c>
      <c r="E174">
        <v>9.4962999999999997</v>
      </c>
      <c r="F174" s="15">
        <f t="shared" si="28"/>
        <v>2.4858040535491455E-4</v>
      </c>
      <c r="G174" s="15">
        <f t="shared" si="30"/>
        <v>1.0002485804053549</v>
      </c>
      <c r="H174">
        <f t="shared" si="31"/>
        <v>2.7242828529353013E-2</v>
      </c>
      <c r="I174" s="36">
        <f t="shared" si="32"/>
        <v>7.4217170627973047E-4</v>
      </c>
      <c r="M174" s="7">
        <f t="shared" si="33"/>
        <v>0.40287421954664993</v>
      </c>
    </row>
    <row r="175" spans="1:13" ht="15.75" x14ac:dyDescent="0.25">
      <c r="A175" s="4">
        <v>42507</v>
      </c>
      <c r="B175">
        <v>3.17</v>
      </c>
      <c r="C175">
        <f t="shared" si="29"/>
        <v>6.0200668896320968E-2</v>
      </c>
      <c r="D175">
        <v>1.7723</v>
      </c>
      <c r="E175">
        <v>9.5393000000000008</v>
      </c>
      <c r="F175" s="15">
        <f t="shared" si="28"/>
        <v>2.4965637263041351E-4</v>
      </c>
      <c r="G175" s="15">
        <f t="shared" si="30"/>
        <v>1.0002496563726304</v>
      </c>
      <c r="H175">
        <f t="shared" si="31"/>
        <v>5.9951012523690554E-2</v>
      </c>
      <c r="I175" s="36">
        <f t="shared" si="32"/>
        <v>3.5941239026157016E-3</v>
      </c>
      <c r="M175" s="7">
        <f t="shared" si="33"/>
        <v>0.88221369648216852</v>
      </c>
    </row>
    <row r="176" spans="1:13" ht="15.75" x14ac:dyDescent="0.25">
      <c r="A176" s="4">
        <v>42508</v>
      </c>
      <c r="B176">
        <v>2.89</v>
      </c>
      <c r="C176">
        <f t="shared" si="29"/>
        <v>-8.8328075709779116E-2</v>
      </c>
      <c r="D176">
        <v>1.8538000000000001</v>
      </c>
      <c r="E176">
        <v>9.5470000000000006</v>
      </c>
      <c r="F176" s="15">
        <f t="shared" si="28"/>
        <v>2.4984900137225985E-4</v>
      </c>
      <c r="G176" s="15">
        <f t="shared" si="30"/>
        <v>1.0002498490013723</v>
      </c>
      <c r="H176">
        <f t="shared" si="31"/>
        <v>-8.8577924711151376E-2</v>
      </c>
      <c r="I176" s="36">
        <f t="shared" si="32"/>
        <v>7.8460487461344021E-3</v>
      </c>
      <c r="M176" s="7">
        <f t="shared" si="33"/>
        <v>-1.2944081785749599</v>
      </c>
    </row>
    <row r="177" spans="1:13" ht="15.75" x14ac:dyDescent="0.25">
      <c r="A177" s="4">
        <v>42509</v>
      </c>
      <c r="B177">
        <v>2.92</v>
      </c>
      <c r="C177">
        <f t="shared" si="29"/>
        <v>1.0380622837370174E-2</v>
      </c>
      <c r="D177">
        <v>1.8487</v>
      </c>
      <c r="E177">
        <v>9.5595999999999997</v>
      </c>
      <c r="F177" s="15">
        <f t="shared" si="28"/>
        <v>2.501641829173451E-4</v>
      </c>
      <c r="G177" s="15">
        <f t="shared" si="30"/>
        <v>1.0002501641829173</v>
      </c>
      <c r="H177">
        <f t="shared" si="31"/>
        <v>1.0130458654452829E-2</v>
      </c>
      <c r="I177" s="36">
        <f t="shared" si="32"/>
        <v>1.0262619254957823E-4</v>
      </c>
      <c r="M177" s="7">
        <f t="shared" si="33"/>
        <v>0.15212335366099602</v>
      </c>
    </row>
    <row r="178" spans="1:13" ht="15.75" x14ac:dyDescent="0.25">
      <c r="A178" s="4">
        <v>42510</v>
      </c>
      <c r="B178">
        <v>2.92</v>
      </c>
      <c r="C178">
        <f t="shared" si="29"/>
        <v>0</v>
      </c>
      <c r="D178">
        <v>1.8384</v>
      </c>
      <c r="E178">
        <v>9.5379000000000005</v>
      </c>
      <c r="F178" s="15">
        <f t="shared" si="28"/>
        <v>2.4962134777184453E-4</v>
      </c>
      <c r="G178" s="15">
        <f t="shared" si="30"/>
        <v>1.0002496213477718</v>
      </c>
      <c r="H178">
        <f t="shared" si="31"/>
        <v>-2.4962134777184453E-4</v>
      </c>
      <c r="I178" s="36">
        <f t="shared" si="32"/>
        <v>6.2310817263432149E-8</v>
      </c>
      <c r="M178" s="7">
        <f t="shared" si="33"/>
        <v>0</v>
      </c>
    </row>
    <row r="179" spans="1:13" ht="15.75" x14ac:dyDescent="0.25">
      <c r="A179" s="4">
        <v>42513</v>
      </c>
      <c r="B179">
        <v>3.03</v>
      </c>
      <c r="C179">
        <f t="shared" si="29"/>
        <v>3.7671232876712285E-2</v>
      </c>
      <c r="D179">
        <v>1.835</v>
      </c>
      <c r="E179">
        <v>9.5592000000000006</v>
      </c>
      <c r="F179" s="15">
        <f t="shared" si="28"/>
        <v>2.5015417770957171E-4</v>
      </c>
      <c r="G179" s="15">
        <f t="shared" si="30"/>
        <v>1.0002501541777096</v>
      </c>
      <c r="H179">
        <f t="shared" si="31"/>
        <v>3.7421078699002713E-2</v>
      </c>
      <c r="I179" s="36">
        <f t="shared" si="32"/>
        <v>1.4003371309969546E-3</v>
      </c>
      <c r="M179" s="7">
        <f t="shared" si="33"/>
        <v>0.55205495580857189</v>
      </c>
    </row>
    <row r="180" spans="1:13" ht="15.75" x14ac:dyDescent="0.25">
      <c r="A180" s="4">
        <v>42514</v>
      </c>
      <c r="B180">
        <v>3.02</v>
      </c>
      <c r="C180">
        <f t="shared" si="29"/>
        <v>-3.3003300330032301E-3</v>
      </c>
      <c r="D180">
        <v>1.8629</v>
      </c>
      <c r="E180">
        <v>9.4677000000000007</v>
      </c>
      <c r="F180" s="15">
        <f t="shared" si="28"/>
        <v>2.4786452863900799E-4</v>
      </c>
      <c r="G180" s="15">
        <f t="shared" si="30"/>
        <v>1.000247864528639</v>
      </c>
      <c r="H180">
        <f t="shared" si="31"/>
        <v>-3.5481945616422381E-3</v>
      </c>
      <c r="I180" s="36">
        <f t="shared" si="32"/>
        <v>1.2589684647267554E-5</v>
      </c>
      <c r="M180" s="7">
        <f t="shared" si="33"/>
        <v>-4.8364850613891314E-2</v>
      </c>
    </row>
    <row r="181" spans="1:13" ht="15.75" x14ac:dyDescent="0.25">
      <c r="A181" s="4">
        <v>42515</v>
      </c>
      <c r="B181">
        <v>3.3</v>
      </c>
      <c r="C181">
        <f t="shared" si="29"/>
        <v>9.2715231788079402E-2</v>
      </c>
      <c r="D181">
        <v>1.8664000000000001</v>
      </c>
      <c r="E181">
        <v>9.4141999999999992</v>
      </c>
      <c r="F181" s="15">
        <f t="shared" si="28"/>
        <v>2.4652488769083547E-4</v>
      </c>
      <c r="G181" s="15">
        <f t="shared" si="30"/>
        <v>1.0002465248876908</v>
      </c>
      <c r="H181">
        <f t="shared" si="31"/>
        <v>9.2468706900388567E-2</v>
      </c>
      <c r="I181" s="36">
        <f t="shared" si="32"/>
        <v>8.5504617558299686E-3</v>
      </c>
      <c r="M181" s="7">
        <f t="shared" si="33"/>
        <v>1.3586999755240474</v>
      </c>
    </row>
    <row r="182" spans="1:13" ht="15.75" x14ac:dyDescent="0.25">
      <c r="A182" s="4">
        <v>42516</v>
      </c>
      <c r="B182">
        <v>3.32</v>
      </c>
      <c r="C182">
        <f t="shared" si="29"/>
        <v>6.0606060606060667E-3</v>
      </c>
      <c r="D182">
        <v>1.8282</v>
      </c>
      <c r="E182">
        <v>9.4054000000000002</v>
      </c>
      <c r="F182" s="15">
        <f t="shared" si="28"/>
        <v>2.4630447297480096E-4</v>
      </c>
      <c r="G182" s="15">
        <f t="shared" si="30"/>
        <v>1.0002463044729748</v>
      </c>
      <c r="H182">
        <f t="shared" si="31"/>
        <v>5.8143015876312657E-3</v>
      </c>
      <c r="I182" s="36">
        <f t="shared" si="32"/>
        <v>3.3806102951931459E-5</v>
      </c>
      <c r="M182" s="7">
        <f t="shared" si="33"/>
        <v>8.8815452945511478E-2</v>
      </c>
    </row>
    <row r="183" spans="1:13" ht="15.75" x14ac:dyDescent="0.25">
      <c r="A183" s="4">
        <v>42517</v>
      </c>
      <c r="B183">
        <v>3.07</v>
      </c>
      <c r="C183">
        <f t="shared" si="29"/>
        <v>-7.5301204819277115E-2</v>
      </c>
      <c r="D183">
        <v>1.851</v>
      </c>
      <c r="E183">
        <v>9.3812999999999995</v>
      </c>
      <c r="F183" s="15">
        <f t="shared" si="28"/>
        <v>2.4570074669294506E-4</v>
      </c>
      <c r="G183" s="15">
        <f t="shared" si="30"/>
        <v>1.0002457007466929</v>
      </c>
      <c r="H183">
        <f t="shared" si="31"/>
        <v>-7.554690556597006E-2</v>
      </c>
      <c r="I183" s="36">
        <f t="shared" si="32"/>
        <v>5.7073349405935983E-3</v>
      </c>
      <c r="M183" s="7">
        <f t="shared" si="33"/>
        <v>-1.1035052512055257</v>
      </c>
    </row>
    <row r="184" spans="1:13" ht="15.75" x14ac:dyDescent="0.25">
      <c r="A184" s="4">
        <v>42521</v>
      </c>
      <c r="B184">
        <v>4.28</v>
      </c>
      <c r="C184">
        <f t="shared" si="29"/>
        <v>0.39413680781758975</v>
      </c>
      <c r="D184">
        <v>1.8458000000000001</v>
      </c>
      <c r="E184">
        <v>9.3932000000000002</v>
      </c>
      <c r="F184" s="15">
        <f t="shared" si="28"/>
        <v>2.4599886877885169E-4</v>
      </c>
      <c r="G184" s="15">
        <f t="shared" si="30"/>
        <v>1.0002459988687789</v>
      </c>
      <c r="H184">
        <f t="shared" si="31"/>
        <v>0.3938908089488109</v>
      </c>
      <c r="I184" s="36">
        <f t="shared" si="32"/>
        <v>0.15514996937434866</v>
      </c>
      <c r="M184" s="7">
        <f t="shared" si="33"/>
        <v>5.7758974529548395</v>
      </c>
    </row>
    <row r="185" spans="1:13" ht="15.75" x14ac:dyDescent="0.25">
      <c r="A185" s="4">
        <v>42522</v>
      </c>
      <c r="B185">
        <v>4.38</v>
      </c>
      <c r="C185">
        <f t="shared" si="29"/>
        <v>2.3364485981308327E-2</v>
      </c>
      <c r="D185">
        <v>1.8353999999999999</v>
      </c>
      <c r="E185">
        <v>9.3933999999999997</v>
      </c>
      <c r="F185" s="15">
        <f t="shared" si="28"/>
        <v>2.4600387895779008E-4</v>
      </c>
      <c r="G185" s="15">
        <f t="shared" si="30"/>
        <v>1.0002460038789578</v>
      </c>
      <c r="H185">
        <f t="shared" si="31"/>
        <v>2.3118482102350537E-2</v>
      </c>
      <c r="I185" s="36">
        <f t="shared" si="32"/>
        <v>5.3446421471670211E-4</v>
      </c>
      <c r="M185" s="7">
        <f t="shared" si="33"/>
        <v>0.34239602186937679</v>
      </c>
    </row>
    <row r="186" spans="1:13" ht="15.75" x14ac:dyDescent="0.25">
      <c r="A186" s="4">
        <v>42523</v>
      </c>
      <c r="B186">
        <v>4.37</v>
      </c>
      <c r="C186">
        <f t="shared" si="29"/>
        <v>-2.2831050228310015E-3</v>
      </c>
      <c r="D186">
        <v>1.7989000000000002</v>
      </c>
      <c r="E186">
        <v>9.3824000000000005</v>
      </c>
      <c r="F186" s="15">
        <f t="shared" si="28"/>
        <v>2.4572830555347203E-4</v>
      </c>
      <c r="G186" s="15">
        <f t="shared" si="30"/>
        <v>1.0002457283055535</v>
      </c>
      <c r="H186">
        <f t="shared" si="31"/>
        <v>-2.5288333283844736E-3</v>
      </c>
      <c r="I186" s="36">
        <f t="shared" si="32"/>
        <v>6.3949980027480943E-6</v>
      </c>
      <c r="M186" s="7">
        <f t="shared" si="33"/>
        <v>-3.3457876109609742E-2</v>
      </c>
    </row>
    <row r="187" spans="1:13" ht="15.75" x14ac:dyDescent="0.25">
      <c r="A187" s="4">
        <v>42524</v>
      </c>
      <c r="B187">
        <v>4.6500000000000004</v>
      </c>
      <c r="C187">
        <f t="shared" si="29"/>
        <v>6.4073226544622483E-2</v>
      </c>
      <c r="D187">
        <v>1.7004000000000001</v>
      </c>
      <c r="E187">
        <v>9.3874999999999993</v>
      </c>
      <c r="F187" s="15">
        <f t="shared" si="28"/>
        <v>2.4585607484062244E-4</v>
      </c>
      <c r="G187" s="15">
        <f t="shared" si="30"/>
        <v>1.0002458560748406</v>
      </c>
      <c r="H187">
        <f t="shared" si="31"/>
        <v>6.3827370469781861E-2</v>
      </c>
      <c r="I187" s="36">
        <f t="shared" si="32"/>
        <v>4.0739332210867818E-3</v>
      </c>
      <c r="M187" s="7">
        <f t="shared" si="33"/>
        <v>0.9389642851447666</v>
      </c>
    </row>
    <row r="188" spans="1:13" ht="15.75" x14ac:dyDescent="0.25">
      <c r="A188" s="4">
        <v>42527</v>
      </c>
      <c r="B188">
        <v>5.0199999999999996</v>
      </c>
      <c r="C188">
        <f t="shared" si="29"/>
        <v>7.9569892473118103E-2</v>
      </c>
      <c r="D188">
        <v>1.7366999999999999</v>
      </c>
      <c r="E188">
        <v>9.3839000000000006</v>
      </c>
      <c r="F188" s="15">
        <f t="shared" si="28"/>
        <v>2.4576588537228439E-4</v>
      </c>
      <c r="G188" s="15">
        <f t="shared" si="30"/>
        <v>1.0002457658853723</v>
      </c>
      <c r="H188">
        <f t="shared" si="31"/>
        <v>7.9324126587745819E-2</v>
      </c>
      <c r="I188" s="36">
        <f t="shared" si="32"/>
        <v>6.2923170589087229E-3</v>
      </c>
      <c r="M188" s="7">
        <f t="shared" si="33"/>
        <v>1.1660609467362275</v>
      </c>
    </row>
    <row r="189" spans="1:13" ht="15.75" x14ac:dyDescent="0.25">
      <c r="A189" s="4">
        <v>42528</v>
      </c>
      <c r="B189">
        <v>4.91</v>
      </c>
      <c r="C189">
        <f t="shared" si="29"/>
        <v>-2.1912350597609452E-2</v>
      </c>
      <c r="D189">
        <v>1.7177</v>
      </c>
      <c r="E189">
        <v>9.3703000000000003</v>
      </c>
      <c r="F189" s="15">
        <f t="shared" si="28"/>
        <v>2.454251428862797E-4</v>
      </c>
      <c r="G189" s="15">
        <f t="shared" si="30"/>
        <v>1.0002454251428863</v>
      </c>
      <c r="H189">
        <f t="shared" si="31"/>
        <v>-2.2157775740495732E-2</v>
      </c>
      <c r="I189" s="36">
        <f t="shared" si="32"/>
        <v>4.909670257661012E-4</v>
      </c>
      <c r="M189" s="7">
        <f t="shared" si="33"/>
        <v>-0.32111563166554258</v>
      </c>
    </row>
    <row r="190" spans="1:13" ht="15.75" x14ac:dyDescent="0.25">
      <c r="A190" s="4">
        <v>42529</v>
      </c>
      <c r="B190">
        <v>5.41</v>
      </c>
      <c r="C190">
        <f t="shared" si="29"/>
        <v>0.10183299389002036</v>
      </c>
      <c r="D190">
        <v>1.7021999999999999</v>
      </c>
      <c r="E190">
        <v>9.3521000000000001</v>
      </c>
      <c r="F190" s="15">
        <f t="shared" si="28"/>
        <v>2.4496908314941557E-4</v>
      </c>
      <c r="G190" s="15">
        <f t="shared" si="30"/>
        <v>1.0002449690831494</v>
      </c>
      <c r="H190">
        <f t="shared" si="31"/>
        <v>0.10158802480687094</v>
      </c>
      <c r="I190" s="36">
        <f t="shared" si="32"/>
        <v>1.0320126784161426E-2</v>
      </c>
      <c r="M190" s="7">
        <f t="shared" si="33"/>
        <v>1.4923166737280427</v>
      </c>
    </row>
    <row r="191" spans="1:13" ht="15.75" x14ac:dyDescent="0.25">
      <c r="A191" s="4">
        <v>42530</v>
      </c>
      <c r="B191">
        <v>5.0999999999999996</v>
      </c>
      <c r="C191">
        <f t="shared" si="29"/>
        <v>-5.7301293900184937E-2</v>
      </c>
      <c r="D191">
        <v>1.6867000000000001</v>
      </c>
      <c r="E191">
        <v>9.3236000000000008</v>
      </c>
      <c r="F191" s="15">
        <f t="shared" si="28"/>
        <v>2.4425477157241637E-4</v>
      </c>
      <c r="G191" s="15">
        <f t="shared" si="30"/>
        <v>1.0002442547715724</v>
      </c>
      <c r="H191">
        <f t="shared" si="31"/>
        <v>-5.7545548671757353E-2</v>
      </c>
      <c r="I191" s="36">
        <f t="shared" si="32"/>
        <v>3.3114901719335944E-3</v>
      </c>
      <c r="M191" s="7">
        <f t="shared" si="33"/>
        <v>-0.83972466139795099</v>
      </c>
    </row>
    <row r="192" spans="1:13" ht="15.75" x14ac:dyDescent="0.25">
      <c r="A192" s="4">
        <v>42531</v>
      </c>
      <c r="B192">
        <v>5.16</v>
      </c>
      <c r="C192">
        <f t="shared" si="29"/>
        <v>1.176470588235304E-2</v>
      </c>
      <c r="D192">
        <v>1.6404000000000001</v>
      </c>
      <c r="E192">
        <v>9.3557000000000006</v>
      </c>
      <c r="F192" s="15">
        <f t="shared" si="28"/>
        <v>2.4505929877305377E-4</v>
      </c>
      <c r="G192" s="15">
        <f t="shared" si="30"/>
        <v>1.0002450592987731</v>
      </c>
      <c r="H192">
        <f t="shared" si="31"/>
        <v>1.1519646583579986E-2</v>
      </c>
      <c r="I192" s="36">
        <f t="shared" si="32"/>
        <v>1.3270225741058604E-4</v>
      </c>
      <c r="M192" s="7">
        <f t="shared" si="33"/>
        <v>0.17240646748246474</v>
      </c>
    </row>
    <row r="193" spans="1:13" ht="15.75" x14ac:dyDescent="0.25">
      <c r="A193" s="4">
        <v>42534</v>
      </c>
      <c r="B193">
        <v>5.12</v>
      </c>
      <c r="C193">
        <f t="shared" si="29"/>
        <v>-7.7519379844961309E-3</v>
      </c>
      <c r="D193">
        <v>1.6095999999999999</v>
      </c>
      <c r="E193">
        <v>9.3658000000000001</v>
      </c>
      <c r="F193" s="15">
        <f t="shared" si="28"/>
        <v>2.4531238790692633E-4</v>
      </c>
      <c r="G193" s="15">
        <f t="shared" si="30"/>
        <v>1.0002453123879069</v>
      </c>
      <c r="H193">
        <f t="shared" si="31"/>
        <v>-7.9972503724030572E-3</v>
      </c>
      <c r="I193" s="36">
        <f t="shared" si="32"/>
        <v>6.3956013518900838E-5</v>
      </c>
      <c r="M193" s="7">
        <f t="shared" si="33"/>
        <v>-0.11360116074425886</v>
      </c>
    </row>
    <row r="194" spans="1:13" ht="15.75" x14ac:dyDescent="0.25">
      <c r="A194" s="4">
        <v>42535</v>
      </c>
      <c r="B194">
        <v>4.8</v>
      </c>
      <c r="C194">
        <f t="shared" si="29"/>
        <v>-6.2500000000000056E-2</v>
      </c>
      <c r="D194">
        <v>1.613</v>
      </c>
      <c r="E194">
        <v>9.3811</v>
      </c>
      <c r="F194" s="15">
        <f t="shared" si="28"/>
        <v>2.4569573596133765E-4</v>
      </c>
      <c r="G194" s="15">
        <f t="shared" si="30"/>
        <v>1.0002456957359613</v>
      </c>
      <c r="H194">
        <f t="shared" si="31"/>
        <v>-6.2745695735961393E-2</v>
      </c>
      <c r="I194" s="36">
        <f t="shared" si="32"/>
        <v>3.9370223333898436E-3</v>
      </c>
      <c r="M194" s="7">
        <f t="shared" si="33"/>
        <v>-0.91590935850058697</v>
      </c>
    </row>
    <row r="195" spans="1:13" ht="15.75" x14ac:dyDescent="0.25">
      <c r="A195" s="4">
        <v>42536</v>
      </c>
      <c r="B195">
        <v>4.95</v>
      </c>
      <c r="C195">
        <f t="shared" si="29"/>
        <v>3.1250000000000076E-2</v>
      </c>
      <c r="D195">
        <v>1.5720000000000001</v>
      </c>
      <c r="E195">
        <v>9.4040999999999997</v>
      </c>
      <c r="F195" s="15">
        <f t="shared" ref="F195:F243" si="34">(((E195/100)+1)^(1/365)-1)</f>
        <v>2.4627191021098227E-4</v>
      </c>
      <c r="G195" s="15">
        <f t="shared" si="30"/>
        <v>1.000246271910211</v>
      </c>
      <c r="H195">
        <f t="shared" si="31"/>
        <v>3.1003728089789094E-2</v>
      </c>
      <c r="I195" s="36">
        <f t="shared" si="32"/>
        <v>9.6123115546557726E-4</v>
      </c>
      <c r="M195" s="7">
        <f t="shared" si="33"/>
        <v>0.45795467925029421</v>
      </c>
    </row>
    <row r="196" spans="1:13" ht="15.75" x14ac:dyDescent="0.25">
      <c r="A196" s="4">
        <v>42537</v>
      </c>
      <c r="B196">
        <v>4.8</v>
      </c>
      <c r="C196">
        <f t="shared" ref="C196:C243" si="35">(B196-B195)/B195</f>
        <v>-3.0303030303030373E-2</v>
      </c>
      <c r="D196">
        <v>1.5788</v>
      </c>
      <c r="E196">
        <v>9.3867999999999991</v>
      </c>
      <c r="F196" s="15">
        <f t="shared" si="34"/>
        <v>2.4583853823156865E-4</v>
      </c>
      <c r="G196" s="15">
        <f t="shared" ref="G196:G243" si="36">1+F196</f>
        <v>1.0002458385382316</v>
      </c>
      <c r="H196">
        <f t="shared" si="31"/>
        <v>-3.0548868841261942E-2</v>
      </c>
      <c r="I196" s="36">
        <f t="shared" si="32"/>
        <v>9.3323338748062474E-4</v>
      </c>
      <c r="M196" s="7">
        <f t="shared" si="33"/>
        <v>-0.44407726472755799</v>
      </c>
    </row>
    <row r="197" spans="1:13" ht="15.75" x14ac:dyDescent="0.25">
      <c r="A197" s="4">
        <v>42538</v>
      </c>
      <c r="B197">
        <v>4.91</v>
      </c>
      <c r="C197">
        <f t="shared" si="35"/>
        <v>2.2916666666666734E-2</v>
      </c>
      <c r="D197">
        <v>1.6078000000000001</v>
      </c>
      <c r="E197">
        <v>9.3932000000000002</v>
      </c>
      <c r="F197" s="15">
        <f t="shared" si="34"/>
        <v>2.4599886877885169E-4</v>
      </c>
      <c r="G197" s="15">
        <f t="shared" si="36"/>
        <v>1.0002459988687789</v>
      </c>
      <c r="H197">
        <f t="shared" ref="H197:H243" si="37">C197-F197</f>
        <v>2.2670667797887883E-2</v>
      </c>
      <c r="I197" s="36">
        <f t="shared" ref="I197:I243" si="38">H197^2</f>
        <v>5.1395917840219062E-4</v>
      </c>
      <c r="M197" s="7">
        <f t="shared" ref="M197:M243" si="39">C197/$K$3</f>
        <v>0.33583343145021594</v>
      </c>
    </row>
    <row r="198" spans="1:13" ht="15.75" x14ac:dyDescent="0.25">
      <c r="A198" s="4">
        <v>42541</v>
      </c>
      <c r="B198">
        <v>5.04</v>
      </c>
      <c r="C198">
        <f t="shared" si="35"/>
        <v>2.6476578411405272E-2</v>
      </c>
      <c r="D198">
        <v>1.6886000000000001</v>
      </c>
      <c r="E198">
        <v>9.3604000000000003</v>
      </c>
      <c r="F198" s="15">
        <f t="shared" si="34"/>
        <v>2.4517707582427661E-4</v>
      </c>
      <c r="G198" s="15">
        <f t="shared" si="36"/>
        <v>1.0002451770758243</v>
      </c>
      <c r="H198">
        <f t="shared" si="37"/>
        <v>2.6231401335580995E-2</v>
      </c>
      <c r="I198" s="36">
        <f t="shared" si="38"/>
        <v>6.8808641602832038E-4</v>
      </c>
      <c r="M198" s="7">
        <f t="shared" si="39"/>
        <v>0.38800233516929072</v>
      </c>
    </row>
    <row r="199" spans="1:13" ht="15.75" x14ac:dyDescent="0.25">
      <c r="A199" s="4">
        <v>42542</v>
      </c>
      <c r="B199">
        <v>5.07</v>
      </c>
      <c r="C199">
        <f t="shared" si="35"/>
        <v>5.9523809523810015E-3</v>
      </c>
      <c r="D199">
        <v>1.7059</v>
      </c>
      <c r="E199">
        <v>9.3422999999999998</v>
      </c>
      <c r="F199" s="15">
        <f t="shared" si="34"/>
        <v>2.4472348116755249E-4</v>
      </c>
      <c r="G199" s="15">
        <f t="shared" si="36"/>
        <v>1.0002447234811676</v>
      </c>
      <c r="H199">
        <f t="shared" si="37"/>
        <v>5.707657471213449E-3</v>
      </c>
      <c r="I199" s="36">
        <f t="shared" si="38"/>
        <v>3.2577353808698705E-5</v>
      </c>
      <c r="M199" s="7">
        <f t="shared" si="39"/>
        <v>8.722946271434226E-2</v>
      </c>
    </row>
    <row r="200" spans="1:13" ht="15.75" x14ac:dyDescent="0.25">
      <c r="A200" s="4">
        <v>42543</v>
      </c>
      <c r="B200">
        <v>5.09</v>
      </c>
      <c r="C200">
        <f t="shared" si="35"/>
        <v>3.9447731755423224E-3</v>
      </c>
      <c r="D200">
        <v>1.6852</v>
      </c>
      <c r="E200">
        <v>9.3613</v>
      </c>
      <c r="F200" s="15">
        <f t="shared" si="34"/>
        <v>2.4519962830060749E-4</v>
      </c>
      <c r="G200" s="15">
        <f t="shared" si="36"/>
        <v>1.0002451996283006</v>
      </c>
      <c r="H200">
        <f t="shared" si="37"/>
        <v>3.6995735472417149E-3</v>
      </c>
      <c r="I200" s="36">
        <f t="shared" si="38"/>
        <v>1.3686844431450646E-5</v>
      </c>
      <c r="M200" s="7">
        <f t="shared" si="39"/>
        <v>5.7808874698260619E-2</v>
      </c>
    </row>
    <row r="201" spans="1:13" ht="15.75" x14ac:dyDescent="0.25">
      <c r="A201" s="4">
        <v>42544</v>
      </c>
      <c r="B201">
        <v>5.25</v>
      </c>
      <c r="C201">
        <f t="shared" si="35"/>
        <v>3.1434184675834996E-2</v>
      </c>
      <c r="D201">
        <v>1.7458</v>
      </c>
      <c r="E201">
        <v>9.3138000000000005</v>
      </c>
      <c r="F201" s="15">
        <f t="shared" si="34"/>
        <v>2.4400910573607604E-4</v>
      </c>
      <c r="G201" s="15">
        <f t="shared" si="36"/>
        <v>1.0002440091057361</v>
      </c>
      <c r="H201">
        <f t="shared" si="37"/>
        <v>3.119017557009892E-2</v>
      </c>
      <c r="I201" s="36">
        <f t="shared" si="38"/>
        <v>9.728270520935955E-4</v>
      </c>
      <c r="M201" s="7">
        <f t="shared" si="39"/>
        <v>0.46065382274292782</v>
      </c>
    </row>
    <row r="202" spans="1:13" ht="15.75" x14ac:dyDescent="0.25">
      <c r="A202" s="4">
        <v>42545</v>
      </c>
      <c r="B202">
        <v>4.97</v>
      </c>
      <c r="C202">
        <f t="shared" si="35"/>
        <v>-5.3333333333333378E-2</v>
      </c>
      <c r="D202">
        <v>1.5598999999999998</v>
      </c>
      <c r="E202">
        <v>9.4140999999999995</v>
      </c>
      <c r="F202" s="15">
        <f t="shared" si="34"/>
        <v>2.4652238307742991E-4</v>
      </c>
      <c r="G202" s="15">
        <f t="shared" si="36"/>
        <v>1.0002465223830774</v>
      </c>
      <c r="H202">
        <f t="shared" si="37"/>
        <v>-5.3579855716410808E-2</v>
      </c>
      <c r="I202" s="36">
        <f t="shared" si="38"/>
        <v>2.8708009385914001E-3</v>
      </c>
      <c r="M202" s="7">
        <f t="shared" si="39"/>
        <v>-0.78157598592050093</v>
      </c>
    </row>
    <row r="203" spans="1:13" ht="15.75" x14ac:dyDescent="0.25">
      <c r="A203" s="4">
        <v>42548</v>
      </c>
      <c r="B203">
        <v>4.6500000000000004</v>
      </c>
      <c r="C203">
        <f t="shared" si="35"/>
        <v>-6.4386317907444549E-2</v>
      </c>
      <c r="D203">
        <v>1.4377</v>
      </c>
      <c r="E203">
        <v>9.5195000000000007</v>
      </c>
      <c r="F203" s="15">
        <f t="shared" si="34"/>
        <v>2.4916097956650951E-4</v>
      </c>
      <c r="G203" s="15">
        <f t="shared" si="36"/>
        <v>1.0002491609795665</v>
      </c>
      <c r="H203">
        <f t="shared" si="37"/>
        <v>-6.4635478887011058E-2</v>
      </c>
      <c r="I203" s="36">
        <f t="shared" si="38"/>
        <v>4.1777451309532527E-3</v>
      </c>
      <c r="M203" s="7">
        <f t="shared" si="39"/>
        <v>-0.94355249809315744</v>
      </c>
    </row>
    <row r="204" spans="1:13" ht="15.75" x14ac:dyDescent="0.25">
      <c r="A204" s="4">
        <v>42549</v>
      </c>
      <c r="B204">
        <v>4.93</v>
      </c>
      <c r="C204">
        <f t="shared" si="35"/>
        <v>6.0215053763440718E-2</v>
      </c>
      <c r="D204">
        <v>1.4663999999999999</v>
      </c>
      <c r="E204">
        <v>9.4581</v>
      </c>
      <c r="F204" s="15">
        <f t="shared" si="34"/>
        <v>2.4762419254442669E-4</v>
      </c>
      <c r="G204" s="15">
        <f t="shared" si="36"/>
        <v>1.0002476241925444</v>
      </c>
      <c r="H204">
        <f t="shared" si="37"/>
        <v>5.9967429570896291E-2</v>
      </c>
      <c r="I204" s="36">
        <f t="shared" si="38"/>
        <v>3.5960926093404071E-3</v>
      </c>
      <c r="M204" s="7">
        <f t="shared" si="39"/>
        <v>0.88242450023282071</v>
      </c>
    </row>
    <row r="205" spans="1:13" ht="15.75" x14ac:dyDescent="0.25">
      <c r="A205" s="4">
        <v>42550</v>
      </c>
      <c r="B205">
        <v>5.16</v>
      </c>
      <c r="C205">
        <f t="shared" si="35"/>
        <v>4.665314401622727E-2</v>
      </c>
      <c r="D205">
        <v>1.5154999999999998</v>
      </c>
      <c r="E205">
        <v>9.3857999999999997</v>
      </c>
      <c r="F205" s="15">
        <f t="shared" si="34"/>
        <v>2.4581348573837758E-4</v>
      </c>
      <c r="G205" s="15">
        <f t="shared" si="36"/>
        <v>1.0002458134857384</v>
      </c>
      <c r="H205">
        <f t="shared" si="37"/>
        <v>4.6407330530488893E-2</v>
      </c>
      <c r="I205" s="36">
        <f t="shared" si="38"/>
        <v>2.1536403269660463E-3</v>
      </c>
      <c r="M205" s="7">
        <f t="shared" si="39"/>
        <v>0.68368081932701086</v>
      </c>
    </row>
    <row r="206" spans="1:13" ht="15.75" x14ac:dyDescent="0.25">
      <c r="A206" s="4">
        <v>42551</v>
      </c>
      <c r="B206">
        <v>5.67</v>
      </c>
      <c r="C206">
        <f t="shared" si="35"/>
        <v>9.8837209302325535E-2</v>
      </c>
      <c r="D206">
        <v>1.4697</v>
      </c>
      <c r="E206">
        <v>9.3078000000000003</v>
      </c>
      <c r="F206" s="15">
        <f t="shared" si="34"/>
        <v>2.4385868724108306E-4</v>
      </c>
      <c r="G206" s="15">
        <f t="shared" si="36"/>
        <v>1.0002438586872411</v>
      </c>
      <c r="H206">
        <f t="shared" si="37"/>
        <v>9.8593350615084452E-2</v>
      </c>
      <c r="I206" s="36">
        <f t="shared" si="38"/>
        <v>9.720648785508974E-3</v>
      </c>
      <c r="M206" s="7">
        <f t="shared" si="39"/>
        <v>1.4484147994892984</v>
      </c>
    </row>
    <row r="207" spans="1:13" ht="15.75" x14ac:dyDescent="0.25">
      <c r="A207" s="4">
        <v>42552</v>
      </c>
      <c r="B207">
        <v>5.74</v>
      </c>
      <c r="C207">
        <f t="shared" si="35"/>
        <v>1.2345679012345729E-2</v>
      </c>
      <c r="D207">
        <v>1.4440999999999999</v>
      </c>
      <c r="E207">
        <v>9.2975999999999992</v>
      </c>
      <c r="F207" s="15">
        <f t="shared" si="34"/>
        <v>2.4360295690128986E-4</v>
      </c>
      <c r="G207" s="15">
        <f t="shared" si="36"/>
        <v>1.0002436029569013</v>
      </c>
      <c r="H207">
        <f t="shared" si="37"/>
        <v>1.2102076055444439E-2</v>
      </c>
      <c r="I207" s="36">
        <f t="shared" si="38"/>
        <v>1.4646024485176162E-4</v>
      </c>
      <c r="M207" s="7">
        <f t="shared" si="39"/>
        <v>0.18092036711122764</v>
      </c>
    </row>
    <row r="208" spans="1:13" ht="15.75" x14ac:dyDescent="0.25">
      <c r="A208" s="4">
        <v>42556</v>
      </c>
      <c r="B208">
        <v>5.59</v>
      </c>
      <c r="C208">
        <f t="shared" si="35"/>
        <v>-2.6132404181184728E-2</v>
      </c>
      <c r="D208">
        <v>1.375</v>
      </c>
      <c r="E208">
        <v>9.3173999999999992</v>
      </c>
      <c r="F208" s="15">
        <f t="shared" si="34"/>
        <v>2.4409935288116635E-4</v>
      </c>
      <c r="G208" s="15">
        <f t="shared" si="36"/>
        <v>1.0002440993528812</v>
      </c>
      <c r="H208">
        <f t="shared" si="37"/>
        <v>-2.6376503534065895E-2</v>
      </c>
      <c r="I208" s="36">
        <f t="shared" si="38"/>
        <v>6.9571993868259067E-4</v>
      </c>
      <c r="M208" s="7">
        <f t="shared" si="39"/>
        <v>-0.38295861679467108</v>
      </c>
    </row>
    <row r="209" spans="1:13" ht="15.75" x14ac:dyDescent="0.25">
      <c r="A209" s="4">
        <v>42557</v>
      </c>
      <c r="B209">
        <v>5.8100000000000005</v>
      </c>
      <c r="C209">
        <f t="shared" si="35"/>
        <v>3.9355992844365049E-2</v>
      </c>
      <c r="D209">
        <v>1.3682000000000001</v>
      </c>
      <c r="E209">
        <v>9.2883999999999993</v>
      </c>
      <c r="F209" s="15">
        <f t="shared" si="34"/>
        <v>2.4337227774795522E-4</v>
      </c>
      <c r="G209" s="15">
        <f t="shared" si="36"/>
        <v>1.000243372277748</v>
      </c>
      <c r="H209">
        <f t="shared" si="37"/>
        <v>3.9112620566617094E-2</v>
      </c>
      <c r="I209" s="36">
        <f t="shared" si="38"/>
        <v>1.5297970875881586E-3</v>
      </c>
      <c r="M209" s="7">
        <f t="shared" si="39"/>
        <v>0.57674435454777684</v>
      </c>
    </row>
    <row r="210" spans="1:13" ht="15.75" x14ac:dyDescent="0.25">
      <c r="A210" s="4">
        <v>42558</v>
      </c>
      <c r="B210">
        <v>5.9399999999999995</v>
      </c>
      <c r="C210">
        <f t="shared" si="35"/>
        <v>2.237521514629931E-2</v>
      </c>
      <c r="D210">
        <v>1.385</v>
      </c>
      <c r="E210">
        <v>9.2897999999999996</v>
      </c>
      <c r="F210" s="15">
        <f t="shared" si="34"/>
        <v>2.4340738234673864E-4</v>
      </c>
      <c r="G210" s="15">
        <f t="shared" si="36"/>
        <v>1.0002434073823467</v>
      </c>
      <c r="H210">
        <f t="shared" si="37"/>
        <v>2.2131807763952571E-2</v>
      </c>
      <c r="I210" s="36">
        <f t="shared" si="38"/>
        <v>4.8981691490055127E-4</v>
      </c>
      <c r="M210" s="7">
        <f t="shared" si="39"/>
        <v>0.32789870321535364</v>
      </c>
    </row>
    <row r="211" spans="1:13" ht="15.75" x14ac:dyDescent="0.25">
      <c r="A211" s="4">
        <v>42559</v>
      </c>
      <c r="B211">
        <v>6.1</v>
      </c>
      <c r="C211">
        <f t="shared" si="35"/>
        <v>2.6936026936026963E-2</v>
      </c>
      <c r="D211">
        <v>1.3578999999999999</v>
      </c>
      <c r="E211">
        <v>9.2227999999999994</v>
      </c>
      <c r="F211" s="15">
        <f t="shared" si="34"/>
        <v>2.4172687352819189E-4</v>
      </c>
      <c r="G211" s="15">
        <f t="shared" si="36"/>
        <v>1.0002417268735282</v>
      </c>
      <c r="H211">
        <f t="shared" si="37"/>
        <v>2.6694300062498771E-2</v>
      </c>
      <c r="I211" s="36">
        <f t="shared" si="38"/>
        <v>7.1258565582672188E-4</v>
      </c>
      <c r="M211" s="7">
        <f t="shared" si="39"/>
        <v>0.39473534642449543</v>
      </c>
    </row>
    <row r="212" spans="1:13" ht="15.75" x14ac:dyDescent="0.25">
      <c r="A212" s="4">
        <v>42562</v>
      </c>
      <c r="B212">
        <v>6.72</v>
      </c>
      <c r="C212">
        <f t="shared" si="35"/>
        <v>0.10163934426229511</v>
      </c>
      <c r="D212">
        <v>1.4302999999999999</v>
      </c>
      <c r="E212">
        <v>9.2844999999999995</v>
      </c>
      <c r="F212" s="15">
        <f t="shared" si="34"/>
        <v>2.4327448400129903E-4</v>
      </c>
      <c r="G212" s="15">
        <f t="shared" si="36"/>
        <v>1.0002432744840013</v>
      </c>
      <c r="H212">
        <f t="shared" si="37"/>
        <v>0.10139606977829381</v>
      </c>
      <c r="I212" s="36">
        <f t="shared" si="38"/>
        <v>1.0281162966484627E-2</v>
      </c>
      <c r="M212" s="7">
        <f t="shared" si="39"/>
        <v>1.4894788256271831</v>
      </c>
    </row>
    <row r="213" spans="1:13" ht="15.75" x14ac:dyDescent="0.25">
      <c r="A213" s="4">
        <v>42563</v>
      </c>
      <c r="B213">
        <v>7.33</v>
      </c>
      <c r="C213">
        <f t="shared" si="35"/>
        <v>9.0773809523809576E-2</v>
      </c>
      <c r="D213">
        <v>1.51</v>
      </c>
      <c r="E213">
        <v>9.2727000000000004</v>
      </c>
      <c r="F213" s="15">
        <f t="shared" si="34"/>
        <v>2.4297857403232648E-4</v>
      </c>
      <c r="G213" s="15">
        <f t="shared" si="36"/>
        <v>1.0002429785740323</v>
      </c>
      <c r="H213">
        <f t="shared" si="37"/>
        <v>9.053083094977725E-2</v>
      </c>
      <c r="I213" s="36">
        <f t="shared" si="38"/>
        <v>8.1958313524571457E-3</v>
      </c>
      <c r="M213" s="7">
        <f t="shared" si="39"/>
        <v>1.3302493063937093</v>
      </c>
    </row>
    <row r="214" spans="1:13" ht="15.75" x14ac:dyDescent="0.25">
      <c r="A214" s="4">
        <v>42564</v>
      </c>
      <c r="B214">
        <v>7.29</v>
      </c>
      <c r="C214">
        <f t="shared" si="35"/>
        <v>-5.4570259208731285E-3</v>
      </c>
      <c r="D214">
        <v>1.4742999999999999</v>
      </c>
      <c r="E214">
        <v>9.2149000000000001</v>
      </c>
      <c r="F214" s="15">
        <f t="shared" si="34"/>
        <v>2.415286562298391E-4</v>
      </c>
      <c r="G214" s="15">
        <f t="shared" si="36"/>
        <v>1.0002415286562298</v>
      </c>
      <c r="H214">
        <f t="shared" si="37"/>
        <v>-5.6985545771029676E-3</v>
      </c>
      <c r="I214" s="36">
        <f t="shared" si="38"/>
        <v>3.2473524268221181E-5</v>
      </c>
      <c r="M214" s="7">
        <f t="shared" si="39"/>
        <v>-7.9970257768127648E-2</v>
      </c>
    </row>
    <row r="215" spans="1:13" ht="15.75" x14ac:dyDescent="0.25">
      <c r="A215" s="4">
        <v>42565</v>
      </c>
      <c r="B215">
        <v>7.25</v>
      </c>
      <c r="C215">
        <f t="shared" si="35"/>
        <v>-5.4869684499314177E-3</v>
      </c>
      <c r="D215">
        <v>1.5356000000000001</v>
      </c>
      <c r="E215">
        <v>9.1925000000000008</v>
      </c>
      <c r="F215" s="15">
        <f t="shared" si="34"/>
        <v>2.4096654461125411E-4</v>
      </c>
      <c r="G215" s="15">
        <f t="shared" si="36"/>
        <v>1.0002409665446113</v>
      </c>
      <c r="H215">
        <f t="shared" si="37"/>
        <v>-5.7279349945426718E-3</v>
      </c>
      <c r="I215" s="36">
        <f t="shared" si="38"/>
        <v>3.280923930170656E-5</v>
      </c>
      <c r="M215" s="7">
        <f t="shared" si="39"/>
        <v>-8.0409052049434243E-2</v>
      </c>
    </row>
    <row r="216" spans="1:13" ht="15.75" x14ac:dyDescent="0.25">
      <c r="A216" s="4">
        <v>42566</v>
      </c>
      <c r="B216">
        <v>7.3</v>
      </c>
      <c r="C216">
        <f t="shared" si="35"/>
        <v>6.8965517241379067E-3</v>
      </c>
      <c r="D216">
        <v>1.5508999999999999</v>
      </c>
      <c r="E216">
        <v>9.1815999999999995</v>
      </c>
      <c r="F216" s="15">
        <f t="shared" si="34"/>
        <v>2.4069297548723334E-4</v>
      </c>
      <c r="G216" s="15">
        <f t="shared" si="36"/>
        <v>1.0002406929754872</v>
      </c>
      <c r="H216">
        <f t="shared" si="37"/>
        <v>6.6558587486506733E-3</v>
      </c>
      <c r="I216" s="36">
        <f t="shared" si="38"/>
        <v>4.4300455681989706E-5</v>
      </c>
      <c r="M216" s="7">
        <f t="shared" si="39"/>
        <v>0.10106586024834019</v>
      </c>
    </row>
    <row r="217" spans="1:13" ht="15.75" x14ac:dyDescent="0.25">
      <c r="A217" s="4">
        <v>42569</v>
      </c>
      <c r="B217">
        <v>7.45</v>
      </c>
      <c r="C217">
        <f t="shared" si="35"/>
        <v>2.0547945205479503E-2</v>
      </c>
      <c r="D217">
        <v>1.5817999999999999</v>
      </c>
      <c r="E217">
        <v>9.1454000000000004</v>
      </c>
      <c r="F217" s="15">
        <f t="shared" si="34"/>
        <v>2.3978422934511912E-4</v>
      </c>
      <c r="G217" s="15">
        <f t="shared" si="36"/>
        <v>1.0002397842293451</v>
      </c>
      <c r="H217">
        <f t="shared" si="37"/>
        <v>2.0308160976134384E-2</v>
      </c>
      <c r="I217" s="36">
        <f t="shared" si="38"/>
        <v>4.1242140223258746E-4</v>
      </c>
      <c r="M217" s="7">
        <f t="shared" si="39"/>
        <v>0.30112088498649481</v>
      </c>
    </row>
    <row r="218" spans="1:13" ht="15.75" x14ac:dyDescent="0.25">
      <c r="A218" s="4">
        <v>42570</v>
      </c>
      <c r="B218">
        <v>7.03</v>
      </c>
      <c r="C218">
        <f t="shared" si="35"/>
        <v>-5.6375838926174489E-2</v>
      </c>
      <c r="D218">
        <v>1.5526</v>
      </c>
      <c r="E218">
        <v>9.1315000000000008</v>
      </c>
      <c r="F218" s="15">
        <f t="shared" si="34"/>
        <v>2.3943521104130561E-4</v>
      </c>
      <c r="G218" s="15">
        <f t="shared" si="36"/>
        <v>1.0002394352110413</v>
      </c>
      <c r="H218">
        <f t="shared" si="37"/>
        <v>-5.6615274137215794E-2</v>
      </c>
      <c r="I218" s="36">
        <f t="shared" si="38"/>
        <v>3.2052892656320958E-3</v>
      </c>
      <c r="M218" s="7">
        <f t="shared" si="39"/>
        <v>-0.82616253545287766</v>
      </c>
    </row>
    <row r="219" spans="1:13" ht="15.75" x14ac:dyDescent="0.25">
      <c r="A219" s="4">
        <v>42571</v>
      </c>
      <c r="B219">
        <v>7.01</v>
      </c>
      <c r="C219">
        <f t="shared" si="35"/>
        <v>-2.8449502133713316E-3</v>
      </c>
      <c r="D219">
        <v>1.5800999999999998</v>
      </c>
      <c r="E219">
        <v>9.1210000000000004</v>
      </c>
      <c r="F219" s="15">
        <f t="shared" si="34"/>
        <v>2.3917153472696739E-4</v>
      </c>
      <c r="G219" s="15">
        <f t="shared" si="36"/>
        <v>1.000239171534727</v>
      </c>
      <c r="H219">
        <f t="shared" si="37"/>
        <v>-3.084121748098299E-3</v>
      </c>
      <c r="I219" s="36">
        <f t="shared" si="38"/>
        <v>9.5118069570929075E-6</v>
      </c>
      <c r="M219" s="7">
        <f t="shared" si="39"/>
        <v>-4.1691464398320673E-2</v>
      </c>
    </row>
    <row r="220" spans="1:13" ht="15.75" x14ac:dyDescent="0.25">
      <c r="A220" s="4">
        <v>42572</v>
      </c>
      <c r="B220">
        <v>7.08</v>
      </c>
      <c r="C220">
        <f t="shared" si="35"/>
        <v>9.985734664764663E-3</v>
      </c>
      <c r="D220">
        <v>1.556</v>
      </c>
      <c r="E220">
        <v>9.1776999999999997</v>
      </c>
      <c r="F220" s="15">
        <f t="shared" si="34"/>
        <v>2.4059508634066695E-4</v>
      </c>
      <c r="G220" s="15">
        <f t="shared" si="36"/>
        <v>1.0002405950863407</v>
      </c>
      <c r="H220">
        <f t="shared" si="37"/>
        <v>9.7451395784239961E-3</v>
      </c>
      <c r="I220" s="36">
        <f t="shared" si="38"/>
        <v>9.496774540296582E-5</v>
      </c>
      <c r="M220" s="7">
        <f t="shared" si="39"/>
        <v>0.1463364452953867</v>
      </c>
    </row>
    <row r="221" spans="1:13" ht="15.75" x14ac:dyDescent="0.25">
      <c r="A221" s="4">
        <v>42573</v>
      </c>
      <c r="B221">
        <v>7.15</v>
      </c>
      <c r="C221">
        <f t="shared" si="35"/>
        <v>9.8870056497175549E-3</v>
      </c>
      <c r="D221">
        <v>1.5663</v>
      </c>
      <c r="E221">
        <v>9.1327999999999996</v>
      </c>
      <c r="F221" s="15">
        <f t="shared" si="34"/>
        <v>2.3946785492001688E-4</v>
      </c>
      <c r="G221" s="15">
        <f t="shared" si="36"/>
        <v>1.00023946785492</v>
      </c>
      <c r="H221">
        <f t="shared" si="37"/>
        <v>9.647537794797538E-3</v>
      </c>
      <c r="I221" s="36">
        <f t="shared" si="38"/>
        <v>9.3074985502046936E-5</v>
      </c>
      <c r="M221" s="7">
        <f t="shared" si="39"/>
        <v>0.14488961603399164</v>
      </c>
    </row>
    <row r="222" spans="1:13" ht="15.75" x14ac:dyDescent="0.25">
      <c r="A222" s="4">
        <v>42576</v>
      </c>
      <c r="B222">
        <v>7.11</v>
      </c>
      <c r="C222">
        <f t="shared" si="35"/>
        <v>-5.5944055944055987E-3</v>
      </c>
      <c r="D222">
        <v>1.5731000000000002</v>
      </c>
      <c r="E222">
        <v>9.1539000000000001</v>
      </c>
      <c r="F222" s="15">
        <f t="shared" si="34"/>
        <v>2.3999763596371793E-4</v>
      </c>
      <c r="G222" s="15">
        <f t="shared" si="36"/>
        <v>1.0002399976359637</v>
      </c>
      <c r="H222">
        <f t="shared" si="37"/>
        <v>-5.8344032303693167E-3</v>
      </c>
      <c r="I222" s="36">
        <f t="shared" si="38"/>
        <v>3.4040261054543921E-5</v>
      </c>
      <c r="M222" s="7">
        <f t="shared" si="39"/>
        <v>-8.1983495026625955E-2</v>
      </c>
    </row>
    <row r="223" spans="1:13" ht="15.75" x14ac:dyDescent="0.25">
      <c r="A223" s="4">
        <v>42577</v>
      </c>
      <c r="B223">
        <v>8.02</v>
      </c>
      <c r="C223">
        <f t="shared" si="35"/>
        <v>0.1279887482419127</v>
      </c>
      <c r="D223">
        <v>1.5611000000000002</v>
      </c>
      <c r="E223">
        <v>9.1428999999999991</v>
      </c>
      <c r="F223" s="15">
        <f t="shared" si="34"/>
        <v>2.3972145953821133E-4</v>
      </c>
      <c r="G223" s="15">
        <f t="shared" si="36"/>
        <v>1.0002397214595382</v>
      </c>
      <c r="H223">
        <f t="shared" si="37"/>
        <v>0.12774902678237449</v>
      </c>
      <c r="I223" s="36">
        <f t="shared" si="38"/>
        <v>1.6319813843843834E-2</v>
      </c>
      <c r="M223" s="7">
        <f t="shared" si="39"/>
        <v>1.8756174767606926</v>
      </c>
    </row>
    <row r="224" spans="1:13" ht="15.75" x14ac:dyDescent="0.25">
      <c r="A224" s="4">
        <v>42578</v>
      </c>
      <c r="B224">
        <v>7.85</v>
      </c>
      <c r="C224">
        <f t="shared" si="35"/>
        <v>-2.1197007481296749E-2</v>
      </c>
      <c r="D224">
        <v>1.4976</v>
      </c>
      <c r="E224">
        <v>9.1475000000000009</v>
      </c>
      <c r="F224" s="15">
        <f t="shared" si="34"/>
        <v>2.3983695487461709E-4</v>
      </c>
      <c r="G224" s="15">
        <f t="shared" si="36"/>
        <v>1.0002398369548746</v>
      </c>
      <c r="H224">
        <f t="shared" si="37"/>
        <v>-2.1436844436171366E-2</v>
      </c>
      <c r="I224" s="36">
        <f t="shared" si="38"/>
        <v>4.5953829938061129E-4</v>
      </c>
      <c r="M224" s="7">
        <f t="shared" si="39"/>
        <v>-0.31063260038922613</v>
      </c>
    </row>
    <row r="225" spans="1:13" ht="15.75" x14ac:dyDescent="0.25">
      <c r="A225" s="4">
        <v>42579</v>
      </c>
      <c r="B225">
        <v>8.09</v>
      </c>
      <c r="C225">
        <f t="shared" si="35"/>
        <v>3.057324840764334E-2</v>
      </c>
      <c r="D225">
        <v>1.5044</v>
      </c>
      <c r="E225">
        <v>9.1533999999999995</v>
      </c>
      <c r="F225" s="15">
        <f t="shared" si="34"/>
        <v>2.3998508309208688E-4</v>
      </c>
      <c r="G225" s="15">
        <f t="shared" si="36"/>
        <v>1.0002399850830921</v>
      </c>
      <c r="H225">
        <f t="shared" si="37"/>
        <v>3.0333263324551253E-2</v>
      </c>
      <c r="I225" s="36">
        <f t="shared" si="38"/>
        <v>9.2010686391656618E-4</v>
      </c>
      <c r="M225" s="7">
        <f t="shared" si="39"/>
        <v>0.44803718938117887</v>
      </c>
    </row>
    <row r="226" spans="1:13" ht="15.75" x14ac:dyDescent="0.25">
      <c r="A226" s="4">
        <v>42580</v>
      </c>
      <c r="B226">
        <v>7.91</v>
      </c>
      <c r="C226">
        <f t="shared" si="35"/>
        <v>-2.2249690976514181E-2</v>
      </c>
      <c r="D226">
        <v>1.4531000000000001</v>
      </c>
      <c r="E226">
        <v>9.1183999999999994</v>
      </c>
      <c r="F226" s="15">
        <f t="shared" si="34"/>
        <v>2.3910623954082055E-4</v>
      </c>
      <c r="G226" s="15">
        <f t="shared" si="36"/>
        <v>1.0002391062395408</v>
      </c>
      <c r="H226">
        <f t="shared" si="37"/>
        <v>-2.2488797216055002E-2</v>
      </c>
      <c r="I226" s="36">
        <f t="shared" si="38"/>
        <v>5.0574600022484321E-4</v>
      </c>
      <c r="M226" s="7">
        <f t="shared" si="39"/>
        <v>-0.32605920302616614</v>
      </c>
    </row>
    <row r="227" spans="1:13" ht="15.75" x14ac:dyDescent="0.25">
      <c r="A227" s="4">
        <v>42583</v>
      </c>
      <c r="B227">
        <v>8.0299999999999994</v>
      </c>
      <c r="C227">
        <f t="shared" si="35"/>
        <v>1.5170670037926576E-2</v>
      </c>
      <c r="D227">
        <v>1.5213999999999999</v>
      </c>
      <c r="E227">
        <v>9.0931999999999995</v>
      </c>
      <c r="F227" s="15">
        <f t="shared" si="34"/>
        <v>2.384732980977855E-4</v>
      </c>
      <c r="G227" s="15">
        <f t="shared" si="36"/>
        <v>1.0002384732980978</v>
      </c>
      <c r="H227">
        <f t="shared" si="37"/>
        <v>1.493219673982879E-2</v>
      </c>
      <c r="I227" s="36">
        <f t="shared" si="38"/>
        <v>2.2297049947695355E-4</v>
      </c>
      <c r="M227" s="7">
        <f t="shared" si="39"/>
        <v>0.2223193385993823</v>
      </c>
    </row>
    <row r="228" spans="1:13" ht="15.75" x14ac:dyDescent="0.25">
      <c r="A228" s="4">
        <v>42584</v>
      </c>
      <c r="B228">
        <v>7.96</v>
      </c>
      <c r="C228">
        <f t="shared" si="35"/>
        <v>-8.7173100871730264E-3</v>
      </c>
      <c r="D228">
        <v>1.5558000000000001</v>
      </c>
      <c r="E228">
        <v>9.1205999999999996</v>
      </c>
      <c r="F228" s="15">
        <f t="shared" si="34"/>
        <v>2.3916148941482973E-4</v>
      </c>
      <c r="G228" s="15">
        <f t="shared" si="36"/>
        <v>1.0002391614894148</v>
      </c>
      <c r="H228">
        <f t="shared" si="37"/>
        <v>-8.9564715765878562E-3</v>
      </c>
      <c r="I228" s="36">
        <f t="shared" si="38"/>
        <v>8.0218383102226154E-5</v>
      </c>
      <c r="M228" s="7">
        <f t="shared" si="39"/>
        <v>-0.12774825423669336</v>
      </c>
    </row>
    <row r="229" spans="1:13" ht="15.75" x14ac:dyDescent="0.25">
      <c r="A229" s="4">
        <v>42585</v>
      </c>
      <c r="B229">
        <v>8.07</v>
      </c>
      <c r="C229">
        <f t="shared" si="35"/>
        <v>1.3819095477386975E-2</v>
      </c>
      <c r="D229">
        <v>1.542</v>
      </c>
      <c r="E229">
        <v>9.1319999999999997</v>
      </c>
      <c r="F229" s="15">
        <f t="shared" si="34"/>
        <v>2.3944776642514931E-4</v>
      </c>
      <c r="G229" s="15">
        <f t="shared" si="36"/>
        <v>1.0002394477664251</v>
      </c>
      <c r="H229">
        <f t="shared" si="37"/>
        <v>1.3579647710961826E-2</v>
      </c>
      <c r="I229" s="36">
        <f t="shared" si="38"/>
        <v>1.8440683195383077E-4</v>
      </c>
      <c r="M229" s="7">
        <f t="shared" si="39"/>
        <v>0.2025126219800297</v>
      </c>
    </row>
    <row r="230" spans="1:13" ht="15.75" x14ac:dyDescent="0.25">
      <c r="A230" s="4">
        <v>42586</v>
      </c>
      <c r="B230">
        <v>8.11</v>
      </c>
      <c r="C230">
        <f t="shared" si="35"/>
        <v>4.9566294919453713E-3</v>
      </c>
      <c r="D230">
        <v>1.5007999999999999</v>
      </c>
      <c r="E230">
        <v>9.1257999999999999</v>
      </c>
      <c r="F230" s="15">
        <f t="shared" si="34"/>
        <v>2.3929207561002031E-4</v>
      </c>
      <c r="G230" s="15">
        <f t="shared" si="36"/>
        <v>1.00023929207561</v>
      </c>
      <c r="H230">
        <f t="shared" si="37"/>
        <v>4.717337416335351E-3</v>
      </c>
      <c r="I230" s="36">
        <f t="shared" si="38"/>
        <v>2.2253272299557484E-5</v>
      </c>
      <c r="M230" s="7">
        <f t="shared" si="39"/>
        <v>7.2637173412684344E-2</v>
      </c>
    </row>
    <row r="231" spans="1:13" ht="15.75" x14ac:dyDescent="0.25">
      <c r="A231" s="4">
        <v>42587</v>
      </c>
      <c r="B231">
        <v>8.11</v>
      </c>
      <c r="C231">
        <f t="shared" si="35"/>
        <v>0</v>
      </c>
      <c r="D231">
        <v>1.5885</v>
      </c>
      <c r="E231">
        <v>9.0888000000000009</v>
      </c>
      <c r="F231" s="15">
        <f t="shared" si="34"/>
        <v>2.3836276956101798E-4</v>
      </c>
      <c r="G231" s="15">
        <f t="shared" si="36"/>
        <v>1.000238362769561</v>
      </c>
      <c r="H231">
        <f t="shared" si="37"/>
        <v>-2.3836276956101798E-4</v>
      </c>
      <c r="I231" s="36">
        <f t="shared" si="38"/>
        <v>5.6816809912798961E-8</v>
      </c>
      <c r="M231" s="7">
        <f t="shared" si="39"/>
        <v>0</v>
      </c>
    </row>
    <row r="232" spans="1:13" ht="15.75" x14ac:dyDescent="0.25">
      <c r="A232" s="4">
        <v>42590</v>
      </c>
      <c r="B232">
        <v>8.07</v>
      </c>
      <c r="C232">
        <f t="shared" si="35"/>
        <v>-4.9321824907520529E-3</v>
      </c>
      <c r="D232">
        <v>1.5920000000000001</v>
      </c>
      <c r="E232">
        <v>9.0937000000000001</v>
      </c>
      <c r="F232" s="15">
        <f t="shared" si="34"/>
        <v>2.3848585787744625E-4</v>
      </c>
      <c r="G232" s="15">
        <f t="shared" si="36"/>
        <v>1.0002384858578774</v>
      </c>
      <c r="H232">
        <f t="shared" si="37"/>
        <v>-5.1706683486294992E-3</v>
      </c>
      <c r="I232" s="36">
        <f t="shared" si="38"/>
        <v>2.6735811171518913E-5</v>
      </c>
      <c r="M232" s="7">
        <f t="shared" si="39"/>
        <v>-7.2278913617800575E-2</v>
      </c>
    </row>
    <row r="233" spans="1:13" ht="15.75" x14ac:dyDescent="0.25">
      <c r="A233" s="4">
        <v>42591</v>
      </c>
      <c r="B233">
        <v>7.7</v>
      </c>
      <c r="C233">
        <f t="shared" si="35"/>
        <v>-4.5848822800495674E-2</v>
      </c>
      <c r="D233">
        <v>1.5470000000000002</v>
      </c>
      <c r="E233">
        <v>9.0922999999999998</v>
      </c>
      <c r="F233" s="15">
        <f t="shared" si="34"/>
        <v>2.3845069034966748E-4</v>
      </c>
      <c r="G233" s="15">
        <f t="shared" si="36"/>
        <v>1.0002384506903497</v>
      </c>
      <c r="H233">
        <f t="shared" si="37"/>
        <v>-4.6087273490845342E-2</v>
      </c>
      <c r="I233" s="36">
        <f t="shared" si="38"/>
        <v>2.1240367778199757E-3</v>
      </c>
      <c r="M233" s="7">
        <f t="shared" si="39"/>
        <v>-0.6718938540673447</v>
      </c>
    </row>
    <row r="234" spans="1:13" ht="15.75" x14ac:dyDescent="0.25">
      <c r="A234" s="4">
        <v>42592</v>
      </c>
      <c r="B234">
        <v>7.07</v>
      </c>
      <c r="C234">
        <f t="shared" si="35"/>
        <v>-8.1818181818181804E-2</v>
      </c>
      <c r="D234">
        <v>1.5074000000000001</v>
      </c>
      <c r="E234">
        <v>9.0939999999999994</v>
      </c>
      <c r="F234" s="15">
        <f t="shared" si="34"/>
        <v>2.3849339371784239E-4</v>
      </c>
      <c r="G234" s="15">
        <f t="shared" si="36"/>
        <v>1.0002384933937178</v>
      </c>
      <c r="H234">
        <f t="shared" si="37"/>
        <v>-8.2056675211899646E-2</v>
      </c>
      <c r="I234" s="36">
        <f t="shared" si="38"/>
        <v>6.7332979468311856E-3</v>
      </c>
      <c r="M234" s="7">
        <f t="shared" si="39"/>
        <v>-1.1990086147644035</v>
      </c>
    </row>
    <row r="235" spans="1:13" ht="15.75" x14ac:dyDescent="0.25">
      <c r="A235" s="4">
        <v>42593</v>
      </c>
      <c r="B235">
        <v>6.62</v>
      </c>
      <c r="C235">
        <f t="shared" si="35"/>
        <v>-6.3649222065063668E-2</v>
      </c>
      <c r="D235">
        <v>1.5592999999999999</v>
      </c>
      <c r="E235">
        <v>9.0793999999999997</v>
      </c>
      <c r="F235" s="15">
        <f t="shared" si="34"/>
        <v>2.3812662551914165E-4</v>
      </c>
      <c r="G235" s="15">
        <f t="shared" si="36"/>
        <v>1.0002381266255191</v>
      </c>
      <c r="H235">
        <f t="shared" si="37"/>
        <v>-6.388734869058281E-2</v>
      </c>
      <c r="I235" s="36">
        <f t="shared" si="38"/>
        <v>4.0815933227121128E-3</v>
      </c>
      <c r="M235" s="7">
        <f t="shared" si="39"/>
        <v>-0.93275069041078107</v>
      </c>
    </row>
    <row r="236" spans="1:13" ht="15.75" x14ac:dyDescent="0.25">
      <c r="A236" s="4">
        <v>42594</v>
      </c>
      <c r="B236">
        <v>6.35</v>
      </c>
      <c r="C236">
        <f t="shared" si="35"/>
        <v>-4.0785498489426052E-2</v>
      </c>
      <c r="D236">
        <v>1.5135000000000001</v>
      </c>
      <c r="E236">
        <v>9.1094000000000008</v>
      </c>
      <c r="F236" s="15">
        <f t="shared" si="34"/>
        <v>2.3888020576112723E-4</v>
      </c>
      <c r="G236" s="15">
        <f t="shared" si="36"/>
        <v>1.0002388802057611</v>
      </c>
      <c r="H236">
        <f t="shared" si="37"/>
        <v>-4.1024378695187179E-2</v>
      </c>
      <c r="I236" s="36">
        <f t="shared" si="38"/>
        <v>1.6829996473261277E-3</v>
      </c>
      <c r="M236" s="7">
        <f t="shared" si="39"/>
        <v>-0.59769311612122944</v>
      </c>
    </row>
    <row r="237" spans="1:13" ht="15.75" x14ac:dyDescent="0.25">
      <c r="A237" s="4">
        <v>42597</v>
      </c>
      <c r="B237">
        <v>6.7</v>
      </c>
      <c r="C237">
        <f t="shared" si="35"/>
        <v>5.5118110236220562E-2</v>
      </c>
      <c r="D237">
        <v>1.5575999999999999</v>
      </c>
      <c r="E237">
        <v>9.1056000000000008</v>
      </c>
      <c r="F237" s="15">
        <f t="shared" si="34"/>
        <v>2.3878476369354473E-4</v>
      </c>
      <c r="G237" s="15">
        <f t="shared" si="36"/>
        <v>1.0002387847636935</v>
      </c>
      <c r="H237">
        <f t="shared" si="37"/>
        <v>5.4879325472527017E-2</v>
      </c>
      <c r="I237" s="36">
        <f t="shared" si="38"/>
        <v>3.0117403643195526E-3</v>
      </c>
      <c r="M237" s="7">
        <f t="shared" si="39"/>
        <v>0.8077310878115419</v>
      </c>
    </row>
    <row r="238" spans="1:13" ht="15.75" x14ac:dyDescent="0.25">
      <c r="A238" s="4">
        <v>42598</v>
      </c>
      <c r="B238">
        <v>6.35</v>
      </c>
      <c r="C238">
        <f t="shared" si="35"/>
        <v>-5.2238805970149335E-2</v>
      </c>
      <c r="D238">
        <v>1.5746</v>
      </c>
      <c r="E238">
        <v>9.1153999999999993</v>
      </c>
      <c r="F238" s="15">
        <f t="shared" si="34"/>
        <v>2.3903089701349245E-4</v>
      </c>
      <c r="G238" s="15">
        <f t="shared" si="36"/>
        <v>1.0002390308970135</v>
      </c>
      <c r="H238">
        <f t="shared" si="37"/>
        <v>-5.2477836867162828E-2</v>
      </c>
      <c r="I238" s="36">
        <f t="shared" si="38"/>
        <v>2.7539233622565539E-3</v>
      </c>
      <c r="M238" s="7">
        <f t="shared" si="39"/>
        <v>-0.76553618023929715</v>
      </c>
    </row>
    <row r="239" spans="1:13" ht="15.75" x14ac:dyDescent="0.25">
      <c r="A239" s="4">
        <v>42599</v>
      </c>
      <c r="B239">
        <v>6.28</v>
      </c>
      <c r="C239">
        <f t="shared" si="35"/>
        <v>-1.1023622047244001E-2</v>
      </c>
      <c r="D239">
        <v>1.5491000000000001</v>
      </c>
      <c r="E239">
        <v>9.0801999999999996</v>
      </c>
      <c r="F239" s="15">
        <f t="shared" si="34"/>
        <v>2.381467236742818E-4</v>
      </c>
      <c r="G239" s="15">
        <f t="shared" si="36"/>
        <v>1.0002381467236743</v>
      </c>
      <c r="H239">
        <f t="shared" si="37"/>
        <v>-1.1261768770918282E-2</v>
      </c>
      <c r="I239" s="36">
        <f t="shared" si="38"/>
        <v>1.2682743584963027E-4</v>
      </c>
      <c r="M239" s="7">
        <f t="shared" si="39"/>
        <v>-0.16154621756230675</v>
      </c>
    </row>
    <row r="240" spans="1:13" ht="15.75" x14ac:dyDescent="0.25">
      <c r="A240" s="4">
        <v>42600</v>
      </c>
      <c r="B240">
        <v>6.33</v>
      </c>
      <c r="C240">
        <f t="shared" si="35"/>
        <v>7.9617834394904181E-3</v>
      </c>
      <c r="D240">
        <v>1.5356000000000001</v>
      </c>
      <c r="E240">
        <v>9.0690000000000008</v>
      </c>
      <c r="F240" s="15">
        <f t="shared" si="34"/>
        <v>2.3786533612191185E-4</v>
      </c>
      <c r="G240" s="15">
        <f t="shared" si="36"/>
        <v>1.0002378653361219</v>
      </c>
      <c r="H240">
        <f t="shared" si="37"/>
        <v>7.7239181033685062E-3</v>
      </c>
      <c r="I240" s="36">
        <f t="shared" si="38"/>
        <v>5.9658910867543741E-5</v>
      </c>
      <c r="M240" s="7">
        <f t="shared" si="39"/>
        <v>0.11667635140134815</v>
      </c>
    </row>
    <row r="241" spans="1:13" ht="15.75" x14ac:dyDescent="0.25">
      <c r="A241" s="4">
        <v>42601</v>
      </c>
      <c r="B241">
        <v>6.09</v>
      </c>
      <c r="C241">
        <f t="shared" si="35"/>
        <v>-3.7914691943127993E-2</v>
      </c>
      <c r="D241">
        <v>1.5781000000000001</v>
      </c>
      <c r="E241">
        <v>9.0805000000000007</v>
      </c>
      <c r="F241" s="15">
        <f t="shared" si="34"/>
        <v>2.381542604448228E-4</v>
      </c>
      <c r="G241" s="15">
        <f t="shared" si="36"/>
        <v>1.0002381542604448</v>
      </c>
      <c r="H241">
        <f t="shared" si="37"/>
        <v>-3.8152846203572816E-2</v>
      </c>
      <c r="I241" s="36">
        <f t="shared" si="38"/>
        <v>1.4556396734334805E-3</v>
      </c>
      <c r="M241" s="7">
        <f t="shared" si="39"/>
        <v>-0.55562273880604329</v>
      </c>
    </row>
    <row r="242" spans="1:13" ht="15.75" x14ac:dyDescent="0.25">
      <c r="A242" s="4">
        <v>42604</v>
      </c>
      <c r="B242">
        <v>6.25</v>
      </c>
      <c r="C242">
        <f t="shared" si="35"/>
        <v>2.6272577996715951E-2</v>
      </c>
      <c r="D242">
        <v>1.5424</v>
      </c>
      <c r="E242">
        <v>9.1072000000000006</v>
      </c>
      <c r="F242" s="15">
        <f t="shared" si="34"/>
        <v>2.3882495023141992E-4</v>
      </c>
      <c r="G242" s="15">
        <f t="shared" si="36"/>
        <v>1.0002388249502314</v>
      </c>
      <c r="H242">
        <f t="shared" si="37"/>
        <v>2.6033753046484531E-2</v>
      </c>
      <c r="I242" s="36">
        <f t="shared" si="38"/>
        <v>6.7775629768534258E-4</v>
      </c>
      <c r="M242" s="7">
        <f t="shared" si="39"/>
        <v>0.38501280094605955</v>
      </c>
    </row>
    <row r="243" spans="1:13" ht="15.75" x14ac:dyDescent="0.25">
      <c r="A243" s="4">
        <v>42605</v>
      </c>
      <c r="B243">
        <v>6.27</v>
      </c>
      <c r="C243">
        <f t="shared" si="35"/>
        <v>3.1999999999999316E-3</v>
      </c>
      <c r="D243">
        <v>1.5457999999999998</v>
      </c>
      <c r="E243">
        <v>9.1029</v>
      </c>
      <c r="F243" s="15">
        <f t="shared" si="34"/>
        <v>2.3871694757859885E-4</v>
      </c>
      <c r="G243" s="15">
        <f t="shared" si="36"/>
        <v>1.0002387169475786</v>
      </c>
      <c r="H243">
        <f t="shared" si="37"/>
        <v>2.9612830524213328E-3</v>
      </c>
      <c r="I243" s="36">
        <f t="shared" si="38"/>
        <v>8.7691973165578058E-6</v>
      </c>
      <c r="M243" s="7">
        <f t="shared" si="39"/>
        <v>4.6894559155229013E-2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43"/>
  <sheetViews>
    <sheetView topLeftCell="I1" workbookViewId="0">
      <selection activeCell="N18" sqref="N18"/>
    </sheetView>
  </sheetViews>
  <sheetFormatPr defaultRowHeight="15" x14ac:dyDescent="0.25"/>
  <cols>
    <col min="1" max="1" width="13.42578125" customWidth="1"/>
    <col min="9" max="9" width="39.42578125" customWidth="1"/>
    <col min="10" max="10" width="11.28515625" customWidth="1"/>
    <col min="12" max="12" width="10.7109375" style="35" customWidth="1"/>
    <col min="13" max="13" width="27.28515625" customWidth="1"/>
    <col min="16" max="17" width="22.140625" customWidth="1"/>
    <col min="18" max="18" width="36.85546875" customWidth="1"/>
    <col min="19" max="19" width="29.7109375" customWidth="1"/>
    <col min="20" max="20" width="12" customWidth="1"/>
    <col min="21" max="21" width="10.7109375" customWidth="1"/>
    <col min="22" max="22" width="17.42578125" customWidth="1"/>
  </cols>
  <sheetData>
    <row r="1" spans="1:27" ht="15.75" thickBot="1" x14ac:dyDescent="0.3">
      <c r="A1" t="s">
        <v>8</v>
      </c>
      <c r="Q1" s="22"/>
    </row>
    <row r="2" spans="1:27" x14ac:dyDescent="0.25">
      <c r="A2" t="s">
        <v>9</v>
      </c>
      <c r="B2" t="s">
        <v>10</v>
      </c>
      <c r="C2" t="s">
        <v>21</v>
      </c>
      <c r="D2" t="s">
        <v>43</v>
      </c>
      <c r="E2" t="s">
        <v>13</v>
      </c>
      <c r="F2" t="s">
        <v>14</v>
      </c>
      <c r="G2" t="s">
        <v>65</v>
      </c>
      <c r="H2" t="s">
        <v>66</v>
      </c>
      <c r="I2" t="s">
        <v>36</v>
      </c>
      <c r="J2" t="s">
        <v>35</v>
      </c>
      <c r="K2" t="s">
        <v>64</v>
      </c>
      <c r="L2" s="36" t="s">
        <v>63</v>
      </c>
      <c r="M2" s="5" t="s">
        <v>46</v>
      </c>
      <c r="N2" s="7">
        <f>SUM(L4:L123)/(COUNT(F4:F123)-2)</f>
        <v>4.6571075623165663E-3</v>
      </c>
      <c r="O2" s="11"/>
      <c r="P2" s="5" t="s">
        <v>23</v>
      </c>
      <c r="Q2" s="6" t="s">
        <v>24</v>
      </c>
      <c r="R2" s="6" t="s">
        <v>25</v>
      </c>
      <c r="S2" s="6" t="s">
        <v>26</v>
      </c>
      <c r="T2" s="6" t="s">
        <v>27</v>
      </c>
      <c r="U2" s="16" t="s">
        <v>37</v>
      </c>
      <c r="V2" s="17" t="s">
        <v>38</v>
      </c>
      <c r="W2" s="7" t="s">
        <v>28</v>
      </c>
      <c r="X2">
        <f>SUM(T3:T8)</f>
        <v>-0.10249275149785529</v>
      </c>
    </row>
    <row r="3" spans="1:27" ht="15.75" x14ac:dyDescent="0.25">
      <c r="A3" s="4">
        <v>42257</v>
      </c>
      <c r="B3">
        <v>4.0599999999999996</v>
      </c>
      <c r="C3">
        <v>0</v>
      </c>
      <c r="D3">
        <v>1.2299</v>
      </c>
      <c r="E3">
        <v>2.222</v>
      </c>
      <c r="F3">
        <v>9.7805999999999997</v>
      </c>
      <c r="G3">
        <f>F3+E3</f>
        <v>12.002599999999999</v>
      </c>
      <c r="H3">
        <f>E3+D3*(G3-E3)</f>
        <v>14.251159939999999</v>
      </c>
      <c r="I3" s="15">
        <f>(((H3/100)+1)^(1/365)-1)</f>
        <v>3.6507757359527382E-4</v>
      </c>
      <c r="J3" s="15">
        <f>1+I3</f>
        <v>1.0003650775735953</v>
      </c>
      <c r="L3" s="36"/>
      <c r="M3" s="18" t="s">
        <v>47</v>
      </c>
      <c r="N3" s="7">
        <f>SQRT(N2)</f>
        <v>6.8243003760946566E-2</v>
      </c>
      <c r="O3" s="7"/>
      <c r="P3" s="9">
        <v>42433</v>
      </c>
      <c r="Q3" s="7">
        <v>2.89</v>
      </c>
      <c r="R3" s="7">
        <v>6.2500000000000139E-2</v>
      </c>
      <c r="S3" s="7">
        <f t="shared" ref="S3:S8" si="0">1+R3</f>
        <v>1.0625000000000002</v>
      </c>
      <c r="T3" s="7">
        <f t="shared" ref="T3:T8" si="1">R3-I124</f>
        <v>6.2144280132472446E-2</v>
      </c>
      <c r="W3" s="7" t="s">
        <v>29</v>
      </c>
      <c r="X3">
        <f>PRODUCT(S3:S8)-PRODUCT(J124:J129)</f>
        <v>-0.13822866926056498</v>
      </c>
      <c r="AA3">
        <f>1+I3</f>
        <v>1.0003650775735953</v>
      </c>
    </row>
    <row r="4" spans="1:27" ht="15.75" x14ac:dyDescent="0.25">
      <c r="A4" s="4">
        <v>42258</v>
      </c>
      <c r="B4">
        <v>3.66</v>
      </c>
      <c r="C4">
        <f t="shared" ref="C4:C67" si="2">(B4-B3)/B3</f>
        <v>-9.8522167487684609E-2</v>
      </c>
      <c r="D4">
        <v>1.2170000000000001</v>
      </c>
      <c r="E4">
        <v>2.1882999999999999</v>
      </c>
      <c r="F4">
        <v>9.6817999999999991</v>
      </c>
      <c r="G4">
        <f t="shared" ref="G4:G67" si="3">F4+E4</f>
        <v>11.870099999999999</v>
      </c>
      <c r="H4">
        <f t="shared" ref="H4:H67" si="4">E4+D4*(G4-E4)</f>
        <v>13.9710506</v>
      </c>
      <c r="I4" s="15">
        <f t="shared" ref="I4:I67" si="5">(((H4/100)+1)^(1/365)-1)</f>
        <v>3.5834991268646199E-4</v>
      </c>
      <c r="J4" s="15">
        <f t="shared" ref="J4:J67" si="6">1+I4</f>
        <v>1.0003583499126865</v>
      </c>
      <c r="K4">
        <f>C4-I4</f>
        <v>-9.8880517400371071E-2</v>
      </c>
      <c r="L4" s="36">
        <f>K4^2</f>
        <v>9.7773567213650867E-3</v>
      </c>
      <c r="M4" s="18" t="s">
        <v>48</v>
      </c>
      <c r="N4" s="7">
        <f>X2</f>
        <v>-0.10249275149785529</v>
      </c>
      <c r="O4" s="7"/>
      <c r="P4" s="9">
        <v>42436</v>
      </c>
      <c r="Q4" s="7">
        <v>3.43</v>
      </c>
      <c r="R4" s="7">
        <v>0.18685121107266436</v>
      </c>
      <c r="S4" s="7">
        <f t="shared" si="0"/>
        <v>1.1868512110726643</v>
      </c>
      <c r="T4" s="7">
        <f t="shared" si="1"/>
        <v>0.18649190591522705</v>
      </c>
      <c r="W4" s="7" t="s">
        <v>31</v>
      </c>
      <c r="X4">
        <f>X2/6</f>
        <v>-1.708212524964255E-2</v>
      </c>
    </row>
    <row r="5" spans="1:27" ht="15.75" x14ac:dyDescent="0.25">
      <c r="A5" s="4">
        <v>42261</v>
      </c>
      <c r="B5">
        <v>3.25</v>
      </c>
      <c r="C5">
        <f t="shared" si="2"/>
        <v>-0.11202185792349731</v>
      </c>
      <c r="D5">
        <v>1.2286999999999999</v>
      </c>
      <c r="E5">
        <v>2.1831</v>
      </c>
      <c r="F5">
        <v>9.7218999999999998</v>
      </c>
      <c r="G5">
        <f t="shared" si="3"/>
        <v>11.904999999999999</v>
      </c>
      <c r="H5">
        <f t="shared" si="4"/>
        <v>14.128398529999998</v>
      </c>
      <c r="I5" s="15">
        <f t="shared" si="5"/>
        <v>3.6213111939598086E-4</v>
      </c>
      <c r="J5" s="15">
        <f t="shared" si="6"/>
        <v>1.000362131119396</v>
      </c>
      <c r="K5">
        <f t="shared" ref="K5:K68" si="7">C5-I5</f>
        <v>-0.11238398904289329</v>
      </c>
      <c r="L5" s="36">
        <f t="shared" ref="L5:L68" si="8">K5^2</f>
        <v>1.2630160993193159E-2</v>
      </c>
      <c r="M5" s="18" t="s">
        <v>49</v>
      </c>
      <c r="N5" s="7">
        <f>X12</f>
        <v>1.1764617709267022</v>
      </c>
      <c r="O5" s="7"/>
      <c r="P5" s="9">
        <v>42437</v>
      </c>
      <c r="Q5" s="7">
        <v>2.7199999999999998</v>
      </c>
      <c r="R5" s="7">
        <v>-0.20699708454810506</v>
      </c>
      <c r="S5" s="7">
        <f t="shared" si="0"/>
        <v>0.79300291545189494</v>
      </c>
      <c r="T5" s="7">
        <f t="shared" si="1"/>
        <v>-0.20736871075724128</v>
      </c>
      <c r="W5" s="11" t="s">
        <v>32</v>
      </c>
      <c r="X5">
        <f>X3/6</f>
        <v>-2.3038111543427497E-2</v>
      </c>
    </row>
    <row r="6" spans="1:27" ht="15.75" x14ac:dyDescent="0.25">
      <c r="A6" s="4">
        <v>42262</v>
      </c>
      <c r="B6">
        <v>3.2</v>
      </c>
      <c r="C6">
        <f t="shared" si="2"/>
        <v>-1.538461538461533E-2</v>
      </c>
      <c r="D6">
        <v>1.2181</v>
      </c>
      <c r="E6">
        <v>2.2867000000000002</v>
      </c>
      <c r="F6">
        <v>9.6042000000000005</v>
      </c>
      <c r="G6">
        <f t="shared" si="3"/>
        <v>11.8909</v>
      </c>
      <c r="H6">
        <f t="shared" si="4"/>
        <v>13.98557602</v>
      </c>
      <c r="I6" s="15">
        <f t="shared" si="5"/>
        <v>3.5869918912201371E-4</v>
      </c>
      <c r="J6" s="15">
        <f t="shared" si="6"/>
        <v>1.000358699189122</v>
      </c>
      <c r="K6">
        <f t="shared" si="7"/>
        <v>-1.5743314573737344E-2</v>
      </c>
      <c r="L6" s="36">
        <f t="shared" si="8"/>
        <v>2.4785195376765063E-4</v>
      </c>
      <c r="M6" s="18" t="s">
        <v>50</v>
      </c>
      <c r="N6" s="7">
        <f>SQRT(N2*6)</f>
        <v>0.16716053772915246</v>
      </c>
      <c r="O6" s="7"/>
      <c r="P6" s="9">
        <v>42438</v>
      </c>
      <c r="Q6" s="7">
        <v>2.58</v>
      </c>
      <c r="R6" s="7">
        <v>-5.1470588235294004E-2</v>
      </c>
      <c r="S6" s="7">
        <f t="shared" si="0"/>
        <v>0.94852941176470595</v>
      </c>
      <c r="T6" s="7">
        <f t="shared" si="1"/>
        <v>-5.1842415723356419E-2</v>
      </c>
      <c r="W6" s="11" t="s">
        <v>39</v>
      </c>
      <c r="X6">
        <f>SUM(U3:U8)/6</f>
        <v>0</v>
      </c>
    </row>
    <row r="7" spans="1:27" ht="15.75" x14ac:dyDescent="0.25">
      <c r="A7" s="4">
        <v>42263</v>
      </c>
      <c r="B7">
        <v>3.34</v>
      </c>
      <c r="C7">
        <f t="shared" si="2"/>
        <v>4.37499999999999E-2</v>
      </c>
      <c r="D7">
        <v>1.2273000000000001</v>
      </c>
      <c r="E7">
        <v>2.294</v>
      </c>
      <c r="F7">
        <v>9.5228999999999999</v>
      </c>
      <c r="G7">
        <f t="shared" si="3"/>
        <v>11.8169</v>
      </c>
      <c r="H7">
        <f t="shared" si="4"/>
        <v>13.98145517</v>
      </c>
      <c r="I7" s="15">
        <f t="shared" si="5"/>
        <v>3.5860010418775623E-4</v>
      </c>
      <c r="J7" s="15">
        <f t="shared" si="6"/>
        <v>1.0003586001041878</v>
      </c>
      <c r="K7">
        <f t="shared" si="7"/>
        <v>4.3391399895812144E-2</v>
      </c>
      <c r="L7" s="36">
        <f t="shared" si="8"/>
        <v>1.8828135849182862E-3</v>
      </c>
      <c r="M7" s="18" t="s">
        <v>51</v>
      </c>
      <c r="N7" s="7">
        <f>SQRT(N2*125)</f>
        <v>0.76297997699125164</v>
      </c>
      <c r="O7" s="7"/>
      <c r="P7" s="9">
        <v>42439</v>
      </c>
      <c r="Q7" s="7">
        <v>2.48</v>
      </c>
      <c r="R7" s="7">
        <v>-3.8759689922480654E-2</v>
      </c>
      <c r="S7" s="7">
        <f t="shared" si="0"/>
        <v>0.96124031007751931</v>
      </c>
      <c r="T7" s="7">
        <f t="shared" si="1"/>
        <v>-3.9132543447803335E-2</v>
      </c>
      <c r="W7" s="11" t="s">
        <v>40</v>
      </c>
      <c r="X7">
        <f>SQRT(X6)</f>
        <v>0</v>
      </c>
    </row>
    <row r="8" spans="1:27" ht="16.5" thickBot="1" x14ac:dyDescent="0.3">
      <c r="A8" s="4">
        <v>42264</v>
      </c>
      <c r="B8">
        <v>3.2</v>
      </c>
      <c r="C8">
        <f t="shared" si="2"/>
        <v>-4.1916167664670566E-2</v>
      </c>
      <c r="D8">
        <v>1.2284999999999999</v>
      </c>
      <c r="E8">
        <v>2.1903000000000001</v>
      </c>
      <c r="F8">
        <v>9.5274999999999999</v>
      </c>
      <c r="G8">
        <f t="shared" si="3"/>
        <v>11.7178</v>
      </c>
      <c r="H8">
        <f t="shared" si="4"/>
        <v>13.89483375</v>
      </c>
      <c r="I8" s="15">
        <f t="shared" si="5"/>
        <v>3.5651648393186797E-4</v>
      </c>
      <c r="J8" s="15">
        <f t="shared" si="6"/>
        <v>1.0003565164839319</v>
      </c>
      <c r="K8">
        <f t="shared" si="7"/>
        <v>-4.2272684148602434E-2</v>
      </c>
      <c r="L8" s="36">
        <f t="shared" si="8"/>
        <v>1.7869798251275034E-3</v>
      </c>
      <c r="M8" s="18" t="s">
        <v>52</v>
      </c>
      <c r="N8" s="7">
        <f>N4/N6</f>
        <v>-0.6131396374419581</v>
      </c>
      <c r="O8" s="7"/>
      <c r="P8" s="12">
        <v>42440</v>
      </c>
      <c r="Q8" s="13">
        <v>2.35</v>
      </c>
      <c r="R8" s="13">
        <v>-5.2419354838709638E-2</v>
      </c>
      <c r="S8" s="13">
        <f t="shared" si="0"/>
        <v>0.94758064516129037</v>
      </c>
      <c r="T8" s="7">
        <f t="shared" si="1"/>
        <v>-5.2785267617153749E-2</v>
      </c>
      <c r="W8" s="11" t="s">
        <v>41</v>
      </c>
      <c r="X8">
        <f>SUM(V3:V8)/6</f>
        <v>0</v>
      </c>
    </row>
    <row r="9" spans="1:27" ht="16.5" thickBot="1" x14ac:dyDescent="0.3">
      <c r="A9" s="4">
        <v>42265</v>
      </c>
      <c r="B9">
        <v>3.08</v>
      </c>
      <c r="C9">
        <f t="shared" si="2"/>
        <v>-3.7500000000000033E-2</v>
      </c>
      <c r="D9">
        <v>1.2230000000000001</v>
      </c>
      <c r="E9">
        <v>2.1335999999999999</v>
      </c>
      <c r="F9">
        <v>9.5728000000000009</v>
      </c>
      <c r="G9">
        <f t="shared" si="3"/>
        <v>11.7064</v>
      </c>
      <c r="H9">
        <f t="shared" si="4"/>
        <v>13.841134400000001</v>
      </c>
      <c r="I9" s="15">
        <f t="shared" si="5"/>
        <v>3.5522398835530211E-4</v>
      </c>
      <c r="J9" s="15">
        <f t="shared" si="6"/>
        <v>1.0003552239883553</v>
      </c>
      <c r="K9">
        <f t="shared" si="7"/>
        <v>-3.7855223988355335E-2</v>
      </c>
      <c r="L9" s="36">
        <f t="shared" si="8"/>
        <v>1.4330179832085532E-3</v>
      </c>
      <c r="M9" s="19" t="s">
        <v>53</v>
      </c>
      <c r="N9" s="7">
        <f>N5/N7</f>
        <v>1.5419300720917759</v>
      </c>
      <c r="O9" s="7"/>
      <c r="T9" s="7"/>
      <c r="W9" s="11" t="s">
        <v>42</v>
      </c>
      <c r="X9">
        <f>SQRT(X8)</f>
        <v>0</v>
      </c>
    </row>
    <row r="10" spans="1:27" ht="15.75" x14ac:dyDescent="0.25">
      <c r="A10" s="4">
        <v>42268</v>
      </c>
      <c r="B10">
        <v>2.91</v>
      </c>
      <c r="C10">
        <f t="shared" si="2"/>
        <v>-5.5194805194805172E-2</v>
      </c>
      <c r="D10">
        <v>1.2099</v>
      </c>
      <c r="E10">
        <v>2.2012</v>
      </c>
      <c r="F10">
        <v>9.5913000000000004</v>
      </c>
      <c r="G10">
        <f t="shared" si="3"/>
        <v>11.7925</v>
      </c>
      <c r="H10">
        <f t="shared" si="4"/>
        <v>13.80571387</v>
      </c>
      <c r="I10" s="15">
        <f t="shared" si="5"/>
        <v>3.5437111488101358E-4</v>
      </c>
      <c r="J10" s="15">
        <f t="shared" si="6"/>
        <v>1.000354371114881</v>
      </c>
      <c r="K10">
        <f t="shared" si="7"/>
        <v>-5.5549176309686185E-2</v>
      </c>
      <c r="L10" s="36">
        <f t="shared" si="8"/>
        <v>3.085710988684601E-3</v>
      </c>
      <c r="M10" s="7"/>
      <c r="N10" s="7"/>
      <c r="O10" s="7"/>
      <c r="P10" s="5" t="s">
        <v>33</v>
      </c>
      <c r="Q10" s="6" t="s">
        <v>24</v>
      </c>
      <c r="R10" s="6" t="s">
        <v>25</v>
      </c>
      <c r="S10" s="6" t="s">
        <v>26</v>
      </c>
      <c r="T10" s="6" t="s">
        <v>27</v>
      </c>
      <c r="U10" s="16" t="s">
        <v>37</v>
      </c>
      <c r="V10" s="17" t="s">
        <v>38</v>
      </c>
    </row>
    <row r="11" spans="1:27" ht="15.75" x14ac:dyDescent="0.25">
      <c r="A11" s="4">
        <v>42269</v>
      </c>
      <c r="B11">
        <v>2.83</v>
      </c>
      <c r="C11">
        <f t="shared" si="2"/>
        <v>-2.7491408934707928E-2</v>
      </c>
      <c r="D11">
        <v>1.2134</v>
      </c>
      <c r="E11">
        <v>2.1337000000000002</v>
      </c>
      <c r="F11">
        <v>9.6486999999999998</v>
      </c>
      <c r="G11">
        <f t="shared" si="3"/>
        <v>11.782399999999999</v>
      </c>
      <c r="H11">
        <f t="shared" si="4"/>
        <v>13.841432579999999</v>
      </c>
      <c r="I11" s="15">
        <f t="shared" si="5"/>
        <v>3.5523116696123402E-4</v>
      </c>
      <c r="J11" s="15">
        <f t="shared" si="6"/>
        <v>1.0003552311669612</v>
      </c>
      <c r="K11">
        <f t="shared" si="7"/>
        <v>-2.7846640101669162E-2</v>
      </c>
      <c r="L11" s="36">
        <f t="shared" si="8"/>
        <v>7.7543536495188912E-4</v>
      </c>
      <c r="M11" s="7"/>
      <c r="N11" s="7"/>
      <c r="O11" s="7"/>
      <c r="P11" s="9">
        <v>42433</v>
      </c>
      <c r="Q11" s="7">
        <v>2.89</v>
      </c>
      <c r="R11" s="7">
        <v>6.2500000000000139E-2</v>
      </c>
      <c r="S11" s="7">
        <f>1+R11</f>
        <v>1.0625000000000002</v>
      </c>
      <c r="T11" s="7">
        <f t="shared" ref="T11:T74" si="9">R11-I132</f>
        <v>6.2135105162819532E-2</v>
      </c>
    </row>
    <row r="12" spans="1:27" ht="15.75" x14ac:dyDescent="0.25">
      <c r="A12" s="4">
        <v>42270</v>
      </c>
      <c r="B12">
        <v>2.64</v>
      </c>
      <c r="C12">
        <f t="shared" si="2"/>
        <v>-6.7137809187279129E-2</v>
      </c>
      <c r="D12">
        <v>1.2177</v>
      </c>
      <c r="E12">
        <v>2.1497000000000002</v>
      </c>
      <c r="F12">
        <v>9.6641999999999992</v>
      </c>
      <c r="G12">
        <f t="shared" si="3"/>
        <v>11.8139</v>
      </c>
      <c r="H12">
        <f t="shared" si="4"/>
        <v>13.917796340000002</v>
      </c>
      <c r="I12" s="15">
        <f t="shared" si="5"/>
        <v>3.5706898755671901E-4</v>
      </c>
      <c r="J12" s="15">
        <f t="shared" si="6"/>
        <v>1.0003570689875567</v>
      </c>
      <c r="K12">
        <f t="shared" si="7"/>
        <v>-6.7494878174835848E-2</v>
      </c>
      <c r="L12" s="36">
        <f t="shared" si="8"/>
        <v>4.5555585798359322E-3</v>
      </c>
      <c r="M12" s="7"/>
      <c r="N12" s="7"/>
      <c r="O12" s="7"/>
      <c r="P12" s="9">
        <v>42436</v>
      </c>
      <c r="Q12" s="7">
        <v>3.43</v>
      </c>
      <c r="R12" s="7">
        <v>0.18685121107266436</v>
      </c>
      <c r="S12" s="7">
        <f t="shared" ref="S12:S75" si="10">1+R12</f>
        <v>1.1868512110726643</v>
      </c>
      <c r="T12" s="7">
        <f t="shared" si="9"/>
        <v>0.18648345172872174</v>
      </c>
      <c r="W12" s="7" t="s">
        <v>28</v>
      </c>
      <c r="X12">
        <f>SUM(T11:T135)</f>
        <v>1.1764617709267022</v>
      </c>
    </row>
    <row r="13" spans="1:27" ht="15.75" x14ac:dyDescent="0.25">
      <c r="A13" s="4">
        <v>42271</v>
      </c>
      <c r="B13">
        <v>2.73</v>
      </c>
      <c r="C13">
        <f t="shared" si="2"/>
        <v>3.4090909090909033E-2</v>
      </c>
      <c r="D13">
        <v>1.2135</v>
      </c>
      <c r="E13">
        <v>2.1265999999999998</v>
      </c>
      <c r="F13">
        <v>9.6738</v>
      </c>
      <c r="G13">
        <f t="shared" si="3"/>
        <v>11.8004</v>
      </c>
      <c r="H13">
        <f t="shared" si="4"/>
        <v>13.865756299999999</v>
      </c>
      <c r="I13" s="15">
        <f t="shared" si="5"/>
        <v>3.5581669104223224E-4</v>
      </c>
      <c r="J13" s="15">
        <f t="shared" si="6"/>
        <v>1.0003558166910422</v>
      </c>
      <c r="K13">
        <f t="shared" si="7"/>
        <v>3.3735092399866801E-2</v>
      </c>
      <c r="L13" s="36">
        <f t="shared" si="8"/>
        <v>1.1380564592275509E-3</v>
      </c>
      <c r="M13" s="7"/>
      <c r="N13" s="7"/>
      <c r="O13" s="7"/>
      <c r="P13" s="9">
        <v>42437</v>
      </c>
      <c r="Q13" s="7">
        <v>2.7199999999999998</v>
      </c>
      <c r="R13" s="7">
        <v>-0.20699708454810506</v>
      </c>
      <c r="S13" s="7">
        <f t="shared" si="10"/>
        <v>0.79300291545189494</v>
      </c>
      <c r="T13" s="7">
        <f t="shared" si="9"/>
        <v>-0.20736451737205841</v>
      </c>
      <c r="W13" s="7" t="s">
        <v>29</v>
      </c>
      <c r="X13">
        <f>PRODUCT(S11:S135)-PRODUCT(J124:J243)</f>
        <v>1.3492337243601356</v>
      </c>
    </row>
    <row r="14" spans="1:27" ht="15.75" x14ac:dyDescent="0.25">
      <c r="A14" s="4">
        <v>42272</v>
      </c>
      <c r="B14">
        <v>2.63</v>
      </c>
      <c r="C14">
        <f t="shared" si="2"/>
        <v>-3.6630036630036659E-2</v>
      </c>
      <c r="D14">
        <v>1.2147000000000001</v>
      </c>
      <c r="E14">
        <v>2.1623000000000001</v>
      </c>
      <c r="F14">
        <v>9.6707999999999998</v>
      </c>
      <c r="G14">
        <f t="shared" si="3"/>
        <v>11.8331</v>
      </c>
      <c r="H14">
        <f t="shared" si="4"/>
        <v>13.909420760000001</v>
      </c>
      <c r="I14" s="15">
        <f t="shared" si="5"/>
        <v>3.5686747532226448E-4</v>
      </c>
      <c r="J14" s="15">
        <f t="shared" si="6"/>
        <v>1.0003568674753223</v>
      </c>
      <c r="K14">
        <f t="shared" si="7"/>
        <v>-3.6986904105358924E-2</v>
      </c>
      <c r="L14" s="36">
        <f t="shared" si="8"/>
        <v>1.3680310752990168E-3</v>
      </c>
      <c r="M14" s="7"/>
      <c r="N14" s="7"/>
      <c r="O14" s="7"/>
      <c r="P14" s="9">
        <v>42438</v>
      </c>
      <c r="Q14" s="7">
        <v>2.58</v>
      </c>
      <c r="R14" s="7">
        <v>-5.1470588235294004E-2</v>
      </c>
      <c r="S14" s="7">
        <f t="shared" si="10"/>
        <v>0.94852941176470595</v>
      </c>
      <c r="T14" s="7">
        <f t="shared" si="9"/>
        <v>-5.1840286628156942E-2</v>
      </c>
      <c r="W14" s="7" t="s">
        <v>31</v>
      </c>
      <c r="X14">
        <f>X12/125</f>
        <v>9.4116941674136177E-3</v>
      </c>
    </row>
    <row r="15" spans="1:27" ht="15.75" x14ac:dyDescent="0.25">
      <c r="A15" s="4">
        <v>42275</v>
      </c>
      <c r="B15">
        <v>2.42</v>
      </c>
      <c r="C15">
        <f t="shared" si="2"/>
        <v>-7.9847908745247137E-2</v>
      </c>
      <c r="D15">
        <v>1.2432000000000001</v>
      </c>
      <c r="E15">
        <v>2.0949</v>
      </c>
      <c r="F15">
        <v>9.7843</v>
      </c>
      <c r="G15">
        <f t="shared" si="3"/>
        <v>11.879200000000001</v>
      </c>
      <c r="H15">
        <f t="shared" si="4"/>
        <v>14.258741760000003</v>
      </c>
      <c r="I15" s="15">
        <f t="shared" si="5"/>
        <v>3.6525944488197126E-4</v>
      </c>
      <c r="J15" s="15">
        <f t="shared" si="6"/>
        <v>1.000365259444882</v>
      </c>
      <c r="K15">
        <f t="shared" si="7"/>
        <v>-8.0213168190129108E-2</v>
      </c>
      <c r="L15" s="36">
        <f t="shared" si="8"/>
        <v>6.4341523510979401E-3</v>
      </c>
      <c r="M15" s="7"/>
      <c r="N15" s="7"/>
      <c r="O15" s="7"/>
      <c r="P15" s="9">
        <v>42439</v>
      </c>
      <c r="Q15" s="7">
        <v>2.48</v>
      </c>
      <c r="R15" s="7">
        <v>-3.8759689922480654E-2</v>
      </c>
      <c r="S15" s="7">
        <f t="shared" si="10"/>
        <v>0.96124031007751931</v>
      </c>
      <c r="T15" s="7">
        <f t="shared" si="9"/>
        <v>-3.9130043246034384E-2</v>
      </c>
      <c r="W15" s="11" t="s">
        <v>32</v>
      </c>
      <c r="X15">
        <f>X13/125</f>
        <v>1.0793869794881084E-2</v>
      </c>
    </row>
    <row r="16" spans="1:27" ht="15.75" x14ac:dyDescent="0.25">
      <c r="A16" s="4">
        <v>42276</v>
      </c>
      <c r="B16">
        <v>2.39</v>
      </c>
      <c r="C16">
        <f t="shared" si="2"/>
        <v>-1.2396694214875952E-2</v>
      </c>
      <c r="D16">
        <v>1.2429000000000001</v>
      </c>
      <c r="E16">
        <v>2.0508000000000002</v>
      </c>
      <c r="F16">
        <v>9.7726000000000006</v>
      </c>
      <c r="G16">
        <f t="shared" si="3"/>
        <v>11.823400000000001</v>
      </c>
      <c r="H16">
        <f t="shared" si="4"/>
        <v>14.197164540000003</v>
      </c>
      <c r="I16" s="15">
        <f t="shared" si="5"/>
        <v>3.6378199380160403E-4</v>
      </c>
      <c r="J16" s="15">
        <f t="shared" si="6"/>
        <v>1.0003637819938016</v>
      </c>
      <c r="K16">
        <f t="shared" si="7"/>
        <v>-1.2760476208677556E-2</v>
      </c>
      <c r="L16" s="36">
        <f t="shared" si="8"/>
        <v>1.6282975307222594E-4</v>
      </c>
      <c r="M16" s="7"/>
      <c r="N16" s="7"/>
      <c r="O16" s="7"/>
      <c r="P16" s="9">
        <v>42440</v>
      </c>
      <c r="Q16" s="7">
        <v>2.35</v>
      </c>
      <c r="R16" s="7">
        <v>-5.2419354838709638E-2</v>
      </c>
      <c r="S16" s="7">
        <f t="shared" si="10"/>
        <v>0.94758064516129037</v>
      </c>
      <c r="T16" s="7">
        <f t="shared" si="9"/>
        <v>-5.2793957576259827E-2</v>
      </c>
      <c r="W16" s="11" t="s">
        <v>39</v>
      </c>
      <c r="X16">
        <f>SUM(U11:U131)/125</f>
        <v>0</v>
      </c>
    </row>
    <row r="17" spans="1:24" ht="15.75" x14ac:dyDescent="0.25">
      <c r="A17" s="4">
        <v>42277</v>
      </c>
      <c r="B17">
        <v>2.44</v>
      </c>
      <c r="C17">
        <f t="shared" si="2"/>
        <v>2.0920502092050135E-2</v>
      </c>
      <c r="D17">
        <v>1.2433000000000001</v>
      </c>
      <c r="E17">
        <v>2.0367999999999999</v>
      </c>
      <c r="F17">
        <v>9.6963000000000008</v>
      </c>
      <c r="G17">
        <f t="shared" si="3"/>
        <v>11.7331</v>
      </c>
      <c r="H17">
        <f t="shared" si="4"/>
        <v>14.092209790000002</v>
      </c>
      <c r="I17" s="15">
        <f t="shared" si="5"/>
        <v>3.612619332549194E-4</v>
      </c>
      <c r="J17" s="15">
        <f t="shared" si="6"/>
        <v>1.0003612619332549</v>
      </c>
      <c r="K17">
        <f t="shared" si="7"/>
        <v>2.0559240158795216E-2</v>
      </c>
      <c r="L17" s="36">
        <f t="shared" si="8"/>
        <v>4.2268235590701796E-4</v>
      </c>
      <c r="M17" s="7"/>
      <c r="N17" s="7"/>
      <c r="O17" s="7"/>
      <c r="P17" s="9">
        <v>42443</v>
      </c>
      <c r="Q17" s="7">
        <v>2.71</v>
      </c>
      <c r="R17" s="7">
        <v>0.15319148936170207</v>
      </c>
      <c r="S17" s="7">
        <f t="shared" si="10"/>
        <v>1.1531914893617021</v>
      </c>
      <c r="T17" s="7">
        <f t="shared" si="9"/>
        <v>0.15281654849460308</v>
      </c>
      <c r="W17" s="11" t="s">
        <v>40</v>
      </c>
      <c r="X17">
        <f>SQRT(X16)</f>
        <v>0</v>
      </c>
    </row>
    <row r="18" spans="1:24" ht="15.75" x14ac:dyDescent="0.25">
      <c r="A18" s="4">
        <v>42278</v>
      </c>
      <c r="B18">
        <v>2.36</v>
      </c>
      <c r="C18">
        <f t="shared" si="2"/>
        <v>-3.2786885245901669E-2</v>
      </c>
      <c r="D18">
        <v>1.2397</v>
      </c>
      <c r="E18">
        <v>2.0367999999999999</v>
      </c>
      <c r="F18">
        <v>9.6281999999999996</v>
      </c>
      <c r="G18">
        <f t="shared" si="3"/>
        <v>11.664999999999999</v>
      </c>
      <c r="H18">
        <f t="shared" si="4"/>
        <v>13.972879539999999</v>
      </c>
      <c r="I18" s="15">
        <f t="shared" si="5"/>
        <v>3.583938935920461E-4</v>
      </c>
      <c r="J18" s="15">
        <f t="shared" si="6"/>
        <v>1.000358393893592</v>
      </c>
      <c r="K18">
        <f t="shared" si="7"/>
        <v>-3.3145279139493715E-2</v>
      </c>
      <c r="L18" s="36">
        <f t="shared" si="8"/>
        <v>1.0986095292349572E-3</v>
      </c>
      <c r="M18" s="7"/>
      <c r="N18" s="7"/>
      <c r="O18" s="7"/>
      <c r="P18" s="9">
        <v>42444</v>
      </c>
      <c r="Q18" s="7">
        <v>2.38</v>
      </c>
      <c r="R18" s="7">
        <v>-0.12177121771217715</v>
      </c>
      <c r="S18" s="7">
        <f t="shared" si="10"/>
        <v>0.87822878228782286</v>
      </c>
      <c r="T18" s="7">
        <f t="shared" si="9"/>
        <v>-0.12214561332013231</v>
      </c>
      <c r="W18" s="11" t="s">
        <v>41</v>
      </c>
      <c r="X18">
        <f>SUM(V11:V131)/125</f>
        <v>0</v>
      </c>
    </row>
    <row r="19" spans="1:24" ht="15.75" x14ac:dyDescent="0.25">
      <c r="A19" s="4">
        <v>42279</v>
      </c>
      <c r="B19">
        <v>2.56</v>
      </c>
      <c r="C19">
        <f t="shared" si="2"/>
        <v>8.4745762711864486E-2</v>
      </c>
      <c r="D19">
        <v>1.2697000000000001</v>
      </c>
      <c r="E19">
        <v>1.9929000000000001</v>
      </c>
      <c r="F19">
        <v>9.5782000000000007</v>
      </c>
      <c r="G19">
        <f t="shared" si="3"/>
        <v>11.571100000000001</v>
      </c>
      <c r="H19">
        <f t="shared" si="4"/>
        <v>14.154340540000002</v>
      </c>
      <c r="I19" s="15">
        <f t="shared" si="5"/>
        <v>3.6275402904606402E-4</v>
      </c>
      <c r="J19" s="15">
        <f t="shared" si="6"/>
        <v>1.0003627540290461</v>
      </c>
      <c r="K19">
        <f t="shared" si="7"/>
        <v>8.4383008682818422E-2</v>
      </c>
      <c r="L19" s="36">
        <f t="shared" si="8"/>
        <v>7.1204921543646096E-3</v>
      </c>
      <c r="M19" s="7"/>
      <c r="N19" s="7"/>
      <c r="O19" s="7"/>
      <c r="P19" s="9">
        <v>42445</v>
      </c>
      <c r="Q19" s="7">
        <v>2.5300000000000002</v>
      </c>
      <c r="R19" s="7">
        <v>6.3025210084033764E-2</v>
      </c>
      <c r="S19" s="7">
        <f t="shared" si="10"/>
        <v>1.0630252100840338</v>
      </c>
      <c r="T19" s="7">
        <f t="shared" si="9"/>
        <v>6.2651052292435214E-2</v>
      </c>
      <c r="W19" s="11" t="s">
        <v>42</v>
      </c>
      <c r="X19">
        <f>SQRT(X18)</f>
        <v>0</v>
      </c>
    </row>
    <row r="20" spans="1:24" ht="15.75" x14ac:dyDescent="0.25">
      <c r="A20" s="4">
        <v>42282</v>
      </c>
      <c r="B20">
        <v>2.94</v>
      </c>
      <c r="C20">
        <f t="shared" si="2"/>
        <v>0.14843749999999994</v>
      </c>
      <c r="D20">
        <v>1.3296999999999999</v>
      </c>
      <c r="E20">
        <v>2.0562</v>
      </c>
      <c r="F20">
        <v>9.4962999999999997</v>
      </c>
      <c r="G20">
        <f t="shared" si="3"/>
        <v>11.5525</v>
      </c>
      <c r="H20">
        <f t="shared" si="4"/>
        <v>14.68343011</v>
      </c>
      <c r="I20" s="15">
        <f t="shared" si="5"/>
        <v>3.7542761929287849E-4</v>
      </c>
      <c r="J20" s="15">
        <f t="shared" si="6"/>
        <v>1.0003754276192929</v>
      </c>
      <c r="K20">
        <f t="shared" si="7"/>
        <v>0.14806207238070707</v>
      </c>
      <c r="L20" s="36">
        <f t="shared" si="8"/>
        <v>2.1922377277669738E-2</v>
      </c>
      <c r="M20" s="7"/>
      <c r="N20" s="7"/>
      <c r="O20" s="7"/>
      <c r="P20" s="9">
        <v>42446</v>
      </c>
      <c r="Q20" s="7">
        <v>2.84</v>
      </c>
      <c r="R20" s="7">
        <v>0.12252964426877454</v>
      </c>
      <c r="S20" s="7">
        <f t="shared" si="10"/>
        <v>1.1225296442687744</v>
      </c>
      <c r="T20" s="7">
        <f t="shared" si="9"/>
        <v>0.122155984757902</v>
      </c>
    </row>
    <row r="21" spans="1:24" ht="15.75" x14ac:dyDescent="0.25">
      <c r="A21" s="4">
        <v>42283</v>
      </c>
      <c r="B21">
        <v>3.51</v>
      </c>
      <c r="C21">
        <f t="shared" si="2"/>
        <v>0.1938775510204081</v>
      </c>
      <c r="D21">
        <v>1.3065</v>
      </c>
      <c r="E21">
        <v>2.0314999999999999</v>
      </c>
      <c r="F21">
        <v>9.4918999999999993</v>
      </c>
      <c r="G21">
        <f t="shared" si="3"/>
        <v>11.523399999999999</v>
      </c>
      <c r="H21">
        <f t="shared" si="4"/>
        <v>14.432667349999999</v>
      </c>
      <c r="I21" s="15">
        <f t="shared" si="5"/>
        <v>3.6942823812124992E-4</v>
      </c>
      <c r="J21" s="15">
        <f t="shared" si="6"/>
        <v>1.0003694282381212</v>
      </c>
      <c r="K21">
        <f t="shared" si="7"/>
        <v>0.19350812278228685</v>
      </c>
      <c r="L21" s="36">
        <f t="shared" si="8"/>
        <v>3.7445393582724605E-2</v>
      </c>
      <c r="M21" s="7"/>
      <c r="N21" s="7"/>
      <c r="O21" s="7"/>
      <c r="P21" s="9">
        <v>42447</v>
      </c>
      <c r="Q21" s="7">
        <v>3.07</v>
      </c>
      <c r="R21" s="7">
        <v>8.098591549295775E-2</v>
      </c>
      <c r="S21" s="7">
        <f t="shared" si="10"/>
        <v>1.0809859154929577</v>
      </c>
      <c r="T21" s="7">
        <f t="shared" si="9"/>
        <v>8.0613731628891072E-2</v>
      </c>
    </row>
    <row r="22" spans="1:24" ht="15.75" x14ac:dyDescent="0.25">
      <c r="A22" s="4">
        <v>42284</v>
      </c>
      <c r="B22">
        <v>2.94</v>
      </c>
      <c r="C22">
        <f t="shared" si="2"/>
        <v>-0.16239316239316237</v>
      </c>
      <c r="D22">
        <v>1.2685999999999999</v>
      </c>
      <c r="E22">
        <v>2.0668000000000002</v>
      </c>
      <c r="F22">
        <v>9.4591999999999992</v>
      </c>
      <c r="G22">
        <f t="shared" si="3"/>
        <v>11.526</v>
      </c>
      <c r="H22">
        <f t="shared" si="4"/>
        <v>14.06674112</v>
      </c>
      <c r="I22" s="15">
        <f t="shared" si="5"/>
        <v>3.6065005837926378E-4</v>
      </c>
      <c r="J22" s="15">
        <f t="shared" si="6"/>
        <v>1.0003606500583793</v>
      </c>
      <c r="K22">
        <f t="shared" si="7"/>
        <v>-0.16275381245154164</v>
      </c>
      <c r="L22" s="36">
        <f t="shared" si="8"/>
        <v>2.648880346751159E-2</v>
      </c>
      <c r="M22" s="7"/>
      <c r="N22" s="7"/>
      <c r="O22" s="7"/>
      <c r="P22" s="9">
        <v>42450</v>
      </c>
      <c r="Q22" s="7">
        <v>3.06</v>
      </c>
      <c r="R22" s="7">
        <v>-3.2573289902279438E-3</v>
      </c>
      <c r="S22" s="7">
        <f t="shared" si="10"/>
        <v>0.9967426710097721</v>
      </c>
      <c r="T22" s="7">
        <f t="shared" si="9"/>
        <v>-3.6295439518371623E-3</v>
      </c>
    </row>
    <row r="23" spans="1:24" ht="15.75" x14ac:dyDescent="0.25">
      <c r="A23" s="4">
        <v>42285</v>
      </c>
      <c r="B23">
        <v>3.12</v>
      </c>
      <c r="C23">
        <f t="shared" si="2"/>
        <v>6.1224489795918421E-2</v>
      </c>
      <c r="D23">
        <v>1.2799</v>
      </c>
      <c r="E23">
        <v>2.1040000000000001</v>
      </c>
      <c r="F23">
        <v>9.4025999999999996</v>
      </c>
      <c r="G23">
        <f t="shared" si="3"/>
        <v>11.506599999999999</v>
      </c>
      <c r="H23">
        <f t="shared" si="4"/>
        <v>14.138387739999999</v>
      </c>
      <c r="I23" s="15">
        <f t="shared" si="5"/>
        <v>3.6237099321256849E-4</v>
      </c>
      <c r="J23" s="15">
        <f t="shared" si="6"/>
        <v>1.0003623709932126</v>
      </c>
      <c r="K23">
        <f t="shared" si="7"/>
        <v>6.0862118802705853E-2</v>
      </c>
      <c r="L23" s="36">
        <f t="shared" si="8"/>
        <v>3.7041975051546813E-3</v>
      </c>
      <c r="M23" s="7"/>
      <c r="N23" s="7"/>
      <c r="O23" s="7"/>
      <c r="P23" s="9">
        <v>42451</v>
      </c>
      <c r="Q23" s="7">
        <v>3.06</v>
      </c>
      <c r="R23" s="7">
        <v>0</v>
      </c>
      <c r="S23" s="7">
        <f t="shared" si="10"/>
        <v>1</v>
      </c>
      <c r="T23" s="7">
        <f t="shared" si="9"/>
        <v>-3.745586425818459E-4</v>
      </c>
    </row>
    <row r="24" spans="1:24" ht="15.75" x14ac:dyDescent="0.25">
      <c r="A24" s="4">
        <v>42286</v>
      </c>
      <c r="B24">
        <v>3.05</v>
      </c>
      <c r="C24">
        <f t="shared" si="2"/>
        <v>-2.2435897435897526E-2</v>
      </c>
      <c r="D24">
        <v>1.2798</v>
      </c>
      <c r="E24">
        <v>2.0880999999999998</v>
      </c>
      <c r="F24">
        <v>9.3792000000000009</v>
      </c>
      <c r="G24">
        <f t="shared" si="3"/>
        <v>11.467300000000002</v>
      </c>
      <c r="H24">
        <f t="shared" si="4"/>
        <v>14.091600160000002</v>
      </c>
      <c r="I24" s="15">
        <f t="shared" si="5"/>
        <v>3.6124728872288792E-4</v>
      </c>
      <c r="J24" s="15">
        <f t="shared" si="6"/>
        <v>1.0003612472887229</v>
      </c>
      <c r="K24">
        <f t="shared" si="7"/>
        <v>-2.2797144724620414E-2</v>
      </c>
      <c r="L24" s="36">
        <f t="shared" si="8"/>
        <v>5.1970980759528842E-4</v>
      </c>
      <c r="M24" s="7"/>
      <c r="N24" s="7"/>
      <c r="O24" s="7"/>
      <c r="P24" s="9">
        <v>42452</v>
      </c>
      <c r="Q24" s="7">
        <v>2.6</v>
      </c>
      <c r="R24" s="7">
        <v>-0.15032679738562091</v>
      </c>
      <c r="S24" s="7">
        <f t="shared" si="10"/>
        <v>0.84967320261437906</v>
      </c>
      <c r="T24" s="7">
        <f t="shared" si="9"/>
        <v>-0.15069957110965668</v>
      </c>
    </row>
    <row r="25" spans="1:24" ht="15.75" x14ac:dyDescent="0.25">
      <c r="A25" s="4">
        <v>42289</v>
      </c>
      <c r="B25">
        <v>2.96</v>
      </c>
      <c r="C25">
        <f t="shared" si="2"/>
        <v>-2.9508196721311431E-2</v>
      </c>
      <c r="D25">
        <v>1.2695000000000001</v>
      </c>
      <c r="E25">
        <v>2.0880999999999998</v>
      </c>
      <c r="F25">
        <v>9.3475000000000001</v>
      </c>
      <c r="G25">
        <f t="shared" si="3"/>
        <v>11.435600000000001</v>
      </c>
      <c r="H25">
        <f t="shared" si="4"/>
        <v>13.954751250000001</v>
      </c>
      <c r="I25" s="15">
        <f t="shared" si="5"/>
        <v>3.5795792769155454E-4</v>
      </c>
      <c r="J25" s="15">
        <f t="shared" si="6"/>
        <v>1.0003579579276916</v>
      </c>
      <c r="K25">
        <f t="shared" si="7"/>
        <v>-2.9866154649002986E-2</v>
      </c>
      <c r="L25" s="36">
        <f t="shared" si="8"/>
        <v>8.9198719351816266E-4</v>
      </c>
      <c r="M25" s="7"/>
      <c r="N25" s="7"/>
      <c r="O25" s="7"/>
      <c r="P25" s="9">
        <v>42453</v>
      </c>
      <c r="Q25" s="7">
        <v>2.82</v>
      </c>
      <c r="R25" s="7">
        <v>8.4615384615384523E-2</v>
      </c>
      <c r="S25" s="7">
        <f t="shared" si="10"/>
        <v>1.0846153846153845</v>
      </c>
      <c r="T25" s="7">
        <f t="shared" si="9"/>
        <v>8.4243374192052953E-2</v>
      </c>
    </row>
    <row r="26" spans="1:24" ht="15.75" x14ac:dyDescent="0.25">
      <c r="A26" s="4">
        <v>42290</v>
      </c>
      <c r="B26">
        <v>2.85</v>
      </c>
      <c r="C26">
        <f t="shared" si="2"/>
        <v>-3.7162162162162123E-2</v>
      </c>
      <c r="D26">
        <v>1.2748999999999999</v>
      </c>
      <c r="E26">
        <v>2.0438999999999998</v>
      </c>
      <c r="F26">
        <v>9.3893000000000004</v>
      </c>
      <c r="G26">
        <f t="shared" si="3"/>
        <v>11.433199999999999</v>
      </c>
      <c r="H26">
        <f t="shared" si="4"/>
        <v>14.014318569999997</v>
      </c>
      <c r="I26" s="15">
        <f t="shared" si="5"/>
        <v>3.5939019809361206E-4</v>
      </c>
      <c r="J26" s="15">
        <f t="shared" si="6"/>
        <v>1.0003593901980936</v>
      </c>
      <c r="K26">
        <f t="shared" si="7"/>
        <v>-3.7521552360255735E-2</v>
      </c>
      <c r="L26" s="36">
        <f t="shared" si="8"/>
        <v>1.4078668915234126E-3</v>
      </c>
      <c r="M26" s="7"/>
      <c r="N26" s="7"/>
      <c r="O26" s="7"/>
      <c r="P26" s="9">
        <v>42457</v>
      </c>
      <c r="Q26" s="7">
        <v>2.79</v>
      </c>
      <c r="R26" s="7">
        <v>-1.0638297872340358E-2</v>
      </c>
      <c r="S26" s="7">
        <f t="shared" si="10"/>
        <v>0.98936170212765961</v>
      </c>
      <c r="T26" s="7">
        <f t="shared" si="9"/>
        <v>-1.1011153765584897E-2</v>
      </c>
    </row>
    <row r="27" spans="1:24" ht="15.75" x14ac:dyDescent="0.25">
      <c r="A27" s="4">
        <v>42291</v>
      </c>
      <c r="B27">
        <v>2.83</v>
      </c>
      <c r="C27">
        <f t="shared" si="2"/>
        <v>-7.017543859649129E-3</v>
      </c>
      <c r="D27">
        <v>1.2745</v>
      </c>
      <c r="E27">
        <v>1.9718</v>
      </c>
      <c r="F27">
        <v>9.4246999999999996</v>
      </c>
      <c r="G27">
        <f t="shared" si="3"/>
        <v>11.3965</v>
      </c>
      <c r="H27">
        <f t="shared" si="4"/>
        <v>13.98358015</v>
      </c>
      <c r="I27" s="15">
        <f t="shared" si="5"/>
        <v>3.5865119931188794E-4</v>
      </c>
      <c r="J27" s="15">
        <f t="shared" si="6"/>
        <v>1.0003586511993119</v>
      </c>
      <c r="K27">
        <f t="shared" si="7"/>
        <v>-7.3761950589610169E-3</v>
      </c>
      <c r="L27" s="36">
        <f t="shared" si="8"/>
        <v>5.4408253547840917E-5</v>
      </c>
      <c r="M27" s="7"/>
      <c r="N27" s="7"/>
      <c r="O27" s="7"/>
      <c r="P27" s="9">
        <v>42458</v>
      </c>
      <c r="Q27" s="7">
        <v>3.01</v>
      </c>
      <c r="R27" s="7">
        <v>7.885304659498199E-2</v>
      </c>
      <c r="S27" s="7">
        <f t="shared" si="10"/>
        <v>1.0788530465949819</v>
      </c>
      <c r="T27" s="7">
        <f t="shared" si="9"/>
        <v>7.8479302349918012E-2</v>
      </c>
    </row>
    <row r="28" spans="1:24" ht="15.75" x14ac:dyDescent="0.25">
      <c r="A28" s="4">
        <v>42292</v>
      </c>
      <c r="B28">
        <v>2.94</v>
      </c>
      <c r="C28">
        <f t="shared" si="2"/>
        <v>3.8869257950529992E-2</v>
      </c>
      <c r="D28">
        <v>1.2961</v>
      </c>
      <c r="E28">
        <v>2.0175000000000001</v>
      </c>
      <c r="F28">
        <v>9.3559000000000001</v>
      </c>
      <c r="G28">
        <f t="shared" si="3"/>
        <v>11.3734</v>
      </c>
      <c r="H28">
        <f t="shared" si="4"/>
        <v>14.143681990000001</v>
      </c>
      <c r="I28" s="15">
        <f t="shared" si="5"/>
        <v>3.6249811709554436E-4</v>
      </c>
      <c r="J28" s="15">
        <f t="shared" si="6"/>
        <v>1.0003624981170955</v>
      </c>
      <c r="K28">
        <f t="shared" si="7"/>
        <v>3.8506759833434448E-2</v>
      </c>
      <c r="L28" s="36">
        <f t="shared" si="8"/>
        <v>1.4827705528698005E-3</v>
      </c>
      <c r="M28" s="7"/>
      <c r="N28" s="7"/>
      <c r="O28" s="7"/>
      <c r="P28" s="9">
        <v>42459</v>
      </c>
      <c r="Q28" s="7">
        <v>2.92</v>
      </c>
      <c r="R28" s="7">
        <v>-2.9900332225913578E-2</v>
      </c>
      <c r="S28" s="7">
        <f t="shared" si="10"/>
        <v>0.9700996677740864</v>
      </c>
      <c r="T28" s="7">
        <f t="shared" si="9"/>
        <v>-3.027315210470825E-2</v>
      </c>
    </row>
    <row r="29" spans="1:24" ht="15.75" x14ac:dyDescent="0.25">
      <c r="A29" s="4">
        <v>42293</v>
      </c>
      <c r="B29">
        <v>2.81</v>
      </c>
      <c r="C29">
        <f t="shared" si="2"/>
        <v>-4.4217687074829898E-2</v>
      </c>
      <c r="D29">
        <v>1.2988</v>
      </c>
      <c r="E29">
        <v>2.0333999999999999</v>
      </c>
      <c r="F29">
        <v>9.3609000000000009</v>
      </c>
      <c r="G29">
        <f t="shared" si="3"/>
        <v>11.394300000000001</v>
      </c>
      <c r="H29">
        <f t="shared" si="4"/>
        <v>14.191336920000001</v>
      </c>
      <c r="I29" s="15">
        <f t="shared" si="5"/>
        <v>3.636421278350177E-4</v>
      </c>
      <c r="J29" s="15">
        <f t="shared" si="6"/>
        <v>1.000363642127835</v>
      </c>
      <c r="K29">
        <f t="shared" si="7"/>
        <v>-4.4581329202664916E-2</v>
      </c>
      <c r="L29" s="36">
        <f t="shared" si="8"/>
        <v>1.9874949134763838E-3</v>
      </c>
      <c r="M29" s="7"/>
      <c r="N29" s="7"/>
      <c r="O29" s="7"/>
      <c r="P29" s="9">
        <v>42460</v>
      </c>
      <c r="Q29" s="7">
        <v>3</v>
      </c>
      <c r="R29" s="7">
        <v>2.7397260273972629E-2</v>
      </c>
      <c r="S29" s="7">
        <f t="shared" si="10"/>
        <v>1.0273972602739727</v>
      </c>
      <c r="T29" s="7">
        <f t="shared" si="9"/>
        <v>2.7017480233253371E-2</v>
      </c>
    </row>
    <row r="30" spans="1:24" ht="15.75" x14ac:dyDescent="0.25">
      <c r="A30" s="4">
        <v>42296</v>
      </c>
      <c r="B30">
        <v>2.71</v>
      </c>
      <c r="C30">
        <f t="shared" si="2"/>
        <v>-3.5587188612099675E-2</v>
      </c>
      <c r="D30">
        <v>1.2966</v>
      </c>
      <c r="E30">
        <v>2.0228000000000002</v>
      </c>
      <c r="F30">
        <v>9.3887</v>
      </c>
      <c r="G30">
        <f t="shared" si="3"/>
        <v>11.4115</v>
      </c>
      <c r="H30">
        <f t="shared" si="4"/>
        <v>14.19618842</v>
      </c>
      <c r="I30" s="15">
        <f t="shared" si="5"/>
        <v>3.6375856690096242E-4</v>
      </c>
      <c r="J30" s="15">
        <f t="shared" si="6"/>
        <v>1.000363758566901</v>
      </c>
      <c r="K30">
        <f t="shared" si="7"/>
        <v>-3.5950947179000638E-2</v>
      </c>
      <c r="L30" s="36">
        <f t="shared" si="8"/>
        <v>1.292470603067294E-3</v>
      </c>
      <c r="M30" s="7"/>
      <c r="N30" s="7"/>
      <c r="O30" s="7"/>
      <c r="P30" s="9">
        <v>42461</v>
      </c>
      <c r="Q30" s="7">
        <v>2.99</v>
      </c>
      <c r="R30" s="7">
        <v>-3.3333333333332624E-3</v>
      </c>
      <c r="S30" s="7">
        <f t="shared" si="10"/>
        <v>0.9966666666666667</v>
      </c>
      <c r="T30" s="7">
        <f t="shared" si="9"/>
        <v>-3.7108316531536309E-3</v>
      </c>
    </row>
    <row r="31" spans="1:24" ht="15.75" x14ac:dyDescent="0.25">
      <c r="A31" s="4">
        <v>42297</v>
      </c>
      <c r="B31">
        <v>2.66</v>
      </c>
      <c r="C31">
        <f t="shared" si="2"/>
        <v>-1.8450184501844952E-2</v>
      </c>
      <c r="D31">
        <v>1.2972999999999999</v>
      </c>
      <c r="E31">
        <v>2.0670000000000002</v>
      </c>
      <c r="F31">
        <v>9.3926999999999996</v>
      </c>
      <c r="G31">
        <f t="shared" si="3"/>
        <v>11.4597</v>
      </c>
      <c r="H31">
        <f t="shared" si="4"/>
        <v>14.252149709999999</v>
      </c>
      <c r="I31" s="15">
        <f t="shared" si="5"/>
        <v>3.6510131669675872E-4</v>
      </c>
      <c r="J31" s="15">
        <f t="shared" si="6"/>
        <v>1.0003651013166968</v>
      </c>
      <c r="K31">
        <f t="shared" si="7"/>
        <v>-1.8815285818541711E-2</v>
      </c>
      <c r="L31" s="36">
        <f t="shared" si="8"/>
        <v>3.5401498043341684E-4</v>
      </c>
      <c r="M31" s="7"/>
      <c r="N31" s="7"/>
      <c r="O31" s="7"/>
      <c r="P31" s="9">
        <v>42464</v>
      </c>
      <c r="Q31" s="7">
        <v>2.86</v>
      </c>
      <c r="R31" s="7">
        <v>-4.3478260869565327E-2</v>
      </c>
      <c r="S31" s="7">
        <f t="shared" si="10"/>
        <v>0.9565217391304347</v>
      </c>
      <c r="T31" s="7">
        <f t="shared" si="9"/>
        <v>-4.3855970460081967E-2</v>
      </c>
    </row>
    <row r="32" spans="1:24" ht="15.75" x14ac:dyDescent="0.25">
      <c r="A32" s="4">
        <v>42298</v>
      </c>
      <c r="B32">
        <v>2.6</v>
      </c>
      <c r="C32">
        <f t="shared" si="2"/>
        <v>-2.2556390977443629E-2</v>
      </c>
      <c r="D32">
        <v>1.2993999999999999</v>
      </c>
      <c r="E32">
        <v>2.0228000000000002</v>
      </c>
      <c r="F32">
        <v>9.407</v>
      </c>
      <c r="G32">
        <f t="shared" si="3"/>
        <v>11.4298</v>
      </c>
      <c r="H32">
        <f t="shared" si="4"/>
        <v>14.246255799999998</v>
      </c>
      <c r="I32" s="15">
        <f t="shared" si="5"/>
        <v>3.6495992758722728E-4</v>
      </c>
      <c r="J32" s="15">
        <f t="shared" si="6"/>
        <v>1.0003649599275872</v>
      </c>
      <c r="K32">
        <f t="shared" si="7"/>
        <v>-2.2921350905030856E-2</v>
      </c>
      <c r="L32" s="36">
        <f t="shared" si="8"/>
        <v>5.2538832731155883E-4</v>
      </c>
      <c r="M32" s="7"/>
      <c r="N32" s="7"/>
      <c r="O32" s="7"/>
      <c r="P32" s="9">
        <v>42465</v>
      </c>
      <c r="Q32" s="7">
        <v>2.9</v>
      </c>
      <c r="R32" s="7">
        <v>1.3986013986014E-2</v>
      </c>
      <c r="S32" s="7">
        <f t="shared" si="10"/>
        <v>1.013986013986014</v>
      </c>
      <c r="T32" s="7">
        <f t="shared" si="9"/>
        <v>1.3608576624787804E-2</v>
      </c>
    </row>
    <row r="33" spans="1:20" ht="15.75" x14ac:dyDescent="0.25">
      <c r="A33" s="4">
        <v>42299</v>
      </c>
      <c r="B33">
        <v>2.62</v>
      </c>
      <c r="C33">
        <f t="shared" si="2"/>
        <v>7.6923076923076988E-3</v>
      </c>
      <c r="D33">
        <v>1.2925</v>
      </c>
      <c r="E33">
        <v>2.0263</v>
      </c>
      <c r="F33">
        <v>9.3343000000000007</v>
      </c>
      <c r="G33">
        <f t="shared" si="3"/>
        <v>11.360600000000002</v>
      </c>
      <c r="H33">
        <f t="shared" si="4"/>
        <v>14.090882750000002</v>
      </c>
      <c r="I33" s="15">
        <f t="shared" si="5"/>
        <v>3.6123005499977268E-4</v>
      </c>
      <c r="J33" s="15">
        <f t="shared" si="6"/>
        <v>1.0003612300549998</v>
      </c>
      <c r="K33">
        <f t="shared" si="7"/>
        <v>7.3310776373079261E-3</v>
      </c>
      <c r="L33" s="36">
        <f t="shared" si="8"/>
        <v>5.3744699324236363E-5</v>
      </c>
      <c r="M33" s="7"/>
      <c r="N33" s="7"/>
      <c r="O33" s="7"/>
      <c r="P33" s="9">
        <v>42466</v>
      </c>
      <c r="Q33" s="7">
        <v>2.94</v>
      </c>
      <c r="R33" s="7">
        <v>1.3793103448275874E-2</v>
      </c>
      <c r="S33" s="7">
        <f t="shared" si="10"/>
        <v>1.0137931034482759</v>
      </c>
      <c r="T33" s="7">
        <f t="shared" si="9"/>
        <v>1.341125706904321E-2</v>
      </c>
    </row>
    <row r="34" spans="1:20" ht="15.75" x14ac:dyDescent="0.25">
      <c r="A34" s="4">
        <v>42300</v>
      </c>
      <c r="B34">
        <v>2.65</v>
      </c>
      <c r="C34">
        <f t="shared" si="2"/>
        <v>1.1450381679389238E-2</v>
      </c>
      <c r="D34">
        <v>1.29</v>
      </c>
      <c r="E34">
        <v>2.0865999999999998</v>
      </c>
      <c r="F34">
        <v>9.3175000000000008</v>
      </c>
      <c r="G34">
        <f t="shared" si="3"/>
        <v>11.4041</v>
      </c>
      <c r="H34">
        <f t="shared" si="4"/>
        <v>14.106175</v>
      </c>
      <c r="I34" s="15">
        <f t="shared" si="5"/>
        <v>3.6159738416530196E-4</v>
      </c>
      <c r="J34" s="15">
        <f t="shared" si="6"/>
        <v>1.0003615973841653</v>
      </c>
      <c r="K34">
        <f t="shared" si="7"/>
        <v>1.1088784295223936E-2</v>
      </c>
      <c r="L34" s="36">
        <f t="shared" si="8"/>
        <v>1.2296113714600502E-4</v>
      </c>
      <c r="M34" s="7"/>
      <c r="N34" s="7"/>
      <c r="O34" s="7"/>
      <c r="P34" s="9">
        <v>42467</v>
      </c>
      <c r="Q34" s="7">
        <v>2.84</v>
      </c>
      <c r="R34" s="7">
        <v>-3.4013605442176902E-2</v>
      </c>
      <c r="S34" s="7">
        <f t="shared" si="10"/>
        <v>0.96598639455782309</v>
      </c>
      <c r="T34" s="7">
        <f t="shared" si="9"/>
        <v>-3.4395710046777765E-2</v>
      </c>
    </row>
    <row r="35" spans="1:20" ht="15.75" x14ac:dyDescent="0.25">
      <c r="A35" s="4">
        <v>42303</v>
      </c>
      <c r="B35">
        <v>2.62</v>
      </c>
      <c r="C35">
        <f t="shared" si="2"/>
        <v>-1.1320754716981058E-2</v>
      </c>
      <c r="D35">
        <v>1.2835000000000001</v>
      </c>
      <c r="E35">
        <v>2.0564</v>
      </c>
      <c r="F35">
        <v>9.3518000000000008</v>
      </c>
      <c r="G35">
        <f t="shared" si="3"/>
        <v>11.408200000000001</v>
      </c>
      <c r="H35">
        <f t="shared" si="4"/>
        <v>14.059435300000002</v>
      </c>
      <c r="I35" s="15">
        <f t="shared" si="5"/>
        <v>3.6047451375287309E-4</v>
      </c>
      <c r="J35" s="15">
        <f t="shared" si="6"/>
        <v>1.0003604745137529</v>
      </c>
      <c r="K35">
        <f t="shared" si="7"/>
        <v>-1.1681229230733932E-2</v>
      </c>
      <c r="L35" s="36">
        <f t="shared" si="8"/>
        <v>1.3645111634095285E-4</v>
      </c>
      <c r="M35" s="7"/>
      <c r="N35" s="7"/>
      <c r="O35" s="7"/>
      <c r="P35" s="9">
        <v>42468</v>
      </c>
      <c r="Q35" s="7">
        <v>3.05</v>
      </c>
      <c r="R35" s="7">
        <v>7.3943661971830971E-2</v>
      </c>
      <c r="S35" s="7">
        <f t="shared" si="10"/>
        <v>1.073943661971831</v>
      </c>
      <c r="T35" s="7">
        <f t="shared" si="9"/>
        <v>7.3559752042545029E-2</v>
      </c>
    </row>
    <row r="36" spans="1:20" ht="15.75" x14ac:dyDescent="0.25">
      <c r="A36" s="4">
        <v>42304</v>
      </c>
      <c r="B36">
        <v>2.63</v>
      </c>
      <c r="C36">
        <f t="shared" si="2"/>
        <v>3.8167938931296893E-3</v>
      </c>
      <c r="D36">
        <v>1.2826</v>
      </c>
      <c r="E36">
        <v>2.0369999999999999</v>
      </c>
      <c r="F36">
        <v>9.2766000000000002</v>
      </c>
      <c r="G36">
        <f t="shared" si="3"/>
        <v>11.313600000000001</v>
      </c>
      <c r="H36">
        <f t="shared" si="4"/>
        <v>13.935167160000002</v>
      </c>
      <c r="I36" s="15">
        <f t="shared" si="5"/>
        <v>3.5748687363867937E-4</v>
      </c>
      <c r="J36" s="15">
        <f t="shared" si="6"/>
        <v>1.0003574868736387</v>
      </c>
      <c r="K36">
        <f t="shared" si="7"/>
        <v>3.4593070194910099E-3</v>
      </c>
      <c r="L36" s="36">
        <f t="shared" si="8"/>
        <v>1.1966805055099775E-5</v>
      </c>
      <c r="M36" s="7"/>
      <c r="N36" s="7"/>
      <c r="O36" s="7"/>
      <c r="P36" s="9">
        <v>42471</v>
      </c>
      <c r="Q36" s="7">
        <v>3.5300000000000002</v>
      </c>
      <c r="R36" s="7">
        <v>0.15737704918032802</v>
      </c>
      <c r="S36" s="7">
        <f t="shared" si="10"/>
        <v>1.1573770491803281</v>
      </c>
      <c r="T36" s="7">
        <f t="shared" si="9"/>
        <v>0.15699045136655443</v>
      </c>
    </row>
    <row r="37" spans="1:20" ht="15.75" x14ac:dyDescent="0.25">
      <c r="A37" s="4">
        <v>42305</v>
      </c>
      <c r="B37">
        <v>2.64</v>
      </c>
      <c r="C37">
        <f t="shared" si="2"/>
        <v>3.8022813688213808E-3</v>
      </c>
      <c r="D37">
        <v>1.28</v>
      </c>
      <c r="E37">
        <v>2.1009000000000002</v>
      </c>
      <c r="F37">
        <v>9.2527000000000008</v>
      </c>
      <c r="G37">
        <f t="shared" si="3"/>
        <v>11.3536</v>
      </c>
      <c r="H37">
        <f t="shared" si="4"/>
        <v>13.944356000000003</v>
      </c>
      <c r="I37" s="15">
        <f t="shared" si="5"/>
        <v>3.5770790189304513E-4</v>
      </c>
      <c r="J37" s="15">
        <f t="shared" si="6"/>
        <v>1.000357707901893</v>
      </c>
      <c r="K37">
        <f t="shared" si="7"/>
        <v>3.4445734669283357E-3</v>
      </c>
      <c r="L37" s="36">
        <f t="shared" si="8"/>
        <v>1.1865086369066695E-5</v>
      </c>
      <c r="M37" s="7"/>
      <c r="N37" s="7"/>
      <c r="O37" s="7"/>
      <c r="P37" s="9">
        <v>42472</v>
      </c>
      <c r="Q37" s="7">
        <v>3.98</v>
      </c>
      <c r="R37" s="7">
        <v>0.12747875354107641</v>
      </c>
      <c r="S37" s="7">
        <f t="shared" si="10"/>
        <v>1.1274787535410764</v>
      </c>
      <c r="T37" s="7">
        <f t="shared" si="9"/>
        <v>0.12709193235882554</v>
      </c>
    </row>
    <row r="38" spans="1:20" ht="15.75" x14ac:dyDescent="0.25">
      <c r="A38" s="4">
        <v>42306</v>
      </c>
      <c r="B38">
        <v>2.67</v>
      </c>
      <c r="C38">
        <f t="shared" si="2"/>
        <v>1.1363636363636289E-2</v>
      </c>
      <c r="D38">
        <v>1.2739</v>
      </c>
      <c r="E38">
        <v>2.1724999999999999</v>
      </c>
      <c r="F38">
        <v>9.2386999999999997</v>
      </c>
      <c r="G38">
        <f t="shared" si="3"/>
        <v>11.411199999999999</v>
      </c>
      <c r="H38">
        <f t="shared" si="4"/>
        <v>13.941679929999999</v>
      </c>
      <c r="I38" s="15">
        <f t="shared" si="5"/>
        <v>3.5764353356992906E-4</v>
      </c>
      <c r="J38" s="15">
        <f t="shared" si="6"/>
        <v>1.0003576435335699</v>
      </c>
      <c r="K38">
        <f t="shared" si="7"/>
        <v>1.100599283006636E-2</v>
      </c>
      <c r="L38" s="36">
        <f t="shared" si="8"/>
        <v>1.2113187817547214E-4</v>
      </c>
      <c r="M38" s="7"/>
      <c r="N38" s="7"/>
      <c r="O38" s="7"/>
      <c r="P38" s="9">
        <v>42473</v>
      </c>
      <c r="Q38" s="7">
        <v>3.98</v>
      </c>
      <c r="R38" s="7">
        <v>0</v>
      </c>
      <c r="S38" s="7">
        <f t="shared" si="10"/>
        <v>1</v>
      </c>
      <c r="T38" s="7">
        <f t="shared" si="9"/>
        <v>-3.8678677214720736E-4</v>
      </c>
    </row>
    <row r="39" spans="1:20" ht="15.75" x14ac:dyDescent="0.25">
      <c r="A39" s="4">
        <v>42307</v>
      </c>
      <c r="B39">
        <v>2.76</v>
      </c>
      <c r="C39">
        <f t="shared" si="2"/>
        <v>3.3707865168539276E-2</v>
      </c>
      <c r="D39">
        <v>1.2675000000000001</v>
      </c>
      <c r="E39">
        <v>2.1421000000000001</v>
      </c>
      <c r="F39">
        <v>9.2590000000000003</v>
      </c>
      <c r="G39">
        <f t="shared" si="3"/>
        <v>11.4011</v>
      </c>
      <c r="H39">
        <f t="shared" si="4"/>
        <v>13.877882500000002</v>
      </c>
      <c r="I39" s="15">
        <f t="shared" si="5"/>
        <v>3.5610854807854864E-4</v>
      </c>
      <c r="J39" s="15">
        <f t="shared" si="6"/>
        <v>1.0003561085480785</v>
      </c>
      <c r="K39">
        <f t="shared" si="7"/>
        <v>3.3351756620460728E-2</v>
      </c>
      <c r="L39" s="36">
        <f t="shared" si="8"/>
        <v>1.112339669670446E-3</v>
      </c>
      <c r="M39" s="7"/>
      <c r="N39" s="7"/>
      <c r="O39" s="7"/>
      <c r="P39" s="9">
        <v>42474</v>
      </c>
      <c r="Q39" s="7">
        <v>3.98</v>
      </c>
      <c r="R39" s="7">
        <v>0</v>
      </c>
      <c r="S39" s="7">
        <f t="shared" si="10"/>
        <v>1</v>
      </c>
      <c r="T39" s="7">
        <f t="shared" si="9"/>
        <v>-3.8696811493776906E-4</v>
      </c>
    </row>
    <row r="40" spans="1:20" ht="15.75" x14ac:dyDescent="0.25">
      <c r="A40" s="4">
        <v>42310</v>
      </c>
      <c r="B40">
        <v>2.88</v>
      </c>
      <c r="C40">
        <f t="shared" si="2"/>
        <v>4.3478260869565258E-2</v>
      </c>
      <c r="D40">
        <v>1.2724</v>
      </c>
      <c r="E40">
        <v>2.1709000000000001</v>
      </c>
      <c r="F40">
        <v>9.2248999999999999</v>
      </c>
      <c r="G40">
        <f t="shared" si="3"/>
        <v>11.395799999999999</v>
      </c>
      <c r="H40">
        <f t="shared" si="4"/>
        <v>13.908662759999999</v>
      </c>
      <c r="I40" s="15">
        <f t="shared" si="5"/>
        <v>3.5684923749501607E-4</v>
      </c>
      <c r="J40" s="15">
        <f t="shared" si="6"/>
        <v>1.000356849237495</v>
      </c>
      <c r="K40">
        <f t="shared" si="7"/>
        <v>4.3121411632070242E-2</v>
      </c>
      <c r="L40" s="36">
        <f t="shared" si="8"/>
        <v>1.8594561411424428E-3</v>
      </c>
      <c r="M40" s="7"/>
      <c r="N40" s="7"/>
      <c r="O40" s="7"/>
      <c r="P40" s="9">
        <v>42475</v>
      </c>
      <c r="Q40" s="7">
        <v>4.0999999999999996</v>
      </c>
      <c r="R40" s="7">
        <v>3.0150753768844137E-2</v>
      </c>
      <c r="S40" s="7">
        <f t="shared" si="10"/>
        <v>1.0301507537688441</v>
      </c>
      <c r="T40" s="7">
        <f t="shared" si="9"/>
        <v>2.9767132803942394E-2</v>
      </c>
    </row>
    <row r="41" spans="1:20" ht="15.75" x14ac:dyDescent="0.25">
      <c r="A41" s="4">
        <v>42311</v>
      </c>
      <c r="B41">
        <v>3.09</v>
      </c>
      <c r="C41">
        <f t="shared" si="2"/>
        <v>7.2916666666666657E-2</v>
      </c>
      <c r="D41">
        <v>1.2774000000000001</v>
      </c>
      <c r="E41">
        <v>2.2105000000000001</v>
      </c>
      <c r="F41">
        <v>9.2333999999999996</v>
      </c>
      <c r="G41">
        <f t="shared" si="3"/>
        <v>11.443899999999999</v>
      </c>
      <c r="H41">
        <f t="shared" si="4"/>
        <v>14.005245159999999</v>
      </c>
      <c r="I41" s="15">
        <f t="shared" si="5"/>
        <v>3.5917208006552848E-4</v>
      </c>
      <c r="J41" s="15">
        <f t="shared" si="6"/>
        <v>1.0003591720800655</v>
      </c>
      <c r="K41">
        <f t="shared" si="7"/>
        <v>7.2557494586601129E-2</v>
      </c>
      <c r="L41" s="36">
        <f t="shared" si="8"/>
        <v>5.2645900206846523E-3</v>
      </c>
      <c r="M41" s="7"/>
      <c r="N41" s="7"/>
      <c r="O41" s="7"/>
      <c r="P41" s="9">
        <v>42478</v>
      </c>
      <c r="Q41" s="7">
        <v>4.4000000000000004</v>
      </c>
      <c r="R41" s="7">
        <v>7.3170731707317249E-2</v>
      </c>
      <c r="S41" s="7">
        <f t="shared" si="10"/>
        <v>1.0731707317073171</v>
      </c>
      <c r="T41" s="7">
        <f t="shared" si="9"/>
        <v>7.2800513540199785E-2</v>
      </c>
    </row>
    <row r="42" spans="1:20" ht="15.75" x14ac:dyDescent="0.25">
      <c r="A42" s="4">
        <v>42312</v>
      </c>
      <c r="B42">
        <v>3.03</v>
      </c>
      <c r="C42">
        <f t="shared" si="2"/>
        <v>-1.9417475728155359E-2</v>
      </c>
      <c r="D42">
        <v>1.2786999999999999</v>
      </c>
      <c r="E42">
        <v>2.2250000000000001</v>
      </c>
      <c r="F42">
        <v>9.2637</v>
      </c>
      <c r="G42">
        <f t="shared" si="3"/>
        <v>11.4887</v>
      </c>
      <c r="H42">
        <f t="shared" si="4"/>
        <v>14.070493189999999</v>
      </c>
      <c r="I42" s="15">
        <f t="shared" si="5"/>
        <v>3.6074020895626724E-4</v>
      </c>
      <c r="J42" s="15">
        <f t="shared" si="6"/>
        <v>1.0003607402089563</v>
      </c>
      <c r="K42">
        <f t="shared" si="7"/>
        <v>-1.9778215937111626E-2</v>
      </c>
      <c r="L42" s="36">
        <f t="shared" si="8"/>
        <v>3.9117782565501635E-4</v>
      </c>
      <c r="M42" s="7"/>
      <c r="N42" s="7"/>
      <c r="O42" s="7"/>
      <c r="P42" s="9">
        <v>42479</v>
      </c>
      <c r="Q42" s="7">
        <v>4.71</v>
      </c>
      <c r="R42" s="7">
        <v>7.0454545454545353E-2</v>
      </c>
      <c r="S42" s="7">
        <f t="shared" si="10"/>
        <v>1.0704545454545453</v>
      </c>
      <c r="T42" s="7">
        <f t="shared" si="9"/>
        <v>7.0082315317665983E-2</v>
      </c>
    </row>
    <row r="43" spans="1:20" ht="15.75" x14ac:dyDescent="0.25">
      <c r="A43" s="4">
        <v>42313</v>
      </c>
      <c r="B43">
        <v>2.83</v>
      </c>
      <c r="C43">
        <f t="shared" si="2"/>
        <v>-6.6006600660065917E-2</v>
      </c>
      <c r="D43">
        <v>1.2804</v>
      </c>
      <c r="E43">
        <v>2.2323</v>
      </c>
      <c r="F43">
        <v>9.2740000000000009</v>
      </c>
      <c r="G43">
        <f t="shared" si="3"/>
        <v>11.506300000000001</v>
      </c>
      <c r="H43">
        <f t="shared" si="4"/>
        <v>14.106729600000001</v>
      </c>
      <c r="I43" s="15">
        <f t="shared" si="5"/>
        <v>3.6161070507279014E-4</v>
      </c>
      <c r="J43" s="15">
        <f t="shared" si="6"/>
        <v>1.0003616107050728</v>
      </c>
      <c r="K43">
        <f t="shared" si="7"/>
        <v>-6.6368211365138707E-2</v>
      </c>
      <c r="L43" s="36">
        <f t="shared" si="8"/>
        <v>4.4047394798077269E-3</v>
      </c>
      <c r="M43" s="7"/>
      <c r="N43" s="7"/>
      <c r="O43" s="7"/>
      <c r="P43" s="9">
        <v>42480</v>
      </c>
      <c r="Q43" s="7">
        <v>4.42</v>
      </c>
      <c r="R43" s="7">
        <v>-6.1571125265392788E-2</v>
      </c>
      <c r="S43" s="7">
        <f t="shared" si="10"/>
        <v>0.93842887473460723</v>
      </c>
      <c r="T43" s="7">
        <f t="shared" si="9"/>
        <v>-6.1944746761883239E-2</v>
      </c>
    </row>
    <row r="44" spans="1:20" ht="15.75" x14ac:dyDescent="0.25">
      <c r="A44" s="4">
        <v>42314</v>
      </c>
      <c r="B44">
        <v>3.15</v>
      </c>
      <c r="C44">
        <f t="shared" si="2"/>
        <v>0.11307420494699641</v>
      </c>
      <c r="D44">
        <v>1.2788999999999999</v>
      </c>
      <c r="E44">
        <v>2.3252000000000002</v>
      </c>
      <c r="F44">
        <v>9.3039000000000005</v>
      </c>
      <c r="G44">
        <f t="shared" si="3"/>
        <v>11.629100000000001</v>
      </c>
      <c r="H44">
        <f t="shared" si="4"/>
        <v>14.223957710000001</v>
      </c>
      <c r="I44" s="15">
        <f t="shared" si="5"/>
        <v>3.6442495249278117E-4</v>
      </c>
      <c r="J44" s="15">
        <f t="shared" si="6"/>
        <v>1.0003644249524928</v>
      </c>
      <c r="K44">
        <f t="shared" si="7"/>
        <v>0.11270977999450363</v>
      </c>
      <c r="L44" s="36">
        <f t="shared" si="8"/>
        <v>1.270349450640941E-2</v>
      </c>
      <c r="M44" s="7"/>
      <c r="N44" s="7"/>
      <c r="O44" s="7"/>
      <c r="P44" s="9">
        <v>42481</v>
      </c>
      <c r="Q44" s="7">
        <v>4.3</v>
      </c>
      <c r="R44" s="7">
        <v>-2.7149321266968351E-2</v>
      </c>
      <c r="S44" s="7">
        <f t="shared" si="10"/>
        <v>0.97285067873303166</v>
      </c>
      <c r="T44" s="7">
        <f t="shared" si="9"/>
        <v>-2.7527460641554435E-2</v>
      </c>
    </row>
    <row r="45" spans="1:20" ht="15.75" x14ac:dyDescent="0.25">
      <c r="A45" s="4">
        <v>42317</v>
      </c>
      <c r="B45">
        <v>3.25</v>
      </c>
      <c r="C45">
        <f t="shared" si="2"/>
        <v>3.1746031746031772E-2</v>
      </c>
      <c r="D45">
        <v>1.2525999999999999</v>
      </c>
      <c r="E45">
        <v>2.3435999999999999</v>
      </c>
      <c r="F45">
        <v>9.3978000000000002</v>
      </c>
      <c r="G45">
        <f t="shared" si="3"/>
        <v>11.741400000000001</v>
      </c>
      <c r="H45">
        <f t="shared" si="4"/>
        <v>14.115284279999999</v>
      </c>
      <c r="I45" s="15">
        <f t="shared" si="5"/>
        <v>3.6181617129171784E-4</v>
      </c>
      <c r="J45" s="15">
        <f t="shared" si="6"/>
        <v>1.0003618161712917</v>
      </c>
      <c r="K45">
        <f t="shared" si="7"/>
        <v>3.1384215574740054E-2</v>
      </c>
      <c r="L45" s="36">
        <f t="shared" si="8"/>
        <v>9.8496898724175614E-4</v>
      </c>
      <c r="M45" s="7"/>
      <c r="N45" s="7"/>
      <c r="O45" s="7"/>
      <c r="P45" s="9">
        <v>42482</v>
      </c>
      <c r="Q45" s="7">
        <v>4.32</v>
      </c>
      <c r="R45" s="7">
        <v>4.6511627906977819E-3</v>
      </c>
      <c r="S45" s="7">
        <f t="shared" si="10"/>
        <v>1.0046511627906978</v>
      </c>
      <c r="T45" s="7">
        <f t="shared" si="9"/>
        <v>4.2707434878941457E-3</v>
      </c>
    </row>
    <row r="46" spans="1:20" ht="15.75" x14ac:dyDescent="0.25">
      <c r="A46" s="4">
        <v>42318</v>
      </c>
      <c r="B46">
        <v>3.31</v>
      </c>
      <c r="C46">
        <f t="shared" si="2"/>
        <v>1.8461538461538477E-2</v>
      </c>
      <c r="D46">
        <v>1.2533000000000001</v>
      </c>
      <c r="E46">
        <v>2.3418999999999999</v>
      </c>
      <c r="F46">
        <v>9.3999000000000006</v>
      </c>
      <c r="G46">
        <f t="shared" si="3"/>
        <v>11.741800000000001</v>
      </c>
      <c r="H46">
        <f t="shared" si="4"/>
        <v>14.122794670000005</v>
      </c>
      <c r="I46" s="15">
        <f t="shared" si="5"/>
        <v>3.619965431016503E-4</v>
      </c>
      <c r="J46" s="15">
        <f t="shared" si="6"/>
        <v>1.0003619965431017</v>
      </c>
      <c r="K46">
        <f t="shared" si="7"/>
        <v>1.8099541918436827E-2</v>
      </c>
      <c r="L46" s="36">
        <f t="shared" si="8"/>
        <v>3.2759341765725187E-4</v>
      </c>
      <c r="M46" s="7"/>
      <c r="N46" s="7"/>
      <c r="O46" s="7"/>
      <c r="P46" s="9">
        <v>42485</v>
      </c>
      <c r="Q46" s="7">
        <v>3.88</v>
      </c>
      <c r="R46" s="7">
        <v>-0.10185185185185193</v>
      </c>
      <c r="S46" s="7">
        <f t="shared" si="10"/>
        <v>0.89814814814814803</v>
      </c>
      <c r="T46" s="7">
        <f t="shared" si="9"/>
        <v>-0.10223156351434699</v>
      </c>
    </row>
    <row r="47" spans="1:20" ht="15.75" x14ac:dyDescent="0.25">
      <c r="A47" s="4">
        <v>42319</v>
      </c>
      <c r="B47">
        <v>3.24</v>
      </c>
      <c r="C47">
        <f t="shared" si="2"/>
        <v>-2.1148036253776387E-2</v>
      </c>
      <c r="D47">
        <v>1.2546999999999999</v>
      </c>
      <c r="E47">
        <v>2.3300999999999998</v>
      </c>
      <c r="F47">
        <v>9.4212000000000007</v>
      </c>
      <c r="G47">
        <f t="shared" si="3"/>
        <v>11.751300000000001</v>
      </c>
      <c r="H47">
        <f t="shared" si="4"/>
        <v>14.150879639999999</v>
      </c>
      <c r="I47" s="15">
        <f t="shared" si="5"/>
        <v>3.6267093539610329E-4</v>
      </c>
      <c r="J47" s="15">
        <f t="shared" si="6"/>
        <v>1.0003626709353961</v>
      </c>
      <c r="K47">
        <f t="shared" si="7"/>
        <v>-2.1510707189172491E-2</v>
      </c>
      <c r="L47" s="36">
        <f t="shared" si="8"/>
        <v>4.6271052377831707E-4</v>
      </c>
      <c r="M47" s="7"/>
      <c r="N47" s="7"/>
      <c r="O47" s="7"/>
      <c r="P47" s="9">
        <v>42486</v>
      </c>
      <c r="Q47" s="7">
        <v>3.9</v>
      </c>
      <c r="R47" s="7">
        <v>5.1546391752577371E-3</v>
      </c>
      <c r="S47" s="7">
        <f t="shared" si="10"/>
        <v>1.0051546391752577</v>
      </c>
      <c r="T47" s="7">
        <f t="shared" si="9"/>
        <v>4.7753535328378905E-3</v>
      </c>
    </row>
    <row r="48" spans="1:20" ht="15.75" x14ac:dyDescent="0.25">
      <c r="A48" s="4">
        <v>42320</v>
      </c>
      <c r="B48">
        <v>3.01</v>
      </c>
      <c r="C48">
        <f t="shared" si="2"/>
        <v>-7.0987654320987775E-2</v>
      </c>
      <c r="D48">
        <v>1.2728999999999999</v>
      </c>
      <c r="E48">
        <v>2.3115999999999999</v>
      </c>
      <c r="F48">
        <v>9.4832999999999998</v>
      </c>
      <c r="G48">
        <f t="shared" si="3"/>
        <v>11.7949</v>
      </c>
      <c r="H48">
        <f t="shared" si="4"/>
        <v>14.382892569999999</v>
      </c>
      <c r="I48" s="15">
        <f t="shared" si="5"/>
        <v>3.6823584054301861E-4</v>
      </c>
      <c r="J48" s="15">
        <f t="shared" si="6"/>
        <v>1.000368235840543</v>
      </c>
      <c r="K48">
        <f t="shared" si="7"/>
        <v>-7.1355890161530794E-2</v>
      </c>
      <c r="L48" s="36">
        <f t="shared" si="8"/>
        <v>5.0916630607444474E-3</v>
      </c>
      <c r="M48" s="7"/>
      <c r="N48" s="7"/>
      <c r="O48" s="7"/>
      <c r="P48" s="9">
        <v>42487</v>
      </c>
      <c r="Q48" s="7">
        <v>4.3099999999999996</v>
      </c>
      <c r="R48" s="7">
        <v>0.10512820512820506</v>
      </c>
      <c r="S48" s="7">
        <f t="shared" si="10"/>
        <v>1.105128205128205</v>
      </c>
      <c r="T48" s="7">
        <f t="shared" si="9"/>
        <v>0.10474992166278704</v>
      </c>
    </row>
    <row r="49" spans="1:20" ht="15.75" x14ac:dyDescent="0.25">
      <c r="A49" s="4">
        <v>42321</v>
      </c>
      <c r="B49">
        <v>2.7199999999999998</v>
      </c>
      <c r="C49">
        <f t="shared" si="2"/>
        <v>-9.6345514950166133E-2</v>
      </c>
      <c r="D49">
        <v>1.2913000000000001</v>
      </c>
      <c r="E49">
        <v>2.2658</v>
      </c>
      <c r="F49">
        <v>9.4993999999999996</v>
      </c>
      <c r="G49">
        <f t="shared" si="3"/>
        <v>11.7652</v>
      </c>
      <c r="H49">
        <f t="shared" si="4"/>
        <v>14.53237522</v>
      </c>
      <c r="I49" s="15">
        <f t="shared" si="5"/>
        <v>3.7181527069507503E-4</v>
      </c>
      <c r="J49" s="15">
        <f t="shared" si="6"/>
        <v>1.0003718152706951</v>
      </c>
      <c r="K49">
        <f t="shared" si="7"/>
        <v>-9.6717330220861208E-2</v>
      </c>
      <c r="L49" s="36">
        <f t="shared" si="8"/>
        <v>9.3542419650511129E-3</v>
      </c>
      <c r="M49" s="7"/>
      <c r="N49" s="7"/>
      <c r="O49" s="7"/>
      <c r="P49" s="9">
        <v>42488</v>
      </c>
      <c r="Q49" s="7">
        <v>5.39</v>
      </c>
      <c r="R49" s="7">
        <v>0.25058004640371234</v>
      </c>
      <c r="S49" s="7">
        <f t="shared" si="10"/>
        <v>1.2505800464037122</v>
      </c>
      <c r="T49" s="7">
        <f t="shared" si="9"/>
        <v>0.25020077394048268</v>
      </c>
    </row>
    <row r="50" spans="1:20" ht="15.75" x14ac:dyDescent="0.25">
      <c r="A50" s="4">
        <v>42324</v>
      </c>
      <c r="B50">
        <v>2.69</v>
      </c>
      <c r="C50">
        <f t="shared" si="2"/>
        <v>-1.1029411764705812E-2</v>
      </c>
      <c r="D50">
        <v>1.2810999999999999</v>
      </c>
      <c r="E50">
        <v>2.2675999999999998</v>
      </c>
      <c r="F50">
        <v>9.4093</v>
      </c>
      <c r="G50">
        <f t="shared" si="3"/>
        <v>11.6769</v>
      </c>
      <c r="H50">
        <f t="shared" si="4"/>
        <v>14.32185423</v>
      </c>
      <c r="I50" s="15">
        <f t="shared" si="5"/>
        <v>3.6677290816200525E-4</v>
      </c>
      <c r="J50" s="15">
        <f t="shared" si="6"/>
        <v>1.000366772908162</v>
      </c>
      <c r="K50">
        <f t="shared" si="7"/>
        <v>-1.1396184672867817E-2</v>
      </c>
      <c r="L50" s="36">
        <f t="shared" si="8"/>
        <v>1.2987302509810737E-4</v>
      </c>
      <c r="M50" s="7"/>
      <c r="N50" s="7"/>
      <c r="O50" s="7"/>
      <c r="P50" s="9">
        <v>42489</v>
      </c>
      <c r="Q50" s="7">
        <v>5.27</v>
      </c>
      <c r="R50" s="7">
        <v>-2.2263450834879427E-2</v>
      </c>
      <c r="S50" s="7">
        <f t="shared" si="10"/>
        <v>0.97773654916512054</v>
      </c>
      <c r="T50" s="7">
        <f t="shared" si="9"/>
        <v>-2.2642014910527385E-2</v>
      </c>
    </row>
    <row r="51" spans="1:20" ht="15.75" x14ac:dyDescent="0.25">
      <c r="A51" s="4">
        <v>42325</v>
      </c>
      <c r="B51">
        <v>2.36</v>
      </c>
      <c r="C51">
        <f t="shared" si="2"/>
        <v>-0.12267657992565059</v>
      </c>
      <c r="D51">
        <v>1.2867</v>
      </c>
      <c r="E51">
        <v>2.2658</v>
      </c>
      <c r="F51">
        <v>9.4235000000000007</v>
      </c>
      <c r="G51">
        <f t="shared" si="3"/>
        <v>11.689300000000001</v>
      </c>
      <c r="H51">
        <f t="shared" si="4"/>
        <v>14.391017450000001</v>
      </c>
      <c r="I51" s="15">
        <f t="shared" si="5"/>
        <v>3.6843051435253571E-4</v>
      </c>
      <c r="J51" s="15">
        <f t="shared" si="6"/>
        <v>1.0003684305143525</v>
      </c>
      <c r="K51">
        <f t="shared" si="7"/>
        <v>-0.12304501044000313</v>
      </c>
      <c r="L51" s="36">
        <f t="shared" si="8"/>
        <v>1.5140074594180479E-2</v>
      </c>
      <c r="M51" s="7"/>
      <c r="N51" s="7"/>
      <c r="O51" s="7"/>
      <c r="P51" s="9">
        <v>42492</v>
      </c>
      <c r="Q51" s="7">
        <v>5.28</v>
      </c>
      <c r="R51" s="7">
        <v>1.8975332068312477E-3</v>
      </c>
      <c r="S51" s="7">
        <f t="shared" si="10"/>
        <v>1.0018975332068312</v>
      </c>
      <c r="T51" s="7">
        <f t="shared" si="9"/>
        <v>1.5186858049363815E-3</v>
      </c>
    </row>
    <row r="52" spans="1:20" ht="15.75" x14ac:dyDescent="0.25">
      <c r="A52" s="4">
        <v>42326</v>
      </c>
      <c r="B52">
        <v>2.4500000000000002</v>
      </c>
      <c r="C52">
        <f t="shared" si="2"/>
        <v>3.813559322033911E-2</v>
      </c>
      <c r="D52">
        <v>1.2964</v>
      </c>
      <c r="E52">
        <v>2.2728000000000002</v>
      </c>
      <c r="F52">
        <v>9.3636999999999997</v>
      </c>
      <c r="G52">
        <f t="shared" si="3"/>
        <v>11.6365</v>
      </c>
      <c r="H52">
        <f t="shared" si="4"/>
        <v>14.41190068</v>
      </c>
      <c r="I52" s="15">
        <f t="shared" si="5"/>
        <v>3.6893081761091295E-4</v>
      </c>
      <c r="J52" s="15">
        <f t="shared" si="6"/>
        <v>1.0003689308176109</v>
      </c>
      <c r="K52">
        <f t="shared" si="7"/>
        <v>3.7766662402728197E-2</v>
      </c>
      <c r="L52" s="36">
        <f t="shared" si="8"/>
        <v>1.4263207890416437E-3</v>
      </c>
      <c r="M52" s="7"/>
      <c r="N52" s="7"/>
      <c r="O52" s="7"/>
      <c r="P52" s="9">
        <v>42493</v>
      </c>
      <c r="Q52" s="7">
        <v>4.6500000000000004</v>
      </c>
      <c r="R52" s="7">
        <v>-0.1193181818181818</v>
      </c>
      <c r="S52" s="7">
        <f t="shared" si="10"/>
        <v>0.88068181818181823</v>
      </c>
      <c r="T52" s="7">
        <f t="shared" si="9"/>
        <v>-0.11969864461916649</v>
      </c>
    </row>
    <row r="53" spans="1:20" ht="15.75" x14ac:dyDescent="0.25">
      <c r="A53" s="4">
        <v>42327</v>
      </c>
      <c r="B53">
        <v>2.34</v>
      </c>
      <c r="C53">
        <f t="shared" si="2"/>
        <v>-4.4897959183673598E-2</v>
      </c>
      <c r="D53">
        <v>1.2987</v>
      </c>
      <c r="E53">
        <v>2.2482000000000002</v>
      </c>
      <c r="F53">
        <v>9.3679000000000006</v>
      </c>
      <c r="G53">
        <f t="shared" si="3"/>
        <v>11.616100000000001</v>
      </c>
      <c r="H53">
        <f t="shared" si="4"/>
        <v>14.41429173</v>
      </c>
      <c r="I53" s="15">
        <f t="shared" si="5"/>
        <v>3.6898809461094473E-4</v>
      </c>
      <c r="J53" s="15">
        <f t="shared" si="6"/>
        <v>1.0003689880946109</v>
      </c>
      <c r="K53">
        <f t="shared" si="7"/>
        <v>-4.5266947278284543E-2</v>
      </c>
      <c r="L53" s="36">
        <f t="shared" si="8"/>
        <v>2.0490965158949923E-3</v>
      </c>
      <c r="M53" s="7"/>
      <c r="N53" s="7"/>
      <c r="O53" s="7"/>
      <c r="P53" s="9">
        <v>42494</v>
      </c>
      <c r="Q53" s="7">
        <v>4.24</v>
      </c>
      <c r="R53" s="7">
        <v>-8.817204301075271E-2</v>
      </c>
      <c r="S53" s="7">
        <f t="shared" si="10"/>
        <v>0.91182795698924735</v>
      </c>
      <c r="T53" s="7">
        <f t="shared" si="9"/>
        <v>-8.8554950447844505E-2</v>
      </c>
    </row>
    <row r="54" spans="1:20" ht="15.75" x14ac:dyDescent="0.25">
      <c r="A54" s="4">
        <v>42328</v>
      </c>
      <c r="B54">
        <v>2.16</v>
      </c>
      <c r="C54">
        <f t="shared" si="2"/>
        <v>-7.6923076923076802E-2</v>
      </c>
      <c r="D54">
        <v>1.2905</v>
      </c>
      <c r="E54">
        <v>2.2622999999999998</v>
      </c>
      <c r="F54">
        <v>9.3569999999999993</v>
      </c>
      <c r="G54">
        <f t="shared" si="3"/>
        <v>11.619299999999999</v>
      </c>
      <c r="H54">
        <f t="shared" si="4"/>
        <v>14.337508499999998</v>
      </c>
      <c r="I54" s="15">
        <f t="shared" si="5"/>
        <v>3.6714817509930775E-4</v>
      </c>
      <c r="J54" s="15">
        <f t="shared" si="6"/>
        <v>1.0003671481750993</v>
      </c>
      <c r="K54">
        <f t="shared" si="7"/>
        <v>-7.729022509817611E-2</v>
      </c>
      <c r="L54" s="36">
        <f t="shared" si="8"/>
        <v>5.9737788957267323E-3</v>
      </c>
      <c r="M54" s="7"/>
      <c r="N54" s="7"/>
      <c r="O54" s="7"/>
      <c r="P54" s="9">
        <v>42495</v>
      </c>
      <c r="Q54" s="7">
        <v>3.7</v>
      </c>
      <c r="R54" s="7">
        <v>-0.12735849056603774</v>
      </c>
      <c r="S54" s="7">
        <f t="shared" si="10"/>
        <v>0.87264150943396224</v>
      </c>
      <c r="T54" s="7">
        <f t="shared" si="9"/>
        <v>-0.1277398010894851</v>
      </c>
    </row>
    <row r="55" spans="1:20" ht="15.75" x14ac:dyDescent="0.25">
      <c r="A55" s="4">
        <v>42331</v>
      </c>
      <c r="B55">
        <v>2.2800000000000002</v>
      </c>
      <c r="C55">
        <f t="shared" si="2"/>
        <v>5.5555555555555601E-2</v>
      </c>
      <c r="D55">
        <v>1.2972000000000001</v>
      </c>
      <c r="E55">
        <v>2.2376999999999998</v>
      </c>
      <c r="F55">
        <v>9.3551000000000002</v>
      </c>
      <c r="G55">
        <f t="shared" si="3"/>
        <v>11.5928</v>
      </c>
      <c r="H55">
        <f t="shared" si="4"/>
        <v>14.373135720000002</v>
      </c>
      <c r="I55" s="15">
        <f t="shared" si="5"/>
        <v>3.6800204616960208E-4</v>
      </c>
      <c r="J55" s="15">
        <f t="shared" si="6"/>
        <v>1.0003680020461696</v>
      </c>
      <c r="K55">
        <f t="shared" si="7"/>
        <v>5.5187553509385999E-2</v>
      </c>
      <c r="L55" s="36">
        <f t="shared" si="8"/>
        <v>3.0456660623513431E-3</v>
      </c>
      <c r="M55" s="7"/>
      <c r="N55" s="7"/>
      <c r="O55" s="7"/>
      <c r="P55" s="9">
        <v>42496</v>
      </c>
      <c r="Q55" s="7">
        <v>3.51</v>
      </c>
      <c r="R55" s="7">
        <v>-5.1351351351351451E-2</v>
      </c>
      <c r="S55" s="7">
        <f t="shared" si="10"/>
        <v>0.94864864864864851</v>
      </c>
      <c r="T55" s="7">
        <f t="shared" si="9"/>
        <v>-5.1734857828244343E-2</v>
      </c>
    </row>
    <row r="56" spans="1:20" ht="15.75" x14ac:dyDescent="0.25">
      <c r="A56" s="4">
        <v>42332</v>
      </c>
      <c r="B56">
        <v>2.37</v>
      </c>
      <c r="C56">
        <f t="shared" si="2"/>
        <v>3.9473684210526251E-2</v>
      </c>
      <c r="D56">
        <v>1.2983</v>
      </c>
      <c r="E56">
        <v>2.2376999999999998</v>
      </c>
      <c r="F56">
        <v>9.3489000000000004</v>
      </c>
      <c r="G56">
        <f t="shared" si="3"/>
        <v>11.586600000000001</v>
      </c>
      <c r="H56">
        <f t="shared" si="4"/>
        <v>14.37537687</v>
      </c>
      <c r="I56" s="15">
        <f t="shared" si="5"/>
        <v>3.680557505341131E-4</v>
      </c>
      <c r="J56" s="15">
        <f t="shared" si="6"/>
        <v>1.0003680557505341</v>
      </c>
      <c r="K56">
        <f t="shared" si="7"/>
        <v>3.9105628459992138E-2</v>
      </c>
      <c r="L56" s="36">
        <f t="shared" si="8"/>
        <v>1.529250177250947E-3</v>
      </c>
      <c r="M56" s="7"/>
      <c r="N56" s="7"/>
      <c r="O56" s="7"/>
      <c r="P56" s="9">
        <v>42499</v>
      </c>
      <c r="Q56" s="7">
        <v>3.02</v>
      </c>
      <c r="R56" s="7">
        <v>-0.13960113960113954</v>
      </c>
      <c r="S56" s="7">
        <f t="shared" si="10"/>
        <v>0.86039886039886049</v>
      </c>
      <c r="T56" s="7">
        <f t="shared" si="9"/>
        <v>-0.13998457420668867</v>
      </c>
    </row>
    <row r="57" spans="1:20" ht="15.75" x14ac:dyDescent="0.25">
      <c r="A57" s="4">
        <v>42333</v>
      </c>
      <c r="B57">
        <v>2.2999999999999998</v>
      </c>
      <c r="C57">
        <f t="shared" si="2"/>
        <v>-2.9535864978903072E-2</v>
      </c>
      <c r="D57">
        <v>1.2986</v>
      </c>
      <c r="E57">
        <v>2.2341000000000002</v>
      </c>
      <c r="F57">
        <v>9.3369</v>
      </c>
      <c r="G57">
        <f t="shared" si="3"/>
        <v>11.571</v>
      </c>
      <c r="H57">
        <f t="shared" si="4"/>
        <v>14.358998339999999</v>
      </c>
      <c r="I57" s="15">
        <f t="shared" si="5"/>
        <v>3.6766324991566179E-4</v>
      </c>
      <c r="J57" s="15">
        <f t="shared" si="6"/>
        <v>1.0003676632499157</v>
      </c>
      <c r="K57">
        <f t="shared" si="7"/>
        <v>-2.9903528228818733E-2</v>
      </c>
      <c r="L57" s="36">
        <f t="shared" si="8"/>
        <v>8.9422100053175883E-4</v>
      </c>
      <c r="M57" s="7"/>
      <c r="N57" s="7"/>
      <c r="O57" s="7"/>
      <c r="P57" s="9">
        <v>42500</v>
      </c>
      <c r="Q57" s="7">
        <v>3.21</v>
      </c>
      <c r="R57" s="7">
        <v>6.29139072847682E-2</v>
      </c>
      <c r="S57" s="7">
        <f t="shared" si="10"/>
        <v>1.0629139072847682</v>
      </c>
      <c r="T57" s="7">
        <f t="shared" si="9"/>
        <v>6.253222653993773E-2</v>
      </c>
    </row>
    <row r="58" spans="1:20" ht="15.75" x14ac:dyDescent="0.25">
      <c r="A58" s="4">
        <v>42335</v>
      </c>
      <c r="B58">
        <v>2.3199999999999998</v>
      </c>
      <c r="C58">
        <f t="shared" si="2"/>
        <v>8.6956521739130523E-3</v>
      </c>
      <c r="D58">
        <v>1.2985</v>
      </c>
      <c r="E58">
        <v>2.2201</v>
      </c>
      <c r="F58">
        <v>9.3325999999999993</v>
      </c>
      <c r="G58">
        <f t="shared" si="3"/>
        <v>11.5527</v>
      </c>
      <c r="H58">
        <f t="shared" si="4"/>
        <v>14.338481099999999</v>
      </c>
      <c r="I58" s="15">
        <f t="shared" si="5"/>
        <v>3.6717148874854111E-4</v>
      </c>
      <c r="J58" s="15">
        <f t="shared" si="6"/>
        <v>1.0003671714887485</v>
      </c>
      <c r="K58">
        <f t="shared" si="7"/>
        <v>8.3284806851645111E-3</v>
      </c>
      <c r="L58" s="36">
        <f t="shared" si="8"/>
        <v>6.936359052315832E-5</v>
      </c>
      <c r="M58" s="7"/>
      <c r="N58" s="7"/>
      <c r="O58" s="7"/>
      <c r="P58" s="9">
        <v>42501</v>
      </c>
      <c r="Q58" s="7">
        <v>3.24</v>
      </c>
      <c r="R58" s="7">
        <v>9.3457943925234419E-3</v>
      </c>
      <c r="S58" s="7">
        <f t="shared" si="10"/>
        <v>1.0093457943925235</v>
      </c>
      <c r="T58" s="7">
        <f t="shared" si="9"/>
        <v>8.9639526554654222E-3</v>
      </c>
    </row>
    <row r="59" spans="1:20" ht="15.75" x14ac:dyDescent="0.25">
      <c r="A59" s="4">
        <v>42338</v>
      </c>
      <c r="B59">
        <v>2.2400000000000002</v>
      </c>
      <c r="C59">
        <f t="shared" si="2"/>
        <v>-3.4482758620689495E-2</v>
      </c>
      <c r="D59">
        <v>1.3008</v>
      </c>
      <c r="E59">
        <v>2.206</v>
      </c>
      <c r="F59">
        <v>9.3489000000000004</v>
      </c>
      <c r="G59">
        <f t="shared" si="3"/>
        <v>11.5549</v>
      </c>
      <c r="H59">
        <f t="shared" si="4"/>
        <v>14.367049119999999</v>
      </c>
      <c r="I59" s="15">
        <f t="shared" si="5"/>
        <v>3.6785618852852586E-4</v>
      </c>
      <c r="J59" s="15">
        <f t="shared" si="6"/>
        <v>1.0003678561885285</v>
      </c>
      <c r="K59">
        <f t="shared" si="7"/>
        <v>-3.4850614809218021E-2</v>
      </c>
      <c r="L59" s="36">
        <f t="shared" si="8"/>
        <v>1.2145653525804864E-3</v>
      </c>
      <c r="M59" s="7"/>
      <c r="N59" s="7"/>
      <c r="O59" s="7"/>
      <c r="P59" s="9">
        <v>42502</v>
      </c>
      <c r="Q59" s="7">
        <v>3.02</v>
      </c>
      <c r="R59" s="7">
        <v>-6.7901234567901286E-2</v>
      </c>
      <c r="S59" s="7">
        <f t="shared" si="10"/>
        <v>0.93209876543209869</v>
      </c>
      <c r="T59" s="7">
        <f t="shared" si="9"/>
        <v>-6.8279413632017921E-2</v>
      </c>
    </row>
    <row r="60" spans="1:20" ht="15.75" x14ac:dyDescent="0.25">
      <c r="A60" s="4">
        <v>42339</v>
      </c>
      <c r="B60">
        <v>2.35</v>
      </c>
      <c r="C60">
        <f t="shared" si="2"/>
        <v>4.9107142857142794E-2</v>
      </c>
      <c r="D60">
        <v>1.3125</v>
      </c>
      <c r="E60">
        <v>2.1431</v>
      </c>
      <c r="F60">
        <v>9.2889999999999997</v>
      </c>
      <c r="G60">
        <f t="shared" si="3"/>
        <v>11.4321</v>
      </c>
      <c r="H60">
        <f t="shared" si="4"/>
        <v>14.3349125</v>
      </c>
      <c r="I60" s="15">
        <f t="shared" si="5"/>
        <v>3.6708594687095975E-4</v>
      </c>
      <c r="J60" s="15">
        <f t="shared" si="6"/>
        <v>1.000367085946871</v>
      </c>
      <c r="K60">
        <f t="shared" si="7"/>
        <v>4.8740056910271834E-2</v>
      </c>
      <c r="L60" s="36">
        <f t="shared" si="8"/>
        <v>2.3755931476165371E-3</v>
      </c>
      <c r="M60" s="7"/>
      <c r="N60" s="7"/>
      <c r="O60" s="7"/>
      <c r="P60" s="9">
        <v>42503</v>
      </c>
      <c r="Q60" s="7">
        <v>2.91</v>
      </c>
      <c r="R60" s="7">
        <v>-3.6423841059602606E-2</v>
      </c>
      <c r="S60" s="7">
        <f t="shared" si="10"/>
        <v>0.96357615894039739</v>
      </c>
      <c r="T60" s="7">
        <f t="shared" si="9"/>
        <v>-3.680345983169319E-2</v>
      </c>
    </row>
    <row r="61" spans="1:20" ht="15.75" x14ac:dyDescent="0.25">
      <c r="A61" s="4">
        <v>42340</v>
      </c>
      <c r="B61">
        <v>2.3199999999999998</v>
      </c>
      <c r="C61">
        <f t="shared" si="2"/>
        <v>-1.2765957446808616E-2</v>
      </c>
      <c r="D61">
        <v>1.3107</v>
      </c>
      <c r="E61">
        <v>2.1797</v>
      </c>
      <c r="F61">
        <v>9.3279999999999994</v>
      </c>
      <c r="G61">
        <f t="shared" si="3"/>
        <v>11.5077</v>
      </c>
      <c r="H61">
        <f t="shared" si="4"/>
        <v>14.405909599999999</v>
      </c>
      <c r="I61" s="15">
        <f t="shared" si="5"/>
        <v>3.6878729755707162E-4</v>
      </c>
      <c r="J61" s="15">
        <f t="shared" si="6"/>
        <v>1.0003687872975571</v>
      </c>
      <c r="K61">
        <f t="shared" si="7"/>
        <v>-1.3134744744365687E-2</v>
      </c>
      <c r="L61" s="36">
        <f t="shared" si="8"/>
        <v>1.7252151949964206E-4</v>
      </c>
      <c r="M61" s="7"/>
      <c r="N61" s="7"/>
      <c r="O61" s="7"/>
      <c r="P61" s="9">
        <v>42506</v>
      </c>
      <c r="Q61" s="7">
        <v>2.99</v>
      </c>
      <c r="R61" s="7">
        <v>2.7491408934707928E-2</v>
      </c>
      <c r="S61" s="7">
        <f t="shared" si="10"/>
        <v>1.027491408934708</v>
      </c>
      <c r="T61" s="7">
        <f t="shared" si="9"/>
        <v>2.7113014208798202E-2</v>
      </c>
    </row>
    <row r="62" spans="1:20" ht="15.75" x14ac:dyDescent="0.25">
      <c r="A62" s="4">
        <v>42341</v>
      </c>
      <c r="B62">
        <v>2.19</v>
      </c>
      <c r="C62">
        <f t="shared" si="2"/>
        <v>-5.6034482758620649E-2</v>
      </c>
      <c r="D62">
        <v>1.3279000000000001</v>
      </c>
      <c r="E62">
        <v>2.3136000000000001</v>
      </c>
      <c r="F62">
        <v>9.3937000000000008</v>
      </c>
      <c r="G62">
        <f t="shared" si="3"/>
        <v>11.7073</v>
      </c>
      <c r="H62">
        <f t="shared" si="4"/>
        <v>14.78749423</v>
      </c>
      <c r="I62" s="15">
        <f t="shared" si="5"/>
        <v>3.7791346441617968E-4</v>
      </c>
      <c r="J62" s="15">
        <f t="shared" si="6"/>
        <v>1.0003779134644162</v>
      </c>
      <c r="K62">
        <f t="shared" si="7"/>
        <v>-5.6412396223036829E-2</v>
      </c>
      <c r="L62" s="36">
        <f t="shared" si="8"/>
        <v>3.1823584476249E-3</v>
      </c>
      <c r="M62" s="7"/>
      <c r="N62" s="7"/>
      <c r="O62" s="7"/>
      <c r="P62" s="9">
        <v>42507</v>
      </c>
      <c r="Q62" s="7">
        <v>3.17</v>
      </c>
      <c r="R62" s="7">
        <v>6.0200668896320968E-2</v>
      </c>
      <c r="S62" s="7">
        <f t="shared" si="10"/>
        <v>1.060200668896321</v>
      </c>
      <c r="T62" s="7">
        <f t="shared" si="9"/>
        <v>5.9824271416642309E-2</v>
      </c>
    </row>
    <row r="63" spans="1:20" ht="15.75" x14ac:dyDescent="0.25">
      <c r="A63" s="4">
        <v>42342</v>
      </c>
      <c r="B63">
        <v>2.2800000000000002</v>
      </c>
      <c r="C63">
        <f t="shared" si="2"/>
        <v>4.1095890410959041E-2</v>
      </c>
      <c r="D63">
        <v>1.339</v>
      </c>
      <c r="E63">
        <v>2.2692999999999999</v>
      </c>
      <c r="F63">
        <v>9.3116000000000003</v>
      </c>
      <c r="G63">
        <f t="shared" si="3"/>
        <v>11.5809</v>
      </c>
      <c r="H63">
        <f t="shared" si="4"/>
        <v>14.737532399999999</v>
      </c>
      <c r="I63" s="15">
        <f t="shared" si="5"/>
        <v>3.7672027535107233E-4</v>
      </c>
      <c r="J63" s="15">
        <f t="shared" si="6"/>
        <v>1.0003767202753511</v>
      </c>
      <c r="K63">
        <f t="shared" si="7"/>
        <v>4.0719170135607968E-2</v>
      </c>
      <c r="L63" s="36">
        <f t="shared" si="8"/>
        <v>1.6580508165325877E-3</v>
      </c>
      <c r="M63" s="7"/>
      <c r="N63" s="7"/>
      <c r="O63" s="7"/>
      <c r="P63" s="9">
        <v>42508</v>
      </c>
      <c r="Q63" s="7">
        <v>2.89</v>
      </c>
      <c r="R63" s="7">
        <v>-8.8328075709779116E-2</v>
      </c>
      <c r="S63" s="7">
        <f t="shared" si="10"/>
        <v>0.91167192429022093</v>
      </c>
      <c r="T63" s="7">
        <f t="shared" si="9"/>
        <v>-8.8701753152367988E-2</v>
      </c>
    </row>
    <row r="64" spans="1:20" ht="15.75" x14ac:dyDescent="0.25">
      <c r="A64" s="4">
        <v>42345</v>
      </c>
      <c r="B64">
        <v>2.14</v>
      </c>
      <c r="C64">
        <f t="shared" si="2"/>
        <v>-6.140350877192987E-2</v>
      </c>
      <c r="D64">
        <v>1.3557999999999999</v>
      </c>
      <c r="E64">
        <v>2.2288000000000001</v>
      </c>
      <c r="F64">
        <v>9.3333999999999993</v>
      </c>
      <c r="G64">
        <f t="shared" si="3"/>
        <v>11.562199999999999</v>
      </c>
      <c r="H64">
        <f t="shared" si="4"/>
        <v>14.883023719999997</v>
      </c>
      <c r="I64" s="15">
        <f t="shared" si="5"/>
        <v>3.801934597347234E-4</v>
      </c>
      <c r="J64" s="15">
        <f t="shared" si="6"/>
        <v>1.0003801934597347</v>
      </c>
      <c r="K64">
        <f t="shared" si="7"/>
        <v>-6.1783702231664593E-2</v>
      </c>
      <c r="L64" s="36">
        <f t="shared" si="8"/>
        <v>3.8172258614509965E-3</v>
      </c>
      <c r="M64" s="7"/>
      <c r="N64" s="7"/>
      <c r="O64" s="7"/>
      <c r="P64" s="9">
        <v>42509</v>
      </c>
      <c r="Q64" s="7">
        <v>2.92</v>
      </c>
      <c r="R64" s="7">
        <v>1.0380622837370174E-2</v>
      </c>
      <c r="S64" s="7">
        <f t="shared" si="10"/>
        <v>1.0103806228373702</v>
      </c>
      <c r="T64" s="7">
        <f t="shared" si="9"/>
        <v>1.0007075285372475E-2</v>
      </c>
    </row>
    <row r="65" spans="1:20" ht="15.75" x14ac:dyDescent="0.25">
      <c r="A65" s="4">
        <v>42346</v>
      </c>
      <c r="B65">
        <v>2.11</v>
      </c>
      <c r="C65">
        <f t="shared" si="2"/>
        <v>-1.4018691588785163E-2</v>
      </c>
      <c r="D65">
        <v>1.3559999999999999</v>
      </c>
      <c r="E65">
        <v>2.2181999999999999</v>
      </c>
      <c r="F65">
        <v>9.3653999999999993</v>
      </c>
      <c r="G65">
        <f t="shared" si="3"/>
        <v>11.583599999999999</v>
      </c>
      <c r="H65">
        <f t="shared" si="4"/>
        <v>14.917682399999997</v>
      </c>
      <c r="I65" s="15">
        <f t="shared" si="5"/>
        <v>3.8102018851748909E-4</v>
      </c>
      <c r="J65" s="15">
        <f t="shared" si="6"/>
        <v>1.0003810201885175</v>
      </c>
      <c r="K65">
        <f t="shared" si="7"/>
        <v>-1.4399711777302652E-2</v>
      </c>
      <c r="L65" s="36">
        <f t="shared" si="8"/>
        <v>2.0735169926938869E-4</v>
      </c>
      <c r="M65" s="7"/>
      <c r="N65" s="7"/>
      <c r="O65" s="7"/>
      <c r="P65" s="9">
        <v>42510</v>
      </c>
      <c r="Q65" s="7">
        <v>2.92</v>
      </c>
      <c r="R65" s="7">
        <v>0</v>
      </c>
      <c r="S65" s="7">
        <f t="shared" si="10"/>
        <v>1</v>
      </c>
      <c r="T65" s="7">
        <f t="shared" si="9"/>
        <v>-3.7224943477331962E-4</v>
      </c>
    </row>
    <row r="66" spans="1:20" ht="15.75" x14ac:dyDescent="0.25">
      <c r="A66" s="4">
        <v>42347</v>
      </c>
      <c r="B66">
        <v>2.15</v>
      </c>
      <c r="C66">
        <f t="shared" si="2"/>
        <v>1.8957345971564E-2</v>
      </c>
      <c r="D66">
        <v>1.3484</v>
      </c>
      <c r="E66">
        <v>2.2164000000000001</v>
      </c>
      <c r="F66">
        <v>9.4077000000000002</v>
      </c>
      <c r="G66">
        <f t="shared" si="3"/>
        <v>11.6241</v>
      </c>
      <c r="H66">
        <f t="shared" si="4"/>
        <v>14.90174268</v>
      </c>
      <c r="I66" s="15">
        <f t="shared" si="5"/>
        <v>3.8064000223148042E-4</v>
      </c>
      <c r="J66" s="15">
        <f t="shared" si="6"/>
        <v>1.0003806400022315</v>
      </c>
      <c r="K66">
        <f t="shared" si="7"/>
        <v>1.8576705969332519E-2</v>
      </c>
      <c r="L66" s="36">
        <f t="shared" si="8"/>
        <v>3.4509400467103445E-4</v>
      </c>
      <c r="M66" s="7"/>
      <c r="N66" s="7"/>
      <c r="O66" s="7"/>
      <c r="P66" s="9">
        <v>42513</v>
      </c>
      <c r="Q66" s="7">
        <v>3.03</v>
      </c>
      <c r="R66" s="7">
        <v>3.7671232876712285E-2</v>
      </c>
      <c r="S66" s="7">
        <f t="shared" si="10"/>
        <v>1.0376712328767124</v>
      </c>
      <c r="T66" s="7">
        <f t="shared" si="9"/>
        <v>3.7302479258253612E-2</v>
      </c>
    </row>
    <row r="67" spans="1:20" ht="15.75" x14ac:dyDescent="0.25">
      <c r="A67" s="4">
        <v>42348</v>
      </c>
      <c r="B67">
        <v>2.1800000000000002</v>
      </c>
      <c r="C67">
        <f t="shared" si="2"/>
        <v>1.3953488372093139E-2</v>
      </c>
      <c r="D67">
        <v>1.3502000000000001</v>
      </c>
      <c r="E67">
        <v>2.2305000000000001</v>
      </c>
      <c r="F67">
        <v>9.4085000000000001</v>
      </c>
      <c r="G67">
        <f t="shared" si="3"/>
        <v>11.638999999999999</v>
      </c>
      <c r="H67">
        <f t="shared" si="4"/>
        <v>14.9338567</v>
      </c>
      <c r="I67" s="15">
        <f t="shared" si="5"/>
        <v>3.8140591613711194E-4</v>
      </c>
      <c r="J67" s="15">
        <f t="shared" si="6"/>
        <v>1.0003814059161371</v>
      </c>
      <c r="K67">
        <f t="shared" si="7"/>
        <v>1.3572082455956027E-2</v>
      </c>
      <c r="L67" s="36">
        <f t="shared" si="8"/>
        <v>1.8420142219126938E-4</v>
      </c>
      <c r="M67" s="7"/>
      <c r="N67" s="7"/>
      <c r="O67" s="7"/>
      <c r="P67" s="9">
        <v>42514</v>
      </c>
      <c r="Q67" s="7">
        <v>3.02</v>
      </c>
      <c r="R67" s="7">
        <v>-3.3003300330032301E-3</v>
      </c>
      <c r="S67" s="7">
        <f t="shared" si="10"/>
        <v>0.99669966996699677</v>
      </c>
      <c r="T67" s="7">
        <f t="shared" si="9"/>
        <v>-3.672397348079671E-3</v>
      </c>
    </row>
    <row r="68" spans="1:20" ht="15.75" x14ac:dyDescent="0.25">
      <c r="A68" s="4">
        <v>42349</v>
      </c>
      <c r="B68">
        <v>2.09</v>
      </c>
      <c r="C68">
        <f t="shared" ref="C68:C131" si="11">(B68-B67)/B67</f>
        <v>-4.1284403669724905E-2</v>
      </c>
      <c r="D68">
        <v>1.3492</v>
      </c>
      <c r="E68">
        <v>2.1269999999999998</v>
      </c>
      <c r="F68">
        <v>9.4837000000000007</v>
      </c>
      <c r="G68">
        <f t="shared" ref="G68:G131" si="12">F68+E68</f>
        <v>11.610700000000001</v>
      </c>
      <c r="H68">
        <f t="shared" ref="H68:H131" si="13">E68+D68*(G68-E68)</f>
        <v>14.922408040000004</v>
      </c>
      <c r="I68" s="15">
        <f t="shared" ref="I68:I131" si="14">(((H68/100)+1)^(1/365)-1)</f>
        <v>3.8113289202956757E-4</v>
      </c>
      <c r="J68" s="15">
        <f t="shared" ref="J68:J131" si="15">1+I68</f>
        <v>1.0003811328920296</v>
      </c>
      <c r="K68">
        <f t="shared" si="7"/>
        <v>-4.1665536561754472E-2</v>
      </c>
      <c r="L68" s="36">
        <f t="shared" si="8"/>
        <v>1.7360169369788987E-3</v>
      </c>
      <c r="M68" s="7"/>
      <c r="N68" s="7"/>
      <c r="O68" s="7"/>
      <c r="P68" s="9">
        <v>42515</v>
      </c>
      <c r="Q68" s="7">
        <v>3.3</v>
      </c>
      <c r="R68" s="7">
        <v>9.2715231788079402E-2</v>
      </c>
      <c r="S68" s="7">
        <f t="shared" si="10"/>
        <v>1.0927152317880795</v>
      </c>
      <c r="T68" s="7">
        <f t="shared" si="9"/>
        <v>9.2344197914501783E-2</v>
      </c>
    </row>
    <row r="69" spans="1:20" ht="15.75" x14ac:dyDescent="0.25">
      <c r="A69" s="4">
        <v>42352</v>
      </c>
      <c r="B69">
        <v>1.9100000000000001</v>
      </c>
      <c r="C69">
        <f t="shared" si="11"/>
        <v>-8.6124401913875465E-2</v>
      </c>
      <c r="D69">
        <v>1.337</v>
      </c>
      <c r="E69">
        <v>2.2217000000000002</v>
      </c>
      <c r="F69">
        <v>9.4649999999999999</v>
      </c>
      <c r="G69">
        <f t="shared" si="12"/>
        <v>11.6867</v>
      </c>
      <c r="H69">
        <f t="shared" si="13"/>
        <v>14.876405</v>
      </c>
      <c r="I69" s="15">
        <f t="shared" si="14"/>
        <v>3.8003555220211815E-4</v>
      </c>
      <c r="J69" s="15">
        <f t="shared" si="15"/>
        <v>1.0003800355522021</v>
      </c>
      <c r="K69">
        <f t="shared" ref="K69:K132" si="16">C69-I69</f>
        <v>-8.6504437466077583E-2</v>
      </c>
      <c r="L69" s="36">
        <f t="shared" ref="L69:L132" si="17">K69^2</f>
        <v>7.4830177013225268E-3</v>
      </c>
      <c r="M69" s="7"/>
      <c r="N69" s="7"/>
      <c r="O69" s="7"/>
      <c r="P69" s="9">
        <v>42516</v>
      </c>
      <c r="Q69" s="7">
        <v>3.32</v>
      </c>
      <c r="R69" s="7">
        <v>6.0606060606060667E-3</v>
      </c>
      <c r="S69" s="7">
        <f t="shared" si="10"/>
        <v>1.0060606060606061</v>
      </c>
      <c r="T69" s="7">
        <f t="shared" si="9"/>
        <v>5.6889033889501953E-3</v>
      </c>
    </row>
    <row r="70" spans="1:20" ht="15.75" x14ac:dyDescent="0.25">
      <c r="A70" s="4">
        <v>42353</v>
      </c>
      <c r="B70">
        <v>1.6099999999999999</v>
      </c>
      <c r="C70">
        <f t="shared" si="11"/>
        <v>-0.15706806282722527</v>
      </c>
      <c r="D70">
        <v>1.2889999999999999</v>
      </c>
      <c r="E70">
        <v>2.2658</v>
      </c>
      <c r="F70">
        <v>9.4153000000000002</v>
      </c>
      <c r="G70">
        <f t="shared" si="12"/>
        <v>11.681100000000001</v>
      </c>
      <c r="H70">
        <f t="shared" si="13"/>
        <v>14.4021217</v>
      </c>
      <c r="I70" s="15">
        <f t="shared" si="14"/>
        <v>3.6869655218496611E-4</v>
      </c>
      <c r="J70" s="15">
        <f t="shared" si="15"/>
        <v>1.000368696552185</v>
      </c>
      <c r="K70">
        <f t="shared" si="16"/>
        <v>-0.15743675937941023</v>
      </c>
      <c r="L70" s="36">
        <f t="shared" si="17"/>
        <v>2.4786333203890315E-2</v>
      </c>
      <c r="M70" s="7"/>
      <c r="N70" s="7"/>
      <c r="O70" s="7"/>
      <c r="P70" s="9">
        <v>42517</v>
      </c>
      <c r="Q70" s="7">
        <v>3.07</v>
      </c>
      <c r="R70" s="7">
        <v>-7.5301204819277115E-2</v>
      </c>
      <c r="S70" s="7">
        <f t="shared" si="10"/>
        <v>0.92469879518072284</v>
      </c>
      <c r="T70" s="7">
        <f t="shared" si="9"/>
        <v>-7.567215893015318E-2</v>
      </c>
    </row>
    <row r="71" spans="1:20" ht="15.75" x14ac:dyDescent="0.25">
      <c r="A71" s="4">
        <v>42354</v>
      </c>
      <c r="B71">
        <v>1.72</v>
      </c>
      <c r="C71">
        <f t="shared" si="11"/>
        <v>6.8322981366459687E-2</v>
      </c>
      <c r="D71">
        <v>1.3102</v>
      </c>
      <c r="E71">
        <v>2.2959999999999998</v>
      </c>
      <c r="F71">
        <v>9.3544999999999998</v>
      </c>
      <c r="G71">
        <f t="shared" si="12"/>
        <v>11.650499999999999</v>
      </c>
      <c r="H71">
        <f t="shared" si="13"/>
        <v>14.5522659</v>
      </c>
      <c r="I71" s="15">
        <f t="shared" si="14"/>
        <v>3.7229121084192407E-4</v>
      </c>
      <c r="J71" s="15">
        <f t="shared" si="15"/>
        <v>1.0003722912108419</v>
      </c>
      <c r="K71">
        <f t="shared" si="16"/>
        <v>6.7950690155617763E-2</v>
      </c>
      <c r="L71" s="36">
        <f t="shared" si="17"/>
        <v>4.6172962926247689E-3</v>
      </c>
      <c r="M71" s="7"/>
      <c r="N71" s="7"/>
      <c r="O71" s="7"/>
      <c r="P71" s="9">
        <v>42521</v>
      </c>
      <c r="Q71" s="7">
        <v>4.28</v>
      </c>
      <c r="R71" s="7">
        <v>0.39413680781758975</v>
      </c>
      <c r="S71" s="7">
        <f t="shared" si="10"/>
        <v>1.3941368078175898</v>
      </c>
      <c r="T71" s="7">
        <f t="shared" si="9"/>
        <v>0.39376716075193818</v>
      </c>
    </row>
    <row r="72" spans="1:20" ht="15.75" x14ac:dyDescent="0.25">
      <c r="A72" s="4">
        <v>42355</v>
      </c>
      <c r="B72">
        <v>1.5899999999999999</v>
      </c>
      <c r="C72">
        <f t="shared" si="11"/>
        <v>-7.5581395348837274E-2</v>
      </c>
      <c r="D72">
        <v>1.3333999999999999</v>
      </c>
      <c r="E72">
        <v>2.2233999999999998</v>
      </c>
      <c r="F72">
        <v>9.4087999999999994</v>
      </c>
      <c r="G72">
        <f t="shared" si="12"/>
        <v>11.632199999999999</v>
      </c>
      <c r="H72">
        <f t="shared" si="13"/>
        <v>14.769093919999998</v>
      </c>
      <c r="I72" s="15">
        <f t="shared" si="14"/>
        <v>3.7747408823496365E-4</v>
      </c>
      <c r="J72" s="15">
        <f t="shared" si="15"/>
        <v>1.000377474088235</v>
      </c>
      <c r="K72">
        <f t="shared" si="16"/>
        <v>-7.5958869437072238E-2</v>
      </c>
      <c r="L72" s="36">
        <f t="shared" si="17"/>
        <v>5.7697498461581872E-3</v>
      </c>
      <c r="M72" s="7"/>
      <c r="N72" s="7"/>
      <c r="O72" s="7"/>
      <c r="P72" s="9">
        <v>42522</v>
      </c>
      <c r="Q72" s="7">
        <v>4.38</v>
      </c>
      <c r="R72" s="7">
        <v>2.3364485981308327E-2</v>
      </c>
      <c r="S72" s="7">
        <f t="shared" si="10"/>
        <v>1.0233644859813082</v>
      </c>
      <c r="T72" s="7">
        <f t="shared" si="9"/>
        <v>2.2997040845470353E-2</v>
      </c>
    </row>
    <row r="73" spans="1:20" ht="15.75" x14ac:dyDescent="0.25">
      <c r="A73" s="4">
        <v>42356</v>
      </c>
      <c r="B73">
        <v>1.5699999999999998</v>
      </c>
      <c r="C73">
        <f t="shared" si="11"/>
        <v>-1.2578616352201271E-2</v>
      </c>
      <c r="D73">
        <v>1.3317000000000001</v>
      </c>
      <c r="E73">
        <v>2.2040000000000002</v>
      </c>
      <c r="F73">
        <v>9.4928000000000008</v>
      </c>
      <c r="G73">
        <f t="shared" si="12"/>
        <v>11.696800000000001</v>
      </c>
      <c r="H73">
        <f t="shared" si="13"/>
        <v>14.845561760000002</v>
      </c>
      <c r="I73" s="15">
        <f t="shared" si="14"/>
        <v>3.7929958331073266E-4</v>
      </c>
      <c r="J73" s="15">
        <f t="shared" si="15"/>
        <v>1.0003792995833107</v>
      </c>
      <c r="K73">
        <f t="shared" si="16"/>
        <v>-1.2957915935512003E-2</v>
      </c>
      <c r="L73" s="36">
        <f t="shared" si="17"/>
        <v>1.6790758539179593E-4</v>
      </c>
      <c r="M73" s="7"/>
      <c r="N73" s="7"/>
      <c r="O73" s="7"/>
      <c r="P73" s="9">
        <v>42523</v>
      </c>
      <c r="Q73" s="7">
        <v>4.37</v>
      </c>
      <c r="R73" s="7">
        <v>-2.2831050228310015E-3</v>
      </c>
      <c r="S73" s="7">
        <f t="shared" si="10"/>
        <v>0.99771689497716898</v>
      </c>
      <c r="T73" s="7">
        <f t="shared" si="9"/>
        <v>-2.6518047356663757E-3</v>
      </c>
    </row>
    <row r="74" spans="1:20" ht="15.75" x14ac:dyDescent="0.25">
      <c r="A74" s="4">
        <v>42359</v>
      </c>
      <c r="B74">
        <v>1.55</v>
      </c>
      <c r="C74">
        <f t="shared" si="11"/>
        <v>-1.2738853503184584E-2</v>
      </c>
      <c r="D74">
        <v>1.3320000000000001</v>
      </c>
      <c r="E74">
        <v>2.1917</v>
      </c>
      <c r="F74">
        <v>9.4673999999999996</v>
      </c>
      <c r="G74">
        <f t="shared" si="12"/>
        <v>11.659099999999999</v>
      </c>
      <c r="H74">
        <f t="shared" si="13"/>
        <v>14.802276799999998</v>
      </c>
      <c r="I74" s="15">
        <f t="shared" si="14"/>
        <v>3.7826640265370415E-4</v>
      </c>
      <c r="J74" s="15">
        <f t="shared" si="15"/>
        <v>1.0003782664026537</v>
      </c>
      <c r="K74">
        <f t="shared" si="16"/>
        <v>-1.3117119905838288E-2</v>
      </c>
      <c r="L74" s="36">
        <f t="shared" si="17"/>
        <v>1.7205883462413906E-4</v>
      </c>
      <c r="M74" s="7"/>
      <c r="N74" s="7"/>
      <c r="O74" s="7"/>
      <c r="P74" s="9">
        <v>42524</v>
      </c>
      <c r="Q74" s="7">
        <v>4.6500000000000004</v>
      </c>
      <c r="R74" s="7">
        <v>6.4073226544622483E-2</v>
      </c>
      <c r="S74" s="7">
        <f t="shared" si="10"/>
        <v>1.0640732265446224</v>
      </c>
      <c r="T74" s="7">
        <f t="shared" si="9"/>
        <v>6.370514094424666E-2</v>
      </c>
    </row>
    <row r="75" spans="1:20" ht="15.75" x14ac:dyDescent="0.25">
      <c r="A75" s="4">
        <v>42360</v>
      </c>
      <c r="B75">
        <v>1.5899999999999999</v>
      </c>
      <c r="C75">
        <f t="shared" si="11"/>
        <v>2.5806451612903104E-2</v>
      </c>
      <c r="D75">
        <v>1.3363</v>
      </c>
      <c r="E75">
        <v>2.2357</v>
      </c>
      <c r="F75">
        <v>9.4206000000000003</v>
      </c>
      <c r="G75">
        <f t="shared" si="12"/>
        <v>11.6563</v>
      </c>
      <c r="H75">
        <f t="shared" si="13"/>
        <v>14.82444778</v>
      </c>
      <c r="I75" s="15">
        <f t="shared" si="14"/>
        <v>3.7879565641674162E-4</v>
      </c>
      <c r="J75" s="15">
        <f t="shared" si="15"/>
        <v>1.0003787956564167</v>
      </c>
      <c r="K75">
        <f t="shared" si="16"/>
        <v>2.5427655956486363E-2</v>
      </c>
      <c r="L75" s="36">
        <f t="shared" si="17"/>
        <v>6.4656568744143644E-4</v>
      </c>
      <c r="M75" s="7"/>
      <c r="N75" s="7"/>
      <c r="O75" s="7"/>
      <c r="P75" s="9">
        <v>42527</v>
      </c>
      <c r="Q75" s="7">
        <v>5.0199999999999996</v>
      </c>
      <c r="R75" s="7">
        <v>7.9569892473118103E-2</v>
      </c>
      <c r="S75" s="7">
        <f t="shared" si="10"/>
        <v>1.0795698924731181</v>
      </c>
      <c r="T75" s="7">
        <f t="shared" ref="T75:T135" si="18">R75-I196</f>
        <v>7.9202748371575399E-2</v>
      </c>
    </row>
    <row r="76" spans="1:20" ht="15.75" x14ac:dyDescent="0.25">
      <c r="A76" s="4">
        <v>42361</v>
      </c>
      <c r="B76">
        <v>1.71</v>
      </c>
      <c r="C76">
        <f t="shared" si="11"/>
        <v>7.5471698113207628E-2</v>
      </c>
      <c r="D76">
        <v>1.3573</v>
      </c>
      <c r="E76">
        <v>2.2534000000000001</v>
      </c>
      <c r="F76">
        <v>9.3605999999999998</v>
      </c>
      <c r="G76">
        <f t="shared" si="12"/>
        <v>11.614000000000001</v>
      </c>
      <c r="H76">
        <f t="shared" si="13"/>
        <v>14.958542380000001</v>
      </c>
      <c r="I76" s="15">
        <f t="shared" si="14"/>
        <v>3.819945203333841E-4</v>
      </c>
      <c r="J76" s="15">
        <f t="shared" si="15"/>
        <v>1.0003819945203334</v>
      </c>
      <c r="K76">
        <f t="shared" si="16"/>
        <v>7.5089703592874243E-2</v>
      </c>
      <c r="L76" s="36">
        <f t="shared" si="17"/>
        <v>5.638463585665711E-3</v>
      </c>
      <c r="M76" s="7"/>
      <c r="N76" s="7"/>
      <c r="O76" s="7"/>
      <c r="P76" s="9">
        <v>42528</v>
      </c>
      <c r="Q76" s="7">
        <v>4.91</v>
      </c>
      <c r="R76" s="7">
        <v>-2.1912350597609452E-2</v>
      </c>
      <c r="S76" s="7">
        <f t="shared" ref="S76:S135" si="19">1+R76</f>
        <v>0.97808764940239057</v>
      </c>
      <c r="T76" s="7">
        <f t="shared" si="18"/>
        <v>-2.2279790413995214E-2</v>
      </c>
    </row>
    <row r="77" spans="1:20" ht="15.75" x14ac:dyDescent="0.25">
      <c r="A77" s="4">
        <v>42362</v>
      </c>
      <c r="B77">
        <v>1.75</v>
      </c>
      <c r="C77">
        <f t="shared" si="11"/>
        <v>2.3391812865497099E-2</v>
      </c>
      <c r="D77">
        <v>1.3545</v>
      </c>
      <c r="E77">
        <v>2.2410000000000001</v>
      </c>
      <c r="F77">
        <v>9.3620000000000001</v>
      </c>
      <c r="G77">
        <f t="shared" si="12"/>
        <v>11.603</v>
      </c>
      <c r="H77">
        <f t="shared" si="13"/>
        <v>14.921829000000001</v>
      </c>
      <c r="I77" s="15">
        <f t="shared" si="14"/>
        <v>3.8111908254179205E-4</v>
      </c>
      <c r="J77" s="15">
        <f t="shared" si="15"/>
        <v>1.0003811190825418</v>
      </c>
      <c r="K77">
        <f t="shared" si="16"/>
        <v>2.3010693782955307E-2</v>
      </c>
      <c r="L77" s="36">
        <f t="shared" si="17"/>
        <v>5.2949202837293801E-4</v>
      </c>
      <c r="M77" s="7"/>
      <c r="N77" s="7"/>
      <c r="O77" s="7"/>
      <c r="P77" s="9">
        <v>42529</v>
      </c>
      <c r="Q77" s="7">
        <v>5.41</v>
      </c>
      <c r="R77" s="7">
        <v>0.10183299389002036</v>
      </c>
      <c r="S77" s="7">
        <f t="shared" si="19"/>
        <v>1.1018329938900204</v>
      </c>
      <c r="T77" s="7">
        <f t="shared" si="18"/>
        <v>0.10146524476486267</v>
      </c>
    </row>
    <row r="78" spans="1:20" ht="15.75" x14ac:dyDescent="0.25">
      <c r="A78" s="4">
        <v>42366</v>
      </c>
      <c r="B78">
        <v>1.69</v>
      </c>
      <c r="C78">
        <f t="shared" si="11"/>
        <v>-3.4285714285714315E-2</v>
      </c>
      <c r="D78">
        <v>1.3565</v>
      </c>
      <c r="E78">
        <v>2.2303999999999999</v>
      </c>
      <c r="F78">
        <v>9.3787000000000003</v>
      </c>
      <c r="G78">
        <f t="shared" si="12"/>
        <v>11.6091</v>
      </c>
      <c r="H78">
        <f t="shared" si="13"/>
        <v>14.95260655</v>
      </c>
      <c r="I78" s="15">
        <f t="shared" si="14"/>
        <v>3.8185299819248897E-4</v>
      </c>
      <c r="J78" s="15">
        <f t="shared" si="15"/>
        <v>1.0003818529981925</v>
      </c>
      <c r="K78">
        <f t="shared" si="16"/>
        <v>-3.4667567283906804E-2</v>
      </c>
      <c r="L78" s="36">
        <f t="shared" si="17"/>
        <v>1.2018402213842055E-3</v>
      </c>
      <c r="M78" s="7"/>
      <c r="N78" s="7"/>
      <c r="O78" s="7"/>
      <c r="P78" s="9">
        <v>42530</v>
      </c>
      <c r="Q78" s="7">
        <v>5.0999999999999996</v>
      </c>
      <c r="R78" s="7">
        <v>-5.7301293900184937E-2</v>
      </c>
      <c r="S78" s="7">
        <f t="shared" si="19"/>
        <v>0.9426987060998151</v>
      </c>
      <c r="T78" s="7">
        <f t="shared" si="18"/>
        <v>-5.7668937463119442E-2</v>
      </c>
    </row>
    <row r="79" spans="1:20" ht="15.75" x14ac:dyDescent="0.25">
      <c r="A79" s="4">
        <v>42367</v>
      </c>
      <c r="B79">
        <v>1.72</v>
      </c>
      <c r="C79">
        <f t="shared" si="11"/>
        <v>1.7751479289940846E-2</v>
      </c>
      <c r="D79">
        <v>1.3587</v>
      </c>
      <c r="E79">
        <v>2.3050000000000002</v>
      </c>
      <c r="F79">
        <v>9.3414000000000001</v>
      </c>
      <c r="G79">
        <f t="shared" si="12"/>
        <v>11.6464</v>
      </c>
      <c r="H79">
        <f t="shared" si="13"/>
        <v>14.99716018</v>
      </c>
      <c r="I79" s="15">
        <f t="shared" si="14"/>
        <v>3.8291506856213964E-4</v>
      </c>
      <c r="J79" s="15">
        <f t="shared" si="15"/>
        <v>1.0003829150685621</v>
      </c>
      <c r="K79">
        <f t="shared" si="16"/>
        <v>1.7368564221378707E-2</v>
      </c>
      <c r="L79" s="36">
        <f t="shared" si="17"/>
        <v>3.0166702311215654E-4</v>
      </c>
      <c r="M79" s="7"/>
      <c r="N79" s="7"/>
      <c r="O79" s="7"/>
      <c r="P79" s="9">
        <v>42531</v>
      </c>
      <c r="Q79" s="7">
        <v>5.16</v>
      </c>
      <c r="R79" s="7">
        <v>1.176470588235304E-2</v>
      </c>
      <c r="S79" s="7">
        <f t="shared" si="19"/>
        <v>1.0117647058823531</v>
      </c>
      <c r="T79" s="7">
        <f t="shared" si="18"/>
        <v>1.1397009035597623E-2</v>
      </c>
    </row>
    <row r="80" spans="1:20" ht="15.75" x14ac:dyDescent="0.25">
      <c r="A80" s="4">
        <v>42368</v>
      </c>
      <c r="B80">
        <v>1.67</v>
      </c>
      <c r="C80">
        <f t="shared" si="11"/>
        <v>-2.9069767441860492E-2</v>
      </c>
      <c r="D80">
        <v>1.3616999999999999</v>
      </c>
      <c r="E80">
        <v>2.2942999999999998</v>
      </c>
      <c r="F80">
        <v>9.3696000000000002</v>
      </c>
      <c r="G80">
        <f t="shared" si="12"/>
        <v>11.6639</v>
      </c>
      <c r="H80">
        <f t="shared" si="13"/>
        <v>15.052884319999999</v>
      </c>
      <c r="I80" s="15">
        <f t="shared" si="14"/>
        <v>3.8424284435634171E-4</v>
      </c>
      <c r="J80" s="15">
        <f t="shared" si="15"/>
        <v>1.0003842428443563</v>
      </c>
      <c r="K80">
        <f t="shared" si="16"/>
        <v>-2.9454010286216834E-2</v>
      </c>
      <c r="L80" s="36">
        <f t="shared" si="17"/>
        <v>8.6753872194056706E-4</v>
      </c>
      <c r="M80" s="7"/>
      <c r="N80" s="7"/>
      <c r="O80" s="7"/>
      <c r="P80" s="9">
        <v>42534</v>
      </c>
      <c r="Q80" s="7">
        <v>5.12</v>
      </c>
      <c r="R80" s="7">
        <v>-7.7519379844961309E-3</v>
      </c>
      <c r="S80" s="7">
        <f t="shared" si="19"/>
        <v>0.99224806201550386</v>
      </c>
      <c r="T80" s="7">
        <f t="shared" si="18"/>
        <v>-8.1205054732453805E-3</v>
      </c>
    </row>
    <row r="81" spans="1:20" ht="15.75" x14ac:dyDescent="0.25">
      <c r="A81" s="4">
        <v>42369</v>
      </c>
      <c r="B81">
        <v>1.58</v>
      </c>
      <c r="C81">
        <f t="shared" si="11"/>
        <v>-5.3892215568862194E-2</v>
      </c>
      <c r="D81">
        <v>1.3729</v>
      </c>
      <c r="E81">
        <v>2.2694000000000001</v>
      </c>
      <c r="F81">
        <v>9.4065999999999992</v>
      </c>
      <c r="G81">
        <f t="shared" si="12"/>
        <v>11.675999999999998</v>
      </c>
      <c r="H81">
        <f t="shared" si="13"/>
        <v>15.183721139999996</v>
      </c>
      <c r="I81" s="15">
        <f t="shared" si="14"/>
        <v>3.8735786050958509E-4</v>
      </c>
      <c r="J81" s="15">
        <f t="shared" si="15"/>
        <v>1.0003873578605096</v>
      </c>
      <c r="K81">
        <f t="shared" si="16"/>
        <v>-5.4279573429371779E-2</v>
      </c>
      <c r="L81" s="36">
        <f t="shared" si="17"/>
        <v>2.9462720916745627E-3</v>
      </c>
      <c r="M81" s="7"/>
      <c r="N81" s="7"/>
      <c r="O81" s="7"/>
      <c r="P81" s="9">
        <v>42535</v>
      </c>
      <c r="Q81" s="7">
        <v>4.8</v>
      </c>
      <c r="R81" s="7">
        <v>-6.2500000000000056E-2</v>
      </c>
      <c r="S81" s="7">
        <f t="shared" si="19"/>
        <v>0.9375</v>
      </c>
      <c r="T81" s="7">
        <f t="shared" si="18"/>
        <v>-6.2867038924311835E-2</v>
      </c>
    </row>
    <row r="82" spans="1:20" ht="15.75" x14ac:dyDescent="0.25">
      <c r="A82" s="4">
        <v>42373</v>
      </c>
      <c r="B82">
        <v>1.67</v>
      </c>
      <c r="C82">
        <f t="shared" si="11"/>
        <v>5.6962025316455604E-2</v>
      </c>
      <c r="D82">
        <v>1.3378000000000001</v>
      </c>
      <c r="E82">
        <v>2.2427999999999999</v>
      </c>
      <c r="F82">
        <v>10.039199999999999</v>
      </c>
      <c r="G82">
        <f t="shared" si="12"/>
        <v>12.282</v>
      </c>
      <c r="H82">
        <f t="shared" si="13"/>
        <v>15.673241760000003</v>
      </c>
      <c r="I82" s="15">
        <f t="shared" si="14"/>
        <v>3.9898134959925891E-4</v>
      </c>
      <c r="J82" s="15">
        <f t="shared" si="15"/>
        <v>1.0003989813495993</v>
      </c>
      <c r="K82">
        <f t="shared" si="16"/>
        <v>5.6563043966856345E-2</v>
      </c>
      <c r="L82" s="36">
        <f t="shared" si="17"/>
        <v>3.1993779427965242E-3</v>
      </c>
      <c r="M82" s="7"/>
      <c r="N82" s="7"/>
      <c r="O82" s="7"/>
      <c r="P82" s="9">
        <v>42536</v>
      </c>
      <c r="Q82" s="7">
        <v>4.95</v>
      </c>
      <c r="R82" s="7">
        <v>3.1250000000000076E-2</v>
      </c>
      <c r="S82" s="7">
        <f t="shared" si="19"/>
        <v>1.03125</v>
      </c>
      <c r="T82" s="7">
        <f t="shared" si="18"/>
        <v>3.0878221938588434E-2</v>
      </c>
    </row>
    <row r="83" spans="1:20" ht="15.75" x14ac:dyDescent="0.25">
      <c r="A83" s="4">
        <v>42374</v>
      </c>
      <c r="B83">
        <v>1.76</v>
      </c>
      <c r="C83">
        <f t="shared" si="11"/>
        <v>5.3892215568862326E-2</v>
      </c>
      <c r="D83">
        <v>1.3404</v>
      </c>
      <c r="E83">
        <v>2.2357</v>
      </c>
      <c r="F83">
        <v>10.0403</v>
      </c>
      <c r="G83">
        <f t="shared" si="12"/>
        <v>12.276</v>
      </c>
      <c r="H83">
        <f t="shared" si="13"/>
        <v>15.69371812</v>
      </c>
      <c r="I83" s="15">
        <f t="shared" si="14"/>
        <v>3.9946648380273508E-4</v>
      </c>
      <c r="J83" s="15">
        <f t="shared" si="15"/>
        <v>1.0003994664838027</v>
      </c>
      <c r="K83">
        <f t="shared" si="16"/>
        <v>5.349274908505959E-2</v>
      </c>
      <c r="L83" s="36">
        <f t="shared" si="17"/>
        <v>2.8614742046771439E-3</v>
      </c>
      <c r="M83" s="7"/>
      <c r="N83" s="7"/>
      <c r="O83" s="7"/>
      <c r="P83" s="9">
        <v>42537</v>
      </c>
      <c r="Q83" s="7">
        <v>4.8</v>
      </c>
      <c r="R83" s="7">
        <v>-3.0303030303030373E-2</v>
      </c>
      <c r="S83" s="7">
        <f t="shared" si="19"/>
        <v>0.96969696969696961</v>
      </c>
      <c r="T83" s="7">
        <f t="shared" si="18"/>
        <v>-3.0676845890164159E-2</v>
      </c>
    </row>
    <row r="84" spans="1:20" ht="15.75" x14ac:dyDescent="0.25">
      <c r="A84" s="4">
        <v>42375</v>
      </c>
      <c r="B84">
        <v>1.83</v>
      </c>
      <c r="C84">
        <f t="shared" si="11"/>
        <v>3.9772727272727307E-2</v>
      </c>
      <c r="D84">
        <v>1.3183</v>
      </c>
      <c r="E84">
        <v>2.1701999999999999</v>
      </c>
      <c r="F84">
        <v>10.0847</v>
      </c>
      <c r="G84">
        <f t="shared" si="12"/>
        <v>12.254899999999999</v>
      </c>
      <c r="H84">
        <f t="shared" si="13"/>
        <v>15.464860009999999</v>
      </c>
      <c r="I84" s="15">
        <f t="shared" si="14"/>
        <v>3.9403940860571751E-4</v>
      </c>
      <c r="J84" s="15">
        <f t="shared" si="15"/>
        <v>1.0003940394086057</v>
      </c>
      <c r="K84">
        <f t="shared" si="16"/>
        <v>3.9378687864121589E-2</v>
      </c>
      <c r="L84" s="36">
        <f t="shared" si="17"/>
        <v>1.550681057899917E-3</v>
      </c>
      <c r="M84" s="7"/>
      <c r="N84" s="7"/>
      <c r="O84" s="7"/>
      <c r="P84" s="9">
        <v>42538</v>
      </c>
      <c r="Q84" s="7">
        <v>4.91</v>
      </c>
      <c r="R84" s="7">
        <v>2.2916666666666734E-2</v>
      </c>
      <c r="S84" s="7">
        <f t="shared" si="19"/>
        <v>1.0229166666666667</v>
      </c>
      <c r="T84" s="7">
        <f t="shared" si="18"/>
        <v>2.2542060802503577E-2</v>
      </c>
    </row>
    <row r="85" spans="1:20" ht="15.75" x14ac:dyDescent="0.25">
      <c r="A85" s="4">
        <v>42376</v>
      </c>
      <c r="B85">
        <v>1.73</v>
      </c>
      <c r="C85">
        <f t="shared" si="11"/>
        <v>-5.4644808743169446E-2</v>
      </c>
      <c r="D85">
        <v>1.3324</v>
      </c>
      <c r="E85">
        <v>2.1455000000000002</v>
      </c>
      <c r="F85">
        <v>10.1744</v>
      </c>
      <c r="G85">
        <f t="shared" si="12"/>
        <v>12.319900000000001</v>
      </c>
      <c r="H85">
        <f t="shared" si="13"/>
        <v>15.701870560000001</v>
      </c>
      <c r="I85" s="15">
        <f t="shared" si="14"/>
        <v>3.9965961087662372E-4</v>
      </c>
      <c r="J85" s="15">
        <f t="shared" si="15"/>
        <v>1.0003996596108766</v>
      </c>
      <c r="K85">
        <f t="shared" si="16"/>
        <v>-5.5044468354046069E-2</v>
      </c>
      <c r="L85" s="36">
        <f t="shared" si="17"/>
        <v>3.029893496379579E-3</v>
      </c>
      <c r="M85" s="7"/>
      <c r="N85" s="7"/>
      <c r="O85" s="7"/>
      <c r="P85" s="9">
        <v>42541</v>
      </c>
      <c r="Q85" s="7">
        <v>5.04</v>
      </c>
      <c r="R85" s="7">
        <v>2.6476578411405272E-2</v>
      </c>
      <c r="S85" s="7">
        <f t="shared" si="19"/>
        <v>1.0264765784114052</v>
      </c>
      <c r="T85" s="7">
        <f t="shared" si="18"/>
        <v>2.6100270180973495E-2</v>
      </c>
    </row>
    <row r="86" spans="1:20" ht="15.75" x14ac:dyDescent="0.25">
      <c r="A86" s="4">
        <v>42377</v>
      </c>
      <c r="B86">
        <v>1.6099999999999999</v>
      </c>
      <c r="C86">
        <f t="shared" si="11"/>
        <v>-6.9364161849711045E-2</v>
      </c>
      <c r="D86">
        <v>1.3472</v>
      </c>
      <c r="E86">
        <v>2.1156000000000001</v>
      </c>
      <c r="F86">
        <v>10.210699999999999</v>
      </c>
      <c r="G86">
        <f t="shared" si="12"/>
        <v>12.3263</v>
      </c>
      <c r="H86">
        <f t="shared" si="13"/>
        <v>15.871455039999999</v>
      </c>
      <c r="I86" s="15">
        <f t="shared" si="14"/>
        <v>4.0367390497553224E-4</v>
      </c>
      <c r="J86" s="15">
        <f t="shared" si="15"/>
        <v>1.0004036739049755</v>
      </c>
      <c r="K86">
        <f t="shared" si="16"/>
        <v>-6.9767835754686577E-2</v>
      </c>
      <c r="L86" s="36">
        <f t="shared" si="17"/>
        <v>4.8675509058929232E-3</v>
      </c>
      <c r="M86" s="7"/>
      <c r="N86" s="7"/>
      <c r="O86" s="7"/>
      <c r="P86" s="9">
        <v>42542</v>
      </c>
      <c r="Q86" s="7">
        <v>5.07</v>
      </c>
      <c r="R86" s="7">
        <v>5.9523809523810015E-3</v>
      </c>
      <c r="S86" s="7">
        <f t="shared" si="19"/>
        <v>1.0059523809523809</v>
      </c>
      <c r="T86" s="7">
        <f t="shared" si="18"/>
        <v>5.5765203817844259E-3</v>
      </c>
    </row>
    <row r="87" spans="1:20" ht="15.75" x14ac:dyDescent="0.25">
      <c r="A87" s="4">
        <v>42380</v>
      </c>
      <c r="B87">
        <v>1.41</v>
      </c>
      <c r="C87">
        <f t="shared" si="11"/>
        <v>-0.12422360248447203</v>
      </c>
      <c r="D87">
        <v>1.3458000000000001</v>
      </c>
      <c r="E87">
        <v>2.1753999999999998</v>
      </c>
      <c r="F87">
        <v>10.196400000000001</v>
      </c>
      <c r="G87">
        <f t="shared" si="12"/>
        <v>12.3718</v>
      </c>
      <c r="H87">
        <f t="shared" si="13"/>
        <v>15.897715120000001</v>
      </c>
      <c r="I87" s="15">
        <f t="shared" si="14"/>
        <v>4.0429499267014002E-4</v>
      </c>
      <c r="J87" s="15">
        <f t="shared" si="15"/>
        <v>1.0004042949926701</v>
      </c>
      <c r="K87">
        <f t="shared" si="16"/>
        <v>-0.12462789747714217</v>
      </c>
      <c r="L87" s="36">
        <f t="shared" si="17"/>
        <v>1.553211282957306E-2</v>
      </c>
      <c r="M87" s="7"/>
      <c r="N87" s="7"/>
      <c r="O87" s="7"/>
      <c r="P87" s="9">
        <v>42543</v>
      </c>
      <c r="Q87" s="7">
        <v>5.09</v>
      </c>
      <c r="R87" s="7">
        <v>3.9447731755423224E-3</v>
      </c>
      <c r="S87" s="7">
        <f t="shared" si="19"/>
        <v>1.0039447731755424</v>
      </c>
      <c r="T87" s="7">
        <f t="shared" si="18"/>
        <v>3.5710476501783564E-3</v>
      </c>
    </row>
    <row r="88" spans="1:20" ht="15.75" x14ac:dyDescent="0.25">
      <c r="A88" s="4">
        <v>42381</v>
      </c>
      <c r="B88">
        <v>1.26</v>
      </c>
      <c r="C88">
        <f t="shared" si="11"/>
        <v>-0.1063829787234042</v>
      </c>
      <c r="D88">
        <v>1.323</v>
      </c>
      <c r="E88">
        <v>2.1032000000000002</v>
      </c>
      <c r="F88">
        <v>10.147</v>
      </c>
      <c r="G88">
        <f t="shared" si="12"/>
        <v>12.2502</v>
      </c>
      <c r="H88">
        <f t="shared" si="13"/>
        <v>15.527680999999998</v>
      </c>
      <c r="I88" s="15">
        <f t="shared" si="14"/>
        <v>3.9553019486393559E-4</v>
      </c>
      <c r="J88" s="15">
        <f t="shared" si="15"/>
        <v>1.0003955301948639</v>
      </c>
      <c r="K88">
        <f t="shared" si="16"/>
        <v>-0.10677850891826814</v>
      </c>
      <c r="L88" s="36">
        <f t="shared" si="17"/>
        <v>1.1401649966808668E-2</v>
      </c>
      <c r="M88" s="7"/>
      <c r="N88" s="7"/>
      <c r="O88" s="7"/>
      <c r="P88" s="9">
        <v>42544</v>
      </c>
      <c r="Q88" s="7">
        <v>5.25</v>
      </c>
      <c r="R88" s="7">
        <v>3.1434184675834996E-2</v>
      </c>
      <c r="S88" s="7">
        <f t="shared" si="19"/>
        <v>1.031434184675835</v>
      </c>
      <c r="T88" s="7">
        <f t="shared" si="18"/>
        <v>3.1060762970170207E-2</v>
      </c>
    </row>
    <row r="89" spans="1:20" ht="15.75" x14ac:dyDescent="0.25">
      <c r="A89" s="4">
        <v>42382</v>
      </c>
      <c r="B89">
        <v>1.32</v>
      </c>
      <c r="C89">
        <f t="shared" si="11"/>
        <v>4.7619047619047658E-2</v>
      </c>
      <c r="D89">
        <v>1.2671999999999999</v>
      </c>
      <c r="E89">
        <v>2.0926999999999998</v>
      </c>
      <c r="F89">
        <v>10.239100000000001</v>
      </c>
      <c r="G89">
        <f t="shared" si="12"/>
        <v>12.331800000000001</v>
      </c>
      <c r="H89">
        <f t="shared" si="13"/>
        <v>15.06768752</v>
      </c>
      <c r="I89" s="15">
        <f t="shared" si="14"/>
        <v>3.8459546214131279E-4</v>
      </c>
      <c r="J89" s="15">
        <f t="shared" si="15"/>
        <v>1.0003845954621413</v>
      </c>
      <c r="K89">
        <f t="shared" si="16"/>
        <v>4.7234452156906345E-2</v>
      </c>
      <c r="L89" s="36">
        <f t="shared" si="17"/>
        <v>2.2310934705630746E-3</v>
      </c>
      <c r="M89" s="7"/>
      <c r="N89" s="7"/>
      <c r="O89" s="7"/>
      <c r="P89" s="9">
        <v>42545</v>
      </c>
      <c r="Q89" s="7">
        <v>4.97</v>
      </c>
      <c r="R89" s="7">
        <v>-5.3333333333333378E-2</v>
      </c>
      <c r="S89" s="7">
        <f t="shared" si="19"/>
        <v>0.94666666666666666</v>
      </c>
      <c r="T89" s="7">
        <f t="shared" si="18"/>
        <v>-5.3707071198858682E-2</v>
      </c>
    </row>
    <row r="90" spans="1:20" ht="15.75" x14ac:dyDescent="0.25">
      <c r="A90" s="4">
        <v>42383</v>
      </c>
      <c r="B90">
        <v>1.3599999999999999</v>
      </c>
      <c r="C90">
        <f t="shared" si="11"/>
        <v>3.0303030303030162E-2</v>
      </c>
      <c r="D90">
        <v>1.2684</v>
      </c>
      <c r="E90">
        <v>2.0874000000000001</v>
      </c>
      <c r="F90">
        <v>10.1648</v>
      </c>
      <c r="G90">
        <f t="shared" si="12"/>
        <v>12.2522</v>
      </c>
      <c r="H90">
        <f t="shared" si="13"/>
        <v>14.98043232</v>
      </c>
      <c r="I90" s="15">
        <f t="shared" si="14"/>
        <v>3.8251635760278013E-4</v>
      </c>
      <c r="J90" s="15">
        <f t="shared" si="15"/>
        <v>1.0003825163576028</v>
      </c>
      <c r="K90">
        <f t="shared" si="16"/>
        <v>2.9920513945427381E-2</v>
      </c>
      <c r="L90" s="36">
        <f t="shared" si="17"/>
        <v>8.9523715475851439E-4</v>
      </c>
      <c r="M90" s="7"/>
      <c r="N90" s="7"/>
      <c r="O90" s="7"/>
      <c r="P90" s="9">
        <v>42548</v>
      </c>
      <c r="Q90" s="7">
        <v>4.6500000000000004</v>
      </c>
      <c r="R90" s="7">
        <v>-6.4386317907444549E-2</v>
      </c>
      <c r="S90" s="7">
        <f t="shared" si="19"/>
        <v>0.93561368209255547</v>
      </c>
      <c r="T90" s="7">
        <f t="shared" si="18"/>
        <v>-6.4757080663997782E-2</v>
      </c>
    </row>
    <row r="91" spans="1:20" ht="15.75" x14ac:dyDescent="0.25">
      <c r="A91" s="4">
        <v>42384</v>
      </c>
      <c r="B91">
        <v>1.4</v>
      </c>
      <c r="C91">
        <f t="shared" si="11"/>
        <v>2.941176470588238E-2</v>
      </c>
      <c r="D91">
        <v>1.2341</v>
      </c>
      <c r="E91">
        <v>2.0347</v>
      </c>
      <c r="F91">
        <v>10.2118</v>
      </c>
      <c r="G91">
        <f t="shared" si="12"/>
        <v>12.246500000000001</v>
      </c>
      <c r="H91">
        <f t="shared" si="13"/>
        <v>14.637082379999999</v>
      </c>
      <c r="I91" s="15">
        <f t="shared" si="14"/>
        <v>3.7431975777613147E-4</v>
      </c>
      <c r="J91" s="15">
        <f t="shared" si="15"/>
        <v>1.0003743197577761</v>
      </c>
      <c r="K91">
        <f t="shared" si="16"/>
        <v>2.9037444948106249E-2</v>
      </c>
      <c r="L91" s="36">
        <f t="shared" si="17"/>
        <v>8.4317320911430108E-4</v>
      </c>
      <c r="M91" s="7"/>
      <c r="N91" s="7"/>
      <c r="O91" s="7"/>
      <c r="P91" s="9">
        <v>42549</v>
      </c>
      <c r="Q91" s="7">
        <v>4.93</v>
      </c>
      <c r="R91" s="7">
        <v>6.0215053763440718E-2</v>
      </c>
      <c r="S91" s="7">
        <f t="shared" si="19"/>
        <v>1.0602150537634407</v>
      </c>
      <c r="T91" s="7">
        <f t="shared" si="18"/>
        <v>5.9839747480618932E-2</v>
      </c>
    </row>
    <row r="92" spans="1:20" ht="15.75" x14ac:dyDescent="0.25">
      <c r="A92" s="4">
        <v>42388</v>
      </c>
      <c r="B92">
        <v>1.38</v>
      </c>
      <c r="C92">
        <f t="shared" si="11"/>
        <v>-1.4285714285714299E-2</v>
      </c>
      <c r="D92">
        <v>1.2361</v>
      </c>
      <c r="E92">
        <v>2.0556000000000001</v>
      </c>
      <c r="F92">
        <v>10.206</v>
      </c>
      <c r="G92">
        <f t="shared" si="12"/>
        <v>12.2616</v>
      </c>
      <c r="H92">
        <f t="shared" si="13"/>
        <v>14.671236599999999</v>
      </c>
      <c r="I92" s="15">
        <f t="shared" si="14"/>
        <v>3.7513619802620468E-4</v>
      </c>
      <c r="J92" s="15">
        <f t="shared" si="15"/>
        <v>1.0003751361980262</v>
      </c>
      <c r="K92">
        <f t="shared" si="16"/>
        <v>-1.4660850483740504E-2</v>
      </c>
      <c r="L92" s="36">
        <f t="shared" si="17"/>
        <v>2.1494053690659416E-4</v>
      </c>
      <c r="M92" s="7"/>
      <c r="N92" s="7"/>
      <c r="O92" s="7"/>
      <c r="P92" s="9">
        <v>42550</v>
      </c>
      <c r="Q92" s="7">
        <v>5.16</v>
      </c>
      <c r="R92" s="7">
        <v>4.665314401622727E-2</v>
      </c>
      <c r="S92" s="7">
        <f t="shared" si="19"/>
        <v>1.0466531440162272</v>
      </c>
      <c r="T92" s="7">
        <f t="shared" si="18"/>
        <v>4.6273192376014731E-2</v>
      </c>
    </row>
    <row r="93" spans="1:20" ht="15.75" x14ac:dyDescent="0.25">
      <c r="A93" s="4">
        <v>42389</v>
      </c>
      <c r="B93">
        <v>1.58</v>
      </c>
      <c r="C93">
        <f t="shared" si="11"/>
        <v>0.1449275362318842</v>
      </c>
      <c r="D93">
        <v>1.1869000000000001</v>
      </c>
      <c r="E93">
        <v>1.9824000000000002</v>
      </c>
      <c r="F93">
        <v>10.257</v>
      </c>
      <c r="G93">
        <f t="shared" si="12"/>
        <v>12.2394</v>
      </c>
      <c r="H93">
        <f t="shared" si="13"/>
        <v>14.1564333</v>
      </c>
      <c r="I93" s="15">
        <f t="shared" si="14"/>
        <v>3.6280427344714816E-4</v>
      </c>
      <c r="J93" s="15">
        <f t="shared" si="15"/>
        <v>1.0003628042734471</v>
      </c>
      <c r="K93">
        <f t="shared" si="16"/>
        <v>0.14456473195843705</v>
      </c>
      <c r="L93" s="36">
        <f t="shared" si="17"/>
        <v>2.0898961726214752E-2</v>
      </c>
      <c r="M93" s="7"/>
      <c r="N93" s="7"/>
      <c r="O93" s="7"/>
      <c r="P93" s="9">
        <v>42551</v>
      </c>
      <c r="Q93" s="7">
        <v>5.67</v>
      </c>
      <c r="R93" s="7">
        <v>9.8837209302325535E-2</v>
      </c>
      <c r="S93" s="7">
        <f t="shared" si="19"/>
        <v>1.0988372093023255</v>
      </c>
      <c r="T93" s="7">
        <f t="shared" si="18"/>
        <v>9.8460098260438444E-2</v>
      </c>
    </row>
    <row r="94" spans="1:20" ht="15.75" x14ac:dyDescent="0.25">
      <c r="A94" s="4">
        <v>42390</v>
      </c>
      <c r="B94">
        <v>1.6400000000000001</v>
      </c>
      <c r="C94">
        <f t="shared" si="11"/>
        <v>3.7974683544303826E-2</v>
      </c>
      <c r="D94">
        <v>1.1916</v>
      </c>
      <c r="E94">
        <v>2.0310999999999999</v>
      </c>
      <c r="F94">
        <v>10.2189</v>
      </c>
      <c r="G94">
        <f t="shared" si="12"/>
        <v>12.25</v>
      </c>
      <c r="H94">
        <f t="shared" si="13"/>
        <v>14.20794124</v>
      </c>
      <c r="I94" s="15">
        <f t="shared" si="14"/>
        <v>3.6404062155837025E-4</v>
      </c>
      <c r="J94" s="15">
        <f t="shared" si="15"/>
        <v>1.0003640406215584</v>
      </c>
      <c r="K94">
        <f t="shared" si="16"/>
        <v>3.7610642922745456E-2</v>
      </c>
      <c r="L94" s="36">
        <f t="shared" si="17"/>
        <v>1.4145604610622628E-3</v>
      </c>
      <c r="M94" s="7"/>
      <c r="N94" s="7"/>
      <c r="O94" s="7"/>
      <c r="P94" s="9">
        <v>42552</v>
      </c>
      <c r="Q94" s="7">
        <v>5.74</v>
      </c>
      <c r="R94" s="7">
        <v>1.2345679012345729E-2</v>
      </c>
      <c r="S94" s="7">
        <f t="shared" si="19"/>
        <v>1.0123456790123457</v>
      </c>
      <c r="T94" s="7">
        <f t="shared" si="18"/>
        <v>1.1968226182028413E-2</v>
      </c>
    </row>
    <row r="95" spans="1:20" ht="15.75" x14ac:dyDescent="0.25">
      <c r="A95" s="4">
        <v>42391</v>
      </c>
      <c r="B95">
        <v>1.58</v>
      </c>
      <c r="C95">
        <f t="shared" si="11"/>
        <v>-3.6585365853658569E-2</v>
      </c>
      <c r="D95">
        <v>1.1625000000000001</v>
      </c>
      <c r="E95">
        <v>2.0518999999999998</v>
      </c>
      <c r="F95">
        <v>10.1525</v>
      </c>
      <c r="G95">
        <f t="shared" si="12"/>
        <v>12.2044</v>
      </c>
      <c r="H95">
        <f t="shared" si="13"/>
        <v>13.85418125</v>
      </c>
      <c r="I95" s="15">
        <f t="shared" si="14"/>
        <v>3.5553807033350537E-4</v>
      </c>
      <c r="J95" s="15">
        <f t="shared" si="15"/>
        <v>1.0003555380703335</v>
      </c>
      <c r="K95">
        <f t="shared" si="16"/>
        <v>-3.6940903923992074E-2</v>
      </c>
      <c r="L95" s="36">
        <f t="shared" si="17"/>
        <v>1.364630382721613E-3</v>
      </c>
      <c r="M95" s="7"/>
      <c r="N95" s="7"/>
      <c r="O95" s="7"/>
      <c r="P95" s="9">
        <v>42556</v>
      </c>
      <c r="Q95" s="7">
        <v>5.59</v>
      </c>
      <c r="R95" s="7">
        <v>-2.6132404181184728E-2</v>
      </c>
      <c r="S95" s="7">
        <f t="shared" si="19"/>
        <v>0.97386759581881532</v>
      </c>
      <c r="T95" s="7">
        <f t="shared" si="18"/>
        <v>-2.6510110790217641E-2</v>
      </c>
    </row>
    <row r="96" spans="1:20" ht="15.75" x14ac:dyDescent="0.25">
      <c r="A96" s="4">
        <v>42394</v>
      </c>
      <c r="B96">
        <v>1.54</v>
      </c>
      <c r="C96">
        <f t="shared" si="11"/>
        <v>-2.5316455696202552E-2</v>
      </c>
      <c r="D96">
        <v>1.1487000000000001</v>
      </c>
      <c r="E96">
        <v>2.0011999999999999</v>
      </c>
      <c r="F96">
        <v>10.0328</v>
      </c>
      <c r="G96">
        <f t="shared" si="12"/>
        <v>12.033999999999999</v>
      </c>
      <c r="H96">
        <f t="shared" si="13"/>
        <v>13.525877359999999</v>
      </c>
      <c r="I96" s="15">
        <f t="shared" si="14"/>
        <v>3.4762374770558324E-4</v>
      </c>
      <c r="J96" s="15">
        <f t="shared" si="15"/>
        <v>1.0003476237477056</v>
      </c>
      <c r="K96">
        <f t="shared" si="16"/>
        <v>-2.5664079443908135E-2</v>
      </c>
      <c r="L96" s="36">
        <f t="shared" si="17"/>
        <v>6.5864497370322808E-4</v>
      </c>
      <c r="M96" s="7"/>
      <c r="N96" s="7"/>
      <c r="O96" s="7"/>
      <c r="P96" s="9">
        <v>42557</v>
      </c>
      <c r="Q96" s="7">
        <v>5.8100000000000005</v>
      </c>
      <c r="R96" s="7">
        <v>3.9355992844365049E-2</v>
      </c>
      <c r="S96" s="7">
        <f t="shared" si="19"/>
        <v>1.039355992844365</v>
      </c>
      <c r="T96" s="7">
        <f t="shared" si="18"/>
        <v>3.8979645752510526E-2</v>
      </c>
    </row>
    <row r="97" spans="1:20" ht="15.75" x14ac:dyDescent="0.25">
      <c r="A97" s="4">
        <v>42395</v>
      </c>
      <c r="B97">
        <v>1.52</v>
      </c>
      <c r="C97">
        <f t="shared" si="11"/>
        <v>-1.2987012987012998E-2</v>
      </c>
      <c r="D97">
        <v>1.1396999999999999</v>
      </c>
      <c r="E97">
        <v>1.9942</v>
      </c>
      <c r="F97">
        <v>10.055999999999999</v>
      </c>
      <c r="G97">
        <f t="shared" si="12"/>
        <v>12.050199999999998</v>
      </c>
      <c r="H97">
        <f t="shared" si="13"/>
        <v>13.455023199999998</v>
      </c>
      <c r="I97" s="15">
        <f t="shared" si="14"/>
        <v>3.4591269354078413E-4</v>
      </c>
      <c r="J97" s="15">
        <f t="shared" si="15"/>
        <v>1.0003459126935408</v>
      </c>
      <c r="K97">
        <f t="shared" si="16"/>
        <v>-1.3332925680553782E-2</v>
      </c>
      <c r="L97" s="36">
        <f t="shared" si="17"/>
        <v>1.7776690720317054E-4</v>
      </c>
      <c r="M97" s="7"/>
      <c r="N97" s="7"/>
      <c r="O97" s="7"/>
      <c r="P97" s="9">
        <v>42558</v>
      </c>
      <c r="Q97" s="7">
        <v>5.9399999999999995</v>
      </c>
      <c r="R97" s="7">
        <v>2.237521514629931E-2</v>
      </c>
      <c r="S97" s="7">
        <f t="shared" si="19"/>
        <v>1.0223752151462993</v>
      </c>
      <c r="T97" s="7">
        <f t="shared" si="18"/>
        <v>2.2000152161504805E-2</v>
      </c>
    </row>
    <row r="98" spans="1:20" ht="15.75" x14ac:dyDescent="0.25">
      <c r="A98" s="4">
        <v>42396</v>
      </c>
      <c r="B98">
        <v>1.5</v>
      </c>
      <c r="C98">
        <f t="shared" si="11"/>
        <v>-1.3157894736842117E-2</v>
      </c>
      <c r="D98">
        <v>1.1388</v>
      </c>
      <c r="E98">
        <v>1.9992999999999999</v>
      </c>
      <c r="F98">
        <v>10.1462</v>
      </c>
      <c r="G98">
        <f t="shared" si="12"/>
        <v>12.1455</v>
      </c>
      <c r="H98">
        <f t="shared" si="13"/>
        <v>13.55379256</v>
      </c>
      <c r="I98" s="15">
        <f t="shared" si="14"/>
        <v>3.4829757828180874E-4</v>
      </c>
      <c r="J98" s="15">
        <f t="shared" si="15"/>
        <v>1.0003482975782818</v>
      </c>
      <c r="K98">
        <f t="shared" si="16"/>
        <v>-1.3506192315123925E-2</v>
      </c>
      <c r="L98" s="36">
        <f t="shared" si="17"/>
        <v>1.8241723085311257E-4</v>
      </c>
      <c r="M98" s="7"/>
      <c r="N98" s="7"/>
      <c r="O98" s="7"/>
      <c r="P98" s="9">
        <v>42559</v>
      </c>
      <c r="Q98" s="7">
        <v>6.1</v>
      </c>
      <c r="R98" s="7">
        <v>2.6936026936026963E-2</v>
      </c>
      <c r="S98" s="7">
        <f t="shared" si="19"/>
        <v>1.026936026936027</v>
      </c>
      <c r="T98" s="7">
        <f t="shared" si="18"/>
        <v>2.6560863328504752E-2</v>
      </c>
    </row>
    <row r="99" spans="1:20" ht="15.75" x14ac:dyDescent="0.25">
      <c r="A99" s="4">
        <v>42397</v>
      </c>
      <c r="B99">
        <v>1.5899999999999999</v>
      </c>
      <c r="C99">
        <f t="shared" si="11"/>
        <v>5.9999999999999908E-2</v>
      </c>
      <c r="D99">
        <v>1.1439999999999999</v>
      </c>
      <c r="E99">
        <v>1.9784000000000002</v>
      </c>
      <c r="F99">
        <v>10.066000000000001</v>
      </c>
      <c r="G99">
        <f t="shared" si="12"/>
        <v>12.044400000000001</v>
      </c>
      <c r="H99">
        <f t="shared" si="13"/>
        <v>13.493904000000001</v>
      </c>
      <c r="I99" s="15">
        <f t="shared" si="14"/>
        <v>3.4685175626014697E-4</v>
      </c>
      <c r="J99" s="15">
        <f t="shared" si="15"/>
        <v>1.0003468517562601</v>
      </c>
      <c r="K99">
        <f t="shared" si="16"/>
        <v>5.9653148243739761E-2</v>
      </c>
      <c r="L99" s="36">
        <f t="shared" si="17"/>
        <v>3.5584980953895923E-3</v>
      </c>
      <c r="M99" s="7"/>
      <c r="N99" s="7"/>
      <c r="O99" s="7"/>
      <c r="P99" s="9">
        <v>42562</v>
      </c>
      <c r="Q99" s="7">
        <v>6.72</v>
      </c>
      <c r="R99" s="7">
        <v>0.10163934426229511</v>
      </c>
      <c r="S99" s="7">
        <f t="shared" si="19"/>
        <v>1.1016393442622952</v>
      </c>
      <c r="T99" s="7">
        <f t="shared" si="18"/>
        <v>0.10126309682286312</v>
      </c>
    </row>
    <row r="100" spans="1:20" ht="15.75" x14ac:dyDescent="0.25">
      <c r="A100" s="4">
        <v>42398</v>
      </c>
      <c r="B100">
        <v>1.6099999999999999</v>
      </c>
      <c r="C100">
        <f t="shared" si="11"/>
        <v>1.2578616352201271E-2</v>
      </c>
      <c r="D100">
        <v>1.1440999999999999</v>
      </c>
      <c r="E100">
        <v>1.9209000000000001</v>
      </c>
      <c r="F100">
        <v>9.8673999999999999</v>
      </c>
      <c r="G100">
        <f t="shared" si="12"/>
        <v>11.7883</v>
      </c>
      <c r="H100">
        <f t="shared" si="13"/>
        <v>13.210192339999999</v>
      </c>
      <c r="I100" s="15">
        <f t="shared" si="14"/>
        <v>3.399920693216707E-4</v>
      </c>
      <c r="J100" s="15">
        <f t="shared" si="15"/>
        <v>1.0003399920693217</v>
      </c>
      <c r="K100">
        <f t="shared" si="16"/>
        <v>1.22386242828796E-2</v>
      </c>
      <c r="L100" s="36">
        <f t="shared" si="17"/>
        <v>1.4978392433749021E-4</v>
      </c>
      <c r="M100" s="7"/>
      <c r="N100" s="7"/>
      <c r="O100" s="7"/>
      <c r="P100" s="9">
        <v>42563</v>
      </c>
      <c r="Q100" s="7">
        <v>7.33</v>
      </c>
      <c r="R100" s="7">
        <v>9.0773809523809576E-2</v>
      </c>
      <c r="S100" s="7">
        <f t="shared" si="19"/>
        <v>1.0907738095238095</v>
      </c>
      <c r="T100" s="7">
        <f t="shared" si="18"/>
        <v>9.0398701891415231E-2</v>
      </c>
    </row>
    <row r="101" spans="1:20" ht="15.75" x14ac:dyDescent="0.25">
      <c r="A101" s="4">
        <v>42401</v>
      </c>
      <c r="B101">
        <v>1.6099999999999999</v>
      </c>
      <c r="C101">
        <f t="shared" si="11"/>
        <v>0</v>
      </c>
      <c r="D101">
        <v>1.1639999999999999</v>
      </c>
      <c r="E101">
        <v>1.9485999999999999</v>
      </c>
      <c r="F101">
        <v>9.8507999999999996</v>
      </c>
      <c r="G101">
        <f t="shared" si="12"/>
        <v>11.799399999999999</v>
      </c>
      <c r="H101">
        <f t="shared" si="13"/>
        <v>13.414931199999998</v>
      </c>
      <c r="I101" s="15">
        <f t="shared" si="14"/>
        <v>3.4494404134921552E-4</v>
      </c>
      <c r="J101" s="15">
        <f t="shared" si="15"/>
        <v>1.0003449440413492</v>
      </c>
      <c r="K101">
        <f t="shared" si="16"/>
        <v>-3.4494404134921552E-4</v>
      </c>
      <c r="L101" s="36">
        <f t="shared" si="17"/>
        <v>1.1898639166232931E-7</v>
      </c>
      <c r="M101" s="7"/>
      <c r="N101" s="7"/>
      <c r="O101" s="7"/>
      <c r="P101" s="9">
        <v>42564</v>
      </c>
      <c r="Q101" s="7">
        <v>7.29</v>
      </c>
      <c r="R101" s="7">
        <v>-5.4570259208731285E-3</v>
      </c>
      <c r="S101" s="7">
        <f t="shared" si="19"/>
        <v>0.99454297407912684</v>
      </c>
      <c r="T101" s="7">
        <f t="shared" si="18"/>
        <v>-5.8348998695690567E-3</v>
      </c>
    </row>
    <row r="102" spans="1:20" ht="15.75" x14ac:dyDescent="0.25">
      <c r="A102" s="4">
        <v>42402</v>
      </c>
      <c r="B102">
        <v>1.56</v>
      </c>
      <c r="C102">
        <f t="shared" si="11"/>
        <v>-3.1055900621117905E-2</v>
      </c>
      <c r="D102">
        <v>1.1666000000000001</v>
      </c>
      <c r="E102">
        <v>1.8448</v>
      </c>
      <c r="F102">
        <v>10.0032</v>
      </c>
      <c r="G102">
        <f t="shared" si="12"/>
        <v>11.847999999999999</v>
      </c>
      <c r="H102">
        <f t="shared" si="13"/>
        <v>13.514533119999999</v>
      </c>
      <c r="I102" s="15">
        <f t="shared" si="14"/>
        <v>3.473498677430964E-4</v>
      </c>
      <c r="J102" s="15">
        <f t="shared" si="15"/>
        <v>1.0003473498677431</v>
      </c>
      <c r="K102">
        <f t="shared" si="16"/>
        <v>-3.1403250488861001E-2</v>
      </c>
      <c r="L102" s="36">
        <f t="shared" si="17"/>
        <v>9.8616414126614861E-4</v>
      </c>
      <c r="M102" s="7"/>
      <c r="N102" s="7"/>
      <c r="O102" s="7"/>
      <c r="P102" s="9">
        <v>42565</v>
      </c>
      <c r="Q102" s="7">
        <v>7.25</v>
      </c>
      <c r="R102" s="7">
        <v>-5.4869684499314177E-3</v>
      </c>
      <c r="S102" s="7">
        <f t="shared" si="19"/>
        <v>0.99451303155006854</v>
      </c>
      <c r="T102" s="7">
        <f t="shared" si="18"/>
        <v>-5.8642203560649976E-3</v>
      </c>
    </row>
    <row r="103" spans="1:20" ht="15.75" x14ac:dyDescent="0.25">
      <c r="A103" s="4">
        <v>42403</v>
      </c>
      <c r="B103">
        <v>1.9</v>
      </c>
      <c r="C103">
        <f t="shared" si="11"/>
        <v>0.21794871794871784</v>
      </c>
      <c r="D103">
        <v>1.1924999999999999</v>
      </c>
      <c r="E103">
        <v>1.8860999999999999</v>
      </c>
      <c r="F103">
        <v>9.9941999999999993</v>
      </c>
      <c r="G103">
        <f t="shared" si="12"/>
        <v>11.880299999999998</v>
      </c>
      <c r="H103">
        <f t="shared" si="13"/>
        <v>13.804183499999997</v>
      </c>
      <c r="I103" s="15">
        <f t="shared" si="14"/>
        <v>3.5433425989106482E-4</v>
      </c>
      <c r="J103" s="15">
        <f t="shared" si="15"/>
        <v>1.0003543342598911</v>
      </c>
      <c r="K103">
        <f t="shared" si="16"/>
        <v>0.21759438368882678</v>
      </c>
      <c r="L103" s="36">
        <f t="shared" si="17"/>
        <v>4.7347315812920364E-2</v>
      </c>
      <c r="M103" s="7"/>
      <c r="N103" s="7"/>
      <c r="O103" s="7"/>
      <c r="P103" s="9">
        <v>42566</v>
      </c>
      <c r="Q103" s="7">
        <v>7.3</v>
      </c>
      <c r="R103" s="7">
        <v>6.8965517241379067E-3</v>
      </c>
      <c r="S103" s="7">
        <f t="shared" si="19"/>
        <v>1.0068965517241379</v>
      </c>
      <c r="T103" s="7">
        <f t="shared" si="18"/>
        <v>6.5205269623891011E-3</v>
      </c>
    </row>
    <row r="104" spans="1:20" ht="15.75" x14ac:dyDescent="0.25">
      <c r="A104" s="4">
        <v>42404</v>
      </c>
      <c r="B104">
        <v>1.9300000000000002</v>
      </c>
      <c r="C104">
        <f t="shared" si="11"/>
        <v>1.5789473684210659E-2</v>
      </c>
      <c r="D104">
        <v>1.1945999999999999</v>
      </c>
      <c r="E104">
        <v>1.8395000000000001</v>
      </c>
      <c r="F104">
        <v>9.9702999999999999</v>
      </c>
      <c r="G104">
        <f t="shared" si="12"/>
        <v>11.809799999999999</v>
      </c>
      <c r="H104">
        <f t="shared" si="13"/>
        <v>13.750020379999995</v>
      </c>
      <c r="I104" s="15">
        <f t="shared" si="14"/>
        <v>3.5302956330918178E-4</v>
      </c>
      <c r="J104" s="15">
        <f t="shared" si="15"/>
        <v>1.0003530295633092</v>
      </c>
      <c r="K104">
        <f t="shared" si="16"/>
        <v>1.5436444120901477E-2</v>
      </c>
      <c r="L104" s="36">
        <f t="shared" si="17"/>
        <v>2.3828380709771377E-4</v>
      </c>
      <c r="M104" s="7"/>
      <c r="N104" s="7"/>
      <c r="O104" s="7"/>
      <c r="P104" s="9">
        <v>42569</v>
      </c>
      <c r="Q104" s="7">
        <v>7.45</v>
      </c>
      <c r="R104" s="7">
        <v>2.0547945205479503E-2</v>
      </c>
      <c r="S104" s="7">
        <f t="shared" si="19"/>
        <v>1.0205479452054795</v>
      </c>
      <c r="T104" s="7">
        <f t="shared" si="18"/>
        <v>2.0171357604260778E-2</v>
      </c>
    </row>
    <row r="105" spans="1:20" ht="15.75" x14ac:dyDescent="0.25">
      <c r="A105" s="4">
        <v>42405</v>
      </c>
      <c r="B105">
        <v>1.8399999999999999</v>
      </c>
      <c r="C105">
        <f t="shared" si="11"/>
        <v>-4.6632124352331758E-2</v>
      </c>
      <c r="D105">
        <v>1.206</v>
      </c>
      <c r="E105">
        <v>1.8357000000000001</v>
      </c>
      <c r="F105">
        <v>10.0228</v>
      </c>
      <c r="G105">
        <f t="shared" si="12"/>
        <v>11.858499999999999</v>
      </c>
      <c r="H105">
        <f t="shared" si="13"/>
        <v>13.923196799999999</v>
      </c>
      <c r="I105" s="15">
        <f t="shared" si="14"/>
        <v>3.5719891206853482E-4</v>
      </c>
      <c r="J105" s="15">
        <f t="shared" si="15"/>
        <v>1.0003571989120685</v>
      </c>
      <c r="K105">
        <f t="shared" si="16"/>
        <v>-4.6989323264400293E-2</v>
      </c>
      <c r="L105" s="36">
        <f t="shared" si="17"/>
        <v>2.2079965008463104E-3</v>
      </c>
      <c r="M105" s="7"/>
      <c r="N105" s="7"/>
      <c r="O105" s="7"/>
      <c r="P105" s="9">
        <v>42570</v>
      </c>
      <c r="Q105" s="7">
        <v>7.03</v>
      </c>
      <c r="R105" s="7">
        <v>-5.6375838926174489E-2</v>
      </c>
      <c r="S105" s="7">
        <f t="shared" si="19"/>
        <v>0.94362416107382552</v>
      </c>
      <c r="T105" s="7">
        <f t="shared" si="18"/>
        <v>-5.6751430272837029E-2</v>
      </c>
    </row>
    <row r="106" spans="1:20" ht="15.75" x14ac:dyDescent="0.25">
      <c r="A106" s="4">
        <v>42408</v>
      </c>
      <c r="B106">
        <v>1.85</v>
      </c>
      <c r="C106">
        <f t="shared" si="11"/>
        <v>5.4347826086957778E-3</v>
      </c>
      <c r="D106">
        <v>1.1792</v>
      </c>
      <c r="E106">
        <v>1.7483</v>
      </c>
      <c r="F106">
        <v>10.072100000000001</v>
      </c>
      <c r="G106">
        <f t="shared" si="12"/>
        <v>11.820400000000001</v>
      </c>
      <c r="H106">
        <f t="shared" si="13"/>
        <v>13.625320320000002</v>
      </c>
      <c r="I106" s="15">
        <f t="shared" si="14"/>
        <v>3.5002339623657619E-4</v>
      </c>
      <c r="J106" s="15">
        <f t="shared" si="15"/>
        <v>1.0003500233962366</v>
      </c>
      <c r="K106">
        <f t="shared" si="16"/>
        <v>5.0847592124592016E-3</v>
      </c>
      <c r="L106" s="36">
        <f t="shared" si="17"/>
        <v>2.585477624868872E-5</v>
      </c>
      <c r="M106" s="7"/>
      <c r="N106" s="7"/>
      <c r="O106" s="7"/>
      <c r="P106" s="9">
        <v>42571</v>
      </c>
      <c r="Q106" s="7">
        <v>7.01</v>
      </c>
      <c r="R106" s="7">
        <v>-2.8449502133713316E-3</v>
      </c>
      <c r="S106" s="7">
        <f t="shared" si="19"/>
        <v>0.99715504978662872</v>
      </c>
      <c r="T106" s="7">
        <f t="shared" si="18"/>
        <v>-3.2253371048173701E-3</v>
      </c>
    </row>
    <row r="107" spans="1:20" ht="15.75" x14ac:dyDescent="0.25">
      <c r="A107" s="4">
        <v>42409</v>
      </c>
      <c r="B107">
        <v>1.78</v>
      </c>
      <c r="C107">
        <f t="shared" si="11"/>
        <v>-3.7837837837837868E-2</v>
      </c>
      <c r="D107">
        <v>1.1798</v>
      </c>
      <c r="E107">
        <v>1.726</v>
      </c>
      <c r="F107">
        <v>10.0581</v>
      </c>
      <c r="G107">
        <f t="shared" si="12"/>
        <v>11.784099999999999</v>
      </c>
      <c r="H107">
        <f t="shared" si="13"/>
        <v>13.592546379999998</v>
      </c>
      <c r="I107" s="15">
        <f t="shared" si="14"/>
        <v>3.492327628937808E-4</v>
      </c>
      <c r="J107" s="15">
        <f t="shared" si="15"/>
        <v>1.0003492327628938</v>
      </c>
      <c r="K107">
        <f t="shared" si="16"/>
        <v>-3.8187070600731648E-2</v>
      </c>
      <c r="L107" s="36">
        <f t="shared" si="17"/>
        <v>1.4582523610652634E-3</v>
      </c>
      <c r="M107" s="7"/>
      <c r="N107" s="7"/>
      <c r="O107" s="7"/>
      <c r="P107" s="9">
        <v>42572</v>
      </c>
      <c r="Q107" s="7">
        <v>7.08</v>
      </c>
      <c r="R107" s="7">
        <v>9.985734664764663E-3</v>
      </c>
      <c r="S107" s="7">
        <f t="shared" si="19"/>
        <v>1.0099857346647647</v>
      </c>
      <c r="T107" s="7">
        <f t="shared" si="18"/>
        <v>9.6032188120269216E-3</v>
      </c>
    </row>
    <row r="108" spans="1:20" ht="15.75" x14ac:dyDescent="0.25">
      <c r="A108" s="4">
        <v>42410</v>
      </c>
      <c r="B108">
        <v>1.79</v>
      </c>
      <c r="C108">
        <f t="shared" si="11"/>
        <v>5.6179775280898927E-3</v>
      </c>
      <c r="D108">
        <v>1.1797</v>
      </c>
      <c r="E108">
        <v>1.6680999999999999</v>
      </c>
      <c r="F108">
        <v>10.050700000000001</v>
      </c>
      <c r="G108">
        <f t="shared" si="12"/>
        <v>11.718800000000002</v>
      </c>
      <c r="H108">
        <f t="shared" si="13"/>
        <v>13.524910790000003</v>
      </c>
      <c r="I108" s="15">
        <f t="shared" si="14"/>
        <v>3.4760041321257873E-4</v>
      </c>
      <c r="J108" s="15">
        <f t="shared" si="15"/>
        <v>1.0003476004132126</v>
      </c>
      <c r="K108">
        <f t="shared" si="16"/>
        <v>5.270377114877314E-3</v>
      </c>
      <c r="L108" s="36">
        <f t="shared" si="17"/>
        <v>2.777687493302252E-5</v>
      </c>
      <c r="M108" s="7"/>
      <c r="N108" s="7"/>
      <c r="O108" s="7"/>
      <c r="P108" s="9">
        <v>42573</v>
      </c>
      <c r="Q108" s="7">
        <v>7.15</v>
      </c>
      <c r="R108" s="7">
        <v>9.8870056497175549E-3</v>
      </c>
      <c r="S108" s="7">
        <f t="shared" si="19"/>
        <v>1.0098870056497176</v>
      </c>
      <c r="T108" s="7">
        <f t="shared" si="18"/>
        <v>9.5042881715634506E-3</v>
      </c>
    </row>
    <row r="109" spans="1:20" ht="15.75" x14ac:dyDescent="0.25">
      <c r="A109" s="4">
        <v>42411</v>
      </c>
      <c r="B109">
        <v>1.85</v>
      </c>
      <c r="C109">
        <f t="shared" si="11"/>
        <v>3.3519553072625725E-2</v>
      </c>
      <c r="D109">
        <v>1.1539999999999999</v>
      </c>
      <c r="E109">
        <v>1.659</v>
      </c>
      <c r="F109">
        <v>10.0928</v>
      </c>
      <c r="G109">
        <f t="shared" si="12"/>
        <v>11.751800000000001</v>
      </c>
      <c r="H109">
        <f t="shared" si="13"/>
        <v>13.306091200000001</v>
      </c>
      <c r="I109" s="15">
        <f t="shared" si="14"/>
        <v>3.4231266409334715E-4</v>
      </c>
      <c r="J109" s="15">
        <f t="shared" si="15"/>
        <v>1.0003423126640933</v>
      </c>
      <c r="K109">
        <f t="shared" si="16"/>
        <v>3.3177240408532378E-2</v>
      </c>
      <c r="L109" s="36">
        <f t="shared" si="17"/>
        <v>1.1007292811255538E-3</v>
      </c>
      <c r="M109" s="7"/>
      <c r="N109" s="7"/>
      <c r="O109" s="7"/>
      <c r="P109" s="9">
        <v>42576</v>
      </c>
      <c r="Q109" s="7">
        <v>7.11</v>
      </c>
      <c r="R109" s="7">
        <v>-5.5944055944055987E-3</v>
      </c>
      <c r="S109" s="7">
        <f t="shared" si="19"/>
        <v>0.9944055944055944</v>
      </c>
      <c r="T109" s="7">
        <f t="shared" si="18"/>
        <v>-5.9759232005408497E-3</v>
      </c>
    </row>
    <row r="110" spans="1:20" ht="15.75" x14ac:dyDescent="0.25">
      <c r="A110" s="4">
        <v>42412</v>
      </c>
      <c r="B110">
        <v>1.95</v>
      </c>
      <c r="C110">
        <f t="shared" si="11"/>
        <v>5.4054054054053981E-2</v>
      </c>
      <c r="D110">
        <v>1.1712</v>
      </c>
      <c r="E110">
        <v>1.7481</v>
      </c>
      <c r="F110">
        <v>10.0406</v>
      </c>
      <c r="G110">
        <f t="shared" si="12"/>
        <v>11.788699999999999</v>
      </c>
      <c r="H110">
        <f t="shared" si="13"/>
        <v>13.507650719999997</v>
      </c>
      <c r="I110" s="15">
        <f t="shared" si="14"/>
        <v>3.4718369509767477E-4</v>
      </c>
      <c r="J110" s="15">
        <f t="shared" si="15"/>
        <v>1.0003471836950977</v>
      </c>
      <c r="K110">
        <f t="shared" si="16"/>
        <v>5.3706870358956306E-2</v>
      </c>
      <c r="L110" s="36">
        <f t="shared" si="17"/>
        <v>2.8844279237537395E-3</v>
      </c>
      <c r="M110" s="7"/>
      <c r="N110" s="7"/>
      <c r="O110" s="7"/>
      <c r="P110" s="9">
        <v>42577</v>
      </c>
      <c r="Q110" s="7">
        <v>8.02</v>
      </c>
      <c r="R110" s="7">
        <v>0.1279887482419127</v>
      </c>
      <c r="S110" s="7">
        <f t="shared" si="19"/>
        <v>1.1279887482419126</v>
      </c>
      <c r="T110" s="7">
        <f t="shared" si="18"/>
        <v>0.12760704538937812</v>
      </c>
    </row>
    <row r="111" spans="1:20" ht="15.75" x14ac:dyDescent="0.25">
      <c r="A111" s="4">
        <v>42416</v>
      </c>
      <c r="B111">
        <v>2.09</v>
      </c>
      <c r="C111">
        <f t="shared" si="11"/>
        <v>7.1794871794871748E-2</v>
      </c>
      <c r="D111">
        <v>1.1887000000000001</v>
      </c>
      <c r="E111">
        <v>1.7723</v>
      </c>
      <c r="F111">
        <v>9.9839000000000002</v>
      </c>
      <c r="G111">
        <f t="shared" si="12"/>
        <v>11.7562</v>
      </c>
      <c r="H111">
        <f t="shared" si="13"/>
        <v>13.640161930000001</v>
      </c>
      <c r="I111" s="15">
        <f t="shared" si="14"/>
        <v>3.5038135807718973E-4</v>
      </c>
      <c r="J111" s="15">
        <f t="shared" si="15"/>
        <v>1.0003503813580772</v>
      </c>
      <c r="K111">
        <f t="shared" si="16"/>
        <v>7.1444490436794558E-2</v>
      </c>
      <c r="L111" s="36">
        <f t="shared" si="17"/>
        <v>5.104315213773229E-3</v>
      </c>
      <c r="M111" s="7"/>
      <c r="N111" s="7"/>
      <c r="O111" s="7"/>
      <c r="P111" s="9">
        <v>42578</v>
      </c>
      <c r="Q111" s="7">
        <v>7.85</v>
      </c>
      <c r="R111" s="7">
        <v>-2.1197007481296749E-2</v>
      </c>
      <c r="S111" s="7">
        <f t="shared" si="19"/>
        <v>0.97880299251870329</v>
      </c>
      <c r="T111" s="7">
        <f t="shared" si="18"/>
        <v>-2.1578705304903391E-2</v>
      </c>
    </row>
    <row r="112" spans="1:20" ht="15.75" x14ac:dyDescent="0.25">
      <c r="A112" s="4">
        <v>42417</v>
      </c>
      <c r="B112">
        <v>2.06</v>
      </c>
      <c r="C112">
        <f t="shared" si="11"/>
        <v>-1.435406698564584E-2</v>
      </c>
      <c r="D112">
        <v>1.1764999999999999</v>
      </c>
      <c r="E112">
        <v>1.819</v>
      </c>
      <c r="F112">
        <v>9.9054000000000002</v>
      </c>
      <c r="G112">
        <f t="shared" si="12"/>
        <v>11.724399999999999</v>
      </c>
      <c r="H112">
        <f t="shared" si="13"/>
        <v>13.4727031</v>
      </c>
      <c r="I112" s="15">
        <f t="shared" si="14"/>
        <v>3.4633974446829363E-4</v>
      </c>
      <c r="J112" s="15">
        <f t="shared" si="15"/>
        <v>1.0003463397444683</v>
      </c>
      <c r="K112">
        <f t="shared" si="16"/>
        <v>-1.4700406730114133E-2</v>
      </c>
      <c r="L112" s="36">
        <f t="shared" si="17"/>
        <v>2.1610195803078489E-4</v>
      </c>
      <c r="M112" s="7"/>
      <c r="N112" s="7"/>
      <c r="O112" s="7"/>
      <c r="P112" s="9">
        <v>42579</v>
      </c>
      <c r="Q112" s="7">
        <v>8.09</v>
      </c>
      <c r="R112" s="7">
        <v>3.057324840764334E-2</v>
      </c>
      <c r="S112" s="7">
        <f t="shared" si="19"/>
        <v>1.0305732484076433</v>
      </c>
      <c r="T112" s="7">
        <f t="shared" si="18"/>
        <v>3.0193128309252505E-2</v>
      </c>
    </row>
    <row r="113" spans="1:20" ht="15.75" x14ac:dyDescent="0.25">
      <c r="A113" s="4">
        <v>42418</v>
      </c>
      <c r="B113">
        <v>1.96</v>
      </c>
      <c r="C113">
        <f t="shared" si="11"/>
        <v>-4.854368932038839E-2</v>
      </c>
      <c r="D113">
        <v>1.1812</v>
      </c>
      <c r="E113">
        <v>1.7396</v>
      </c>
      <c r="F113">
        <v>9.8940000000000001</v>
      </c>
      <c r="G113">
        <f t="shared" si="12"/>
        <v>11.633599999999999</v>
      </c>
      <c r="H113">
        <f t="shared" si="13"/>
        <v>13.4263928</v>
      </c>
      <c r="I113" s="15">
        <f t="shared" si="14"/>
        <v>3.4522099688327756E-4</v>
      </c>
      <c r="J113" s="15">
        <f t="shared" si="15"/>
        <v>1.0003452209968833</v>
      </c>
      <c r="K113">
        <f t="shared" si="16"/>
        <v>-4.8888910317271668E-2</v>
      </c>
      <c r="L113" s="36">
        <f t="shared" si="17"/>
        <v>2.3901255520102321E-3</v>
      </c>
      <c r="M113" s="7"/>
      <c r="N113" s="7"/>
      <c r="O113" s="7"/>
      <c r="P113" s="9">
        <v>42580</v>
      </c>
      <c r="Q113" s="7">
        <v>7.91</v>
      </c>
      <c r="R113" s="7">
        <v>-2.2249690976514181E-2</v>
      </c>
      <c r="S113" s="7">
        <f t="shared" si="19"/>
        <v>0.97775030902348581</v>
      </c>
      <c r="T113" s="7">
        <f t="shared" si="18"/>
        <v>-2.2630162444371649E-2</v>
      </c>
    </row>
    <row r="114" spans="1:20" ht="15.75" x14ac:dyDescent="0.25">
      <c r="A114" s="4">
        <v>42419</v>
      </c>
      <c r="B114">
        <v>1.81</v>
      </c>
      <c r="C114">
        <f t="shared" si="11"/>
        <v>-7.6530612244897919E-2</v>
      </c>
      <c r="D114">
        <v>1.1767000000000001</v>
      </c>
      <c r="E114">
        <v>1.7448999999999999</v>
      </c>
      <c r="F114">
        <v>9.8934999999999995</v>
      </c>
      <c r="G114">
        <f t="shared" si="12"/>
        <v>11.638399999999999</v>
      </c>
      <c r="H114">
        <f t="shared" si="13"/>
        <v>13.38658145</v>
      </c>
      <c r="I114" s="15">
        <f t="shared" si="14"/>
        <v>3.4425888442224384E-4</v>
      </c>
      <c r="J114" s="15">
        <f t="shared" si="15"/>
        <v>1.0003442588844222</v>
      </c>
      <c r="K114">
        <f t="shared" si="16"/>
        <v>-7.6874871129320163E-2</v>
      </c>
      <c r="L114" s="36">
        <f t="shared" si="17"/>
        <v>5.9097458111495825E-3</v>
      </c>
      <c r="M114" s="7"/>
      <c r="N114" s="7"/>
      <c r="O114" s="7"/>
      <c r="P114" s="9">
        <v>42583</v>
      </c>
      <c r="Q114" s="7">
        <v>8.0299999999999994</v>
      </c>
      <c r="R114" s="7">
        <v>1.5170670037926576E-2</v>
      </c>
      <c r="S114" s="7">
        <f t="shared" si="19"/>
        <v>1.0151706700379266</v>
      </c>
      <c r="T114" s="7">
        <f t="shared" si="18"/>
        <v>1.4791054422782918E-2</v>
      </c>
    </row>
    <row r="115" spans="1:20" ht="15.75" x14ac:dyDescent="0.25">
      <c r="A115" s="4">
        <v>42422</v>
      </c>
      <c r="B115">
        <v>1.98</v>
      </c>
      <c r="C115">
        <f t="shared" si="11"/>
        <v>9.3922651933701612E-2</v>
      </c>
      <c r="D115">
        <v>1.2152000000000001</v>
      </c>
      <c r="E115">
        <v>1.7518</v>
      </c>
      <c r="F115">
        <v>9.9993999999999996</v>
      </c>
      <c r="G115">
        <f t="shared" si="12"/>
        <v>11.751199999999999</v>
      </c>
      <c r="H115">
        <f t="shared" si="13"/>
        <v>13.90307088</v>
      </c>
      <c r="I115" s="15">
        <f t="shared" si="14"/>
        <v>3.5671469056097749E-4</v>
      </c>
      <c r="J115" s="15">
        <f t="shared" si="15"/>
        <v>1.000356714690561</v>
      </c>
      <c r="K115">
        <f t="shared" si="16"/>
        <v>9.3565937243140634E-2</v>
      </c>
      <c r="L115" s="36">
        <f t="shared" si="17"/>
        <v>8.7545846121873314E-3</v>
      </c>
      <c r="M115" s="7"/>
      <c r="N115" s="7"/>
      <c r="O115" s="7"/>
      <c r="P115" s="9">
        <v>42584</v>
      </c>
      <c r="Q115" s="7">
        <v>7.96</v>
      </c>
      <c r="R115" s="7">
        <v>-8.7173100871730264E-3</v>
      </c>
      <c r="S115" s="7">
        <f t="shared" si="19"/>
        <v>0.99128268991282698</v>
      </c>
      <c r="T115" s="7">
        <f t="shared" si="18"/>
        <v>-9.0968596766746197E-3</v>
      </c>
    </row>
    <row r="116" spans="1:20" ht="15.75" x14ac:dyDescent="0.25">
      <c r="A116" s="4">
        <v>42423</v>
      </c>
      <c r="B116">
        <v>1.81</v>
      </c>
      <c r="C116">
        <f t="shared" si="11"/>
        <v>-8.5858585858585829E-2</v>
      </c>
      <c r="D116">
        <v>1.2358</v>
      </c>
      <c r="E116">
        <v>1.7225000000000001</v>
      </c>
      <c r="F116">
        <v>9.9373000000000005</v>
      </c>
      <c r="G116">
        <f t="shared" si="12"/>
        <v>11.659800000000001</v>
      </c>
      <c r="H116">
        <f t="shared" si="13"/>
        <v>14.003015340000001</v>
      </c>
      <c r="I116" s="15">
        <f t="shared" si="14"/>
        <v>3.5911847420111442E-4</v>
      </c>
      <c r="J116" s="15">
        <f t="shared" si="15"/>
        <v>1.0003591184742011</v>
      </c>
      <c r="K116">
        <f t="shared" si="16"/>
        <v>-8.6217704332786943E-2</v>
      </c>
      <c r="L116" s="36">
        <f t="shared" si="17"/>
        <v>7.4334925404158682E-3</v>
      </c>
      <c r="M116" s="7"/>
      <c r="N116" s="7"/>
      <c r="O116" s="7"/>
      <c r="P116" s="9">
        <v>42585</v>
      </c>
      <c r="Q116" s="7">
        <v>8.07</v>
      </c>
      <c r="R116" s="7">
        <v>1.3819095477386975E-2</v>
      </c>
      <c r="S116" s="7">
        <f t="shared" si="19"/>
        <v>1.0138190954773869</v>
      </c>
      <c r="T116" s="7">
        <f t="shared" si="18"/>
        <v>1.3436411858672568E-2</v>
      </c>
    </row>
    <row r="117" spans="1:20" ht="15.75" x14ac:dyDescent="0.25">
      <c r="A117" s="4">
        <v>42424</v>
      </c>
      <c r="B117">
        <v>1.8599999999999999</v>
      </c>
      <c r="C117">
        <f t="shared" si="11"/>
        <v>2.7624309392265095E-2</v>
      </c>
      <c r="D117">
        <v>1.2384999999999999</v>
      </c>
      <c r="E117">
        <v>1.7484</v>
      </c>
      <c r="F117">
        <v>9.8519000000000005</v>
      </c>
      <c r="G117">
        <f t="shared" si="12"/>
        <v>11.600300000000001</v>
      </c>
      <c r="H117">
        <f t="shared" si="13"/>
        <v>13.94997815</v>
      </c>
      <c r="I117" s="15">
        <f t="shared" si="14"/>
        <v>3.5784312826114828E-4</v>
      </c>
      <c r="J117" s="15">
        <f t="shared" si="15"/>
        <v>1.0003578431282611</v>
      </c>
      <c r="K117">
        <f t="shared" si="16"/>
        <v>2.7266466264003947E-2</v>
      </c>
      <c r="L117" s="36">
        <f t="shared" si="17"/>
        <v>7.4346018252606538E-4</v>
      </c>
      <c r="M117" s="7"/>
      <c r="N117" s="7"/>
      <c r="O117" s="7"/>
      <c r="P117" s="9">
        <v>42586</v>
      </c>
      <c r="Q117" s="7">
        <v>8.11</v>
      </c>
      <c r="R117" s="7">
        <v>4.9566294919453713E-3</v>
      </c>
      <c r="S117" s="7">
        <f t="shared" si="19"/>
        <v>1.0049566294919454</v>
      </c>
      <c r="T117" s="7">
        <f t="shared" si="18"/>
        <v>4.5715893702746391E-3</v>
      </c>
    </row>
    <row r="118" spans="1:20" ht="15.75" x14ac:dyDescent="0.25">
      <c r="A118" s="4">
        <v>42425</v>
      </c>
      <c r="B118">
        <v>1.8399999999999999</v>
      </c>
      <c r="C118">
        <f t="shared" si="11"/>
        <v>-1.075268817204302E-2</v>
      </c>
      <c r="D118">
        <v>1.2312000000000001</v>
      </c>
      <c r="E118">
        <v>1.7157</v>
      </c>
      <c r="F118">
        <v>9.8271999999999995</v>
      </c>
      <c r="G118">
        <f t="shared" si="12"/>
        <v>11.542899999999999</v>
      </c>
      <c r="H118">
        <f t="shared" si="13"/>
        <v>13.814948640000001</v>
      </c>
      <c r="I118" s="15">
        <f t="shared" si="14"/>
        <v>3.545934998625544E-4</v>
      </c>
      <c r="J118" s="15">
        <f t="shared" si="15"/>
        <v>1.0003545934998626</v>
      </c>
      <c r="K118">
        <f t="shared" si="16"/>
        <v>-1.1107281671905575E-2</v>
      </c>
      <c r="L118" s="36">
        <f t="shared" si="17"/>
        <v>1.2337170613904949E-4</v>
      </c>
      <c r="M118" s="7"/>
      <c r="N118" s="7"/>
      <c r="O118" s="7"/>
      <c r="P118" s="9">
        <v>42587</v>
      </c>
      <c r="Q118" s="7">
        <v>8.11</v>
      </c>
      <c r="R118" s="7">
        <v>0</v>
      </c>
      <c r="S118" s="7">
        <f t="shared" si="19"/>
        <v>1</v>
      </c>
      <c r="T118" s="7">
        <f t="shared" si="18"/>
        <v>-3.8308142505805165E-4</v>
      </c>
    </row>
    <row r="119" spans="1:20" ht="15.75" x14ac:dyDescent="0.25">
      <c r="A119" s="4">
        <v>42426</v>
      </c>
      <c r="B119">
        <v>1.8199999999999998</v>
      </c>
      <c r="C119">
        <f t="shared" si="11"/>
        <v>-1.0869565217391314E-2</v>
      </c>
      <c r="D119">
        <v>1.2314000000000001</v>
      </c>
      <c r="E119">
        <v>1.7623</v>
      </c>
      <c r="F119">
        <v>9.8553999999999995</v>
      </c>
      <c r="G119">
        <f t="shared" si="12"/>
        <v>11.617699999999999</v>
      </c>
      <c r="H119">
        <f t="shared" si="13"/>
        <v>13.89823956</v>
      </c>
      <c r="I119" s="15">
        <f t="shared" si="14"/>
        <v>3.5659843825297521E-4</v>
      </c>
      <c r="J119" s="15">
        <f t="shared" si="15"/>
        <v>1.000356598438253</v>
      </c>
      <c r="K119">
        <f t="shared" si="16"/>
        <v>-1.122616365564429E-2</v>
      </c>
      <c r="L119" s="36">
        <f t="shared" si="17"/>
        <v>1.2602675042330875E-4</v>
      </c>
      <c r="M119" s="7"/>
      <c r="N119" s="7"/>
      <c r="O119" s="7"/>
      <c r="P119" s="9">
        <v>42590</v>
      </c>
      <c r="Q119" s="7">
        <v>8.07</v>
      </c>
      <c r="R119" s="7">
        <v>-4.9321824907520529E-3</v>
      </c>
      <c r="S119" s="7">
        <f t="shared" si="19"/>
        <v>0.995067817509248</v>
      </c>
      <c r="T119" s="7">
        <f t="shared" si="18"/>
        <v>-5.3145898087046351E-3</v>
      </c>
    </row>
    <row r="120" spans="1:20" ht="15.75" x14ac:dyDescent="0.25">
      <c r="A120" s="4">
        <v>42429</v>
      </c>
      <c r="B120">
        <v>2.16</v>
      </c>
      <c r="C120">
        <f t="shared" si="11"/>
        <v>0.18681318681318698</v>
      </c>
      <c r="D120">
        <v>1.1894</v>
      </c>
      <c r="E120">
        <v>1.7347000000000001</v>
      </c>
      <c r="F120">
        <v>9.8697999999999997</v>
      </c>
      <c r="G120">
        <f t="shared" si="12"/>
        <v>11.6045</v>
      </c>
      <c r="H120">
        <f t="shared" si="13"/>
        <v>13.47384012</v>
      </c>
      <c r="I120" s="15">
        <f t="shared" si="14"/>
        <v>3.4636720646141761E-4</v>
      </c>
      <c r="J120" s="15">
        <f t="shared" si="15"/>
        <v>1.0003463672064614</v>
      </c>
      <c r="K120">
        <f t="shared" si="16"/>
        <v>0.18646681960672556</v>
      </c>
      <c r="L120" s="36">
        <f t="shared" si="17"/>
        <v>3.4769874814247134E-2</v>
      </c>
      <c r="M120" s="7"/>
      <c r="N120" s="7"/>
      <c r="O120" s="7"/>
      <c r="P120" s="9">
        <v>42591</v>
      </c>
      <c r="Q120" s="7">
        <v>7.7</v>
      </c>
      <c r="R120" s="7">
        <v>-4.5848822800495674E-2</v>
      </c>
      <c r="S120" s="7">
        <f t="shared" si="19"/>
        <v>0.95415117719950437</v>
      </c>
      <c r="T120" s="7">
        <f t="shared" si="18"/>
        <v>-4.6233362981632102E-2</v>
      </c>
    </row>
    <row r="121" spans="1:20" ht="15.75" x14ac:dyDescent="0.25">
      <c r="A121" s="4">
        <v>42430</v>
      </c>
      <c r="B121">
        <v>2.2800000000000002</v>
      </c>
      <c r="C121">
        <f t="shared" si="11"/>
        <v>5.5555555555555601E-2</v>
      </c>
      <c r="D121">
        <v>1.2043999999999999</v>
      </c>
      <c r="E121">
        <v>1.8249</v>
      </c>
      <c r="F121">
        <v>9.7735000000000003</v>
      </c>
      <c r="G121">
        <f t="shared" si="12"/>
        <v>11.5984</v>
      </c>
      <c r="H121">
        <f t="shared" si="13"/>
        <v>13.596103399999999</v>
      </c>
      <c r="I121" s="15">
        <f t="shared" si="14"/>
        <v>3.4931858288578255E-4</v>
      </c>
      <c r="J121" s="15">
        <f t="shared" si="15"/>
        <v>1.0003493185828858</v>
      </c>
      <c r="K121">
        <f t="shared" si="16"/>
        <v>5.5206236972669818E-2</v>
      </c>
      <c r="L121" s="36">
        <f t="shared" si="17"/>
        <v>3.0477286006825761E-3</v>
      </c>
      <c r="M121" s="7"/>
      <c r="N121" s="7"/>
      <c r="O121" s="7"/>
      <c r="P121" s="9">
        <v>42592</v>
      </c>
      <c r="Q121" s="7">
        <v>7.07</v>
      </c>
      <c r="R121" s="7">
        <v>-8.1818181818181804E-2</v>
      </c>
      <c r="S121" s="7">
        <f t="shared" si="19"/>
        <v>0.91818181818181821</v>
      </c>
      <c r="T121" s="7">
        <f t="shared" si="18"/>
        <v>-8.2202946411802827E-2</v>
      </c>
    </row>
    <row r="122" spans="1:20" ht="15.75" x14ac:dyDescent="0.25">
      <c r="A122" s="4">
        <v>42431</v>
      </c>
      <c r="B122">
        <v>2.81</v>
      </c>
      <c r="C122">
        <f t="shared" si="11"/>
        <v>0.23245614035087708</v>
      </c>
      <c r="D122">
        <v>1.226</v>
      </c>
      <c r="E122">
        <v>1.8406</v>
      </c>
      <c r="F122">
        <v>9.7406000000000006</v>
      </c>
      <c r="G122">
        <f t="shared" si="12"/>
        <v>11.581200000000001</v>
      </c>
      <c r="H122">
        <f t="shared" si="13"/>
        <v>13.782575600000001</v>
      </c>
      <c r="I122" s="15">
        <f t="shared" si="14"/>
        <v>3.5381383693211532E-4</v>
      </c>
      <c r="J122" s="15">
        <f t="shared" si="15"/>
        <v>1.0003538138369321</v>
      </c>
      <c r="K122">
        <f t="shared" si="16"/>
        <v>0.23210232651394497</v>
      </c>
      <c r="L122" s="36">
        <f t="shared" si="17"/>
        <v>5.3871489973185922E-2</v>
      </c>
      <c r="M122" s="7"/>
      <c r="N122" s="7"/>
      <c r="O122" s="7"/>
      <c r="P122" s="9">
        <v>42593</v>
      </c>
      <c r="Q122" s="7">
        <v>6.62</v>
      </c>
      <c r="R122" s="7">
        <v>-6.3649222065063668E-2</v>
      </c>
      <c r="S122" s="7">
        <f t="shared" si="19"/>
        <v>0.93635077793493637</v>
      </c>
      <c r="T122" s="7">
        <f t="shared" si="18"/>
        <v>-6.4033893777424009E-2</v>
      </c>
    </row>
    <row r="123" spans="1:20" s="27" customFormat="1" ht="15.75" x14ac:dyDescent="0.25">
      <c r="A123" s="26">
        <v>42432</v>
      </c>
      <c r="B123" s="27">
        <v>2.7199999999999998</v>
      </c>
      <c r="C123" s="27">
        <f t="shared" si="11"/>
        <v>-3.2028469750889785E-2</v>
      </c>
      <c r="D123">
        <v>1.2234</v>
      </c>
      <c r="E123" s="27">
        <v>1.8336999999999999</v>
      </c>
      <c r="F123" s="27">
        <v>9.6869999999999994</v>
      </c>
      <c r="G123">
        <f t="shared" si="12"/>
        <v>11.5207</v>
      </c>
      <c r="H123">
        <f t="shared" si="13"/>
        <v>13.684775800000001</v>
      </c>
      <c r="I123" s="15">
        <f t="shared" si="14"/>
        <v>3.5145711049033856E-4</v>
      </c>
      <c r="J123" s="37">
        <f t="shared" si="15"/>
        <v>1.0003514571104903</v>
      </c>
      <c r="K123" s="27">
        <f t="shared" si="16"/>
        <v>-3.2379926861380123E-2</v>
      </c>
      <c r="L123" s="38">
        <f t="shared" si="17"/>
        <v>1.0484596635483259E-3</v>
      </c>
      <c r="P123" s="9">
        <v>42594</v>
      </c>
      <c r="Q123" s="7">
        <v>6.35</v>
      </c>
      <c r="R123" s="7">
        <v>-4.0785498489426052E-2</v>
      </c>
      <c r="S123" s="7">
        <f t="shared" si="19"/>
        <v>0.95921450151057397</v>
      </c>
      <c r="T123" s="7">
        <f t="shared" si="18"/>
        <v>-4.0785498489426052E-2</v>
      </c>
    </row>
    <row r="124" spans="1:20" ht="15.75" x14ac:dyDescent="0.25">
      <c r="A124" s="4">
        <v>42433</v>
      </c>
      <c r="B124">
        <v>2.89</v>
      </c>
      <c r="C124">
        <f t="shared" si="11"/>
        <v>6.2500000000000139E-2</v>
      </c>
      <c r="D124">
        <v>1.2412000000000001</v>
      </c>
      <c r="E124">
        <v>1.8740999999999999</v>
      </c>
      <c r="F124">
        <v>9.6580999999999992</v>
      </c>
      <c r="G124">
        <f t="shared" si="12"/>
        <v>11.5322</v>
      </c>
      <c r="H124">
        <f t="shared" si="13"/>
        <v>13.86173372</v>
      </c>
      <c r="I124" s="15">
        <f t="shared" si="14"/>
        <v>3.5571986752769291E-4</v>
      </c>
      <c r="J124" s="15">
        <f t="shared" si="15"/>
        <v>1.0003557198675277</v>
      </c>
      <c r="K124">
        <f t="shared" si="16"/>
        <v>6.2144280132472446E-2</v>
      </c>
      <c r="L124" s="36">
        <f t="shared" si="17"/>
        <v>3.8619115531832097E-3</v>
      </c>
      <c r="M124" s="7"/>
      <c r="N124" s="7"/>
      <c r="O124" s="7"/>
      <c r="P124" s="9">
        <v>42597</v>
      </c>
      <c r="Q124" s="7">
        <v>6.7</v>
      </c>
      <c r="R124" s="7">
        <v>5.5118110236220562E-2</v>
      </c>
      <c r="S124" s="7">
        <f t="shared" si="19"/>
        <v>1.0551181102362206</v>
      </c>
      <c r="T124" s="7">
        <f t="shared" si="18"/>
        <v>5.5118110236220562E-2</v>
      </c>
    </row>
    <row r="125" spans="1:20" ht="15.75" x14ac:dyDescent="0.25">
      <c r="A125" s="4">
        <v>42436</v>
      </c>
      <c r="B125">
        <v>3.43</v>
      </c>
      <c r="C125">
        <f t="shared" si="11"/>
        <v>0.18685121107266436</v>
      </c>
      <c r="D125">
        <v>1.2446999999999999</v>
      </c>
      <c r="E125">
        <v>1.9056999999999999</v>
      </c>
      <c r="F125">
        <v>9.7253000000000007</v>
      </c>
      <c r="G125">
        <f t="shared" si="12"/>
        <v>11.631</v>
      </c>
      <c r="H125">
        <f t="shared" si="13"/>
        <v>14.010780909999999</v>
      </c>
      <c r="I125" s="15">
        <f t="shared" si="14"/>
        <v>3.5930515743731739E-4</v>
      </c>
      <c r="J125" s="15">
        <f t="shared" si="15"/>
        <v>1.0003593051574373</v>
      </c>
      <c r="K125">
        <f t="shared" si="16"/>
        <v>0.18649190591522705</v>
      </c>
      <c r="L125" s="36">
        <f t="shared" si="17"/>
        <v>3.47792309718939E-2</v>
      </c>
      <c r="M125" s="7"/>
      <c r="N125" s="7"/>
      <c r="O125" s="7"/>
      <c r="P125" s="9">
        <v>42598</v>
      </c>
      <c r="Q125" s="7">
        <v>6.35</v>
      </c>
      <c r="R125" s="7">
        <v>-5.2238805970149335E-2</v>
      </c>
      <c r="S125" s="7">
        <f t="shared" si="19"/>
        <v>0.94776119402985071</v>
      </c>
      <c r="T125" s="7">
        <f t="shared" si="18"/>
        <v>-5.2238805970149335E-2</v>
      </c>
    </row>
    <row r="126" spans="1:20" ht="15.75" x14ac:dyDescent="0.25">
      <c r="A126" s="4">
        <v>42437</v>
      </c>
      <c r="B126">
        <v>2.7199999999999998</v>
      </c>
      <c r="C126">
        <f t="shared" si="11"/>
        <v>-0.20699708454810506</v>
      </c>
      <c r="D126">
        <v>1.2964</v>
      </c>
      <c r="E126">
        <v>1.8287</v>
      </c>
      <c r="F126">
        <v>9.7931000000000008</v>
      </c>
      <c r="G126">
        <f t="shared" si="12"/>
        <v>11.6218</v>
      </c>
      <c r="H126">
        <f t="shared" si="13"/>
        <v>14.52447484</v>
      </c>
      <c r="I126" s="15">
        <f t="shared" si="14"/>
        <v>3.7162620913622213E-4</v>
      </c>
      <c r="J126" s="15">
        <f t="shared" si="15"/>
        <v>1.0003716262091362</v>
      </c>
      <c r="K126">
        <f t="shared" si="16"/>
        <v>-0.20736871075724128</v>
      </c>
      <c r="L126" s="36">
        <f t="shared" si="17"/>
        <v>4.3001782201120393E-2</v>
      </c>
      <c r="M126" s="7"/>
      <c r="N126" s="7"/>
      <c r="O126" s="7"/>
      <c r="P126" s="9">
        <v>42599</v>
      </c>
      <c r="Q126" s="7">
        <v>6.28</v>
      </c>
      <c r="R126" s="7">
        <v>-1.1023622047244001E-2</v>
      </c>
      <c r="S126" s="7">
        <f t="shared" si="19"/>
        <v>0.98897637795275595</v>
      </c>
      <c r="T126" s="7">
        <f t="shared" si="18"/>
        <v>-1.1023622047244001E-2</v>
      </c>
    </row>
    <row r="127" spans="1:20" ht="15.75" x14ac:dyDescent="0.25">
      <c r="A127" s="4">
        <v>42438</v>
      </c>
      <c r="B127">
        <v>2.58</v>
      </c>
      <c r="C127">
        <f t="shared" si="11"/>
        <v>-5.1470588235294004E-2</v>
      </c>
      <c r="D127">
        <v>1.2899</v>
      </c>
      <c r="E127">
        <v>1.8759999999999999</v>
      </c>
      <c r="F127">
        <v>9.8123000000000005</v>
      </c>
      <c r="G127">
        <f t="shared" si="12"/>
        <v>11.6883</v>
      </c>
      <c r="H127">
        <f t="shared" si="13"/>
        <v>14.53288577</v>
      </c>
      <c r="I127" s="15">
        <f t="shared" si="14"/>
        <v>3.7182748806241506E-4</v>
      </c>
      <c r="J127" s="15">
        <f t="shared" si="15"/>
        <v>1.0003718274880624</v>
      </c>
      <c r="K127">
        <f t="shared" si="16"/>
        <v>-5.1842415723356419E-2</v>
      </c>
      <c r="L127" s="36">
        <f t="shared" si="17"/>
        <v>2.6876360680333127E-3</v>
      </c>
      <c r="M127" s="7"/>
      <c r="N127" s="7"/>
      <c r="O127" s="7"/>
      <c r="P127" s="9">
        <v>42600</v>
      </c>
      <c r="Q127" s="7">
        <v>6.33</v>
      </c>
      <c r="R127" s="7">
        <v>7.9617834394904181E-3</v>
      </c>
      <c r="S127" s="7">
        <f t="shared" si="19"/>
        <v>1.0079617834394905</v>
      </c>
      <c r="T127" s="7">
        <f t="shared" si="18"/>
        <v>7.9617834394904181E-3</v>
      </c>
    </row>
    <row r="128" spans="1:20" ht="15.75" x14ac:dyDescent="0.25">
      <c r="A128" s="4">
        <v>42439</v>
      </c>
      <c r="B128">
        <v>2.48</v>
      </c>
      <c r="C128">
        <f t="shared" si="11"/>
        <v>-3.8759689922480654E-2</v>
      </c>
      <c r="D128">
        <v>1.2899</v>
      </c>
      <c r="E128">
        <v>1.9323000000000001</v>
      </c>
      <c r="F128">
        <v>9.8018999999999998</v>
      </c>
      <c r="G128">
        <f t="shared" si="12"/>
        <v>11.7342</v>
      </c>
      <c r="H128">
        <f t="shared" si="13"/>
        <v>14.57577081</v>
      </c>
      <c r="I128" s="15">
        <f t="shared" si="14"/>
        <v>3.7285352532268057E-4</v>
      </c>
      <c r="J128" s="15">
        <f t="shared" si="15"/>
        <v>1.0003728535253227</v>
      </c>
      <c r="K128">
        <f t="shared" si="16"/>
        <v>-3.9132543447803335E-2</v>
      </c>
      <c r="L128" s="36">
        <f t="shared" si="17"/>
        <v>1.5313559566942157E-3</v>
      </c>
      <c r="M128" s="7"/>
      <c r="N128" s="7"/>
      <c r="O128" s="7"/>
      <c r="P128" s="9">
        <v>42601</v>
      </c>
      <c r="Q128" s="7">
        <v>6.09</v>
      </c>
      <c r="R128" s="7">
        <v>-3.7914691943127993E-2</v>
      </c>
      <c r="S128" s="7">
        <f t="shared" si="19"/>
        <v>0.96208530805687198</v>
      </c>
      <c r="T128" s="7">
        <f t="shared" si="18"/>
        <v>-3.7914691943127993E-2</v>
      </c>
    </row>
    <row r="129" spans="1:20" ht="15.75" x14ac:dyDescent="0.25">
      <c r="A129" s="4">
        <v>42440</v>
      </c>
      <c r="B129">
        <v>2.35</v>
      </c>
      <c r="C129">
        <f t="shared" si="11"/>
        <v>-5.2419354838709638E-2</v>
      </c>
      <c r="D129">
        <v>1.2638</v>
      </c>
      <c r="E129">
        <v>1.9839</v>
      </c>
      <c r="F129">
        <v>9.7341999999999995</v>
      </c>
      <c r="G129">
        <f t="shared" si="12"/>
        <v>11.7181</v>
      </c>
      <c r="H129">
        <f t="shared" si="13"/>
        <v>14.285981959999999</v>
      </c>
      <c r="I129" s="15">
        <f t="shared" si="14"/>
        <v>3.6591277844411074E-4</v>
      </c>
      <c r="J129" s="15">
        <f t="shared" si="15"/>
        <v>1.0003659127784441</v>
      </c>
      <c r="K129">
        <f t="shared" si="16"/>
        <v>-5.2785267617153749E-2</v>
      </c>
      <c r="L129" s="36">
        <f t="shared" si="17"/>
        <v>2.7862844774145402E-3</v>
      </c>
      <c r="M129" s="7"/>
      <c r="N129" s="7"/>
      <c r="O129" s="7"/>
      <c r="P129" s="9">
        <v>42604</v>
      </c>
      <c r="Q129" s="7">
        <v>6.25</v>
      </c>
      <c r="R129" s="7">
        <v>2.6272577996715951E-2</v>
      </c>
      <c r="S129" s="7">
        <f t="shared" si="19"/>
        <v>1.0262725779967159</v>
      </c>
      <c r="T129" s="7">
        <f t="shared" si="18"/>
        <v>2.6272577996715951E-2</v>
      </c>
    </row>
    <row r="130" spans="1:20" ht="15.75" x14ac:dyDescent="0.25">
      <c r="A130" s="4">
        <v>42443</v>
      </c>
      <c r="B130">
        <v>2.71</v>
      </c>
      <c r="C130">
        <f t="shared" si="11"/>
        <v>0.15319148936170207</v>
      </c>
      <c r="D130">
        <v>1.2615000000000001</v>
      </c>
      <c r="E130">
        <v>1.9592000000000001</v>
      </c>
      <c r="F130">
        <v>9.7222000000000008</v>
      </c>
      <c r="G130">
        <f t="shared" si="12"/>
        <v>11.6814</v>
      </c>
      <c r="H130">
        <f t="shared" si="13"/>
        <v>14.223755300000001</v>
      </c>
      <c r="I130" s="15">
        <f t="shared" si="14"/>
        <v>3.6442009580128776E-4</v>
      </c>
      <c r="J130" s="15">
        <f t="shared" si="15"/>
        <v>1.0003644200958013</v>
      </c>
      <c r="K130">
        <f t="shared" si="16"/>
        <v>0.15282706926590078</v>
      </c>
      <c r="L130" s="36">
        <f t="shared" si="17"/>
        <v>2.3356113100404436E-2</v>
      </c>
      <c r="M130" s="7"/>
      <c r="N130" s="7"/>
      <c r="O130" s="7"/>
      <c r="P130" s="9">
        <v>42605</v>
      </c>
      <c r="Q130" s="7">
        <v>6.27</v>
      </c>
      <c r="R130" s="7">
        <v>3.1999999999999316E-3</v>
      </c>
      <c r="S130" s="7">
        <f t="shared" si="19"/>
        <v>1.0031999999999999</v>
      </c>
      <c r="T130" s="7">
        <f t="shared" si="18"/>
        <v>3.1999999999999316E-3</v>
      </c>
    </row>
    <row r="131" spans="1:20" ht="15.75" x14ac:dyDescent="0.25">
      <c r="A131" s="4">
        <v>42444</v>
      </c>
      <c r="B131">
        <v>2.38</v>
      </c>
      <c r="C131">
        <f t="shared" si="11"/>
        <v>-0.12177121771217715</v>
      </c>
      <c r="D131">
        <v>1.2642</v>
      </c>
      <c r="E131">
        <v>1.9699</v>
      </c>
      <c r="F131">
        <v>9.7213999999999992</v>
      </c>
      <c r="G131">
        <f t="shared" si="12"/>
        <v>11.691299999999998</v>
      </c>
      <c r="H131">
        <f t="shared" si="13"/>
        <v>14.25969388</v>
      </c>
      <c r="I131" s="15">
        <f t="shared" si="14"/>
        <v>3.6528228330867663E-4</v>
      </c>
      <c r="J131" s="15">
        <f t="shared" si="15"/>
        <v>1.0003652822833087</v>
      </c>
      <c r="K131">
        <f t="shared" si="16"/>
        <v>-0.12213649999548583</v>
      </c>
      <c r="L131" s="36">
        <f t="shared" si="17"/>
        <v>1.4917324631147309E-2</v>
      </c>
      <c r="M131" s="7"/>
      <c r="N131" s="7"/>
      <c r="O131" s="7"/>
      <c r="P131" s="9">
        <v>42599</v>
      </c>
      <c r="Q131" s="7">
        <v>5.68</v>
      </c>
      <c r="R131" s="7">
        <v>-3.8917089678511069E-2</v>
      </c>
      <c r="S131" s="7">
        <f t="shared" si="19"/>
        <v>0.96108291032148896</v>
      </c>
      <c r="T131" s="7">
        <f t="shared" si="18"/>
        <v>-3.8917089678511069E-2</v>
      </c>
    </row>
    <row r="132" spans="1:20" ht="15.75" x14ac:dyDescent="0.25">
      <c r="A132" s="4">
        <v>42445</v>
      </c>
      <c r="B132">
        <v>2.5300000000000002</v>
      </c>
      <c r="C132">
        <f t="shared" ref="C132:C195" si="20">(B132-B131)/B131</f>
        <v>6.3025210084033764E-2</v>
      </c>
      <c r="D132">
        <v>1.2718</v>
      </c>
      <c r="E132">
        <v>1.9081000000000001</v>
      </c>
      <c r="F132">
        <v>9.6991999999999994</v>
      </c>
      <c r="G132">
        <f t="shared" ref="G132:G195" si="21">F132+E132</f>
        <v>11.607299999999999</v>
      </c>
      <c r="H132">
        <f t="shared" ref="H132:H195" si="22">E132+D132*(G132-E132)</f>
        <v>14.243542559999998</v>
      </c>
      <c r="I132" s="15">
        <f t="shared" ref="I132:I195" si="23">(((H132/100)+1)^(1/365)-1)</f>
        <v>3.6489483718060711E-4</v>
      </c>
      <c r="J132" s="15">
        <f t="shared" ref="J132:J195" si="24">1+I132</f>
        <v>1.0003648948371806</v>
      </c>
      <c r="K132">
        <f t="shared" si="16"/>
        <v>6.2660315246853157E-2</v>
      </c>
      <c r="L132" s="36">
        <f t="shared" si="17"/>
        <v>3.9263151068350179E-3</v>
      </c>
      <c r="M132" s="7"/>
      <c r="N132" s="7"/>
      <c r="O132" s="7"/>
      <c r="P132" s="9">
        <v>42600</v>
      </c>
      <c r="Q132" s="7">
        <v>6.2</v>
      </c>
      <c r="R132" s="7">
        <v>9.1549295774647974E-2</v>
      </c>
      <c r="S132" s="7">
        <f t="shared" si="19"/>
        <v>1.091549295774648</v>
      </c>
      <c r="T132" s="7">
        <f t="shared" si="18"/>
        <v>9.1549295774647974E-2</v>
      </c>
    </row>
    <row r="133" spans="1:20" ht="15.75" x14ac:dyDescent="0.25">
      <c r="A133" s="4">
        <v>42446</v>
      </c>
      <c r="B133">
        <v>2.84</v>
      </c>
      <c r="C133">
        <f t="shared" si="20"/>
        <v>0.12252964426877454</v>
      </c>
      <c r="D133">
        <v>1.2896000000000001</v>
      </c>
      <c r="E133">
        <v>1.8957999999999999</v>
      </c>
      <c r="F133">
        <v>9.6675000000000004</v>
      </c>
      <c r="G133">
        <f t="shared" si="21"/>
        <v>11.5633</v>
      </c>
      <c r="H133">
        <f t="shared" si="22"/>
        <v>14.363008000000001</v>
      </c>
      <c r="I133" s="15">
        <f t="shared" si="23"/>
        <v>3.6775934394261967E-4</v>
      </c>
      <c r="J133" s="15">
        <f t="shared" si="24"/>
        <v>1.0003677593439426</v>
      </c>
      <c r="K133">
        <f t="shared" ref="K133:K196" si="25">C133-I133</f>
        <v>0.12216188492483192</v>
      </c>
      <c r="L133" s="36">
        <f t="shared" ref="L133:L196" si="26">K133^2</f>
        <v>1.4923526128387876E-2</v>
      </c>
      <c r="M133" s="7"/>
      <c r="N133" s="7"/>
      <c r="O133" s="7"/>
      <c r="P133" s="9">
        <v>42601</v>
      </c>
      <c r="Q133" s="7">
        <v>6.09</v>
      </c>
      <c r="R133" s="7">
        <v>-3.7914691943127993E-2</v>
      </c>
      <c r="S133" s="7">
        <f t="shared" si="19"/>
        <v>0.96208530805687198</v>
      </c>
      <c r="T133" s="7">
        <f t="shared" si="18"/>
        <v>-3.7914691943127993E-2</v>
      </c>
    </row>
    <row r="134" spans="1:20" ht="15.75" x14ac:dyDescent="0.25">
      <c r="A134" s="4">
        <v>42447</v>
      </c>
      <c r="B134">
        <v>3.07</v>
      </c>
      <c r="C134">
        <f t="shared" si="20"/>
        <v>8.098591549295775E-2</v>
      </c>
      <c r="D134">
        <v>1.2937000000000001</v>
      </c>
      <c r="E134">
        <v>1.8732</v>
      </c>
      <c r="F134">
        <v>9.6438000000000006</v>
      </c>
      <c r="G134">
        <f t="shared" si="21"/>
        <v>11.517000000000001</v>
      </c>
      <c r="H134">
        <f t="shared" si="22"/>
        <v>14.349384060000002</v>
      </c>
      <c r="I134" s="15">
        <f t="shared" si="23"/>
        <v>3.6743282395335086E-4</v>
      </c>
      <c r="J134" s="15">
        <f t="shared" si="24"/>
        <v>1.0003674328239534</v>
      </c>
      <c r="K134">
        <f t="shared" si="25"/>
        <v>8.0618482669004399E-2</v>
      </c>
      <c r="L134" s="36">
        <f t="shared" si="26"/>
        <v>6.4993397478525627E-3</v>
      </c>
      <c r="M134" s="7"/>
      <c r="N134" s="7"/>
      <c r="O134" s="7"/>
      <c r="P134" s="9">
        <v>42604</v>
      </c>
      <c r="Q134" s="7">
        <v>6.25</v>
      </c>
      <c r="R134" s="7">
        <v>2.6272577996715951E-2</v>
      </c>
      <c r="S134" s="7">
        <f t="shared" si="19"/>
        <v>1.0262725779967159</v>
      </c>
      <c r="T134" s="7">
        <f t="shared" si="18"/>
        <v>2.6272577996715951E-2</v>
      </c>
    </row>
    <row r="135" spans="1:20" ht="16.5" thickBot="1" x14ac:dyDescent="0.3">
      <c r="A135" s="4">
        <v>42450</v>
      </c>
      <c r="B135">
        <v>3.06</v>
      </c>
      <c r="C135">
        <f t="shared" si="20"/>
        <v>-3.2573289902279438E-3</v>
      </c>
      <c r="D135">
        <v>1.3008999999999999</v>
      </c>
      <c r="E135">
        <v>1.9155</v>
      </c>
      <c r="F135">
        <v>9.6305999999999994</v>
      </c>
      <c r="G135">
        <f t="shared" si="21"/>
        <v>11.546099999999999</v>
      </c>
      <c r="H135">
        <f t="shared" si="22"/>
        <v>14.443947539999998</v>
      </c>
      <c r="I135" s="15">
        <f t="shared" si="23"/>
        <v>3.6969839286293826E-4</v>
      </c>
      <c r="J135" s="15">
        <f t="shared" si="24"/>
        <v>1.0003696983928629</v>
      </c>
      <c r="K135">
        <f t="shared" si="25"/>
        <v>-3.627027383090882E-3</v>
      </c>
      <c r="L135" s="36">
        <f t="shared" si="26"/>
        <v>1.3155327637691092E-5</v>
      </c>
      <c r="M135" s="7"/>
      <c r="N135" s="7"/>
      <c r="O135" s="7"/>
      <c r="P135" s="12">
        <v>42605</v>
      </c>
      <c r="Q135" s="13">
        <v>6.27</v>
      </c>
      <c r="R135" s="13">
        <v>3.1999999999999316E-3</v>
      </c>
      <c r="S135" s="13">
        <f t="shared" si="19"/>
        <v>1.0031999999999999</v>
      </c>
      <c r="T135" s="7">
        <f t="shared" si="18"/>
        <v>3.1999999999999316E-3</v>
      </c>
    </row>
    <row r="136" spans="1:20" ht="15.75" x14ac:dyDescent="0.25">
      <c r="A136" s="4">
        <v>42451</v>
      </c>
      <c r="B136">
        <v>3.06</v>
      </c>
      <c r="C136">
        <f t="shared" si="20"/>
        <v>0</v>
      </c>
      <c r="D136">
        <v>1.3012999999999999</v>
      </c>
      <c r="E136">
        <v>1.9403000000000001</v>
      </c>
      <c r="F136">
        <v>9.6295999999999999</v>
      </c>
      <c r="G136">
        <f t="shared" si="21"/>
        <v>11.569900000000001</v>
      </c>
      <c r="H136">
        <f t="shared" si="22"/>
        <v>14.47129848</v>
      </c>
      <c r="I136" s="15">
        <f t="shared" si="23"/>
        <v>3.703533235537293E-4</v>
      </c>
      <c r="J136" s="15">
        <f t="shared" si="24"/>
        <v>1.0003703533235537</v>
      </c>
      <c r="K136">
        <f t="shared" si="25"/>
        <v>-3.703533235537293E-4</v>
      </c>
      <c r="L136" s="36">
        <f t="shared" si="26"/>
        <v>1.3716158426729331E-7</v>
      </c>
      <c r="O136" s="7"/>
    </row>
    <row r="137" spans="1:20" ht="15.75" x14ac:dyDescent="0.25">
      <c r="A137" s="4">
        <v>42452</v>
      </c>
      <c r="B137">
        <v>2.6</v>
      </c>
      <c r="C137">
        <f t="shared" si="20"/>
        <v>-0.15032679738562091</v>
      </c>
      <c r="D137">
        <v>1.3235000000000001</v>
      </c>
      <c r="E137">
        <v>1.8786</v>
      </c>
      <c r="F137">
        <v>9.6488999999999994</v>
      </c>
      <c r="G137">
        <f t="shared" si="21"/>
        <v>11.5275</v>
      </c>
      <c r="H137">
        <f t="shared" si="22"/>
        <v>14.648919150000001</v>
      </c>
      <c r="I137" s="15">
        <f t="shared" si="23"/>
        <v>3.7460273755018925E-4</v>
      </c>
      <c r="J137" s="15">
        <f t="shared" si="24"/>
        <v>1.0003746027375502</v>
      </c>
      <c r="K137">
        <f t="shared" si="25"/>
        <v>-0.1507014001231711</v>
      </c>
      <c r="L137" s="36">
        <f t="shared" si="26"/>
        <v>2.2710911999084114E-2</v>
      </c>
      <c r="O137" s="7"/>
    </row>
    <row r="138" spans="1:20" ht="15.75" x14ac:dyDescent="0.25">
      <c r="A138" s="4">
        <v>42453</v>
      </c>
      <c r="B138">
        <v>2.82</v>
      </c>
      <c r="C138">
        <f t="shared" si="20"/>
        <v>8.4615384615384523E-2</v>
      </c>
      <c r="D138">
        <v>1.3222</v>
      </c>
      <c r="E138">
        <v>1.9</v>
      </c>
      <c r="F138">
        <v>9.6529000000000007</v>
      </c>
      <c r="G138">
        <f t="shared" si="21"/>
        <v>11.552900000000001</v>
      </c>
      <c r="H138">
        <f t="shared" si="22"/>
        <v>14.663064380000002</v>
      </c>
      <c r="I138" s="15">
        <f t="shared" si="23"/>
        <v>3.7494086709899399E-4</v>
      </c>
      <c r="J138" s="15">
        <f t="shared" si="24"/>
        <v>1.000374940867099</v>
      </c>
      <c r="K138">
        <f t="shared" si="25"/>
        <v>8.4240443748285529E-2</v>
      </c>
      <c r="L138" s="36">
        <f t="shared" si="26"/>
        <v>7.0964523629080583E-3</v>
      </c>
      <c r="O138" s="7"/>
    </row>
    <row r="139" spans="1:20" ht="15.75" x14ac:dyDescent="0.25">
      <c r="A139" s="4">
        <v>42457</v>
      </c>
      <c r="B139">
        <v>2.79</v>
      </c>
      <c r="C139">
        <f t="shared" si="20"/>
        <v>-1.0638297872340358E-2</v>
      </c>
      <c r="D139">
        <v>1.321</v>
      </c>
      <c r="E139">
        <v>1.8860000000000001</v>
      </c>
      <c r="F139">
        <v>9.6549999999999994</v>
      </c>
      <c r="G139">
        <f t="shared" si="21"/>
        <v>11.541</v>
      </c>
      <c r="H139">
        <f t="shared" si="22"/>
        <v>14.640255</v>
      </c>
      <c r="I139" s="15">
        <f t="shared" si="23"/>
        <v>3.7439560795515803E-4</v>
      </c>
      <c r="J139" s="15">
        <f t="shared" si="24"/>
        <v>1.0003743956079552</v>
      </c>
      <c r="K139">
        <f t="shared" si="25"/>
        <v>-1.1012693480295516E-2</v>
      </c>
      <c r="L139" s="36">
        <f t="shared" si="26"/>
        <v>1.2127941769094336E-4</v>
      </c>
      <c r="O139" s="7"/>
    </row>
    <row r="140" spans="1:20" ht="15.75" x14ac:dyDescent="0.25">
      <c r="A140" s="4">
        <v>42458</v>
      </c>
      <c r="B140">
        <v>3.01</v>
      </c>
      <c r="C140">
        <f t="shared" si="20"/>
        <v>7.885304659498199E-2</v>
      </c>
      <c r="D140">
        <v>1.3326</v>
      </c>
      <c r="E140">
        <v>1.8035000000000001</v>
      </c>
      <c r="F140">
        <v>9.6253999999999991</v>
      </c>
      <c r="G140">
        <f t="shared" si="21"/>
        <v>11.428899999999999</v>
      </c>
      <c r="H140">
        <f t="shared" si="22"/>
        <v>14.630308039999999</v>
      </c>
      <c r="I140" s="15">
        <f t="shared" si="23"/>
        <v>3.7415779159855056E-4</v>
      </c>
      <c r="J140" s="15">
        <f t="shared" si="24"/>
        <v>1.0003741577915986</v>
      </c>
      <c r="K140">
        <f t="shared" si="25"/>
        <v>7.847888880338344E-2</v>
      </c>
      <c r="L140" s="36">
        <f t="shared" si="26"/>
        <v>6.1589359878138229E-3</v>
      </c>
      <c r="O140" s="7"/>
    </row>
    <row r="141" spans="1:20" ht="15.75" x14ac:dyDescent="0.25">
      <c r="A141" s="4">
        <v>42459</v>
      </c>
      <c r="B141">
        <v>2.92</v>
      </c>
      <c r="C141">
        <f t="shared" si="20"/>
        <v>-2.9900332225913578E-2</v>
      </c>
      <c r="D141">
        <v>1.3292999999999999</v>
      </c>
      <c r="E141">
        <v>1.8228</v>
      </c>
      <c r="F141">
        <v>9.6190999999999995</v>
      </c>
      <c r="G141">
        <f t="shared" si="21"/>
        <v>11.4419</v>
      </c>
      <c r="H141">
        <f t="shared" si="22"/>
        <v>14.60946963</v>
      </c>
      <c r="I141" s="15">
        <f t="shared" si="23"/>
        <v>3.7365951087253713E-4</v>
      </c>
      <c r="J141" s="15">
        <f t="shared" si="24"/>
        <v>1.0003736595108725</v>
      </c>
      <c r="K141">
        <f t="shared" si="25"/>
        <v>-3.0273991736786115E-2</v>
      </c>
      <c r="L141" s="36">
        <f t="shared" si="26"/>
        <v>9.1651457567899395E-4</v>
      </c>
      <c r="O141" s="7"/>
    </row>
    <row r="142" spans="1:20" ht="15.75" x14ac:dyDescent="0.25">
      <c r="A142" s="4">
        <v>42460</v>
      </c>
      <c r="B142">
        <v>3</v>
      </c>
      <c r="C142">
        <f t="shared" si="20"/>
        <v>2.7397260273972629E-2</v>
      </c>
      <c r="D142">
        <v>1.3275999999999999</v>
      </c>
      <c r="E142">
        <v>1.7686999999999999</v>
      </c>
      <c r="F142">
        <v>9.6257000000000001</v>
      </c>
      <c r="G142">
        <f t="shared" si="21"/>
        <v>11.394400000000001</v>
      </c>
      <c r="H142">
        <f t="shared" si="22"/>
        <v>14.54777932</v>
      </c>
      <c r="I142" s="15">
        <f t="shared" si="23"/>
        <v>3.7218386406667747E-4</v>
      </c>
      <c r="J142" s="15">
        <f t="shared" si="24"/>
        <v>1.0003721838640667</v>
      </c>
      <c r="K142">
        <f t="shared" si="25"/>
        <v>2.7025076409905952E-2</v>
      </c>
      <c r="L142" s="36">
        <f t="shared" si="26"/>
        <v>7.3035475496125519E-4</v>
      </c>
      <c r="O142" s="7"/>
    </row>
    <row r="143" spans="1:20" ht="15.75" x14ac:dyDescent="0.25">
      <c r="A143" s="4">
        <v>42461</v>
      </c>
      <c r="B143">
        <v>2.99</v>
      </c>
      <c r="C143">
        <f t="shared" si="20"/>
        <v>-3.3333333333332624E-3</v>
      </c>
      <c r="D143">
        <v>1.3307</v>
      </c>
      <c r="E143">
        <v>1.7705</v>
      </c>
      <c r="F143">
        <v>9.6029</v>
      </c>
      <c r="G143">
        <f t="shared" si="21"/>
        <v>11.3734</v>
      </c>
      <c r="H143">
        <f t="shared" si="22"/>
        <v>14.54907903</v>
      </c>
      <c r="I143" s="15">
        <f t="shared" si="23"/>
        <v>3.7221496160921852E-4</v>
      </c>
      <c r="J143" s="15">
        <f t="shared" si="24"/>
        <v>1.0003722149616092</v>
      </c>
      <c r="K143">
        <f t="shared" si="25"/>
        <v>-3.7055482949424809E-3</v>
      </c>
      <c r="L143" s="36">
        <f t="shared" si="26"/>
        <v>1.3731088166151127E-5</v>
      </c>
      <c r="O143" s="7"/>
    </row>
    <row r="144" spans="1:20" ht="15.75" x14ac:dyDescent="0.25">
      <c r="A144" s="4">
        <v>42464</v>
      </c>
      <c r="B144">
        <v>2.86</v>
      </c>
      <c r="C144">
        <f t="shared" si="20"/>
        <v>-4.3478260869565327E-2</v>
      </c>
      <c r="D144">
        <v>1.3423</v>
      </c>
      <c r="E144">
        <v>1.7618</v>
      </c>
      <c r="F144">
        <v>9.5993999999999993</v>
      </c>
      <c r="G144">
        <f t="shared" si="21"/>
        <v>11.3612</v>
      </c>
      <c r="H144">
        <f t="shared" si="22"/>
        <v>14.647074619999998</v>
      </c>
      <c r="I144" s="15">
        <f t="shared" si="23"/>
        <v>3.745586425818459E-4</v>
      </c>
      <c r="J144" s="15">
        <f t="shared" si="24"/>
        <v>1.0003745586425818</v>
      </c>
      <c r="K144">
        <f t="shared" si="25"/>
        <v>-4.3852819512147173E-2</v>
      </c>
      <c r="L144" s="36">
        <f t="shared" si="26"/>
        <v>1.9230697791649558E-3</v>
      </c>
      <c r="O144" s="7"/>
    </row>
    <row r="145" spans="1:15" ht="15.75" x14ac:dyDescent="0.25">
      <c r="A145" s="4">
        <v>42465</v>
      </c>
      <c r="B145">
        <v>2.9</v>
      </c>
      <c r="C145">
        <f t="shared" si="20"/>
        <v>1.3986013986014E-2</v>
      </c>
      <c r="D145">
        <v>1.3320000000000001</v>
      </c>
      <c r="E145">
        <v>1.7201</v>
      </c>
      <c r="F145">
        <v>9.6488999999999994</v>
      </c>
      <c r="G145">
        <f t="shared" si="21"/>
        <v>11.369</v>
      </c>
      <c r="H145">
        <f t="shared" si="22"/>
        <v>14.5724348</v>
      </c>
      <c r="I145" s="15">
        <f t="shared" si="23"/>
        <v>3.7277372403576869E-4</v>
      </c>
      <c r="J145" s="15">
        <f t="shared" si="24"/>
        <v>1.0003727737240358</v>
      </c>
      <c r="K145">
        <f t="shared" si="25"/>
        <v>1.3613240261978231E-2</v>
      </c>
      <c r="L145" s="36">
        <f t="shared" si="26"/>
        <v>1.8532031043034513E-4</v>
      </c>
      <c r="O145" s="7"/>
    </row>
    <row r="146" spans="1:15" ht="15.75" x14ac:dyDescent="0.25">
      <c r="A146" s="4">
        <v>42466</v>
      </c>
      <c r="B146">
        <v>2.94</v>
      </c>
      <c r="C146">
        <f t="shared" si="20"/>
        <v>1.3793103448275874E-2</v>
      </c>
      <c r="D146">
        <v>1.3326</v>
      </c>
      <c r="E146">
        <v>1.7549000000000001</v>
      </c>
      <c r="F146">
        <v>9.5945</v>
      </c>
      <c r="G146">
        <f t="shared" si="21"/>
        <v>11.349399999999999</v>
      </c>
      <c r="H146">
        <f t="shared" si="22"/>
        <v>14.540530700000001</v>
      </c>
      <c r="I146" s="15">
        <f t="shared" si="23"/>
        <v>3.7201042333157019E-4</v>
      </c>
      <c r="J146" s="15">
        <f t="shared" si="24"/>
        <v>1.0003720104233316</v>
      </c>
      <c r="K146">
        <f t="shared" si="25"/>
        <v>1.3421093024944304E-2</v>
      </c>
      <c r="L146" s="36">
        <f t="shared" si="26"/>
        <v>1.8012573798420866E-4</v>
      </c>
      <c r="O146" s="7"/>
    </row>
    <row r="147" spans="1:15" ht="15.75" x14ac:dyDescent="0.25">
      <c r="A147" s="4">
        <v>42467</v>
      </c>
      <c r="B147">
        <v>2.84</v>
      </c>
      <c r="C147">
        <f t="shared" si="20"/>
        <v>-3.4013605442176902E-2</v>
      </c>
      <c r="D147">
        <v>1.3371</v>
      </c>
      <c r="E147">
        <v>1.6888999999999998</v>
      </c>
      <c r="F147">
        <v>9.6379999999999999</v>
      </c>
      <c r="G147">
        <f t="shared" si="21"/>
        <v>11.3269</v>
      </c>
      <c r="H147">
        <f t="shared" si="22"/>
        <v>14.5758698</v>
      </c>
      <c r="I147" s="15">
        <f t="shared" si="23"/>
        <v>3.7285589324453916E-4</v>
      </c>
      <c r="J147" s="15">
        <f t="shared" si="24"/>
        <v>1.0003728558932445</v>
      </c>
      <c r="K147">
        <f t="shared" si="25"/>
        <v>-3.4386461335421441E-2</v>
      </c>
      <c r="L147" s="36">
        <f t="shared" si="26"/>
        <v>1.1824287231724337E-3</v>
      </c>
      <c r="O147" s="7"/>
    </row>
    <row r="148" spans="1:15" ht="15.75" x14ac:dyDescent="0.25">
      <c r="A148" s="4">
        <v>42468</v>
      </c>
      <c r="B148">
        <v>3.05</v>
      </c>
      <c r="C148">
        <f t="shared" si="20"/>
        <v>7.3943661971830971E-2</v>
      </c>
      <c r="D148">
        <v>1.3380000000000001</v>
      </c>
      <c r="E148">
        <v>1.7166999999999999</v>
      </c>
      <c r="F148">
        <v>9.6385000000000005</v>
      </c>
      <c r="G148">
        <f t="shared" si="21"/>
        <v>11.3552</v>
      </c>
      <c r="H148">
        <f t="shared" si="22"/>
        <v>14.613013</v>
      </c>
      <c r="I148" s="15">
        <f t="shared" si="23"/>
        <v>3.737442450639783E-4</v>
      </c>
      <c r="J148" s="15">
        <f t="shared" si="24"/>
        <v>1.000373744245064</v>
      </c>
      <c r="K148">
        <f t="shared" si="25"/>
        <v>7.3569917726766992E-2</v>
      </c>
      <c r="L148" s="36">
        <f t="shared" si="26"/>
        <v>5.4125327943232646E-3</v>
      </c>
      <c r="O148" s="7"/>
    </row>
    <row r="149" spans="1:15" ht="15.75" x14ac:dyDescent="0.25">
      <c r="A149" s="4">
        <v>42471</v>
      </c>
      <c r="B149">
        <v>3.5300000000000002</v>
      </c>
      <c r="C149">
        <f t="shared" si="20"/>
        <v>0.15737704918032802</v>
      </c>
      <c r="D149">
        <v>1.3411999999999999</v>
      </c>
      <c r="E149">
        <v>1.7254</v>
      </c>
      <c r="F149">
        <v>9.5801999999999996</v>
      </c>
      <c r="G149">
        <f t="shared" si="21"/>
        <v>11.3056</v>
      </c>
      <c r="H149">
        <f t="shared" si="22"/>
        <v>14.57436424</v>
      </c>
      <c r="I149" s="15">
        <f t="shared" si="23"/>
        <v>3.7281987879467238E-4</v>
      </c>
      <c r="J149" s="15">
        <f t="shared" si="24"/>
        <v>1.0003728198787947</v>
      </c>
      <c r="K149">
        <f t="shared" si="25"/>
        <v>0.15700422930153335</v>
      </c>
      <c r="L149" s="36">
        <f t="shared" si="26"/>
        <v>2.4650328018568462E-2</v>
      </c>
      <c r="O149" s="7"/>
    </row>
    <row r="150" spans="1:15" ht="15.75" x14ac:dyDescent="0.25">
      <c r="A150" s="4">
        <v>42472</v>
      </c>
      <c r="B150">
        <v>3.98</v>
      </c>
      <c r="C150">
        <f t="shared" si="20"/>
        <v>0.12747875354107641</v>
      </c>
      <c r="D150">
        <v>1.3714999999999999</v>
      </c>
      <c r="E150">
        <v>1.7761</v>
      </c>
      <c r="F150">
        <v>9.5440000000000005</v>
      </c>
      <c r="G150">
        <f t="shared" si="21"/>
        <v>11.3201</v>
      </c>
      <c r="H150">
        <f t="shared" si="22"/>
        <v>14.865696</v>
      </c>
      <c r="I150" s="15">
        <f t="shared" si="23"/>
        <v>3.7978004071925753E-4</v>
      </c>
      <c r="J150" s="15">
        <f t="shared" si="24"/>
        <v>1.0003797800407193</v>
      </c>
      <c r="K150">
        <f t="shared" si="25"/>
        <v>0.12709897350035715</v>
      </c>
      <c r="L150" s="36">
        <f t="shared" si="26"/>
        <v>1.6154149064844487E-2</v>
      </c>
      <c r="O150" s="7"/>
    </row>
    <row r="151" spans="1:15" ht="15.75" x14ac:dyDescent="0.25">
      <c r="A151" s="4">
        <v>42473</v>
      </c>
      <c r="B151">
        <v>3.98</v>
      </c>
      <c r="C151">
        <f t="shared" si="20"/>
        <v>0</v>
      </c>
      <c r="D151">
        <v>1.3687</v>
      </c>
      <c r="E151">
        <v>1.7639</v>
      </c>
      <c r="F151">
        <v>9.5025999999999993</v>
      </c>
      <c r="G151">
        <f t="shared" si="21"/>
        <v>11.266499999999999</v>
      </c>
      <c r="H151">
        <f t="shared" si="22"/>
        <v>14.770108619999998</v>
      </c>
      <c r="I151" s="15">
        <f t="shared" si="23"/>
        <v>3.7749831982036852E-4</v>
      </c>
      <c r="J151" s="15">
        <f t="shared" si="24"/>
        <v>1.0003774983198204</v>
      </c>
      <c r="K151">
        <f t="shared" si="25"/>
        <v>-3.7749831982036852E-4</v>
      </c>
      <c r="L151" s="36">
        <f t="shared" si="26"/>
        <v>1.4250498146720125E-7</v>
      </c>
      <c r="O151" s="7"/>
    </row>
    <row r="152" spans="1:15" ht="15.75" x14ac:dyDescent="0.25">
      <c r="A152" s="4">
        <v>42474</v>
      </c>
      <c r="B152">
        <v>3.98</v>
      </c>
      <c r="C152">
        <f t="shared" si="20"/>
        <v>0</v>
      </c>
      <c r="D152">
        <v>1.3686</v>
      </c>
      <c r="E152">
        <v>1.7919</v>
      </c>
      <c r="F152">
        <v>9.4893000000000001</v>
      </c>
      <c r="G152">
        <f t="shared" si="21"/>
        <v>11.2812</v>
      </c>
      <c r="H152">
        <f t="shared" si="22"/>
        <v>14.778955980000001</v>
      </c>
      <c r="I152" s="15">
        <f t="shared" si="23"/>
        <v>3.7770959051663944E-4</v>
      </c>
      <c r="J152" s="15">
        <f t="shared" si="24"/>
        <v>1.0003777095905166</v>
      </c>
      <c r="K152">
        <f t="shared" si="25"/>
        <v>-3.7770959051663944E-4</v>
      </c>
      <c r="L152" s="36">
        <f t="shared" si="26"/>
        <v>1.4266453476824744E-7</v>
      </c>
      <c r="O152" s="7"/>
    </row>
    <row r="153" spans="1:15" ht="15.75" x14ac:dyDescent="0.25">
      <c r="A153" s="4">
        <v>42475</v>
      </c>
      <c r="B153">
        <v>4.0999999999999996</v>
      </c>
      <c r="C153">
        <f t="shared" si="20"/>
        <v>3.0150753768844137E-2</v>
      </c>
      <c r="D153">
        <v>1.3707</v>
      </c>
      <c r="E153">
        <v>1.7518</v>
      </c>
      <c r="F153">
        <v>9.4956999999999994</v>
      </c>
      <c r="G153">
        <f t="shared" si="21"/>
        <v>11.247499999999999</v>
      </c>
      <c r="H153">
        <f t="shared" si="22"/>
        <v>14.767555989999998</v>
      </c>
      <c r="I153" s="15">
        <f t="shared" si="23"/>
        <v>3.7743736122619609E-4</v>
      </c>
      <c r="J153" s="15">
        <f t="shared" si="24"/>
        <v>1.0003774373612262</v>
      </c>
      <c r="K153">
        <f t="shared" si="25"/>
        <v>2.977331640761794E-2</v>
      </c>
      <c r="L153" s="36">
        <f t="shared" si="26"/>
        <v>8.8645036990813168E-4</v>
      </c>
      <c r="O153" s="7"/>
    </row>
    <row r="154" spans="1:15" ht="15.75" x14ac:dyDescent="0.25">
      <c r="A154" s="4">
        <v>42478</v>
      </c>
      <c r="B154">
        <v>4.4000000000000004</v>
      </c>
      <c r="C154">
        <f t="shared" si="20"/>
        <v>7.3170731707317249E-2</v>
      </c>
      <c r="D154">
        <v>1.3911</v>
      </c>
      <c r="E154">
        <v>1.7711000000000001</v>
      </c>
      <c r="F154">
        <v>9.4754000000000005</v>
      </c>
      <c r="G154">
        <f t="shared" si="21"/>
        <v>11.246500000000001</v>
      </c>
      <c r="H154">
        <f t="shared" si="22"/>
        <v>14.952328940000001</v>
      </c>
      <c r="I154" s="15">
        <f t="shared" si="23"/>
        <v>3.8184637923266429E-4</v>
      </c>
      <c r="J154" s="15">
        <f t="shared" si="24"/>
        <v>1.0003818463792327</v>
      </c>
      <c r="K154">
        <f t="shared" si="25"/>
        <v>7.2788885328084585E-2</v>
      </c>
      <c r="L154" s="36">
        <f t="shared" si="26"/>
        <v>5.298221827305047E-3</v>
      </c>
      <c r="O154" s="7"/>
    </row>
    <row r="155" spans="1:15" ht="15.75" x14ac:dyDescent="0.25">
      <c r="A155" s="4">
        <v>42479</v>
      </c>
      <c r="B155">
        <v>4.71</v>
      </c>
      <c r="C155">
        <f t="shared" si="20"/>
        <v>7.0454545454545353E-2</v>
      </c>
      <c r="D155">
        <v>1.3956999999999999</v>
      </c>
      <c r="E155">
        <v>1.7850999999999999</v>
      </c>
      <c r="F155">
        <v>9.4419000000000004</v>
      </c>
      <c r="G155">
        <f t="shared" si="21"/>
        <v>11.227</v>
      </c>
      <c r="H155">
        <f t="shared" si="22"/>
        <v>14.96315983</v>
      </c>
      <c r="I155" s="15">
        <f t="shared" si="23"/>
        <v>3.821046046008636E-4</v>
      </c>
      <c r="J155" s="15">
        <f t="shared" si="24"/>
        <v>1.0003821046046009</v>
      </c>
      <c r="K155">
        <f t="shared" si="25"/>
        <v>7.007244084994449E-2</v>
      </c>
      <c r="L155" s="36">
        <f t="shared" si="26"/>
        <v>4.9101469666689695E-3</v>
      </c>
      <c r="O155" s="7"/>
    </row>
    <row r="156" spans="1:15" ht="15.75" x14ac:dyDescent="0.25">
      <c r="A156" s="4">
        <v>42480</v>
      </c>
      <c r="B156">
        <v>4.42</v>
      </c>
      <c r="C156">
        <f t="shared" si="20"/>
        <v>-6.1571125265392788E-2</v>
      </c>
      <c r="D156">
        <v>1.395</v>
      </c>
      <c r="E156">
        <v>1.845</v>
      </c>
      <c r="F156">
        <v>9.4580000000000002</v>
      </c>
      <c r="G156">
        <f t="shared" si="21"/>
        <v>11.303000000000001</v>
      </c>
      <c r="H156">
        <f t="shared" si="22"/>
        <v>15.038910000000001</v>
      </c>
      <c r="I156" s="15">
        <f t="shared" si="23"/>
        <v>3.8390992928594159E-4</v>
      </c>
      <c r="J156" s="15">
        <f t="shared" si="24"/>
        <v>1.0003839099292859</v>
      </c>
      <c r="K156">
        <f t="shared" si="25"/>
        <v>-6.195503519467873E-2</v>
      </c>
      <c r="L156" s="36">
        <f t="shared" si="26"/>
        <v>3.8384263859738803E-3</v>
      </c>
      <c r="O156" s="7"/>
    </row>
    <row r="157" spans="1:15" ht="15.75" x14ac:dyDescent="0.25">
      <c r="A157" s="4">
        <v>42481</v>
      </c>
      <c r="B157">
        <v>4.3</v>
      </c>
      <c r="C157">
        <f t="shared" si="20"/>
        <v>-2.7149321266968351E-2</v>
      </c>
      <c r="D157">
        <v>1.3975</v>
      </c>
      <c r="E157">
        <v>1.861</v>
      </c>
      <c r="F157">
        <v>9.5104000000000006</v>
      </c>
      <c r="G157">
        <f t="shared" si="21"/>
        <v>11.371400000000001</v>
      </c>
      <c r="H157">
        <f t="shared" si="22"/>
        <v>15.151784000000001</v>
      </c>
      <c r="I157" s="15">
        <f t="shared" si="23"/>
        <v>3.8659781377359259E-4</v>
      </c>
      <c r="J157" s="15">
        <f t="shared" si="24"/>
        <v>1.0003865978137736</v>
      </c>
      <c r="K157">
        <f t="shared" si="25"/>
        <v>-2.7535919080741943E-2</v>
      </c>
      <c r="L157" s="36">
        <f t="shared" si="26"/>
        <v>7.5822683962116825E-4</v>
      </c>
      <c r="O157" s="7"/>
    </row>
    <row r="158" spans="1:15" ht="15.75" x14ac:dyDescent="0.25">
      <c r="A158" s="4">
        <v>42482</v>
      </c>
      <c r="B158">
        <v>4.32</v>
      </c>
      <c r="C158">
        <f t="shared" si="20"/>
        <v>4.6511627906977819E-3</v>
      </c>
      <c r="D158">
        <v>1.3977999999999999</v>
      </c>
      <c r="E158">
        <v>1.8877999999999999</v>
      </c>
      <c r="F158">
        <v>9.4959000000000007</v>
      </c>
      <c r="G158">
        <f t="shared" si="21"/>
        <v>11.383700000000001</v>
      </c>
      <c r="H158">
        <f t="shared" si="22"/>
        <v>15.161169020000001</v>
      </c>
      <c r="I158" s="15">
        <f t="shared" si="23"/>
        <v>3.8682118225086271E-4</v>
      </c>
      <c r="J158" s="15">
        <f t="shared" si="24"/>
        <v>1.0003868211822509</v>
      </c>
      <c r="K158">
        <f t="shared" si="25"/>
        <v>4.2643416084469192E-3</v>
      </c>
      <c r="L158" s="36">
        <f t="shared" si="26"/>
        <v>1.8184609353531657E-5</v>
      </c>
      <c r="O158" s="7"/>
    </row>
    <row r="159" spans="1:15" ht="15.75" x14ac:dyDescent="0.25">
      <c r="A159" s="4">
        <v>42485</v>
      </c>
      <c r="B159">
        <v>3.88</v>
      </c>
      <c r="C159">
        <f t="shared" si="20"/>
        <v>-0.10185185185185193</v>
      </c>
      <c r="D159">
        <v>1.3959999999999999</v>
      </c>
      <c r="E159">
        <v>1.9127999999999998</v>
      </c>
      <c r="F159">
        <v>9.4892000000000003</v>
      </c>
      <c r="G159">
        <f t="shared" si="21"/>
        <v>11.402000000000001</v>
      </c>
      <c r="H159">
        <f t="shared" si="22"/>
        <v>15.159723199999998</v>
      </c>
      <c r="I159" s="15">
        <f t="shared" si="23"/>
        <v>3.8678677214720736E-4</v>
      </c>
      <c r="J159" s="15">
        <f t="shared" si="24"/>
        <v>1.0003867867721472</v>
      </c>
      <c r="K159">
        <f t="shared" si="25"/>
        <v>-0.10223863862399914</v>
      </c>
      <c r="L159" s="36">
        <f t="shared" si="26"/>
        <v>1.0452739227688688E-2</v>
      </c>
      <c r="O159" s="7"/>
    </row>
    <row r="160" spans="1:15" ht="15.75" x14ac:dyDescent="0.25">
      <c r="A160" s="4">
        <v>42486</v>
      </c>
      <c r="B160">
        <v>3.9</v>
      </c>
      <c r="C160">
        <f t="shared" si="20"/>
        <v>5.1546391752577371E-3</v>
      </c>
      <c r="D160">
        <v>1.3991</v>
      </c>
      <c r="E160">
        <v>1.9271</v>
      </c>
      <c r="F160">
        <v>9.4634</v>
      </c>
      <c r="G160">
        <f t="shared" si="21"/>
        <v>11.390499999999999</v>
      </c>
      <c r="H160">
        <f t="shared" si="22"/>
        <v>15.167342939999999</v>
      </c>
      <c r="I160" s="15">
        <f t="shared" si="23"/>
        <v>3.8696811493776906E-4</v>
      </c>
      <c r="J160" s="15">
        <f t="shared" si="24"/>
        <v>1.0003869681149378</v>
      </c>
      <c r="K160">
        <f t="shared" si="25"/>
        <v>4.767671060319968E-3</v>
      </c>
      <c r="L160" s="36">
        <f t="shared" si="26"/>
        <v>2.2730687339412529E-5</v>
      </c>
      <c r="O160" s="7"/>
    </row>
    <row r="161" spans="1:15" ht="15.75" x14ac:dyDescent="0.25">
      <c r="A161" s="4">
        <v>42487</v>
      </c>
      <c r="B161">
        <v>4.3099999999999996</v>
      </c>
      <c r="C161">
        <f t="shared" si="20"/>
        <v>0.10512820512820506</v>
      </c>
      <c r="D161">
        <v>1.4027000000000001</v>
      </c>
      <c r="E161">
        <v>1.8508</v>
      </c>
      <c r="F161">
        <v>9.3933</v>
      </c>
      <c r="G161">
        <f t="shared" si="21"/>
        <v>11.2441</v>
      </c>
      <c r="H161">
        <f t="shared" si="22"/>
        <v>15.02678191</v>
      </c>
      <c r="I161" s="15">
        <f t="shared" si="23"/>
        <v>3.8362096490174302E-4</v>
      </c>
      <c r="J161" s="15">
        <f t="shared" si="24"/>
        <v>1.0003836209649017</v>
      </c>
      <c r="K161">
        <f t="shared" si="25"/>
        <v>0.10474458416330332</v>
      </c>
      <c r="L161" s="36">
        <f t="shared" si="26"/>
        <v>1.0971427911543333E-2</v>
      </c>
      <c r="O161" s="7"/>
    </row>
    <row r="162" spans="1:15" ht="15.75" x14ac:dyDescent="0.25">
      <c r="A162" s="4">
        <v>42488</v>
      </c>
      <c r="B162">
        <v>5.39</v>
      </c>
      <c r="C162">
        <f t="shared" si="20"/>
        <v>0.25058004640371234</v>
      </c>
      <c r="D162">
        <v>1.3413999999999999</v>
      </c>
      <c r="E162">
        <v>1.8243</v>
      </c>
      <c r="F162">
        <v>9.4239999999999995</v>
      </c>
      <c r="G162">
        <f t="shared" si="21"/>
        <v>11.2483</v>
      </c>
      <c r="H162">
        <f t="shared" si="22"/>
        <v>14.4656536</v>
      </c>
      <c r="I162" s="15">
        <f t="shared" si="23"/>
        <v>3.7021816711746425E-4</v>
      </c>
      <c r="J162" s="15">
        <f t="shared" si="24"/>
        <v>1.0003702181671175</v>
      </c>
      <c r="K162">
        <f t="shared" si="25"/>
        <v>0.25020982823659488</v>
      </c>
      <c r="L162" s="36">
        <f t="shared" si="26"/>
        <v>6.2604958146186315E-2</v>
      </c>
      <c r="O162" s="7"/>
    </row>
    <row r="163" spans="1:15" ht="15.75" x14ac:dyDescent="0.25">
      <c r="A163" s="4">
        <v>42489</v>
      </c>
      <c r="B163">
        <v>5.27</v>
      </c>
      <c r="C163">
        <f t="shared" si="20"/>
        <v>-2.2263450834879427E-2</v>
      </c>
      <c r="D163">
        <v>1.3423</v>
      </c>
      <c r="E163">
        <v>1.8332999999999999</v>
      </c>
      <c r="F163">
        <v>9.4735999999999994</v>
      </c>
      <c r="G163">
        <f t="shared" si="21"/>
        <v>11.306899999999999</v>
      </c>
      <c r="H163">
        <f t="shared" si="22"/>
        <v>14.549713279999999</v>
      </c>
      <c r="I163" s="15">
        <f t="shared" si="23"/>
        <v>3.7223013687937012E-4</v>
      </c>
      <c r="J163" s="15">
        <f t="shared" si="24"/>
        <v>1.0003722301368794</v>
      </c>
      <c r="K163">
        <f t="shared" si="25"/>
        <v>-2.2635680971758797E-2</v>
      </c>
      <c r="L163" s="36">
        <f t="shared" si="26"/>
        <v>5.1237405305524326E-4</v>
      </c>
      <c r="O163" s="7"/>
    </row>
    <row r="164" spans="1:15" ht="15.75" x14ac:dyDescent="0.25">
      <c r="A164" s="4">
        <v>42492</v>
      </c>
      <c r="B164">
        <v>5.28</v>
      </c>
      <c r="C164">
        <f t="shared" si="20"/>
        <v>1.8975332068312477E-3</v>
      </c>
      <c r="D164">
        <v>1.3420000000000001</v>
      </c>
      <c r="E164">
        <v>1.8723000000000001</v>
      </c>
      <c r="F164">
        <v>9.49</v>
      </c>
      <c r="G164">
        <f t="shared" si="21"/>
        <v>11.362300000000001</v>
      </c>
      <c r="H164">
        <f t="shared" si="22"/>
        <v>14.607880000000005</v>
      </c>
      <c r="I164" s="15">
        <f t="shared" si="23"/>
        <v>3.7362149649045051E-4</v>
      </c>
      <c r="J164" s="15">
        <f t="shared" si="24"/>
        <v>1.0003736214964905</v>
      </c>
      <c r="K164">
        <f t="shared" si="25"/>
        <v>1.5239117103407972E-3</v>
      </c>
      <c r="L164" s="36">
        <f t="shared" si="26"/>
        <v>2.3223069009138137E-6</v>
      </c>
      <c r="O164" s="7"/>
    </row>
    <row r="165" spans="1:15" ht="15.75" x14ac:dyDescent="0.25">
      <c r="A165" s="4">
        <v>42493</v>
      </c>
      <c r="B165">
        <v>4.6500000000000004</v>
      </c>
      <c r="C165">
        <f t="shared" si="20"/>
        <v>-0.1193181818181818</v>
      </c>
      <c r="D165">
        <v>1.3653999999999999</v>
      </c>
      <c r="E165">
        <v>1.7963</v>
      </c>
      <c r="F165">
        <v>9.5214999999999996</v>
      </c>
      <c r="G165">
        <f t="shared" si="21"/>
        <v>11.3178</v>
      </c>
      <c r="H165">
        <f t="shared" si="22"/>
        <v>14.796956099999999</v>
      </c>
      <c r="I165" s="15">
        <f t="shared" si="23"/>
        <v>3.7813937458608393E-4</v>
      </c>
      <c r="J165" s="15">
        <f t="shared" si="24"/>
        <v>1.0003781393745861</v>
      </c>
      <c r="K165">
        <f t="shared" si="25"/>
        <v>-0.11969632119276788</v>
      </c>
      <c r="L165" s="36">
        <f t="shared" si="26"/>
        <v>1.4327209307082252E-2</v>
      </c>
      <c r="O165" s="7"/>
    </row>
    <row r="166" spans="1:15" ht="15.75" x14ac:dyDescent="0.25">
      <c r="A166" s="4">
        <v>42494</v>
      </c>
      <c r="B166">
        <v>4.24</v>
      </c>
      <c r="C166">
        <f t="shared" si="20"/>
        <v>-8.817204301075271E-2</v>
      </c>
      <c r="D166">
        <v>1.3771</v>
      </c>
      <c r="E166">
        <v>1.7751999999999999</v>
      </c>
      <c r="F166">
        <v>9.5252999999999997</v>
      </c>
      <c r="G166">
        <f t="shared" si="21"/>
        <v>11.3005</v>
      </c>
      <c r="H166">
        <f t="shared" si="22"/>
        <v>14.892490629999999</v>
      </c>
      <c r="I166" s="15">
        <f t="shared" si="23"/>
        <v>3.8041930280363623E-4</v>
      </c>
      <c r="J166" s="15">
        <f t="shared" si="24"/>
        <v>1.0003804193028036</v>
      </c>
      <c r="K166">
        <f t="shared" si="25"/>
        <v>-8.8552462313556346E-2</v>
      </c>
      <c r="L166" s="36">
        <f t="shared" si="26"/>
        <v>7.8415385817938166E-3</v>
      </c>
      <c r="O166" s="7"/>
    </row>
    <row r="167" spans="1:15" ht="15.75" x14ac:dyDescent="0.25">
      <c r="A167" s="4">
        <v>42495</v>
      </c>
      <c r="B167">
        <v>3.7</v>
      </c>
      <c r="C167">
        <f t="shared" si="20"/>
        <v>-0.12735849056603774</v>
      </c>
      <c r="D167">
        <v>1.3785000000000001</v>
      </c>
      <c r="E167">
        <v>1.7452999999999999</v>
      </c>
      <c r="F167">
        <v>9.5158000000000005</v>
      </c>
      <c r="G167">
        <f t="shared" si="21"/>
        <v>11.261100000000001</v>
      </c>
      <c r="H167">
        <f t="shared" si="22"/>
        <v>14.862830300000002</v>
      </c>
      <c r="I167" s="15">
        <f t="shared" si="23"/>
        <v>3.7971166249506361E-4</v>
      </c>
      <c r="J167" s="15">
        <f t="shared" si="24"/>
        <v>1.0003797116624951</v>
      </c>
      <c r="K167">
        <f t="shared" si="25"/>
        <v>-0.1277382022285328</v>
      </c>
      <c r="L167" s="36">
        <f t="shared" si="26"/>
        <v>1.6317048308577543E-2</v>
      </c>
      <c r="O167" s="7"/>
    </row>
    <row r="168" spans="1:15" ht="15.75" x14ac:dyDescent="0.25">
      <c r="A168" s="4">
        <v>42496</v>
      </c>
      <c r="B168">
        <v>3.51</v>
      </c>
      <c r="C168">
        <f t="shared" si="20"/>
        <v>-5.1351351351351451E-2</v>
      </c>
      <c r="D168">
        <v>1.377</v>
      </c>
      <c r="E168">
        <v>1.7789000000000001</v>
      </c>
      <c r="F168">
        <v>9.4887999999999995</v>
      </c>
      <c r="G168">
        <f t="shared" si="21"/>
        <v>11.2677</v>
      </c>
      <c r="H168">
        <f t="shared" si="22"/>
        <v>14.8449776</v>
      </c>
      <c r="I168" s="15">
        <f t="shared" si="23"/>
        <v>3.7928564241984652E-4</v>
      </c>
      <c r="J168" s="15">
        <f t="shared" si="24"/>
        <v>1.0003792856424198</v>
      </c>
      <c r="K168">
        <f t="shared" si="25"/>
        <v>-5.1730636993771298E-2</v>
      </c>
      <c r="L168" s="36">
        <f t="shared" si="26"/>
        <v>2.6760588037813395E-3</v>
      </c>
      <c r="O168" s="7"/>
    </row>
    <row r="169" spans="1:15" ht="15.75" x14ac:dyDescent="0.25">
      <c r="A169" s="4">
        <v>42499</v>
      </c>
      <c r="B169">
        <v>3.02</v>
      </c>
      <c r="C169">
        <f t="shared" si="20"/>
        <v>-0.13960113960113954</v>
      </c>
      <c r="D169">
        <v>1.3771</v>
      </c>
      <c r="E169">
        <v>1.7507000000000001</v>
      </c>
      <c r="F169">
        <v>9.4780999999999995</v>
      </c>
      <c r="G169">
        <f t="shared" si="21"/>
        <v>11.2288</v>
      </c>
      <c r="H169">
        <f t="shared" si="22"/>
        <v>14.80299151</v>
      </c>
      <c r="I169" s="15">
        <f t="shared" si="23"/>
        <v>3.7828346541801672E-4</v>
      </c>
      <c r="J169" s="15">
        <f t="shared" si="24"/>
        <v>1.000378283465418</v>
      </c>
      <c r="K169">
        <f t="shared" si="25"/>
        <v>-0.13997942306655756</v>
      </c>
      <c r="L169" s="36">
        <f t="shared" si="26"/>
        <v>1.9594238882046307E-2</v>
      </c>
      <c r="O169" s="7"/>
    </row>
    <row r="170" spans="1:15" ht="15.75" x14ac:dyDescent="0.25">
      <c r="A170" s="4">
        <v>42500</v>
      </c>
      <c r="B170">
        <v>3.21</v>
      </c>
      <c r="C170">
        <f t="shared" si="20"/>
        <v>6.29139072847682E-2</v>
      </c>
      <c r="D170">
        <v>1.3875999999999999</v>
      </c>
      <c r="E170">
        <v>1.7612999999999999</v>
      </c>
      <c r="F170">
        <v>9.4285999999999994</v>
      </c>
      <c r="G170">
        <f t="shared" si="21"/>
        <v>11.1899</v>
      </c>
      <c r="H170">
        <f t="shared" si="22"/>
        <v>14.844425359999999</v>
      </c>
      <c r="I170" s="15">
        <f t="shared" si="23"/>
        <v>3.792724632296629E-4</v>
      </c>
      <c r="J170" s="15">
        <f t="shared" si="24"/>
        <v>1.0003792724632297</v>
      </c>
      <c r="K170">
        <f t="shared" si="25"/>
        <v>6.2534634821538537E-2</v>
      </c>
      <c r="L170" s="36">
        <f t="shared" si="26"/>
        <v>3.9105805522631799E-3</v>
      </c>
      <c r="O170" s="7"/>
    </row>
    <row r="171" spans="1:15" ht="15.75" x14ac:dyDescent="0.25">
      <c r="A171" s="4">
        <v>42501</v>
      </c>
      <c r="B171">
        <v>3.24</v>
      </c>
      <c r="C171">
        <f t="shared" si="20"/>
        <v>9.3457943925234419E-3</v>
      </c>
      <c r="D171">
        <v>1.3817999999999999</v>
      </c>
      <c r="E171">
        <v>1.7366999999999999</v>
      </c>
      <c r="F171">
        <v>9.4644999999999992</v>
      </c>
      <c r="G171">
        <f t="shared" si="21"/>
        <v>11.2012</v>
      </c>
      <c r="H171">
        <f t="shared" si="22"/>
        <v>14.814746100000001</v>
      </c>
      <c r="I171" s="15">
        <f t="shared" si="23"/>
        <v>3.7856407564795802E-4</v>
      </c>
      <c r="J171" s="15">
        <f t="shared" si="24"/>
        <v>1.000378564075648</v>
      </c>
      <c r="K171">
        <f t="shared" si="25"/>
        <v>8.9672303168754838E-3</v>
      </c>
      <c r="L171" s="36">
        <f t="shared" si="26"/>
        <v>8.0411219555890788E-5</v>
      </c>
      <c r="O171" s="7"/>
    </row>
    <row r="172" spans="1:15" ht="15.75" x14ac:dyDescent="0.25">
      <c r="A172" s="4">
        <v>42502</v>
      </c>
      <c r="B172">
        <v>3.02</v>
      </c>
      <c r="C172">
        <f t="shared" si="20"/>
        <v>-6.7901234567901286E-2</v>
      </c>
      <c r="D172">
        <v>1.3824000000000001</v>
      </c>
      <c r="E172">
        <v>1.7516</v>
      </c>
      <c r="F172">
        <v>9.4581999999999997</v>
      </c>
      <c r="G172">
        <f t="shared" si="21"/>
        <v>11.2098</v>
      </c>
      <c r="H172">
        <f t="shared" si="22"/>
        <v>14.82661568</v>
      </c>
      <c r="I172" s="15">
        <f t="shared" si="23"/>
        <v>3.7884740189486621E-4</v>
      </c>
      <c r="J172" s="15">
        <f t="shared" si="24"/>
        <v>1.0003788474018949</v>
      </c>
      <c r="K172">
        <f t="shared" si="25"/>
        <v>-6.8280081969796153E-2</v>
      </c>
      <c r="L172" s="36">
        <f t="shared" si="26"/>
        <v>4.662169593802082E-3</v>
      </c>
      <c r="O172" s="7"/>
    </row>
    <row r="173" spans="1:15" ht="15.75" x14ac:dyDescent="0.25">
      <c r="A173" s="4">
        <v>42503</v>
      </c>
      <c r="B173">
        <v>2.91</v>
      </c>
      <c r="C173">
        <f t="shared" si="20"/>
        <v>-3.6423841059602606E-2</v>
      </c>
      <c r="D173">
        <v>1.3872</v>
      </c>
      <c r="E173">
        <v>1.7000999999999999</v>
      </c>
      <c r="F173">
        <v>9.5114000000000001</v>
      </c>
      <c r="G173">
        <f t="shared" si="21"/>
        <v>11.211500000000001</v>
      </c>
      <c r="H173">
        <f t="shared" si="22"/>
        <v>14.894314080000001</v>
      </c>
      <c r="I173" s="15">
        <f t="shared" si="23"/>
        <v>3.8046280098469332E-4</v>
      </c>
      <c r="J173" s="15">
        <f t="shared" si="24"/>
        <v>1.0003804628009847</v>
      </c>
      <c r="K173">
        <f t="shared" si="25"/>
        <v>-3.6804303860587299E-2</v>
      </c>
      <c r="L173" s="36">
        <f t="shared" si="26"/>
        <v>1.3545567826624412E-3</v>
      </c>
      <c r="O173" s="7"/>
    </row>
    <row r="174" spans="1:15" ht="15.75" x14ac:dyDescent="0.25">
      <c r="A174" s="4">
        <v>42506</v>
      </c>
      <c r="B174">
        <v>2.99</v>
      </c>
      <c r="C174">
        <f t="shared" si="20"/>
        <v>2.7491408934707928E-2</v>
      </c>
      <c r="D174">
        <v>1.3946000000000001</v>
      </c>
      <c r="E174">
        <v>1.7532999999999999</v>
      </c>
      <c r="F174">
        <v>9.4962999999999997</v>
      </c>
      <c r="G174">
        <f t="shared" si="21"/>
        <v>11.249599999999999</v>
      </c>
      <c r="H174">
        <f t="shared" si="22"/>
        <v>14.996839979999999</v>
      </c>
      <c r="I174" s="15">
        <f t="shared" si="23"/>
        <v>3.8290743709179509E-4</v>
      </c>
      <c r="J174" s="15">
        <f t="shared" si="24"/>
        <v>1.0003829074370918</v>
      </c>
      <c r="K174">
        <f t="shared" si="25"/>
        <v>2.7108501497616132E-2</v>
      </c>
      <c r="L174" s="36">
        <f t="shared" si="26"/>
        <v>7.3487085344625615E-4</v>
      </c>
      <c r="O174" s="7"/>
    </row>
    <row r="175" spans="1:15" ht="15.75" x14ac:dyDescent="0.25">
      <c r="A175" s="4">
        <v>42507</v>
      </c>
      <c r="B175">
        <v>3.17</v>
      </c>
      <c r="C175">
        <f t="shared" si="20"/>
        <v>6.0200668896320968E-2</v>
      </c>
      <c r="D175">
        <v>1.3793</v>
      </c>
      <c r="E175">
        <v>1.7723</v>
      </c>
      <c r="F175">
        <v>9.5393000000000008</v>
      </c>
      <c r="G175">
        <f t="shared" si="21"/>
        <v>11.3116</v>
      </c>
      <c r="H175">
        <f t="shared" si="22"/>
        <v>14.929856490000001</v>
      </c>
      <c r="I175" s="15">
        <f t="shared" si="23"/>
        <v>3.813105234473646E-4</v>
      </c>
      <c r="J175" s="15">
        <f t="shared" si="24"/>
        <v>1.0003813105234474</v>
      </c>
      <c r="K175">
        <f t="shared" si="25"/>
        <v>5.9819358372873603E-2</v>
      </c>
      <c r="L175" s="36">
        <f t="shared" si="26"/>
        <v>3.578355636142283E-3</v>
      </c>
      <c r="O175" s="7"/>
    </row>
    <row r="176" spans="1:15" ht="15.75" x14ac:dyDescent="0.25">
      <c r="A176" s="4">
        <v>42508</v>
      </c>
      <c r="B176">
        <v>2.89</v>
      </c>
      <c r="C176">
        <f t="shared" si="20"/>
        <v>-8.8328075709779116E-2</v>
      </c>
      <c r="D176">
        <v>1.3793</v>
      </c>
      <c r="E176">
        <v>1.8538000000000001</v>
      </c>
      <c r="F176">
        <v>9.5470000000000006</v>
      </c>
      <c r="G176">
        <f t="shared" si="21"/>
        <v>11.4008</v>
      </c>
      <c r="H176">
        <f t="shared" si="22"/>
        <v>15.021977100000001</v>
      </c>
      <c r="I176" s="15">
        <f t="shared" si="23"/>
        <v>3.8350647689289197E-4</v>
      </c>
      <c r="J176" s="15">
        <f t="shared" si="24"/>
        <v>1.0003835064768929</v>
      </c>
      <c r="K176">
        <f t="shared" si="25"/>
        <v>-8.8711582186672008E-2</v>
      </c>
      <c r="L176" s="36">
        <f t="shared" si="26"/>
        <v>7.8697448140626625E-3</v>
      </c>
      <c r="O176" s="7"/>
    </row>
    <row r="177" spans="1:15" ht="15.75" x14ac:dyDescent="0.25">
      <c r="A177" s="4">
        <v>42509</v>
      </c>
      <c r="B177">
        <v>2.92</v>
      </c>
      <c r="C177">
        <f t="shared" si="20"/>
        <v>1.0380622837370174E-2</v>
      </c>
      <c r="D177">
        <v>1.3776999999999999</v>
      </c>
      <c r="E177">
        <v>1.8487</v>
      </c>
      <c r="F177">
        <v>9.5595999999999997</v>
      </c>
      <c r="G177">
        <f t="shared" si="21"/>
        <v>11.408300000000001</v>
      </c>
      <c r="H177">
        <f t="shared" si="22"/>
        <v>15.018960919999998</v>
      </c>
      <c r="I177" s="15">
        <f t="shared" si="23"/>
        <v>3.8343460554912667E-4</v>
      </c>
      <c r="J177" s="15">
        <f t="shared" si="24"/>
        <v>1.0003834346055491</v>
      </c>
      <c r="K177">
        <f t="shared" si="25"/>
        <v>9.9971882318210473E-3</v>
      </c>
      <c r="L177" s="36">
        <f t="shared" si="26"/>
        <v>9.9943772542461238E-5</v>
      </c>
      <c r="O177" s="7"/>
    </row>
    <row r="178" spans="1:15" ht="15.75" x14ac:dyDescent="0.25">
      <c r="A178" s="4">
        <v>42510</v>
      </c>
      <c r="B178">
        <v>2.92</v>
      </c>
      <c r="C178">
        <f t="shared" si="20"/>
        <v>0</v>
      </c>
      <c r="D178">
        <v>1.3742000000000001</v>
      </c>
      <c r="E178">
        <v>1.8384</v>
      </c>
      <c r="F178">
        <v>9.5379000000000005</v>
      </c>
      <c r="G178">
        <f t="shared" si="21"/>
        <v>11.376300000000001</v>
      </c>
      <c r="H178">
        <f t="shared" si="22"/>
        <v>14.945382180000001</v>
      </c>
      <c r="I178" s="15">
        <f t="shared" si="23"/>
        <v>3.8168074483047043E-4</v>
      </c>
      <c r="J178" s="15">
        <f t="shared" si="24"/>
        <v>1.0003816807448305</v>
      </c>
      <c r="K178">
        <f t="shared" si="25"/>
        <v>-3.8168074483047043E-4</v>
      </c>
      <c r="L178" s="36">
        <f t="shared" si="26"/>
        <v>1.4568019097434268E-7</v>
      </c>
      <c r="O178" s="7"/>
    </row>
    <row r="179" spans="1:15" ht="15.75" x14ac:dyDescent="0.25">
      <c r="A179" s="4">
        <v>42513</v>
      </c>
      <c r="B179">
        <v>3.03</v>
      </c>
      <c r="C179">
        <f t="shared" si="20"/>
        <v>3.7671232876712285E-2</v>
      </c>
      <c r="D179">
        <v>1.3721999999999999</v>
      </c>
      <c r="E179">
        <v>1.835</v>
      </c>
      <c r="F179">
        <v>9.5592000000000006</v>
      </c>
      <c r="G179">
        <f t="shared" si="21"/>
        <v>11.394200000000001</v>
      </c>
      <c r="H179">
        <f t="shared" si="22"/>
        <v>14.952134239999999</v>
      </c>
      <c r="I179" s="15">
        <f t="shared" si="23"/>
        <v>3.818417370580196E-4</v>
      </c>
      <c r="J179" s="15">
        <f t="shared" si="24"/>
        <v>1.000381841737058</v>
      </c>
      <c r="K179">
        <f t="shared" si="25"/>
        <v>3.7289391139654265E-2</v>
      </c>
      <c r="L179" s="36">
        <f t="shared" si="26"/>
        <v>1.390498691566126E-3</v>
      </c>
      <c r="O179" s="7"/>
    </row>
    <row r="180" spans="1:15" ht="15.75" x14ac:dyDescent="0.25">
      <c r="A180" s="4">
        <v>42514</v>
      </c>
      <c r="B180">
        <v>3.02</v>
      </c>
      <c r="C180">
        <f t="shared" si="20"/>
        <v>-3.3003300330032301E-3</v>
      </c>
      <c r="D180">
        <v>1.3663000000000001</v>
      </c>
      <c r="E180">
        <v>1.8629</v>
      </c>
      <c r="F180">
        <v>9.4677000000000007</v>
      </c>
      <c r="G180">
        <f t="shared" si="21"/>
        <v>11.3306</v>
      </c>
      <c r="H180">
        <f t="shared" si="22"/>
        <v>14.798618510000001</v>
      </c>
      <c r="I180" s="15">
        <f t="shared" si="23"/>
        <v>3.7817906411663493E-4</v>
      </c>
      <c r="J180" s="15">
        <f t="shared" si="24"/>
        <v>1.0003781790641166</v>
      </c>
      <c r="K180">
        <f t="shared" si="25"/>
        <v>-3.678509097119865E-3</v>
      </c>
      <c r="L180" s="36">
        <f t="shared" si="26"/>
        <v>1.3531429177593605E-5</v>
      </c>
      <c r="O180" s="7"/>
    </row>
    <row r="181" spans="1:15" ht="15.75" x14ac:dyDescent="0.25">
      <c r="A181" s="4">
        <v>42515</v>
      </c>
      <c r="B181">
        <v>3.3</v>
      </c>
      <c r="C181">
        <f t="shared" si="20"/>
        <v>9.2715231788079402E-2</v>
      </c>
      <c r="D181">
        <v>1.3801000000000001</v>
      </c>
      <c r="E181">
        <v>1.8664000000000001</v>
      </c>
      <c r="F181">
        <v>9.4141999999999992</v>
      </c>
      <c r="G181">
        <f t="shared" si="21"/>
        <v>11.2806</v>
      </c>
      <c r="H181">
        <f t="shared" si="22"/>
        <v>14.85893742</v>
      </c>
      <c r="I181" s="15">
        <f t="shared" si="23"/>
        <v>3.7961877209058414E-4</v>
      </c>
      <c r="J181" s="15">
        <f t="shared" si="24"/>
        <v>1.0003796187720906</v>
      </c>
      <c r="K181">
        <f t="shared" si="25"/>
        <v>9.2335613015988818E-2</v>
      </c>
      <c r="L181" s="36">
        <f t="shared" si="26"/>
        <v>8.5258654310384433E-3</v>
      </c>
      <c r="O181" s="7"/>
    </row>
    <row r="182" spans="1:15" ht="15.75" x14ac:dyDescent="0.25">
      <c r="A182" s="4">
        <v>42516</v>
      </c>
      <c r="B182">
        <v>3.32</v>
      </c>
      <c r="C182">
        <f t="shared" si="20"/>
        <v>6.0606060606060667E-3</v>
      </c>
      <c r="D182">
        <v>1.38</v>
      </c>
      <c r="E182">
        <v>1.8282</v>
      </c>
      <c r="F182">
        <v>9.4054000000000002</v>
      </c>
      <c r="G182">
        <f t="shared" si="21"/>
        <v>11.233600000000001</v>
      </c>
      <c r="H182">
        <f t="shared" si="22"/>
        <v>14.807651999999999</v>
      </c>
      <c r="I182" s="15">
        <f t="shared" si="23"/>
        <v>3.7839472590972534E-4</v>
      </c>
      <c r="J182" s="15">
        <f t="shared" si="24"/>
        <v>1.0003783947259097</v>
      </c>
      <c r="K182">
        <f t="shared" si="25"/>
        <v>5.6822113346963413E-3</v>
      </c>
      <c r="L182" s="36">
        <f t="shared" si="26"/>
        <v>3.2287525652151578E-5</v>
      </c>
      <c r="O182" s="7"/>
    </row>
    <row r="183" spans="1:15" ht="15.75" x14ac:dyDescent="0.25">
      <c r="A183" s="4">
        <v>42517</v>
      </c>
      <c r="B183">
        <v>3.07</v>
      </c>
      <c r="C183">
        <f t="shared" si="20"/>
        <v>-7.5301204819277115E-2</v>
      </c>
      <c r="D183">
        <v>1.3721999999999999</v>
      </c>
      <c r="E183">
        <v>1.851</v>
      </c>
      <c r="F183">
        <v>9.3812999999999995</v>
      </c>
      <c r="G183">
        <f t="shared" si="21"/>
        <v>11.232299999999999</v>
      </c>
      <c r="H183">
        <f t="shared" si="22"/>
        <v>14.724019859999999</v>
      </c>
      <c r="I183" s="15">
        <f t="shared" si="23"/>
        <v>3.7639747967865844E-4</v>
      </c>
      <c r="J183" s="15">
        <f t="shared" si="24"/>
        <v>1.0003763974796787</v>
      </c>
      <c r="K183">
        <f t="shared" si="25"/>
        <v>-7.5677602298955773E-2</v>
      </c>
      <c r="L183" s="36">
        <f t="shared" si="26"/>
        <v>5.7270994897189158E-3</v>
      </c>
      <c r="O183" s="7"/>
    </row>
    <row r="184" spans="1:15" ht="15.75" x14ac:dyDescent="0.25">
      <c r="A184" s="4">
        <v>42521</v>
      </c>
      <c r="B184">
        <v>4.28</v>
      </c>
      <c r="C184">
        <f t="shared" si="20"/>
        <v>0.39413680781758975</v>
      </c>
      <c r="D184">
        <v>1.3589</v>
      </c>
      <c r="E184">
        <v>1.8458000000000001</v>
      </c>
      <c r="F184">
        <v>9.3932000000000002</v>
      </c>
      <c r="G184">
        <f t="shared" si="21"/>
        <v>11.239000000000001</v>
      </c>
      <c r="H184">
        <f t="shared" si="22"/>
        <v>14.610219480000001</v>
      </c>
      <c r="I184" s="15">
        <f t="shared" si="23"/>
        <v>3.7367744258887114E-4</v>
      </c>
      <c r="J184" s="15">
        <f t="shared" si="24"/>
        <v>1.0003736774425889</v>
      </c>
      <c r="K184">
        <f t="shared" si="25"/>
        <v>0.39376313037500088</v>
      </c>
      <c r="L184" s="36">
        <f t="shared" si="26"/>
        <v>0.15504940284271995</v>
      </c>
      <c r="O184" s="7"/>
    </row>
    <row r="185" spans="1:15" ht="15.75" x14ac:dyDescent="0.25">
      <c r="A185" s="4">
        <v>42522</v>
      </c>
      <c r="B185">
        <v>4.38</v>
      </c>
      <c r="C185">
        <f t="shared" si="20"/>
        <v>2.3364485981308327E-2</v>
      </c>
      <c r="D185">
        <v>1.3593999999999999</v>
      </c>
      <c r="E185">
        <v>1.8353999999999999</v>
      </c>
      <c r="F185">
        <v>9.3933999999999997</v>
      </c>
      <c r="G185">
        <f t="shared" si="21"/>
        <v>11.2288</v>
      </c>
      <c r="H185">
        <f t="shared" si="22"/>
        <v>14.604787959999999</v>
      </c>
      <c r="I185" s="15">
        <f t="shared" si="23"/>
        <v>3.735475519976994E-4</v>
      </c>
      <c r="J185" s="15">
        <f t="shared" si="24"/>
        <v>1.0003735475519977</v>
      </c>
      <c r="K185">
        <f t="shared" si="25"/>
        <v>2.2990938429310628E-2</v>
      </c>
      <c r="L185" s="36">
        <f t="shared" si="26"/>
        <v>5.2858324986035225E-4</v>
      </c>
      <c r="O185" s="7"/>
    </row>
    <row r="186" spans="1:15" ht="15.75" x14ac:dyDescent="0.25">
      <c r="A186" s="4">
        <v>42523</v>
      </c>
      <c r="B186">
        <v>4.37</v>
      </c>
      <c r="C186">
        <f t="shared" si="20"/>
        <v>-2.2831050228310015E-3</v>
      </c>
      <c r="D186">
        <v>1.3591</v>
      </c>
      <c r="E186">
        <v>1.7989000000000002</v>
      </c>
      <c r="F186">
        <v>9.3824000000000005</v>
      </c>
      <c r="G186">
        <f t="shared" si="21"/>
        <v>11.1813</v>
      </c>
      <c r="H186">
        <f t="shared" si="22"/>
        <v>14.55051984</v>
      </c>
      <c r="I186" s="15">
        <f t="shared" si="23"/>
        <v>3.7224943477331962E-4</v>
      </c>
      <c r="J186" s="15">
        <f t="shared" si="24"/>
        <v>1.0003722494347733</v>
      </c>
      <c r="K186">
        <f t="shared" si="25"/>
        <v>-2.6553544576043212E-3</v>
      </c>
      <c r="L186" s="36">
        <f t="shared" si="26"/>
        <v>7.0509072955191385E-6</v>
      </c>
      <c r="O186" s="7"/>
    </row>
    <row r="187" spans="1:15" ht="15.75" x14ac:dyDescent="0.25">
      <c r="A187" s="4">
        <v>42524</v>
      </c>
      <c r="B187">
        <v>4.6500000000000004</v>
      </c>
      <c r="C187">
        <f t="shared" si="20"/>
        <v>6.4073226544622483E-2</v>
      </c>
      <c r="D187">
        <v>1.3532999999999999</v>
      </c>
      <c r="E187">
        <v>1.7004000000000001</v>
      </c>
      <c r="F187">
        <v>9.3874999999999993</v>
      </c>
      <c r="G187">
        <f t="shared" si="21"/>
        <v>11.087899999999999</v>
      </c>
      <c r="H187">
        <f t="shared" si="22"/>
        <v>14.404503749999998</v>
      </c>
      <c r="I187" s="15">
        <f t="shared" si="23"/>
        <v>3.6875361845867261E-4</v>
      </c>
      <c r="J187" s="15">
        <f t="shared" si="24"/>
        <v>1.0003687536184587</v>
      </c>
      <c r="K187">
        <f t="shared" si="25"/>
        <v>6.370447292616381E-2</v>
      </c>
      <c r="L187" s="36">
        <f t="shared" si="26"/>
        <v>4.0582598708003379E-3</v>
      </c>
      <c r="O187" s="7"/>
    </row>
    <row r="188" spans="1:15" ht="15.75" x14ac:dyDescent="0.25">
      <c r="A188" s="4">
        <v>42527</v>
      </c>
      <c r="B188">
        <v>5.0199999999999996</v>
      </c>
      <c r="C188">
        <f t="shared" si="20"/>
        <v>7.9569892473118103E-2</v>
      </c>
      <c r="D188">
        <v>1.3647</v>
      </c>
      <c r="E188">
        <v>1.7366999999999999</v>
      </c>
      <c r="F188">
        <v>9.3839000000000006</v>
      </c>
      <c r="G188">
        <f t="shared" si="21"/>
        <v>11.1206</v>
      </c>
      <c r="H188">
        <f t="shared" si="22"/>
        <v>14.542908329999999</v>
      </c>
      <c r="I188" s="15">
        <f t="shared" si="23"/>
        <v>3.7206731507644086E-4</v>
      </c>
      <c r="J188" s="15">
        <f t="shared" si="24"/>
        <v>1.0003720673150764</v>
      </c>
      <c r="K188">
        <f t="shared" si="25"/>
        <v>7.9197825158041663E-2</v>
      </c>
      <c r="L188" s="36">
        <f t="shared" si="26"/>
        <v>6.2722955097637371E-3</v>
      </c>
      <c r="O188" s="7"/>
    </row>
    <row r="189" spans="1:15" ht="15.75" x14ac:dyDescent="0.25">
      <c r="A189" s="4">
        <v>42528</v>
      </c>
      <c r="B189">
        <v>4.91</v>
      </c>
      <c r="C189">
        <f t="shared" si="20"/>
        <v>-2.1912350597609452E-2</v>
      </c>
      <c r="D189">
        <v>1.3641000000000001</v>
      </c>
      <c r="E189">
        <v>1.7177</v>
      </c>
      <c r="F189">
        <v>9.3703000000000003</v>
      </c>
      <c r="G189">
        <f t="shared" si="21"/>
        <v>11.088000000000001</v>
      </c>
      <c r="H189">
        <f t="shared" si="22"/>
        <v>14.499726230000002</v>
      </c>
      <c r="I189" s="15">
        <f t="shared" si="23"/>
        <v>3.7103387357761974E-4</v>
      </c>
      <c r="J189" s="15">
        <f t="shared" si="24"/>
        <v>1.0003710338735776</v>
      </c>
      <c r="K189">
        <f t="shared" si="25"/>
        <v>-2.2283384471187072E-2</v>
      </c>
      <c r="L189" s="36">
        <f t="shared" si="26"/>
        <v>4.965492234907411E-4</v>
      </c>
      <c r="O189" s="7"/>
    </row>
    <row r="190" spans="1:15" ht="15.75" x14ac:dyDescent="0.25">
      <c r="A190" s="4">
        <v>42529</v>
      </c>
      <c r="B190">
        <v>5.41</v>
      </c>
      <c r="C190">
        <f t="shared" si="20"/>
        <v>0.10183299389002036</v>
      </c>
      <c r="D190">
        <v>1.3714</v>
      </c>
      <c r="E190">
        <v>1.7021999999999999</v>
      </c>
      <c r="F190">
        <v>9.3521000000000001</v>
      </c>
      <c r="G190">
        <f t="shared" si="21"/>
        <v>11.0543</v>
      </c>
      <c r="H190">
        <f t="shared" si="22"/>
        <v>14.527669939999999</v>
      </c>
      <c r="I190" s="15">
        <f t="shared" si="23"/>
        <v>3.7170267165587134E-4</v>
      </c>
      <c r="J190" s="15">
        <f t="shared" si="24"/>
        <v>1.0003717026716559</v>
      </c>
      <c r="K190">
        <f t="shared" si="25"/>
        <v>0.10146129121836449</v>
      </c>
      <c r="L190" s="36">
        <f t="shared" si="26"/>
        <v>1.0294393615697766E-2</v>
      </c>
      <c r="O190" s="7"/>
    </row>
    <row r="191" spans="1:15" ht="15.75" x14ac:dyDescent="0.25">
      <c r="A191" s="4">
        <v>42530</v>
      </c>
      <c r="B191">
        <v>5.0999999999999996</v>
      </c>
      <c r="C191">
        <f t="shared" si="20"/>
        <v>-5.7301293900184937E-2</v>
      </c>
      <c r="D191">
        <v>1.3738999999999999</v>
      </c>
      <c r="E191">
        <v>1.6867000000000001</v>
      </c>
      <c r="F191">
        <v>9.3236000000000008</v>
      </c>
      <c r="G191">
        <f t="shared" si="21"/>
        <v>11.010300000000001</v>
      </c>
      <c r="H191">
        <f t="shared" si="22"/>
        <v>14.49639404</v>
      </c>
      <c r="I191" s="15">
        <f t="shared" si="23"/>
        <v>3.70954110876065E-4</v>
      </c>
      <c r="J191" s="15">
        <f t="shared" si="24"/>
        <v>1.0003709541108761</v>
      </c>
      <c r="K191">
        <f t="shared" si="25"/>
        <v>-5.7672248011061002E-2</v>
      </c>
      <c r="L191" s="36">
        <f t="shared" si="26"/>
        <v>3.3260881906493297E-3</v>
      </c>
      <c r="O191" s="7"/>
    </row>
    <row r="192" spans="1:15" ht="15.75" x14ac:dyDescent="0.25">
      <c r="A192" s="4">
        <v>42531</v>
      </c>
      <c r="B192">
        <v>5.16</v>
      </c>
      <c r="C192">
        <f t="shared" si="20"/>
        <v>1.176470588235304E-2</v>
      </c>
      <c r="D192">
        <v>1.3683000000000001</v>
      </c>
      <c r="E192">
        <v>1.6404000000000001</v>
      </c>
      <c r="F192">
        <v>9.3557000000000006</v>
      </c>
      <c r="G192">
        <f t="shared" si="21"/>
        <v>10.9961</v>
      </c>
      <c r="H192">
        <f t="shared" si="22"/>
        <v>14.441804310000002</v>
      </c>
      <c r="I192" s="15">
        <f t="shared" si="23"/>
        <v>3.6964706565156824E-4</v>
      </c>
      <c r="J192" s="15">
        <f t="shared" si="24"/>
        <v>1.0003696470656516</v>
      </c>
      <c r="K192">
        <f t="shared" si="25"/>
        <v>1.1395058816701472E-2</v>
      </c>
      <c r="L192" s="36">
        <f t="shared" si="26"/>
        <v>1.2984736543608595E-4</v>
      </c>
      <c r="O192" s="7"/>
    </row>
    <row r="193" spans="1:15" ht="15.75" x14ac:dyDescent="0.25">
      <c r="A193" s="4">
        <v>42534</v>
      </c>
      <c r="B193">
        <v>5.12</v>
      </c>
      <c r="C193">
        <f t="shared" si="20"/>
        <v>-7.7519379844961309E-3</v>
      </c>
      <c r="D193">
        <v>1.3603000000000001</v>
      </c>
      <c r="E193">
        <v>1.6095999999999999</v>
      </c>
      <c r="F193">
        <v>9.3658000000000001</v>
      </c>
      <c r="G193">
        <f t="shared" si="21"/>
        <v>10.9754</v>
      </c>
      <c r="H193">
        <f t="shared" si="22"/>
        <v>14.349897740000001</v>
      </c>
      <c r="I193" s="15">
        <f t="shared" si="23"/>
        <v>3.6744513583797378E-4</v>
      </c>
      <c r="J193" s="15">
        <f t="shared" si="24"/>
        <v>1.000367445135838</v>
      </c>
      <c r="K193">
        <f t="shared" si="25"/>
        <v>-8.1193831203341046E-3</v>
      </c>
      <c r="L193" s="36">
        <f t="shared" si="26"/>
        <v>6.5924382254766388E-5</v>
      </c>
      <c r="O193" s="7"/>
    </row>
    <row r="194" spans="1:15" ht="15.75" x14ac:dyDescent="0.25">
      <c r="A194" s="4">
        <v>42535</v>
      </c>
      <c r="B194">
        <v>4.8</v>
      </c>
      <c r="C194">
        <f t="shared" si="20"/>
        <v>-6.2500000000000056E-2</v>
      </c>
      <c r="D194">
        <v>1.3633</v>
      </c>
      <c r="E194">
        <v>1.613</v>
      </c>
      <c r="F194">
        <v>9.3811</v>
      </c>
      <c r="G194">
        <f t="shared" si="21"/>
        <v>10.9941</v>
      </c>
      <c r="H194">
        <f t="shared" si="22"/>
        <v>14.402253629999999</v>
      </c>
      <c r="I194" s="15">
        <f t="shared" si="23"/>
        <v>3.6869971283537417E-4</v>
      </c>
      <c r="J194" s="15">
        <f t="shared" si="24"/>
        <v>1.0003686997128354</v>
      </c>
      <c r="K194">
        <f t="shared" si="25"/>
        <v>-6.286869971283543E-2</v>
      </c>
      <c r="L194" s="36">
        <f t="shared" si="26"/>
        <v>3.952473403582674E-3</v>
      </c>
      <c r="O194" s="7"/>
    </row>
    <row r="195" spans="1:15" ht="15.75" x14ac:dyDescent="0.25">
      <c r="A195" s="4">
        <v>42536</v>
      </c>
      <c r="B195">
        <v>4.95</v>
      </c>
      <c r="C195">
        <f t="shared" si="20"/>
        <v>3.1250000000000076E-2</v>
      </c>
      <c r="D195">
        <v>1.3615999999999999</v>
      </c>
      <c r="E195">
        <v>1.5720000000000001</v>
      </c>
      <c r="F195">
        <v>9.4040999999999997</v>
      </c>
      <c r="G195">
        <f t="shared" si="21"/>
        <v>10.976099999999999</v>
      </c>
      <c r="H195">
        <f t="shared" si="22"/>
        <v>14.376622559999998</v>
      </c>
      <c r="I195" s="15">
        <f t="shared" si="23"/>
        <v>3.6808560037582261E-4</v>
      </c>
      <c r="J195" s="15">
        <f t="shared" si="24"/>
        <v>1.0003680856003758</v>
      </c>
      <c r="K195">
        <f t="shared" si="25"/>
        <v>3.0881914399624254E-2</v>
      </c>
      <c r="L195" s="36">
        <f t="shared" si="26"/>
        <v>9.5369263698571983E-4</v>
      </c>
      <c r="O195" s="7"/>
    </row>
    <row r="196" spans="1:15" ht="15.75" x14ac:dyDescent="0.25">
      <c r="A196" s="4">
        <v>42537</v>
      </c>
      <c r="B196">
        <v>4.8</v>
      </c>
      <c r="C196">
        <f t="shared" ref="C196:C243" si="27">(B196-B195)/B195</f>
        <v>-3.0303030303030373E-2</v>
      </c>
      <c r="D196">
        <v>1.3592</v>
      </c>
      <c r="E196">
        <v>1.5788</v>
      </c>
      <c r="F196">
        <v>9.3867999999999991</v>
      </c>
      <c r="G196">
        <f t="shared" ref="G196:G243" si="28">F196+E196</f>
        <v>10.965599999999998</v>
      </c>
      <c r="H196">
        <f t="shared" ref="H196:H243" si="29">E196+D196*(G196-E196)</f>
        <v>14.337338559999997</v>
      </c>
      <c r="I196" s="15">
        <f t="shared" ref="I196:I243" si="30">(((H196/100)+1)^(1/365)-1)</f>
        <v>3.671441015427046E-4</v>
      </c>
      <c r="J196" s="15">
        <f t="shared" ref="J196:J243" si="31">1+I196</f>
        <v>1.0003671441015427</v>
      </c>
      <c r="K196">
        <f t="shared" si="25"/>
        <v>-3.0670174404573078E-2</v>
      </c>
      <c r="L196" s="36">
        <f t="shared" si="26"/>
        <v>9.4065959800692951E-4</v>
      </c>
      <c r="O196" s="7"/>
    </row>
    <row r="197" spans="1:15" ht="15.75" x14ac:dyDescent="0.25">
      <c r="A197" s="4">
        <v>42538</v>
      </c>
      <c r="B197">
        <v>4.91</v>
      </c>
      <c r="C197">
        <f t="shared" si="27"/>
        <v>2.2916666666666734E-2</v>
      </c>
      <c r="D197">
        <v>1.3565</v>
      </c>
      <c r="E197">
        <v>1.6078000000000001</v>
      </c>
      <c r="F197">
        <v>9.3932000000000002</v>
      </c>
      <c r="G197">
        <f t="shared" si="28"/>
        <v>11.001000000000001</v>
      </c>
      <c r="H197">
        <f t="shared" si="29"/>
        <v>14.3496758</v>
      </c>
      <c r="I197" s="15">
        <f t="shared" si="30"/>
        <v>3.6743981638576173E-4</v>
      </c>
      <c r="J197" s="15">
        <f t="shared" si="31"/>
        <v>1.0003674398163858</v>
      </c>
      <c r="K197">
        <f t="shared" ref="K197:K243" si="32">C197-I197</f>
        <v>2.2549226850280973E-2</v>
      </c>
      <c r="L197" s="36">
        <f t="shared" ref="L197:L243" si="33">K197^2</f>
        <v>5.0846763154543235E-4</v>
      </c>
      <c r="O197" s="7"/>
    </row>
    <row r="198" spans="1:15" ht="15.75" x14ac:dyDescent="0.25">
      <c r="A198" s="4">
        <v>42541</v>
      </c>
      <c r="B198">
        <v>5.04</v>
      </c>
      <c r="C198">
        <f t="shared" si="27"/>
        <v>2.6476578411405272E-2</v>
      </c>
      <c r="D198">
        <v>1.3540000000000001</v>
      </c>
      <c r="E198">
        <v>1.6886000000000001</v>
      </c>
      <c r="F198">
        <v>9.3604000000000003</v>
      </c>
      <c r="G198">
        <f t="shared" si="28"/>
        <v>11.048999999999999</v>
      </c>
      <c r="H198">
        <f t="shared" si="29"/>
        <v>14.362581599999999</v>
      </c>
      <c r="I198" s="15">
        <f t="shared" si="30"/>
        <v>3.6774912515769032E-4</v>
      </c>
      <c r="J198" s="15">
        <f t="shared" si="31"/>
        <v>1.0003677491251577</v>
      </c>
      <c r="K198">
        <f t="shared" si="32"/>
        <v>2.6108829286247581E-2</v>
      </c>
      <c r="L198" s="36">
        <f t="shared" si="33"/>
        <v>6.8167096669841934E-4</v>
      </c>
      <c r="O198" s="7"/>
    </row>
    <row r="199" spans="1:15" ht="15.75" x14ac:dyDescent="0.25">
      <c r="A199" s="4">
        <v>42542</v>
      </c>
      <c r="B199">
        <v>5.07</v>
      </c>
      <c r="C199">
        <f t="shared" si="27"/>
        <v>5.9523809523810015E-3</v>
      </c>
      <c r="D199">
        <v>1.3543000000000001</v>
      </c>
      <c r="E199">
        <v>1.7059</v>
      </c>
      <c r="F199">
        <v>9.3422999999999998</v>
      </c>
      <c r="G199">
        <f t="shared" si="28"/>
        <v>11.0482</v>
      </c>
      <c r="H199">
        <f t="shared" si="29"/>
        <v>14.358176889999999</v>
      </c>
      <c r="I199" s="15">
        <f t="shared" si="30"/>
        <v>3.676435629345054E-4</v>
      </c>
      <c r="J199" s="15">
        <f t="shared" si="31"/>
        <v>1.0003676435629345</v>
      </c>
      <c r="K199">
        <f t="shared" si="32"/>
        <v>5.5847373894464961E-3</v>
      </c>
      <c r="L199" s="36">
        <f t="shared" si="33"/>
        <v>3.1189291709081663E-5</v>
      </c>
      <c r="O199" s="7"/>
    </row>
    <row r="200" spans="1:15" ht="15.75" x14ac:dyDescent="0.25">
      <c r="A200" s="4">
        <v>42543</v>
      </c>
      <c r="B200">
        <v>5.09</v>
      </c>
      <c r="C200">
        <f t="shared" si="27"/>
        <v>3.9447731755423224E-3</v>
      </c>
      <c r="D200">
        <v>1.3540000000000001</v>
      </c>
      <c r="E200">
        <v>1.6852</v>
      </c>
      <c r="F200">
        <v>9.3613</v>
      </c>
      <c r="G200">
        <f t="shared" si="28"/>
        <v>11.0465</v>
      </c>
      <c r="H200">
        <f t="shared" si="29"/>
        <v>14.360400200000001</v>
      </c>
      <c r="I200" s="15">
        <f t="shared" si="30"/>
        <v>3.6769684675541647E-4</v>
      </c>
      <c r="J200" s="15">
        <f t="shared" si="31"/>
        <v>1.0003676968467554</v>
      </c>
      <c r="K200">
        <f t="shared" si="32"/>
        <v>3.5770763287869059E-3</v>
      </c>
      <c r="L200" s="36">
        <f t="shared" si="33"/>
        <v>1.2795475061967609E-5</v>
      </c>
      <c r="O200" s="7"/>
    </row>
    <row r="201" spans="1:15" ht="15.75" x14ac:dyDescent="0.25">
      <c r="A201" s="4">
        <v>42544</v>
      </c>
      <c r="B201">
        <v>5.25</v>
      </c>
      <c r="C201">
        <f t="shared" si="27"/>
        <v>3.1434184675834996E-2</v>
      </c>
      <c r="D201">
        <v>1.3583000000000001</v>
      </c>
      <c r="E201">
        <v>1.7458</v>
      </c>
      <c r="F201">
        <v>9.3138000000000005</v>
      </c>
      <c r="G201">
        <f t="shared" si="28"/>
        <v>11.0596</v>
      </c>
      <c r="H201">
        <f t="shared" si="29"/>
        <v>14.396734540000001</v>
      </c>
      <c r="I201" s="15">
        <f t="shared" si="30"/>
        <v>3.6856748874924961E-4</v>
      </c>
      <c r="J201" s="15">
        <f t="shared" si="31"/>
        <v>1.0003685674887492</v>
      </c>
      <c r="K201">
        <f t="shared" si="32"/>
        <v>3.1065617187085746E-2</v>
      </c>
      <c r="L201" s="36">
        <f t="shared" si="33"/>
        <v>9.650725712145573E-4</v>
      </c>
      <c r="O201" s="7"/>
    </row>
    <row r="202" spans="1:15" ht="15.75" x14ac:dyDescent="0.25">
      <c r="A202" s="4">
        <v>42545</v>
      </c>
      <c r="B202">
        <v>4.97</v>
      </c>
      <c r="C202">
        <f t="shared" si="27"/>
        <v>-5.3333333333333378E-2</v>
      </c>
      <c r="D202">
        <v>1.3568</v>
      </c>
      <c r="E202">
        <v>1.5598999999999998</v>
      </c>
      <c r="F202">
        <v>9.4140999999999995</v>
      </c>
      <c r="G202">
        <f t="shared" si="28"/>
        <v>10.974</v>
      </c>
      <c r="H202">
        <f t="shared" si="29"/>
        <v>14.332950880000002</v>
      </c>
      <c r="I202" s="15">
        <f t="shared" si="30"/>
        <v>3.6703892431177998E-4</v>
      </c>
      <c r="J202" s="15">
        <f t="shared" si="31"/>
        <v>1.0003670389243118</v>
      </c>
      <c r="K202">
        <f t="shared" si="32"/>
        <v>-5.3700372257645158E-2</v>
      </c>
      <c r="L202" s="36">
        <f t="shared" si="33"/>
        <v>2.8837299806096658E-3</v>
      </c>
      <c r="O202" s="7"/>
    </row>
    <row r="203" spans="1:15" ht="15.75" x14ac:dyDescent="0.25">
      <c r="A203" s="4">
        <v>42548</v>
      </c>
      <c r="B203">
        <v>4.6500000000000004</v>
      </c>
      <c r="C203">
        <f t="shared" si="27"/>
        <v>-6.4386317907444549E-2</v>
      </c>
      <c r="D203">
        <v>1.3754</v>
      </c>
      <c r="E203">
        <v>1.4377</v>
      </c>
      <c r="F203">
        <v>9.5195000000000007</v>
      </c>
      <c r="G203">
        <f t="shared" si="28"/>
        <v>10.9572</v>
      </c>
      <c r="H203">
        <f t="shared" si="29"/>
        <v>14.5308203</v>
      </c>
      <c r="I203" s="15">
        <f t="shared" si="30"/>
        <v>3.7177806141164282E-4</v>
      </c>
      <c r="J203" s="15">
        <f t="shared" si="31"/>
        <v>1.0003717780614116</v>
      </c>
      <c r="K203">
        <f t="shared" si="32"/>
        <v>-6.4758095968856191E-2</v>
      </c>
      <c r="L203" s="36">
        <f t="shared" si="33"/>
        <v>4.1936109935115885E-3</v>
      </c>
      <c r="O203" s="7"/>
    </row>
    <row r="204" spans="1:15" ht="15.75" x14ac:dyDescent="0.25">
      <c r="A204" s="4">
        <v>42549</v>
      </c>
      <c r="B204">
        <v>4.93</v>
      </c>
      <c r="C204">
        <f t="shared" si="27"/>
        <v>6.0215053763440718E-2</v>
      </c>
      <c r="D204">
        <v>1.3902999999999999</v>
      </c>
      <c r="E204">
        <v>1.4663999999999999</v>
      </c>
      <c r="F204">
        <v>9.4581</v>
      </c>
      <c r="G204">
        <f t="shared" si="28"/>
        <v>10.9245</v>
      </c>
      <c r="H204">
        <f t="shared" si="29"/>
        <v>14.615996429999999</v>
      </c>
      <c r="I204" s="15">
        <f t="shared" si="30"/>
        <v>3.738155871337856E-4</v>
      </c>
      <c r="J204" s="15">
        <f t="shared" si="31"/>
        <v>1.0003738155871338</v>
      </c>
      <c r="K204">
        <f t="shared" si="32"/>
        <v>5.9841238176306932E-2</v>
      </c>
      <c r="L204" s="36">
        <f t="shared" si="33"/>
        <v>3.5809737864734943E-3</v>
      </c>
      <c r="O204" s="7"/>
    </row>
    <row r="205" spans="1:15" ht="15.75" x14ac:dyDescent="0.25">
      <c r="A205" s="4">
        <v>42550</v>
      </c>
      <c r="B205">
        <v>5.16</v>
      </c>
      <c r="C205">
        <f t="shared" si="27"/>
        <v>4.665314401622727E-2</v>
      </c>
      <c r="D205">
        <v>1.3993</v>
      </c>
      <c r="E205">
        <v>1.5154999999999998</v>
      </c>
      <c r="F205">
        <v>9.3857999999999997</v>
      </c>
      <c r="G205">
        <f t="shared" si="28"/>
        <v>10.901299999999999</v>
      </c>
      <c r="H205">
        <f t="shared" si="29"/>
        <v>14.649049939999999</v>
      </c>
      <c r="I205" s="15">
        <f t="shared" si="30"/>
        <v>3.7460586416315778E-4</v>
      </c>
      <c r="J205" s="15">
        <f t="shared" si="31"/>
        <v>1.0003746058641632</v>
      </c>
      <c r="K205">
        <f t="shared" si="32"/>
        <v>4.6278538152064112E-2</v>
      </c>
      <c r="L205" s="36">
        <f t="shared" si="33"/>
        <v>2.1417030934920535E-3</v>
      </c>
      <c r="O205" s="7"/>
    </row>
    <row r="206" spans="1:15" ht="15.75" x14ac:dyDescent="0.25">
      <c r="A206" s="4">
        <v>42551</v>
      </c>
      <c r="B206">
        <v>5.67</v>
      </c>
      <c r="C206">
        <f t="shared" si="27"/>
        <v>9.8837209302325535E-2</v>
      </c>
      <c r="D206">
        <v>1.4236</v>
      </c>
      <c r="E206">
        <v>1.4697</v>
      </c>
      <c r="F206">
        <v>9.3078000000000003</v>
      </c>
      <c r="G206">
        <f t="shared" si="28"/>
        <v>10.7775</v>
      </c>
      <c r="H206">
        <f t="shared" si="29"/>
        <v>14.720284079999999</v>
      </c>
      <c r="I206" s="15">
        <f t="shared" si="30"/>
        <v>3.7630823043177664E-4</v>
      </c>
      <c r="J206" s="15">
        <f t="shared" si="31"/>
        <v>1.0003763082304318</v>
      </c>
      <c r="K206">
        <f t="shared" si="32"/>
        <v>9.8460901071893758E-2</v>
      </c>
      <c r="L206" s="36">
        <f t="shared" si="33"/>
        <v>9.6945490398892501E-3</v>
      </c>
      <c r="O206" s="7"/>
    </row>
    <row r="207" spans="1:15" ht="15.75" x14ac:dyDescent="0.25">
      <c r="A207" s="4">
        <v>42552</v>
      </c>
      <c r="B207">
        <v>5.74</v>
      </c>
      <c r="C207">
        <f t="shared" si="27"/>
        <v>1.2345679012345729E-2</v>
      </c>
      <c r="D207">
        <v>1.4258999999999999</v>
      </c>
      <c r="E207">
        <v>1.4440999999999999</v>
      </c>
      <c r="F207">
        <v>9.2975999999999992</v>
      </c>
      <c r="G207">
        <f t="shared" si="28"/>
        <v>10.7417</v>
      </c>
      <c r="H207">
        <f t="shared" si="29"/>
        <v>14.701547839999998</v>
      </c>
      <c r="I207" s="15">
        <f t="shared" si="30"/>
        <v>3.7586057059657563E-4</v>
      </c>
      <c r="J207" s="15">
        <f t="shared" si="31"/>
        <v>1.0003758605705966</v>
      </c>
      <c r="K207">
        <f t="shared" si="32"/>
        <v>1.1969818441749153E-2</v>
      </c>
      <c r="L207" s="36">
        <f t="shared" si="33"/>
        <v>1.4327655352843813E-4</v>
      </c>
      <c r="O207" s="7"/>
    </row>
    <row r="208" spans="1:15" ht="15.75" x14ac:dyDescent="0.25">
      <c r="A208" s="4">
        <v>42556</v>
      </c>
      <c r="B208">
        <v>5.59</v>
      </c>
      <c r="C208">
        <f t="shared" si="27"/>
        <v>-2.6132404181184728E-2</v>
      </c>
      <c r="D208">
        <v>1.4207000000000001</v>
      </c>
      <c r="E208">
        <v>1.375</v>
      </c>
      <c r="F208">
        <v>9.3173999999999992</v>
      </c>
      <c r="G208">
        <f t="shared" si="28"/>
        <v>10.692399999999999</v>
      </c>
      <c r="H208">
        <f t="shared" si="29"/>
        <v>14.612230179999999</v>
      </c>
      <c r="I208" s="15">
        <f t="shared" si="30"/>
        <v>3.7372552536396597E-4</v>
      </c>
      <c r="J208" s="15">
        <f t="shared" si="31"/>
        <v>1.000373725525364</v>
      </c>
      <c r="K208">
        <f t="shared" si="32"/>
        <v>-2.6506129706548694E-2</v>
      </c>
      <c r="L208" s="36">
        <f t="shared" si="33"/>
        <v>7.0257491202038312E-4</v>
      </c>
      <c r="O208" s="7"/>
    </row>
    <row r="209" spans="1:15" ht="15.75" x14ac:dyDescent="0.25">
      <c r="A209" s="4">
        <v>42557</v>
      </c>
      <c r="B209">
        <v>5.8100000000000005</v>
      </c>
      <c r="C209">
        <f t="shared" si="27"/>
        <v>3.9355992844365049E-2</v>
      </c>
      <c r="D209">
        <v>1.4245000000000001</v>
      </c>
      <c r="E209">
        <v>1.3682000000000001</v>
      </c>
      <c r="F209">
        <v>9.2883999999999993</v>
      </c>
      <c r="G209">
        <f t="shared" si="28"/>
        <v>10.656599999999999</v>
      </c>
      <c r="H209">
        <f t="shared" si="29"/>
        <v>14.5995258</v>
      </c>
      <c r="I209" s="15">
        <f t="shared" si="30"/>
        <v>3.7342170566478927E-4</v>
      </c>
      <c r="J209" s="15">
        <f t="shared" si="31"/>
        <v>1.0003734217056648</v>
      </c>
      <c r="K209">
        <f t="shared" si="32"/>
        <v>3.898257113870026E-2</v>
      </c>
      <c r="L209" s="36">
        <f t="shared" si="33"/>
        <v>1.5196408525838265E-3</v>
      </c>
      <c r="O209" s="7"/>
    </row>
    <row r="210" spans="1:15" ht="15.75" x14ac:dyDescent="0.25">
      <c r="A210" s="4">
        <v>42558</v>
      </c>
      <c r="B210">
        <v>5.9399999999999995</v>
      </c>
      <c r="C210">
        <f t="shared" si="27"/>
        <v>2.237521514629931E-2</v>
      </c>
      <c r="D210">
        <v>1.4238999999999999</v>
      </c>
      <c r="E210">
        <v>1.385</v>
      </c>
      <c r="F210">
        <v>9.2897999999999996</v>
      </c>
      <c r="G210">
        <f t="shared" si="28"/>
        <v>10.674799999999999</v>
      </c>
      <c r="H210">
        <f t="shared" si="29"/>
        <v>14.612746219999998</v>
      </c>
      <c r="I210" s="15">
        <f t="shared" si="30"/>
        <v>3.7373786552530319E-4</v>
      </c>
      <c r="J210" s="15">
        <f t="shared" si="31"/>
        <v>1.0003737378655253</v>
      </c>
      <c r="K210">
        <f t="shared" si="32"/>
        <v>2.2001477280774007E-2</v>
      </c>
      <c r="L210" s="36">
        <f t="shared" si="33"/>
        <v>4.8406500253641476E-4</v>
      </c>
      <c r="O210" s="7"/>
    </row>
    <row r="211" spans="1:15" ht="15.75" x14ac:dyDescent="0.25">
      <c r="A211" s="4">
        <v>42559</v>
      </c>
      <c r="B211">
        <v>6.1</v>
      </c>
      <c r="C211">
        <f t="shared" si="27"/>
        <v>2.6936026936026963E-2</v>
      </c>
      <c r="D211">
        <v>1.4237</v>
      </c>
      <c r="E211">
        <v>1.3578999999999999</v>
      </c>
      <c r="F211">
        <v>9.2227999999999994</v>
      </c>
      <c r="G211">
        <f t="shared" si="28"/>
        <v>10.5807</v>
      </c>
      <c r="H211">
        <f t="shared" si="29"/>
        <v>14.48840036</v>
      </c>
      <c r="I211" s="15">
        <f t="shared" si="30"/>
        <v>3.7076275655323343E-4</v>
      </c>
      <c r="J211" s="15">
        <f t="shared" si="31"/>
        <v>1.0003707627565532</v>
      </c>
      <c r="K211">
        <f t="shared" si="32"/>
        <v>2.6565264179473729E-2</v>
      </c>
      <c r="L211" s="36">
        <f t="shared" si="33"/>
        <v>7.0571326092523006E-4</v>
      </c>
      <c r="O211" s="7"/>
    </row>
    <row r="212" spans="1:15" ht="15.75" x14ac:dyDescent="0.25">
      <c r="A212" s="4">
        <v>42562</v>
      </c>
      <c r="B212">
        <v>6.72</v>
      </c>
      <c r="C212">
        <f t="shared" si="27"/>
        <v>0.10163934426229511</v>
      </c>
      <c r="D212">
        <v>1.4269000000000001</v>
      </c>
      <c r="E212">
        <v>1.4302999999999999</v>
      </c>
      <c r="F212">
        <v>9.2844999999999995</v>
      </c>
      <c r="G212">
        <f t="shared" si="28"/>
        <v>10.7148</v>
      </c>
      <c r="H212">
        <f t="shared" si="29"/>
        <v>14.678353050000002</v>
      </c>
      <c r="I212" s="15">
        <f t="shared" si="30"/>
        <v>3.7530628282178569E-4</v>
      </c>
      <c r="J212" s="15">
        <f t="shared" si="31"/>
        <v>1.0003753062828218</v>
      </c>
      <c r="K212">
        <f t="shared" si="32"/>
        <v>0.10126403797947332</v>
      </c>
      <c r="L212" s="36">
        <f t="shared" si="33"/>
        <v>1.0254405387908215E-2</v>
      </c>
      <c r="O212" s="7"/>
    </row>
    <row r="213" spans="1:15" ht="15.75" x14ac:dyDescent="0.25">
      <c r="A213" s="4">
        <v>42563</v>
      </c>
      <c r="B213">
        <v>7.33</v>
      </c>
      <c r="C213">
        <f t="shared" si="27"/>
        <v>9.0773809523809576E-2</v>
      </c>
      <c r="D213">
        <v>1.4411</v>
      </c>
      <c r="E213">
        <v>1.51</v>
      </c>
      <c r="F213">
        <v>9.2727000000000004</v>
      </c>
      <c r="G213">
        <f t="shared" si="28"/>
        <v>10.7827</v>
      </c>
      <c r="H213">
        <f t="shared" si="29"/>
        <v>14.872887970000001</v>
      </c>
      <c r="I213" s="15">
        <f t="shared" si="30"/>
        <v>3.7995164021253913E-4</v>
      </c>
      <c r="J213" s="15">
        <f t="shared" si="31"/>
        <v>1.0003799516402125</v>
      </c>
      <c r="K213">
        <f t="shared" si="32"/>
        <v>9.0393857883597037E-2</v>
      </c>
      <c r="L213" s="36">
        <f t="shared" si="33"/>
        <v>8.1710495430799383E-3</v>
      </c>
      <c r="O213" s="7"/>
    </row>
    <row r="214" spans="1:15" ht="15.75" x14ac:dyDescent="0.25">
      <c r="A214" s="4">
        <v>42564</v>
      </c>
      <c r="B214">
        <v>7.29</v>
      </c>
      <c r="C214">
        <f t="shared" si="27"/>
        <v>-5.4570259208731285E-3</v>
      </c>
      <c r="D214">
        <v>1.4411</v>
      </c>
      <c r="E214">
        <v>1.4742999999999999</v>
      </c>
      <c r="F214">
        <v>9.2149000000000001</v>
      </c>
      <c r="G214">
        <f t="shared" si="28"/>
        <v>10.6892</v>
      </c>
      <c r="H214">
        <f t="shared" si="29"/>
        <v>14.753892390000001</v>
      </c>
      <c r="I214" s="15">
        <f t="shared" si="30"/>
        <v>3.7711104188709044E-4</v>
      </c>
      <c r="J214" s="15">
        <f t="shared" si="31"/>
        <v>1.0003771110418871</v>
      </c>
      <c r="K214">
        <f t="shared" si="32"/>
        <v>-5.834136962760219E-3</v>
      </c>
      <c r="L214" s="36">
        <f t="shared" si="33"/>
        <v>3.4037154100245036E-5</v>
      </c>
      <c r="O214" s="7"/>
    </row>
    <row r="215" spans="1:15" ht="15.75" x14ac:dyDescent="0.25">
      <c r="A215" s="4">
        <v>42565</v>
      </c>
      <c r="B215">
        <v>7.25</v>
      </c>
      <c r="C215">
        <f t="shared" si="27"/>
        <v>-5.4869684499314177E-3</v>
      </c>
      <c r="D215">
        <v>1.4395</v>
      </c>
      <c r="E215">
        <v>1.5356000000000001</v>
      </c>
      <c r="F215">
        <v>9.1925000000000008</v>
      </c>
      <c r="G215">
        <f t="shared" si="28"/>
        <v>10.728100000000001</v>
      </c>
      <c r="H215">
        <f t="shared" si="29"/>
        <v>14.768203750000001</v>
      </c>
      <c r="I215" s="15">
        <f t="shared" si="30"/>
        <v>3.7745283031731525E-4</v>
      </c>
      <c r="J215" s="15">
        <f t="shared" si="31"/>
        <v>1.0003774528303173</v>
      </c>
      <c r="K215">
        <f t="shared" si="32"/>
        <v>-5.8644212802487329E-3</v>
      </c>
      <c r="L215" s="36">
        <f t="shared" si="33"/>
        <v>3.4391436952234191E-5</v>
      </c>
      <c r="O215" s="7"/>
    </row>
    <row r="216" spans="1:15" ht="15.75" x14ac:dyDescent="0.25">
      <c r="A216" s="4">
        <v>42566</v>
      </c>
      <c r="B216">
        <v>7.3</v>
      </c>
      <c r="C216">
        <f t="shared" si="27"/>
        <v>6.8965517241379067E-3</v>
      </c>
      <c r="D216">
        <v>1.4407000000000001</v>
      </c>
      <c r="E216">
        <v>1.5508999999999999</v>
      </c>
      <c r="F216">
        <v>9.1815999999999995</v>
      </c>
      <c r="G216">
        <f t="shared" si="28"/>
        <v>10.7325</v>
      </c>
      <c r="H216">
        <f t="shared" si="29"/>
        <v>14.778831120000001</v>
      </c>
      <c r="I216" s="15">
        <f t="shared" si="30"/>
        <v>3.7770660903291287E-4</v>
      </c>
      <c r="J216" s="15">
        <f t="shared" si="31"/>
        <v>1.0003777066090329</v>
      </c>
      <c r="K216">
        <f t="shared" si="32"/>
        <v>6.5188451151049938E-3</v>
      </c>
      <c r="L216" s="36">
        <f t="shared" si="33"/>
        <v>4.2495341634728237E-5</v>
      </c>
      <c r="O216" s="7"/>
    </row>
    <row r="217" spans="1:15" ht="15.75" x14ac:dyDescent="0.25">
      <c r="A217" s="4">
        <v>42569</v>
      </c>
      <c r="B217">
        <v>7.45</v>
      </c>
      <c r="C217">
        <f t="shared" si="27"/>
        <v>2.0547945205479503E-2</v>
      </c>
      <c r="D217">
        <v>1.4368000000000001</v>
      </c>
      <c r="E217">
        <v>1.5817999999999999</v>
      </c>
      <c r="F217">
        <v>9.1454000000000004</v>
      </c>
      <c r="G217">
        <f t="shared" si="28"/>
        <v>10.7272</v>
      </c>
      <c r="H217">
        <f t="shared" si="29"/>
        <v>14.72191072</v>
      </c>
      <c r="I217" s="15">
        <f t="shared" si="30"/>
        <v>3.7634709185452309E-4</v>
      </c>
      <c r="J217" s="15">
        <f t="shared" si="31"/>
        <v>1.0003763470918545</v>
      </c>
      <c r="K217">
        <f t="shared" si="32"/>
        <v>2.017159811362498E-2</v>
      </c>
      <c r="L217" s="36">
        <f t="shared" si="33"/>
        <v>4.0689337045759886E-4</v>
      </c>
      <c r="O217" s="7"/>
    </row>
    <row r="218" spans="1:15" ht="15.75" x14ac:dyDescent="0.25">
      <c r="A218" s="4">
        <v>42570</v>
      </c>
      <c r="B218">
        <v>7.03</v>
      </c>
      <c r="C218">
        <f t="shared" si="27"/>
        <v>-5.6375838926174489E-2</v>
      </c>
      <c r="D218">
        <v>1.4363000000000001</v>
      </c>
      <c r="E218">
        <v>1.5526</v>
      </c>
      <c r="F218">
        <v>9.1315000000000008</v>
      </c>
      <c r="G218">
        <f t="shared" si="28"/>
        <v>10.684100000000001</v>
      </c>
      <c r="H218">
        <f t="shared" si="29"/>
        <v>14.668173450000003</v>
      </c>
      <c r="I218" s="15">
        <f t="shared" si="30"/>
        <v>3.7506298479450528E-4</v>
      </c>
      <c r="J218" s="15">
        <f t="shared" si="31"/>
        <v>1.0003750629847945</v>
      </c>
      <c r="K218">
        <f t="shared" si="32"/>
        <v>-5.6750901910968994E-2</v>
      </c>
      <c r="L218" s="36">
        <f t="shared" si="33"/>
        <v>3.220664867708424E-3</v>
      </c>
      <c r="O218" s="7"/>
    </row>
    <row r="219" spans="1:15" ht="15.75" x14ac:dyDescent="0.25">
      <c r="A219" s="4">
        <v>42571</v>
      </c>
      <c r="B219">
        <v>7.01</v>
      </c>
      <c r="C219">
        <f t="shared" si="27"/>
        <v>-2.8449502133713316E-3</v>
      </c>
      <c r="D219">
        <v>1.4354</v>
      </c>
      <c r="E219">
        <v>1.5800999999999998</v>
      </c>
      <c r="F219">
        <v>9.1210000000000004</v>
      </c>
      <c r="G219">
        <f t="shared" si="28"/>
        <v>10.7011</v>
      </c>
      <c r="H219">
        <f t="shared" si="29"/>
        <v>14.672383400000001</v>
      </c>
      <c r="I219" s="15">
        <f t="shared" si="30"/>
        <v>3.751636075222109E-4</v>
      </c>
      <c r="J219" s="15">
        <f t="shared" si="31"/>
        <v>1.0003751636075222</v>
      </c>
      <c r="K219">
        <f t="shared" si="32"/>
        <v>-3.2201138208935425E-3</v>
      </c>
      <c r="L219" s="36">
        <f t="shared" si="33"/>
        <v>1.0369133019509609E-5</v>
      </c>
      <c r="O219" s="7"/>
    </row>
    <row r="220" spans="1:15" ht="15.75" x14ac:dyDescent="0.25">
      <c r="A220" s="4">
        <v>42572</v>
      </c>
      <c r="B220">
        <v>7.08</v>
      </c>
      <c r="C220">
        <f t="shared" si="27"/>
        <v>9.985734664764663E-3</v>
      </c>
      <c r="D220">
        <v>1.4340999999999999</v>
      </c>
      <c r="E220">
        <v>1.556</v>
      </c>
      <c r="F220">
        <v>9.1776999999999997</v>
      </c>
      <c r="G220">
        <f t="shared" si="28"/>
        <v>10.733699999999999</v>
      </c>
      <c r="H220">
        <f t="shared" si="29"/>
        <v>14.717739569999996</v>
      </c>
      <c r="I220" s="15">
        <f t="shared" si="30"/>
        <v>3.7624743943198702E-4</v>
      </c>
      <c r="J220" s="15">
        <f t="shared" si="31"/>
        <v>1.000376247439432</v>
      </c>
      <c r="K220">
        <f t="shared" si="32"/>
        <v>9.609487225332676E-3</v>
      </c>
      <c r="L220" s="36">
        <f t="shared" si="33"/>
        <v>9.2342244733831892E-5</v>
      </c>
      <c r="O220" s="7"/>
    </row>
    <row r="221" spans="1:15" ht="15.75" x14ac:dyDescent="0.25">
      <c r="A221" s="4">
        <v>42573</v>
      </c>
      <c r="B221">
        <v>7.15</v>
      </c>
      <c r="C221">
        <f t="shared" si="27"/>
        <v>9.8870056497175549E-3</v>
      </c>
      <c r="D221">
        <v>1.4348000000000001</v>
      </c>
      <c r="E221">
        <v>1.5663</v>
      </c>
      <c r="F221">
        <v>9.1327999999999996</v>
      </c>
      <c r="G221">
        <f t="shared" si="28"/>
        <v>10.6991</v>
      </c>
      <c r="H221">
        <f t="shared" si="29"/>
        <v>14.67004144</v>
      </c>
      <c r="I221" s="15">
        <f t="shared" si="30"/>
        <v>3.7510763239434475E-4</v>
      </c>
      <c r="J221" s="15">
        <f t="shared" si="31"/>
        <v>1.0003751076323943</v>
      </c>
      <c r="K221">
        <f t="shared" si="32"/>
        <v>9.5118980173232101E-3</v>
      </c>
      <c r="L221" s="36">
        <f t="shared" si="33"/>
        <v>9.0476203891957211E-5</v>
      </c>
      <c r="O221" s="7"/>
    </row>
    <row r="222" spans="1:15" ht="15.75" x14ac:dyDescent="0.25">
      <c r="A222" s="4">
        <v>42576</v>
      </c>
      <c r="B222">
        <v>7.11</v>
      </c>
      <c r="C222">
        <f t="shared" si="27"/>
        <v>-5.5944055944055987E-3</v>
      </c>
      <c r="D222">
        <v>1.4434</v>
      </c>
      <c r="E222">
        <v>1.5731000000000002</v>
      </c>
      <c r="F222">
        <v>9.1539000000000001</v>
      </c>
      <c r="G222">
        <f t="shared" si="28"/>
        <v>10.727</v>
      </c>
      <c r="H222">
        <f t="shared" si="29"/>
        <v>14.785839260000001</v>
      </c>
      <c r="I222" s="15">
        <f t="shared" si="30"/>
        <v>3.7787394869592816E-4</v>
      </c>
      <c r="J222" s="15">
        <f t="shared" si="31"/>
        <v>1.0003778739486959</v>
      </c>
      <c r="K222">
        <f t="shared" si="32"/>
        <v>-5.9722795431015269E-3</v>
      </c>
      <c r="L222" s="36">
        <f t="shared" si="33"/>
        <v>3.5668122940948984E-5</v>
      </c>
      <c r="O222" s="7"/>
    </row>
    <row r="223" spans="1:15" ht="15.75" x14ac:dyDescent="0.25">
      <c r="A223" s="4">
        <v>42577</v>
      </c>
      <c r="B223">
        <v>8.02</v>
      </c>
      <c r="C223">
        <f t="shared" si="27"/>
        <v>0.1279887482419127</v>
      </c>
      <c r="D223">
        <v>1.4436</v>
      </c>
      <c r="E223">
        <v>1.5611000000000002</v>
      </c>
      <c r="F223">
        <v>9.1428999999999991</v>
      </c>
      <c r="G223">
        <f t="shared" si="28"/>
        <v>10.703999999999999</v>
      </c>
      <c r="H223">
        <f t="shared" si="29"/>
        <v>14.759790439999998</v>
      </c>
      <c r="I223" s="15">
        <f t="shared" si="30"/>
        <v>3.7725190613357995E-4</v>
      </c>
      <c r="J223" s="15">
        <f t="shared" si="31"/>
        <v>1.0003772519061336</v>
      </c>
      <c r="K223">
        <f t="shared" si="32"/>
        <v>0.12761149633577912</v>
      </c>
      <c r="L223" s="36">
        <f t="shared" si="33"/>
        <v>1.6284693997056569E-2</v>
      </c>
      <c r="O223" s="7"/>
    </row>
    <row r="224" spans="1:15" ht="15.75" x14ac:dyDescent="0.25">
      <c r="A224" s="4">
        <v>42578</v>
      </c>
      <c r="B224">
        <v>7.85</v>
      </c>
      <c r="C224">
        <f t="shared" si="27"/>
        <v>-2.1197007481296749E-2</v>
      </c>
      <c r="D224">
        <v>1.4441999999999999</v>
      </c>
      <c r="E224">
        <v>1.4976</v>
      </c>
      <c r="F224">
        <v>9.1475000000000009</v>
      </c>
      <c r="G224">
        <f t="shared" si="28"/>
        <v>10.645100000000001</v>
      </c>
      <c r="H224">
        <f t="shared" si="29"/>
        <v>14.708419500000002</v>
      </c>
      <c r="I224" s="15">
        <f t="shared" si="30"/>
        <v>3.760247617488055E-4</v>
      </c>
      <c r="J224" s="15">
        <f t="shared" si="31"/>
        <v>1.0003760247617488</v>
      </c>
      <c r="K224">
        <f t="shared" si="32"/>
        <v>-2.1573032243045555E-2</v>
      </c>
      <c r="L224" s="36">
        <f t="shared" si="33"/>
        <v>4.6539572015948311E-4</v>
      </c>
      <c r="O224" s="7"/>
    </row>
    <row r="225" spans="1:15" ht="15.75" x14ac:dyDescent="0.25">
      <c r="A225" s="4">
        <v>42579</v>
      </c>
      <c r="B225">
        <v>8.09</v>
      </c>
      <c r="C225">
        <f t="shared" si="27"/>
        <v>3.057324840764334E-2</v>
      </c>
      <c r="D225">
        <v>1.4451000000000001</v>
      </c>
      <c r="E225">
        <v>1.5044</v>
      </c>
      <c r="F225">
        <v>9.1533999999999995</v>
      </c>
      <c r="G225">
        <f t="shared" si="28"/>
        <v>10.6578</v>
      </c>
      <c r="H225">
        <f t="shared" si="29"/>
        <v>14.73197834</v>
      </c>
      <c r="I225" s="15">
        <f t="shared" si="30"/>
        <v>3.7658760121872525E-4</v>
      </c>
      <c r="J225" s="15">
        <f t="shared" si="31"/>
        <v>1.0003765876012187</v>
      </c>
      <c r="K225">
        <f t="shared" si="32"/>
        <v>3.0196660806424615E-2</v>
      </c>
      <c r="L225" s="36">
        <f t="shared" si="33"/>
        <v>9.1183832385826051E-4</v>
      </c>
      <c r="O225" s="7"/>
    </row>
    <row r="226" spans="1:15" ht="15.75" x14ac:dyDescent="0.25">
      <c r="A226" s="4">
        <v>42580</v>
      </c>
      <c r="B226">
        <v>7.91</v>
      </c>
      <c r="C226">
        <f t="shared" si="27"/>
        <v>-2.2249690976514181E-2</v>
      </c>
      <c r="D226">
        <v>1.4517</v>
      </c>
      <c r="E226">
        <v>1.4531000000000001</v>
      </c>
      <c r="F226">
        <v>9.1183999999999994</v>
      </c>
      <c r="G226">
        <f t="shared" si="28"/>
        <v>10.5715</v>
      </c>
      <c r="H226">
        <f t="shared" si="29"/>
        <v>14.690281280000001</v>
      </c>
      <c r="I226" s="15">
        <f t="shared" si="30"/>
        <v>3.7559134666254046E-4</v>
      </c>
      <c r="J226" s="15">
        <f t="shared" si="31"/>
        <v>1.0003755913466625</v>
      </c>
      <c r="K226">
        <f t="shared" si="32"/>
        <v>-2.2625282323176722E-2</v>
      </c>
      <c r="L226" s="36">
        <f t="shared" si="33"/>
        <v>5.1190340020345303E-4</v>
      </c>
      <c r="O226" s="7"/>
    </row>
    <row r="227" spans="1:15" ht="15.75" x14ac:dyDescent="0.25">
      <c r="A227" s="4">
        <v>42583</v>
      </c>
      <c r="B227">
        <v>8.0299999999999994</v>
      </c>
      <c r="C227">
        <f t="shared" si="27"/>
        <v>1.5170670037926576E-2</v>
      </c>
      <c r="D227">
        <v>1.4702999999999999</v>
      </c>
      <c r="E227">
        <v>1.5213999999999999</v>
      </c>
      <c r="F227">
        <v>9.0931999999999995</v>
      </c>
      <c r="G227">
        <f t="shared" si="28"/>
        <v>10.614599999999999</v>
      </c>
      <c r="H227">
        <f t="shared" si="29"/>
        <v>14.891131959999999</v>
      </c>
      <c r="I227" s="15">
        <f t="shared" si="30"/>
        <v>3.8038689144603843E-4</v>
      </c>
      <c r="J227" s="15">
        <f t="shared" si="31"/>
        <v>1.000380386891446</v>
      </c>
      <c r="K227">
        <f t="shared" si="32"/>
        <v>1.4790283146480537E-2</v>
      </c>
      <c r="L227" s="36">
        <f t="shared" si="33"/>
        <v>2.1875247555306623E-4</v>
      </c>
      <c r="O227" s="7"/>
    </row>
    <row r="228" spans="1:15" ht="15.75" x14ac:dyDescent="0.25">
      <c r="A228" s="4">
        <v>42584</v>
      </c>
      <c r="B228">
        <v>7.96</v>
      </c>
      <c r="C228">
        <f t="shared" si="27"/>
        <v>-8.7173100871730264E-3</v>
      </c>
      <c r="D228">
        <v>1.4719</v>
      </c>
      <c r="E228">
        <v>1.5558000000000001</v>
      </c>
      <c r="F228">
        <v>9.1205999999999996</v>
      </c>
      <c r="G228">
        <f t="shared" si="28"/>
        <v>10.676399999999999</v>
      </c>
      <c r="H228">
        <f t="shared" si="29"/>
        <v>14.980411139999999</v>
      </c>
      <c r="I228" s="15">
        <f t="shared" si="30"/>
        <v>3.8251585273774147E-4</v>
      </c>
      <c r="J228" s="15">
        <f t="shared" si="31"/>
        <v>1.0003825158527377</v>
      </c>
      <c r="K228">
        <f t="shared" si="32"/>
        <v>-9.0998259399107679E-3</v>
      </c>
      <c r="L228" s="36">
        <f t="shared" si="33"/>
        <v>8.2806832136672888E-5</v>
      </c>
      <c r="O228" s="7"/>
    </row>
    <row r="229" spans="1:15" ht="15.75" x14ac:dyDescent="0.25">
      <c r="A229" s="4">
        <v>42585</v>
      </c>
      <c r="B229">
        <v>8.07</v>
      </c>
      <c r="C229">
        <f t="shared" si="27"/>
        <v>1.3819095477386975E-2</v>
      </c>
      <c r="D229">
        <v>1.4724999999999999</v>
      </c>
      <c r="E229">
        <v>1.542</v>
      </c>
      <c r="F229">
        <v>9.1319999999999997</v>
      </c>
      <c r="G229">
        <f t="shared" si="28"/>
        <v>10.673999999999999</v>
      </c>
      <c r="H229">
        <f t="shared" si="29"/>
        <v>14.988869999999999</v>
      </c>
      <c r="I229" s="15">
        <f t="shared" si="30"/>
        <v>3.8271747815410428E-4</v>
      </c>
      <c r="J229" s="15">
        <f t="shared" si="31"/>
        <v>1.0003827174781541</v>
      </c>
      <c r="K229">
        <f t="shared" si="32"/>
        <v>1.3436377999232871E-2</v>
      </c>
      <c r="L229" s="36">
        <f t="shared" si="33"/>
        <v>1.8053625373826913E-4</v>
      </c>
      <c r="O229" s="7"/>
    </row>
    <row r="230" spans="1:15" ht="15.75" x14ac:dyDescent="0.25">
      <c r="A230" s="4">
        <v>42586</v>
      </c>
      <c r="B230">
        <v>8.11</v>
      </c>
      <c r="C230">
        <f t="shared" si="27"/>
        <v>4.9566294919453713E-3</v>
      </c>
      <c r="D230">
        <v>1.4724999999999999</v>
      </c>
      <c r="E230">
        <v>1.5007999999999999</v>
      </c>
      <c r="F230">
        <v>9.1257999999999999</v>
      </c>
      <c r="G230">
        <f t="shared" si="28"/>
        <v>10.6266</v>
      </c>
      <c r="H230">
        <f t="shared" si="29"/>
        <v>14.938540499999998</v>
      </c>
      <c r="I230" s="15">
        <f t="shared" si="30"/>
        <v>3.8151760613525099E-4</v>
      </c>
      <c r="J230" s="15">
        <f t="shared" si="31"/>
        <v>1.0003815176061353</v>
      </c>
      <c r="K230">
        <f t="shared" si="32"/>
        <v>4.5751118858101203E-3</v>
      </c>
      <c r="L230" s="36">
        <f t="shared" si="33"/>
        <v>2.0931648767681037E-5</v>
      </c>
      <c r="O230" s="7"/>
    </row>
    <row r="231" spans="1:15" ht="15.75" x14ac:dyDescent="0.25">
      <c r="A231" s="4">
        <v>42587</v>
      </c>
      <c r="B231">
        <v>8.11</v>
      </c>
      <c r="C231">
        <f t="shared" si="27"/>
        <v>0</v>
      </c>
      <c r="D231">
        <v>1.4697</v>
      </c>
      <c r="E231">
        <v>1.5885</v>
      </c>
      <c r="F231">
        <v>9.0888000000000009</v>
      </c>
      <c r="G231">
        <f t="shared" si="28"/>
        <v>10.677300000000001</v>
      </c>
      <c r="H231">
        <f t="shared" si="29"/>
        <v>14.946309360000001</v>
      </c>
      <c r="I231" s="15">
        <f t="shared" si="30"/>
        <v>3.8170285253458225E-4</v>
      </c>
      <c r="J231" s="15">
        <f t="shared" si="31"/>
        <v>1.0003817028525346</v>
      </c>
      <c r="K231">
        <f t="shared" si="32"/>
        <v>-3.8170285253458225E-4</v>
      </c>
      <c r="L231" s="36">
        <f t="shared" si="33"/>
        <v>1.4569706763303705E-7</v>
      </c>
      <c r="O231" s="7"/>
    </row>
    <row r="232" spans="1:15" ht="15.75" x14ac:dyDescent="0.25">
      <c r="A232" s="4">
        <v>42590</v>
      </c>
      <c r="B232">
        <v>8.07</v>
      </c>
      <c r="C232">
        <f t="shared" si="27"/>
        <v>-4.9321824907520529E-3</v>
      </c>
      <c r="D232">
        <v>1.4685000000000001</v>
      </c>
      <c r="E232">
        <v>1.5920000000000001</v>
      </c>
      <c r="F232">
        <v>9.0937000000000001</v>
      </c>
      <c r="G232">
        <f t="shared" si="28"/>
        <v>10.685700000000001</v>
      </c>
      <c r="H232">
        <f t="shared" si="29"/>
        <v>14.946098450000003</v>
      </c>
      <c r="I232" s="15">
        <f t="shared" si="30"/>
        <v>3.8169782360664151E-4</v>
      </c>
      <c r="J232" s="15">
        <f t="shared" si="31"/>
        <v>1.0003816978236066</v>
      </c>
      <c r="K232">
        <f t="shared" si="32"/>
        <v>-5.3138803143586944E-3</v>
      </c>
      <c r="L232" s="36">
        <f t="shared" si="33"/>
        <v>2.8237323995328858E-5</v>
      </c>
      <c r="O232" s="7"/>
    </row>
    <row r="233" spans="1:15" ht="15.75" x14ac:dyDescent="0.25">
      <c r="A233" s="4">
        <v>42591</v>
      </c>
      <c r="B233">
        <v>7.7</v>
      </c>
      <c r="C233">
        <f t="shared" si="27"/>
        <v>-4.5848822800495674E-2</v>
      </c>
      <c r="D233">
        <v>1.4663999999999999</v>
      </c>
      <c r="E233">
        <v>1.5470000000000002</v>
      </c>
      <c r="F233">
        <v>9.0922999999999998</v>
      </c>
      <c r="G233">
        <f t="shared" si="28"/>
        <v>10.6393</v>
      </c>
      <c r="H233">
        <f t="shared" si="29"/>
        <v>14.87994872</v>
      </c>
      <c r="I233" s="15">
        <f t="shared" si="30"/>
        <v>3.8012009839083483E-4</v>
      </c>
      <c r="J233" s="15">
        <f t="shared" si="31"/>
        <v>1.0003801200983908</v>
      </c>
      <c r="K233">
        <f t="shared" si="32"/>
        <v>-4.6228942898886509E-2</v>
      </c>
      <c r="L233" s="36">
        <f t="shared" si="33"/>
        <v>2.1371151615485096E-3</v>
      </c>
      <c r="O233" s="7"/>
    </row>
    <row r="234" spans="1:15" ht="15.75" x14ac:dyDescent="0.25">
      <c r="A234" s="4">
        <v>42592</v>
      </c>
      <c r="B234">
        <v>7.07</v>
      </c>
      <c r="C234">
        <f t="shared" si="27"/>
        <v>-8.1818181818181804E-2</v>
      </c>
      <c r="D234">
        <v>1.4721</v>
      </c>
      <c r="E234">
        <v>1.5074000000000001</v>
      </c>
      <c r="F234">
        <v>9.0939999999999994</v>
      </c>
      <c r="G234">
        <f t="shared" si="28"/>
        <v>10.6014</v>
      </c>
      <c r="H234">
        <f t="shared" si="29"/>
        <v>14.894677399999999</v>
      </c>
      <c r="I234" s="15">
        <f t="shared" si="30"/>
        <v>3.8047146785746833E-4</v>
      </c>
      <c r="J234" s="15">
        <f t="shared" si="31"/>
        <v>1.0003804714678575</v>
      </c>
      <c r="K234">
        <f t="shared" si="32"/>
        <v>-8.2198653286039272E-2</v>
      </c>
      <c r="L234" s="36">
        <f t="shared" si="33"/>
        <v>6.7566186020384944E-3</v>
      </c>
      <c r="O234" s="7"/>
    </row>
    <row r="235" spans="1:15" ht="15.75" x14ac:dyDescent="0.25">
      <c r="A235" s="4">
        <v>42593</v>
      </c>
      <c r="B235">
        <v>6.62</v>
      </c>
      <c r="C235">
        <f t="shared" si="27"/>
        <v>-6.3649222065063668E-2</v>
      </c>
      <c r="D235">
        <v>1.4647999999999999</v>
      </c>
      <c r="E235">
        <v>1.5592999999999999</v>
      </c>
      <c r="F235">
        <v>9.0793999999999997</v>
      </c>
      <c r="G235">
        <f t="shared" si="28"/>
        <v>10.6387</v>
      </c>
      <c r="H235">
        <f t="shared" si="29"/>
        <v>14.85880512</v>
      </c>
      <c r="I235" s="15">
        <f t="shared" si="30"/>
        <v>3.7961561514365805E-4</v>
      </c>
      <c r="J235" s="15">
        <f t="shared" si="31"/>
        <v>1.0003796156151437</v>
      </c>
      <c r="K235">
        <f t="shared" si="32"/>
        <v>-6.4028837680207326E-2</v>
      </c>
      <c r="L235" s="36">
        <f t="shared" si="33"/>
        <v>4.0996920546783376E-3</v>
      </c>
      <c r="O235" s="7"/>
    </row>
    <row r="236" spans="1:15" ht="15.75" x14ac:dyDescent="0.25">
      <c r="A236" s="4">
        <v>42594</v>
      </c>
      <c r="B236">
        <v>6.35</v>
      </c>
      <c r="C236">
        <f t="shared" si="27"/>
        <v>-4.0785498489426052E-2</v>
      </c>
      <c r="D236">
        <v>1.4647000000000001</v>
      </c>
      <c r="E236">
        <v>1.5135000000000001</v>
      </c>
      <c r="F236">
        <v>9.1094000000000008</v>
      </c>
      <c r="G236">
        <f t="shared" si="28"/>
        <v>10.622900000000001</v>
      </c>
      <c r="H236">
        <f t="shared" si="29"/>
        <v>14.856038180000002</v>
      </c>
      <c r="I236" s="15">
        <f t="shared" si="30"/>
        <v>3.7954958950159323E-4</v>
      </c>
      <c r="J236" s="15">
        <f t="shared" si="31"/>
        <v>1.0003795495895016</v>
      </c>
      <c r="K236">
        <f t="shared" si="32"/>
        <v>-4.1165048078927645E-2</v>
      </c>
      <c r="L236" s="36">
        <f t="shared" si="33"/>
        <v>1.6945611833404247E-3</v>
      </c>
      <c r="O236" s="7"/>
    </row>
    <row r="237" spans="1:15" ht="15.75" x14ac:dyDescent="0.25">
      <c r="A237" s="4">
        <v>42597</v>
      </c>
      <c r="B237">
        <v>6.7</v>
      </c>
      <c r="C237">
        <f t="shared" si="27"/>
        <v>5.5118110236220562E-2</v>
      </c>
      <c r="D237">
        <v>1.4748999999999999</v>
      </c>
      <c r="E237">
        <v>1.5575999999999999</v>
      </c>
      <c r="F237">
        <v>9.1056000000000008</v>
      </c>
      <c r="G237">
        <f t="shared" si="28"/>
        <v>10.6632</v>
      </c>
      <c r="H237">
        <f t="shared" si="29"/>
        <v>14.987449439999999</v>
      </c>
      <c r="I237" s="15">
        <f t="shared" si="30"/>
        <v>3.8268361871440781E-4</v>
      </c>
      <c r="J237" s="15">
        <f t="shared" si="31"/>
        <v>1.0003826836187144</v>
      </c>
      <c r="K237">
        <f t="shared" si="32"/>
        <v>5.4735426617506154E-2</v>
      </c>
      <c r="L237" s="36">
        <f t="shared" si="33"/>
        <v>2.995966927000401E-3</v>
      </c>
      <c r="O237" s="7"/>
    </row>
    <row r="238" spans="1:15" ht="15.75" x14ac:dyDescent="0.25">
      <c r="A238" s="4">
        <v>42598</v>
      </c>
      <c r="B238">
        <v>6.35</v>
      </c>
      <c r="C238">
        <f t="shared" si="27"/>
        <v>-5.2238805970149335E-2</v>
      </c>
      <c r="D238">
        <v>1.4823</v>
      </c>
      <c r="E238">
        <v>1.5746</v>
      </c>
      <c r="F238">
        <v>9.1153999999999993</v>
      </c>
      <c r="G238">
        <f t="shared" si="28"/>
        <v>10.69</v>
      </c>
      <c r="H238">
        <f t="shared" si="29"/>
        <v>15.086357419999999</v>
      </c>
      <c r="I238" s="15">
        <f t="shared" si="30"/>
        <v>3.850401216707322E-4</v>
      </c>
      <c r="J238" s="15">
        <f t="shared" si="31"/>
        <v>1.0003850401216707</v>
      </c>
      <c r="K238">
        <f t="shared" si="32"/>
        <v>-5.2623846091820067E-2</v>
      </c>
      <c r="L238" s="36">
        <f t="shared" si="33"/>
        <v>2.769269177495566E-3</v>
      </c>
      <c r="O238" s="7"/>
    </row>
    <row r="239" spans="1:15" ht="15.75" x14ac:dyDescent="0.25">
      <c r="A239" s="4">
        <v>42599</v>
      </c>
      <c r="B239">
        <v>6.28</v>
      </c>
      <c r="C239">
        <f t="shared" si="27"/>
        <v>-1.1023622047244001E-2</v>
      </c>
      <c r="D239">
        <v>1.4818</v>
      </c>
      <c r="E239">
        <v>1.5491000000000001</v>
      </c>
      <c r="F239">
        <v>9.0801999999999996</v>
      </c>
      <c r="G239">
        <f t="shared" si="28"/>
        <v>10.629300000000001</v>
      </c>
      <c r="H239">
        <f t="shared" si="29"/>
        <v>15.004140360000001</v>
      </c>
      <c r="I239" s="15">
        <f t="shared" si="30"/>
        <v>3.8308142505805165E-4</v>
      </c>
      <c r="J239" s="15">
        <f t="shared" si="31"/>
        <v>1.0003830814250581</v>
      </c>
      <c r="K239">
        <f t="shared" si="32"/>
        <v>-1.1406703472302052E-2</v>
      </c>
      <c r="L239" s="36">
        <f t="shared" si="33"/>
        <v>1.301128841050277E-4</v>
      </c>
      <c r="O239" s="7"/>
    </row>
    <row r="240" spans="1:15" ht="15.75" x14ac:dyDescent="0.25">
      <c r="A240" s="4">
        <v>42600</v>
      </c>
      <c r="B240">
        <v>6.33</v>
      </c>
      <c r="C240">
        <f t="shared" si="27"/>
        <v>7.9617834394904181E-3</v>
      </c>
      <c r="D240">
        <v>1.482</v>
      </c>
      <c r="E240">
        <v>1.5356000000000001</v>
      </c>
      <c r="F240">
        <v>9.0690000000000008</v>
      </c>
      <c r="G240">
        <f t="shared" si="28"/>
        <v>10.604600000000001</v>
      </c>
      <c r="H240">
        <f t="shared" si="29"/>
        <v>14.975858000000002</v>
      </c>
      <c r="I240" s="15">
        <f t="shared" si="30"/>
        <v>3.824073179525822E-4</v>
      </c>
      <c r="J240" s="15">
        <f t="shared" si="31"/>
        <v>1.0003824073179526</v>
      </c>
      <c r="K240">
        <f t="shared" si="32"/>
        <v>7.5793761215378359E-3</v>
      </c>
      <c r="L240" s="36">
        <f t="shared" si="33"/>
        <v>5.7446942391737927E-5</v>
      </c>
      <c r="O240" s="7"/>
    </row>
    <row r="241" spans="1:15" ht="15.75" x14ac:dyDescent="0.25">
      <c r="A241" s="4">
        <v>42601</v>
      </c>
      <c r="B241">
        <v>6.09</v>
      </c>
      <c r="C241">
        <f t="shared" si="27"/>
        <v>-3.7914691943127993E-2</v>
      </c>
      <c r="D241">
        <v>1.4853000000000001</v>
      </c>
      <c r="E241">
        <v>1.5781000000000001</v>
      </c>
      <c r="F241">
        <v>9.0805000000000007</v>
      </c>
      <c r="G241">
        <f t="shared" si="28"/>
        <v>10.6586</v>
      </c>
      <c r="H241">
        <f t="shared" si="29"/>
        <v>15.065366650000001</v>
      </c>
      <c r="I241" s="15">
        <f t="shared" si="30"/>
        <v>3.8454018113642796E-4</v>
      </c>
      <c r="J241" s="15">
        <f t="shared" si="31"/>
        <v>1.0003845401811364</v>
      </c>
      <c r="K241">
        <f t="shared" si="32"/>
        <v>-3.8299232124264421E-2</v>
      </c>
      <c r="L241" s="36">
        <f t="shared" si="33"/>
        <v>1.4668311813082879E-3</v>
      </c>
      <c r="O241" s="7"/>
    </row>
    <row r="242" spans="1:15" ht="15.75" x14ac:dyDescent="0.25">
      <c r="A242" s="4">
        <v>42604</v>
      </c>
      <c r="B242">
        <v>6.25</v>
      </c>
      <c r="C242">
        <f t="shared" si="27"/>
        <v>2.6272577996715951E-2</v>
      </c>
      <c r="D242">
        <v>1.4859</v>
      </c>
      <c r="E242">
        <v>1.5424</v>
      </c>
      <c r="F242">
        <v>9.1072000000000006</v>
      </c>
      <c r="G242">
        <f t="shared" si="28"/>
        <v>10.649600000000001</v>
      </c>
      <c r="H242">
        <f t="shared" si="29"/>
        <v>15.074788480000002</v>
      </c>
      <c r="I242" s="15">
        <f t="shared" si="30"/>
        <v>3.8476459362102311E-4</v>
      </c>
      <c r="J242" s="15">
        <f t="shared" si="31"/>
        <v>1.000384764593621</v>
      </c>
      <c r="K242">
        <f t="shared" si="32"/>
        <v>2.5887813403094928E-2</v>
      </c>
      <c r="L242" s="36">
        <f t="shared" si="33"/>
        <v>6.7017888279346139E-4</v>
      </c>
      <c r="O242" s="7"/>
    </row>
    <row r="243" spans="1:15" ht="15.75" x14ac:dyDescent="0.25">
      <c r="A243" s="4">
        <v>42605</v>
      </c>
      <c r="B243">
        <v>6.27</v>
      </c>
      <c r="C243">
        <f t="shared" si="27"/>
        <v>3.1999999999999316E-3</v>
      </c>
      <c r="D243">
        <v>1.4858</v>
      </c>
      <c r="E243">
        <v>1.5457999999999998</v>
      </c>
      <c r="F243">
        <v>9.1029</v>
      </c>
      <c r="G243">
        <f t="shared" si="28"/>
        <v>10.6487</v>
      </c>
      <c r="H243">
        <f t="shared" si="29"/>
        <v>15.07088882</v>
      </c>
      <c r="I243" s="15">
        <f t="shared" si="30"/>
        <v>3.8467171236034048E-4</v>
      </c>
      <c r="J243" s="15">
        <f t="shared" si="31"/>
        <v>1.0003846717123603</v>
      </c>
      <c r="K243">
        <f t="shared" si="32"/>
        <v>2.8153282876395912E-3</v>
      </c>
      <c r="L243" s="36">
        <f t="shared" si="33"/>
        <v>7.926073367183673E-6</v>
      </c>
      <c r="O243" s="7"/>
    </row>
  </sheetData>
  <pageMargins left="0.7" right="0.7" top="0.75" bottom="0.75" header="0.3" footer="0.3"/>
  <pageSetup paperSize="9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43"/>
  <sheetViews>
    <sheetView topLeftCell="Q113" workbookViewId="0">
      <selection activeCell="Y131" sqref="Y131"/>
    </sheetView>
  </sheetViews>
  <sheetFormatPr defaultRowHeight="15" x14ac:dyDescent="0.25"/>
  <cols>
    <col min="1" max="1" width="13.42578125" customWidth="1"/>
    <col min="4" max="4" width="11.42578125"/>
    <col min="9" max="9" width="39.42578125" customWidth="1"/>
    <col min="10" max="10" width="11.28515625" customWidth="1"/>
    <col min="12" max="12" width="10.7109375" style="35" customWidth="1"/>
    <col min="13" max="13" width="27.28515625" customWidth="1"/>
    <col min="16" max="17" width="22.140625" customWidth="1"/>
    <col min="18" max="18" width="36.85546875" customWidth="1"/>
    <col min="19" max="19" width="29.7109375" customWidth="1"/>
    <col min="20" max="20" width="12" customWidth="1"/>
    <col min="21" max="21" width="10.7109375" customWidth="1"/>
    <col min="22" max="22" width="17.42578125" customWidth="1"/>
  </cols>
  <sheetData>
    <row r="1" spans="1:28" ht="15.75" thickBot="1" x14ac:dyDescent="0.3">
      <c r="A1" t="s">
        <v>8</v>
      </c>
      <c r="V1" t="s">
        <v>54</v>
      </c>
      <c r="W1" t="s">
        <v>68</v>
      </c>
      <c r="X1" t="s">
        <v>69</v>
      </c>
      <c r="Y1" t="s">
        <v>70</v>
      </c>
      <c r="Z1" t="s">
        <v>54</v>
      </c>
      <c r="AA1" t="s">
        <v>68</v>
      </c>
      <c r="AB1" t="s">
        <v>69</v>
      </c>
    </row>
    <row r="2" spans="1:28" x14ac:dyDescent="0.25">
      <c r="A2" t="s">
        <v>9</v>
      </c>
      <c r="B2" t="s">
        <v>10</v>
      </c>
      <c r="C2" t="s">
        <v>21</v>
      </c>
      <c r="D2" t="s">
        <v>43</v>
      </c>
      <c r="E2" t="s">
        <v>13</v>
      </c>
      <c r="F2" t="s">
        <v>14</v>
      </c>
      <c r="G2" t="s">
        <v>65</v>
      </c>
      <c r="H2" t="s">
        <v>66</v>
      </c>
      <c r="I2" t="s">
        <v>36</v>
      </c>
      <c r="J2" t="s">
        <v>35</v>
      </c>
      <c r="K2" t="s">
        <v>64</v>
      </c>
      <c r="L2" s="36" t="s">
        <v>63</v>
      </c>
      <c r="M2" s="5" t="s">
        <v>46</v>
      </c>
      <c r="N2" s="7">
        <f>SUM(L4:L123)/(COUNT(F4:F123)-2)</f>
        <v>4.6571075623165663E-3</v>
      </c>
      <c r="O2" s="11" t="s">
        <v>55</v>
      </c>
      <c r="P2" s="11"/>
      <c r="Q2" s="11" t="s">
        <v>56</v>
      </c>
      <c r="R2" s="11" t="s">
        <v>57</v>
      </c>
      <c r="S2" s="11" t="s">
        <v>58</v>
      </c>
      <c r="T2" s="11" t="s">
        <v>59</v>
      </c>
      <c r="U2" s="11" t="s">
        <v>67</v>
      </c>
      <c r="V2" s="11" t="s">
        <v>60</v>
      </c>
      <c r="W2" s="11"/>
      <c r="X2" s="11"/>
      <c r="Y2" s="11"/>
      <c r="Z2" s="11" t="s">
        <v>61</v>
      </c>
      <c r="AA2" s="11"/>
      <c r="AB2" s="7"/>
    </row>
    <row r="3" spans="1:28" ht="15.75" x14ac:dyDescent="0.25">
      <c r="A3" s="4">
        <v>42257</v>
      </c>
      <c r="B3">
        <v>4.0599999999999996</v>
      </c>
      <c r="C3">
        <v>0</v>
      </c>
      <c r="D3">
        <v>1.2299</v>
      </c>
      <c r="E3">
        <v>2.222</v>
      </c>
      <c r="F3">
        <v>9.7805999999999997</v>
      </c>
      <c r="G3">
        <f>F3+E3</f>
        <v>12.002599999999999</v>
      </c>
      <c r="H3">
        <f>E3+D3*(G3-E3)</f>
        <v>14.251159939999999</v>
      </c>
      <c r="I3" s="15">
        <f>(((H3/100)+1)^(1/365)-1)</f>
        <v>3.6507757359527382E-4</v>
      </c>
      <c r="J3" s="15">
        <f>1+I3</f>
        <v>1.0003650775735953</v>
      </c>
      <c r="L3" s="36"/>
      <c r="M3" s="18" t="s">
        <v>47</v>
      </c>
      <c r="N3" s="7">
        <f>SQRT(N2)</f>
        <v>6.8243003760946566E-2</v>
      </c>
      <c r="O3" s="7"/>
      <c r="P3" s="7"/>
      <c r="Q3" s="7"/>
      <c r="R3" s="7"/>
      <c r="S3" s="7"/>
      <c r="T3" s="7"/>
      <c r="V3" t="s">
        <v>30</v>
      </c>
      <c r="W3">
        <f>1+I3</f>
        <v>1.0003650775735953</v>
      </c>
    </row>
    <row r="4" spans="1:28" ht="15.75" x14ac:dyDescent="0.25">
      <c r="A4" s="4">
        <v>42258</v>
      </c>
      <c r="B4">
        <v>3.66</v>
      </c>
      <c r="C4">
        <f t="shared" ref="C4:C67" si="0">(B4-B3)/B3</f>
        <v>-9.8522167487684609E-2</v>
      </c>
      <c r="D4">
        <v>1.2170000000000001</v>
      </c>
      <c r="E4">
        <v>2.1882999999999999</v>
      </c>
      <c r="F4">
        <v>9.6817999999999991</v>
      </c>
      <c r="G4">
        <f t="shared" ref="G4:G67" si="1">F4+E4</f>
        <v>11.870099999999999</v>
      </c>
      <c r="H4">
        <f t="shared" ref="H4:H67" si="2">E4+D4*(G4-E4)</f>
        <v>13.9710506</v>
      </c>
      <c r="I4" s="15">
        <f t="shared" ref="I4:I67" si="3">(((H4/100)+1)^(1/365)-1)</f>
        <v>3.5834991268646199E-4</v>
      </c>
      <c r="J4" s="15">
        <f t="shared" ref="J4:J67" si="4">1+I4</f>
        <v>1.0003583499126865</v>
      </c>
      <c r="K4">
        <f>C4-I4</f>
        <v>-9.8880517400371071E-2</v>
      </c>
      <c r="L4" s="36">
        <f>K4^2</f>
        <v>9.7773567213650867E-3</v>
      </c>
      <c r="M4" s="7"/>
      <c r="N4" s="7"/>
      <c r="O4" s="7">
        <f>C4/$N$3</f>
        <v>-1.4436962334308312</v>
      </c>
      <c r="P4" s="7"/>
      <c r="Q4" s="7">
        <f>O4</f>
        <v>-1.4436962334308312</v>
      </c>
      <c r="R4" s="7">
        <f>RANK(Q4,$Q$4:$Q$124)</f>
        <v>115</v>
      </c>
      <c r="S4" s="7">
        <f>O4</f>
        <v>-1.4436962334308312</v>
      </c>
      <c r="T4" s="7">
        <f>RANK(S4,$S$4:$S$124)</f>
        <v>115</v>
      </c>
      <c r="U4">
        <v>1</v>
      </c>
      <c r="V4">
        <f>R4/(COUNT($U$4:$U$124)+1)-0.5</f>
        <v>0.44262295081967218</v>
      </c>
      <c r="W4">
        <f>SUM($V$4:V4)/U4</f>
        <v>0.44262295081967218</v>
      </c>
      <c r="X4">
        <f>(U4/11)*W4^2</f>
        <v>1.7810461508392179E-2</v>
      </c>
      <c r="Z4">
        <f>T4/(COUNT($O$4:$O$124)+1)-0.5</f>
        <v>0.44262295081967218</v>
      </c>
      <c r="AA4">
        <f>SUM($Z$4:Z4)/U4</f>
        <v>0.44262295081967218</v>
      </c>
      <c r="AB4">
        <f>(U4/11)*AA4^2</f>
        <v>1.7810461508392179E-2</v>
      </c>
    </row>
    <row r="5" spans="1:28" ht="15.75" x14ac:dyDescent="0.25">
      <c r="A5" s="4">
        <v>42261</v>
      </c>
      <c r="B5">
        <v>3.25</v>
      </c>
      <c r="C5">
        <f t="shared" si="0"/>
        <v>-0.11202185792349731</v>
      </c>
      <c r="D5">
        <v>1.2286999999999999</v>
      </c>
      <c r="E5">
        <v>2.1831</v>
      </c>
      <c r="F5">
        <v>9.7218999999999998</v>
      </c>
      <c r="G5">
        <f t="shared" si="1"/>
        <v>11.904999999999999</v>
      </c>
      <c r="H5">
        <f t="shared" si="2"/>
        <v>14.128398529999998</v>
      </c>
      <c r="I5" s="15">
        <f t="shared" si="3"/>
        <v>3.6213111939598086E-4</v>
      </c>
      <c r="J5" s="15">
        <f t="shared" si="4"/>
        <v>1.000362131119396</v>
      </c>
      <c r="K5">
        <f t="shared" ref="K5:K68" si="5">C5-I5</f>
        <v>-0.11238398904289329</v>
      </c>
      <c r="L5" s="36">
        <f t="shared" ref="L5:L68" si="6">K5^2</f>
        <v>1.2630160993193159E-2</v>
      </c>
      <c r="M5" s="7"/>
      <c r="N5" s="7"/>
      <c r="O5" s="7">
        <f t="shared" ref="O5:O68" si="7">C5/$N$3</f>
        <v>-1.6415141736126813</v>
      </c>
      <c r="P5" s="7"/>
      <c r="Q5" s="7">
        <f t="shared" ref="Q5:Q68" si="8">O5</f>
        <v>-1.6415141736126813</v>
      </c>
      <c r="R5" s="7">
        <f t="shared" ref="R5:R68" si="9">RANK(Q5,$Q$4:$Q$124)</f>
        <v>117</v>
      </c>
      <c r="S5" s="7">
        <f t="shared" ref="S5:S68" si="10">O5</f>
        <v>-1.6415141736126813</v>
      </c>
      <c r="T5" s="7">
        <f t="shared" ref="T5:T68" si="11">RANK(S5,$S$4:$S$124)</f>
        <v>117</v>
      </c>
      <c r="U5">
        <v>2</v>
      </c>
      <c r="V5">
        <f t="shared" ref="V5:V68" si="12">R5/(COUNT($U$4:$U$124)+1)-0.5</f>
        <v>0.45901639344262291</v>
      </c>
      <c r="W5">
        <f>SUM($V$4:V5)/U5</f>
        <v>0.45081967213114754</v>
      </c>
      <c r="X5">
        <f t="shared" ref="X5:X68" si="13">(U5/11)*W5^2</f>
        <v>3.6952432141897341E-2</v>
      </c>
      <c r="Z5">
        <f t="shared" ref="Z5:Z68" si="14">T5/(COUNT($O$4:$O$124)+1)-0.5</f>
        <v>0.45901639344262291</v>
      </c>
      <c r="AA5">
        <f>SUM($Z$4:Z5)/U5</f>
        <v>0.45081967213114754</v>
      </c>
      <c r="AB5">
        <f t="shared" ref="AB5:AB68" si="15">(U5/11)*AA5^2</f>
        <v>3.6952432141897341E-2</v>
      </c>
    </row>
    <row r="6" spans="1:28" ht="15.75" x14ac:dyDescent="0.25">
      <c r="A6" s="4">
        <v>42262</v>
      </c>
      <c r="B6">
        <v>3.2</v>
      </c>
      <c r="C6">
        <f t="shared" si="0"/>
        <v>-1.538461538461533E-2</v>
      </c>
      <c r="D6">
        <v>1.2181</v>
      </c>
      <c r="E6">
        <v>2.2867000000000002</v>
      </c>
      <c r="F6">
        <v>9.6042000000000005</v>
      </c>
      <c r="G6">
        <f t="shared" si="1"/>
        <v>11.8909</v>
      </c>
      <c r="H6">
        <f t="shared" si="2"/>
        <v>13.98557602</v>
      </c>
      <c r="I6" s="15">
        <f t="shared" si="3"/>
        <v>3.5869918912201371E-4</v>
      </c>
      <c r="J6" s="15">
        <f t="shared" si="4"/>
        <v>1.000358699189122</v>
      </c>
      <c r="K6">
        <f t="shared" si="5"/>
        <v>-1.5743314573737344E-2</v>
      </c>
      <c r="L6" s="36">
        <f t="shared" si="6"/>
        <v>2.4785195376765063E-4</v>
      </c>
      <c r="M6" s="7"/>
      <c r="N6" s="7"/>
      <c r="O6" s="7">
        <f t="shared" si="7"/>
        <v>-0.22543871952804467</v>
      </c>
      <c r="P6" s="7"/>
      <c r="Q6" s="7">
        <f t="shared" si="8"/>
        <v>-0.22543871952804467</v>
      </c>
      <c r="R6" s="7">
        <f t="shared" si="9"/>
        <v>71</v>
      </c>
      <c r="S6" s="7">
        <f t="shared" si="10"/>
        <v>-0.22543871952804467</v>
      </c>
      <c r="T6" s="7">
        <f t="shared" si="11"/>
        <v>71</v>
      </c>
      <c r="U6">
        <v>3</v>
      </c>
      <c r="V6">
        <f t="shared" si="12"/>
        <v>8.1967213114754078E-2</v>
      </c>
      <c r="W6">
        <f>SUM($V$4:V6)/U6</f>
        <v>0.32786885245901637</v>
      </c>
      <c r="X6">
        <f t="shared" si="13"/>
        <v>2.9317632112579702E-2</v>
      </c>
      <c r="Z6">
        <f t="shared" si="14"/>
        <v>8.1967213114754078E-2</v>
      </c>
      <c r="AA6">
        <f>SUM($Z$4:Z6)/U6</f>
        <v>0.32786885245901637</v>
      </c>
      <c r="AB6">
        <f t="shared" si="15"/>
        <v>2.9317632112579702E-2</v>
      </c>
    </row>
    <row r="7" spans="1:28" ht="15.75" x14ac:dyDescent="0.25">
      <c r="A7" s="4">
        <v>42263</v>
      </c>
      <c r="B7">
        <v>3.34</v>
      </c>
      <c r="C7">
        <f t="shared" si="0"/>
        <v>4.37499999999999E-2</v>
      </c>
      <c r="D7">
        <v>1.2273000000000001</v>
      </c>
      <c r="E7">
        <v>2.294</v>
      </c>
      <c r="F7">
        <v>9.5228999999999999</v>
      </c>
      <c r="G7">
        <f t="shared" si="1"/>
        <v>11.8169</v>
      </c>
      <c r="H7">
        <f t="shared" si="2"/>
        <v>13.98145517</v>
      </c>
      <c r="I7" s="15">
        <f t="shared" si="3"/>
        <v>3.5860010418775623E-4</v>
      </c>
      <c r="J7" s="15">
        <f t="shared" si="4"/>
        <v>1.0003586001041878</v>
      </c>
      <c r="K7">
        <f t="shared" si="5"/>
        <v>4.3391399895812144E-2</v>
      </c>
      <c r="L7" s="36">
        <f t="shared" si="6"/>
        <v>1.8828135849182862E-3</v>
      </c>
      <c r="M7" s="7"/>
      <c r="N7" s="7"/>
      <c r="O7" s="7">
        <f t="shared" si="7"/>
        <v>0.64109135865787781</v>
      </c>
      <c r="P7" s="7"/>
      <c r="Q7" s="7">
        <f t="shared" si="8"/>
        <v>0.64109135865787781</v>
      </c>
      <c r="R7" s="7">
        <f t="shared" si="9"/>
        <v>23</v>
      </c>
      <c r="S7" s="7">
        <f t="shared" si="10"/>
        <v>0.64109135865787781</v>
      </c>
      <c r="T7" s="7">
        <f t="shared" si="11"/>
        <v>24</v>
      </c>
      <c r="U7">
        <v>4</v>
      </c>
      <c r="V7">
        <f t="shared" si="12"/>
        <v>-0.31147540983606559</v>
      </c>
      <c r="W7">
        <f>SUM($V$4:V7)/U7</f>
        <v>0.16803278688524589</v>
      </c>
      <c r="X7">
        <f t="shared" si="13"/>
        <v>1.0267279079426352E-2</v>
      </c>
      <c r="Z7">
        <f t="shared" si="14"/>
        <v>-0.30327868852459017</v>
      </c>
      <c r="AA7">
        <f>SUM($Z$4:Z7)/U7</f>
        <v>0.17008196721311475</v>
      </c>
      <c r="AB7">
        <f t="shared" si="15"/>
        <v>1.0519227480393833E-2</v>
      </c>
    </row>
    <row r="8" spans="1:28" ht="15.75" x14ac:dyDescent="0.25">
      <c r="A8" s="4">
        <v>42264</v>
      </c>
      <c r="B8">
        <v>3.2</v>
      </c>
      <c r="C8">
        <f t="shared" si="0"/>
        <v>-4.1916167664670566E-2</v>
      </c>
      <c r="D8">
        <v>1.2284999999999999</v>
      </c>
      <c r="E8">
        <v>2.1903000000000001</v>
      </c>
      <c r="F8">
        <v>9.5274999999999999</v>
      </c>
      <c r="G8">
        <f t="shared" si="1"/>
        <v>11.7178</v>
      </c>
      <c r="H8">
        <f t="shared" si="2"/>
        <v>13.89483375</v>
      </c>
      <c r="I8" s="15">
        <f t="shared" si="3"/>
        <v>3.5651648393186797E-4</v>
      </c>
      <c r="J8" s="15">
        <f t="shared" si="4"/>
        <v>1.0003565164839319</v>
      </c>
      <c r="K8">
        <f t="shared" si="5"/>
        <v>-4.2272684148602434E-2</v>
      </c>
      <c r="L8" s="36">
        <f t="shared" si="6"/>
        <v>1.7869798251275034E-3</v>
      </c>
      <c r="M8" s="7"/>
      <c r="N8" s="7"/>
      <c r="O8" s="7">
        <f t="shared" si="7"/>
        <v>-0.61421926578000274</v>
      </c>
      <c r="P8" s="7"/>
      <c r="Q8" s="7">
        <f t="shared" si="8"/>
        <v>-0.61421926578000274</v>
      </c>
      <c r="R8" s="7">
        <f t="shared" si="9"/>
        <v>94</v>
      </c>
      <c r="S8" s="7">
        <f t="shared" si="10"/>
        <v>-0.61421926578000274</v>
      </c>
      <c r="T8" s="7">
        <f t="shared" si="11"/>
        <v>94</v>
      </c>
      <c r="U8">
        <v>5</v>
      </c>
      <c r="V8">
        <f t="shared" si="12"/>
        <v>0.27049180327868849</v>
      </c>
      <c r="W8">
        <f>SUM($V$4:V8)/U8</f>
        <v>0.18852459016393441</v>
      </c>
      <c r="X8">
        <f t="shared" si="13"/>
        <v>1.6155236862036106E-2</v>
      </c>
      <c r="Z8">
        <f t="shared" si="14"/>
        <v>0.27049180327868849</v>
      </c>
      <c r="AA8">
        <f>SUM($Z$4:Z8)/U8</f>
        <v>0.1901639344262295</v>
      </c>
      <c r="AB8">
        <f t="shared" si="15"/>
        <v>1.6437419071119688E-2</v>
      </c>
    </row>
    <row r="9" spans="1:28" ht="15.75" x14ac:dyDescent="0.25">
      <c r="A9" s="4">
        <v>42265</v>
      </c>
      <c r="B9">
        <v>3.08</v>
      </c>
      <c r="C9">
        <f t="shared" si="0"/>
        <v>-3.7500000000000033E-2</v>
      </c>
      <c r="D9">
        <v>1.2230000000000001</v>
      </c>
      <c r="E9">
        <v>2.1335999999999999</v>
      </c>
      <c r="F9">
        <v>9.5728000000000009</v>
      </c>
      <c r="G9">
        <f t="shared" si="1"/>
        <v>11.7064</v>
      </c>
      <c r="H9">
        <f t="shared" si="2"/>
        <v>13.841134400000001</v>
      </c>
      <c r="I9" s="15">
        <f t="shared" si="3"/>
        <v>3.5522398835530211E-4</v>
      </c>
      <c r="J9" s="15">
        <f t="shared" si="4"/>
        <v>1.0003552239883553</v>
      </c>
      <c r="K9">
        <f t="shared" si="5"/>
        <v>-3.7855223988355335E-2</v>
      </c>
      <c r="L9" s="36">
        <f t="shared" si="6"/>
        <v>1.4330179832085532E-3</v>
      </c>
      <c r="M9" s="7"/>
      <c r="N9" s="7"/>
      <c r="O9" s="7">
        <f t="shared" si="7"/>
        <v>-0.54950687884961136</v>
      </c>
      <c r="P9" s="7"/>
      <c r="Q9" s="7">
        <f t="shared" si="8"/>
        <v>-0.54950687884961136</v>
      </c>
      <c r="R9" s="7">
        <f t="shared" si="9"/>
        <v>91</v>
      </c>
      <c r="S9" s="7">
        <f t="shared" si="10"/>
        <v>-0.54950687884961136</v>
      </c>
      <c r="T9" s="7">
        <f t="shared" si="11"/>
        <v>91</v>
      </c>
      <c r="U9">
        <v>6</v>
      </c>
      <c r="V9">
        <f t="shared" si="12"/>
        <v>0.24590163934426235</v>
      </c>
      <c r="W9">
        <f>SUM($V$4:V9)/U9</f>
        <v>0.19808743169398904</v>
      </c>
      <c r="X9">
        <f t="shared" si="13"/>
        <v>2.1402889415520421E-2</v>
      </c>
      <c r="Z9">
        <f t="shared" si="14"/>
        <v>0.24590163934426235</v>
      </c>
      <c r="AA9">
        <f>SUM($Z$4:Z9)/U9</f>
        <v>0.19945355191256831</v>
      </c>
      <c r="AB9">
        <f t="shared" si="15"/>
        <v>2.169911965665795E-2</v>
      </c>
    </row>
    <row r="10" spans="1:28" ht="15.75" x14ac:dyDescent="0.25">
      <c r="A10" s="4">
        <v>42268</v>
      </c>
      <c r="B10">
        <v>2.91</v>
      </c>
      <c r="C10">
        <f t="shared" si="0"/>
        <v>-5.5194805194805172E-2</v>
      </c>
      <c r="D10">
        <v>1.2099</v>
      </c>
      <c r="E10">
        <v>2.2012</v>
      </c>
      <c r="F10">
        <v>9.5913000000000004</v>
      </c>
      <c r="G10">
        <f t="shared" si="1"/>
        <v>11.7925</v>
      </c>
      <c r="H10">
        <f t="shared" si="2"/>
        <v>13.80571387</v>
      </c>
      <c r="I10" s="15">
        <f t="shared" si="3"/>
        <v>3.5437111488101358E-4</v>
      </c>
      <c r="J10" s="15">
        <f t="shared" si="4"/>
        <v>1.000354371114881</v>
      </c>
      <c r="K10">
        <f t="shared" si="5"/>
        <v>-5.5549176309686185E-2</v>
      </c>
      <c r="L10" s="36">
        <f t="shared" si="6"/>
        <v>3.085710988684601E-3</v>
      </c>
      <c r="M10" s="7"/>
      <c r="N10" s="7"/>
      <c r="O10" s="7">
        <f t="shared" si="7"/>
        <v>-0.80879800350159137</v>
      </c>
      <c r="P10" s="7"/>
      <c r="Q10" s="7">
        <f t="shared" si="8"/>
        <v>-0.80879800350159137</v>
      </c>
      <c r="R10" s="7">
        <f t="shared" si="9"/>
        <v>101</v>
      </c>
      <c r="S10" s="7">
        <f t="shared" si="10"/>
        <v>-0.80879800350159137</v>
      </c>
      <c r="T10" s="7">
        <f t="shared" si="11"/>
        <v>101</v>
      </c>
      <c r="U10">
        <v>7</v>
      </c>
      <c r="V10">
        <f t="shared" si="12"/>
        <v>0.32786885245901642</v>
      </c>
      <c r="W10">
        <f>SUM($V$4:V10)/U10</f>
        <v>0.21662763466042151</v>
      </c>
      <c r="X10">
        <f t="shared" si="13"/>
        <v>2.9862974971816673E-2</v>
      </c>
      <c r="Z10">
        <f t="shared" si="14"/>
        <v>0.32786885245901642</v>
      </c>
      <c r="AA10">
        <f>SUM($Z$4:Z10)/U10</f>
        <v>0.2177985948477752</v>
      </c>
      <c r="AB10">
        <f t="shared" si="15"/>
        <v>3.0186690493059755E-2</v>
      </c>
    </row>
    <row r="11" spans="1:28" ht="15.75" x14ac:dyDescent="0.25">
      <c r="A11" s="4">
        <v>42269</v>
      </c>
      <c r="B11">
        <v>2.83</v>
      </c>
      <c r="C11">
        <f t="shared" si="0"/>
        <v>-2.7491408934707928E-2</v>
      </c>
      <c r="D11">
        <v>1.2134</v>
      </c>
      <c r="E11">
        <v>2.1337000000000002</v>
      </c>
      <c r="F11">
        <v>9.6486999999999998</v>
      </c>
      <c r="G11">
        <f t="shared" si="1"/>
        <v>11.782399999999999</v>
      </c>
      <c r="H11">
        <f t="shared" si="2"/>
        <v>13.841432579999999</v>
      </c>
      <c r="I11" s="15">
        <f t="shared" si="3"/>
        <v>3.5523116696123402E-4</v>
      </c>
      <c r="J11" s="15">
        <f t="shared" si="4"/>
        <v>1.0003552311669612</v>
      </c>
      <c r="K11">
        <f t="shared" si="5"/>
        <v>-2.7846640101669162E-2</v>
      </c>
      <c r="L11" s="36">
        <f t="shared" si="6"/>
        <v>7.7543536495188912E-4</v>
      </c>
      <c r="M11" s="7"/>
      <c r="N11" s="7"/>
      <c r="O11" s="7">
        <f t="shared" si="7"/>
        <v>-0.40284582183705753</v>
      </c>
      <c r="P11" s="7"/>
      <c r="Q11" s="7">
        <f t="shared" si="8"/>
        <v>-0.40284582183705753</v>
      </c>
      <c r="R11" s="7">
        <f t="shared" si="9"/>
        <v>78</v>
      </c>
      <c r="S11" s="7">
        <f t="shared" si="10"/>
        <v>-0.40284582183705753</v>
      </c>
      <c r="T11" s="7">
        <f t="shared" si="11"/>
        <v>78</v>
      </c>
      <c r="U11">
        <v>8</v>
      </c>
      <c r="V11">
        <f t="shared" si="12"/>
        <v>0.13934426229508201</v>
      </c>
      <c r="W11">
        <f>SUM($V$4:V11)/U11</f>
        <v>0.20696721311475408</v>
      </c>
      <c r="X11">
        <f t="shared" si="13"/>
        <v>3.1153038039627663E-2</v>
      </c>
      <c r="Z11">
        <f t="shared" si="14"/>
        <v>0.13934426229508201</v>
      </c>
      <c r="AA11">
        <f>SUM($Z$4:Z11)/U11</f>
        <v>0.20799180327868855</v>
      </c>
      <c r="AB11">
        <f t="shared" si="15"/>
        <v>3.1462247440815036E-2</v>
      </c>
    </row>
    <row r="12" spans="1:28" ht="15.75" x14ac:dyDescent="0.25">
      <c r="A12" s="4">
        <v>42270</v>
      </c>
      <c r="B12">
        <v>2.64</v>
      </c>
      <c r="C12">
        <f t="shared" si="0"/>
        <v>-6.7137809187279129E-2</v>
      </c>
      <c r="D12">
        <v>1.2177</v>
      </c>
      <c r="E12">
        <v>2.1497000000000002</v>
      </c>
      <c r="F12">
        <v>9.6641999999999992</v>
      </c>
      <c r="G12">
        <f t="shared" si="1"/>
        <v>11.8139</v>
      </c>
      <c r="H12">
        <f t="shared" si="2"/>
        <v>13.917796340000002</v>
      </c>
      <c r="I12" s="15">
        <f t="shared" si="3"/>
        <v>3.5706898755671901E-4</v>
      </c>
      <c r="J12" s="15">
        <f t="shared" si="4"/>
        <v>1.0003570689875567</v>
      </c>
      <c r="K12">
        <f t="shared" si="5"/>
        <v>-6.7494878174835848E-2</v>
      </c>
      <c r="L12" s="36">
        <f t="shared" si="6"/>
        <v>4.5555585798359322E-3</v>
      </c>
      <c r="M12" s="7"/>
      <c r="N12" s="7"/>
      <c r="O12" s="7">
        <f t="shared" si="7"/>
        <v>-0.98380501278139953</v>
      </c>
      <c r="P12" s="7"/>
      <c r="Q12" s="7">
        <f t="shared" si="8"/>
        <v>-0.98380501278139953</v>
      </c>
      <c r="R12" s="7">
        <f t="shared" si="9"/>
        <v>105</v>
      </c>
      <c r="S12" s="7">
        <f t="shared" si="10"/>
        <v>-0.98380501278139953</v>
      </c>
      <c r="T12" s="7">
        <f t="shared" si="11"/>
        <v>105</v>
      </c>
      <c r="U12">
        <v>9</v>
      </c>
      <c r="V12">
        <f t="shared" si="12"/>
        <v>0.36065573770491799</v>
      </c>
      <c r="W12">
        <f>SUM($V$4:V12)/U12</f>
        <v>0.22404371584699451</v>
      </c>
      <c r="X12">
        <f t="shared" si="13"/>
        <v>4.1069116317705399E-2</v>
      </c>
      <c r="Z12">
        <f t="shared" si="14"/>
        <v>0.36065573770491799</v>
      </c>
      <c r="AA12">
        <f>SUM($Z$4:Z12)/U12</f>
        <v>0.22495446265938071</v>
      </c>
      <c r="AB12">
        <f t="shared" si="15"/>
        <v>4.1403690221212403E-2</v>
      </c>
    </row>
    <row r="13" spans="1:28" ht="15.75" x14ac:dyDescent="0.25">
      <c r="A13" s="4">
        <v>42271</v>
      </c>
      <c r="B13">
        <v>2.73</v>
      </c>
      <c r="C13">
        <f t="shared" si="0"/>
        <v>3.4090909090909033E-2</v>
      </c>
      <c r="D13">
        <v>1.2135</v>
      </c>
      <c r="E13">
        <v>2.1265999999999998</v>
      </c>
      <c r="F13">
        <v>9.6738</v>
      </c>
      <c r="G13">
        <f t="shared" si="1"/>
        <v>11.8004</v>
      </c>
      <c r="H13">
        <f t="shared" si="2"/>
        <v>13.865756299999999</v>
      </c>
      <c r="I13" s="15">
        <f t="shared" si="3"/>
        <v>3.5581669104223224E-4</v>
      </c>
      <c r="J13" s="15">
        <f t="shared" si="4"/>
        <v>1.0003558166910422</v>
      </c>
      <c r="K13">
        <f t="shared" si="5"/>
        <v>3.3735092399866801E-2</v>
      </c>
      <c r="L13" s="36">
        <f t="shared" si="6"/>
        <v>1.1380564592275509E-3</v>
      </c>
      <c r="M13" s="7"/>
      <c r="N13" s="7"/>
      <c r="O13" s="7">
        <f t="shared" si="7"/>
        <v>0.49955170804509991</v>
      </c>
      <c r="P13" s="7"/>
      <c r="Q13" s="7">
        <f t="shared" si="8"/>
        <v>0.49955170804509991</v>
      </c>
      <c r="R13" s="7">
        <f t="shared" si="9"/>
        <v>31</v>
      </c>
      <c r="S13" s="7">
        <f t="shared" si="10"/>
        <v>0.49955170804509991</v>
      </c>
      <c r="T13" s="7">
        <f t="shared" si="11"/>
        <v>32</v>
      </c>
      <c r="U13">
        <v>10</v>
      </c>
      <c r="V13">
        <f t="shared" si="12"/>
        <v>-0.24590163934426229</v>
      </c>
      <c r="W13">
        <f>SUM($V$4:V13)/U13</f>
        <v>0.17704918032786882</v>
      </c>
      <c r="X13">
        <f t="shared" si="13"/>
        <v>2.8496738413427463E-2</v>
      </c>
      <c r="Z13">
        <f t="shared" si="14"/>
        <v>-0.23770491803278687</v>
      </c>
      <c r="AA13">
        <f>SUM($Z$4:Z13)/U13</f>
        <v>0.17868852459016396</v>
      </c>
      <c r="AB13">
        <f t="shared" si="15"/>
        <v>2.9026898927463299E-2</v>
      </c>
    </row>
    <row r="14" spans="1:28" ht="15.75" x14ac:dyDescent="0.25">
      <c r="A14" s="4">
        <v>42272</v>
      </c>
      <c r="B14">
        <v>2.63</v>
      </c>
      <c r="C14">
        <f t="shared" si="0"/>
        <v>-3.6630036630036659E-2</v>
      </c>
      <c r="D14">
        <v>1.2147000000000001</v>
      </c>
      <c r="E14">
        <v>2.1623000000000001</v>
      </c>
      <c r="F14">
        <v>9.6707999999999998</v>
      </c>
      <c r="G14">
        <f t="shared" si="1"/>
        <v>11.8331</v>
      </c>
      <c r="H14">
        <f t="shared" si="2"/>
        <v>13.909420760000001</v>
      </c>
      <c r="I14" s="15">
        <f t="shared" si="3"/>
        <v>3.5686747532226448E-4</v>
      </c>
      <c r="J14" s="15">
        <f t="shared" si="4"/>
        <v>1.0003568674753223</v>
      </c>
      <c r="K14">
        <f t="shared" si="5"/>
        <v>-3.6986904105358924E-2</v>
      </c>
      <c r="L14" s="36">
        <f t="shared" si="6"/>
        <v>1.3680310752990168E-3</v>
      </c>
      <c r="M14" s="7"/>
      <c r="N14" s="7"/>
      <c r="O14" s="7">
        <f t="shared" si="7"/>
        <v>-0.53675885601915629</v>
      </c>
      <c r="P14" s="7"/>
      <c r="Q14" s="7">
        <f t="shared" si="8"/>
        <v>-0.53675885601915629</v>
      </c>
      <c r="R14" s="7">
        <f t="shared" si="9"/>
        <v>89</v>
      </c>
      <c r="S14" s="7">
        <f t="shared" si="10"/>
        <v>-0.53675885601915629</v>
      </c>
      <c r="T14" s="7">
        <f t="shared" si="11"/>
        <v>89</v>
      </c>
      <c r="U14">
        <v>11</v>
      </c>
      <c r="V14">
        <f t="shared" si="12"/>
        <v>0.22950819672131151</v>
      </c>
      <c r="W14">
        <f>SUM($V$4:V14)/U14</f>
        <v>0.1818181818181818</v>
      </c>
      <c r="X14">
        <f t="shared" si="13"/>
        <v>3.3057851239669415E-2</v>
      </c>
      <c r="Z14">
        <f t="shared" si="14"/>
        <v>0.22950819672131151</v>
      </c>
      <c r="AA14">
        <f>SUM($Z$4:Z14)/U14</f>
        <v>0.18330849478390465</v>
      </c>
      <c r="AB14">
        <f t="shared" si="15"/>
        <v>3.3602004259940796E-2</v>
      </c>
    </row>
    <row r="15" spans="1:28" ht="15.75" x14ac:dyDescent="0.25">
      <c r="A15" s="4">
        <v>42275</v>
      </c>
      <c r="B15">
        <v>2.42</v>
      </c>
      <c r="C15">
        <f t="shared" si="0"/>
        <v>-7.9847908745247137E-2</v>
      </c>
      <c r="D15">
        <v>1.2432000000000001</v>
      </c>
      <c r="E15">
        <v>2.0949</v>
      </c>
      <c r="F15">
        <v>9.7843</v>
      </c>
      <c r="G15">
        <f t="shared" si="1"/>
        <v>11.879200000000001</v>
      </c>
      <c r="H15">
        <f t="shared" si="2"/>
        <v>14.258741760000003</v>
      </c>
      <c r="I15" s="15">
        <f t="shared" si="3"/>
        <v>3.6525944488197126E-4</v>
      </c>
      <c r="J15" s="15">
        <f t="shared" si="4"/>
        <v>1.000365259444882</v>
      </c>
      <c r="K15">
        <f t="shared" si="5"/>
        <v>-8.0213168190129108E-2</v>
      </c>
      <c r="L15" s="36">
        <f t="shared" si="6"/>
        <v>6.4341523510979401E-3</v>
      </c>
      <c r="M15" s="7"/>
      <c r="N15" s="7"/>
      <c r="O15" s="7">
        <f t="shared" si="7"/>
        <v>-1.170052669793848</v>
      </c>
      <c r="P15" s="7"/>
      <c r="Q15" s="7">
        <f t="shared" si="8"/>
        <v>-1.170052669793848</v>
      </c>
      <c r="R15" s="7">
        <f t="shared" si="9"/>
        <v>111</v>
      </c>
      <c r="S15" s="7">
        <f t="shared" si="10"/>
        <v>-1.170052669793848</v>
      </c>
      <c r="T15" s="7">
        <f t="shared" si="11"/>
        <v>111</v>
      </c>
      <c r="U15">
        <v>12</v>
      </c>
      <c r="V15">
        <f t="shared" si="12"/>
        <v>0.4098360655737705</v>
      </c>
      <c r="W15">
        <f>SUM($V$4:V15)/U15</f>
        <v>0.20081967213114751</v>
      </c>
      <c r="X15">
        <f t="shared" si="13"/>
        <v>4.3994771688939907E-2</v>
      </c>
      <c r="Z15">
        <f t="shared" si="14"/>
        <v>0.4098360655737705</v>
      </c>
      <c r="AA15">
        <f>SUM($Z$4:Z15)/U15</f>
        <v>0.20218579234972678</v>
      </c>
      <c r="AB15">
        <f t="shared" si="15"/>
        <v>4.4595375957912908E-2</v>
      </c>
    </row>
    <row r="16" spans="1:28" ht="15.75" x14ac:dyDescent="0.25">
      <c r="A16" s="4">
        <v>42276</v>
      </c>
      <c r="B16">
        <v>2.39</v>
      </c>
      <c r="C16">
        <f t="shared" si="0"/>
        <v>-1.2396694214875952E-2</v>
      </c>
      <c r="D16">
        <v>1.2429000000000001</v>
      </c>
      <c r="E16">
        <v>2.0508000000000002</v>
      </c>
      <c r="F16">
        <v>9.7726000000000006</v>
      </c>
      <c r="G16">
        <f t="shared" si="1"/>
        <v>11.823400000000001</v>
      </c>
      <c r="H16">
        <f t="shared" si="2"/>
        <v>14.197164540000003</v>
      </c>
      <c r="I16" s="15">
        <f t="shared" si="3"/>
        <v>3.6378199380160403E-4</v>
      </c>
      <c r="J16" s="15">
        <f t="shared" si="4"/>
        <v>1.0003637819938016</v>
      </c>
      <c r="K16">
        <f t="shared" si="5"/>
        <v>-1.2760476208677556E-2</v>
      </c>
      <c r="L16" s="36">
        <f t="shared" si="6"/>
        <v>1.6282975307222594E-4</v>
      </c>
      <c r="M16" s="7"/>
      <c r="N16" s="7"/>
      <c r="O16" s="7">
        <f t="shared" si="7"/>
        <v>-0.18165516656185363</v>
      </c>
      <c r="P16" s="7"/>
      <c r="Q16" s="7">
        <f t="shared" si="8"/>
        <v>-0.18165516656185363</v>
      </c>
      <c r="R16" s="7">
        <f t="shared" si="9"/>
        <v>62</v>
      </c>
      <c r="S16" s="7">
        <f t="shared" si="10"/>
        <v>-0.18165516656185363</v>
      </c>
      <c r="T16" s="7">
        <f t="shared" si="11"/>
        <v>62</v>
      </c>
      <c r="U16">
        <v>13</v>
      </c>
      <c r="V16">
        <f t="shared" si="12"/>
        <v>8.1967213114754189E-3</v>
      </c>
      <c r="W16">
        <f>SUM($V$4:V16)/U16</f>
        <v>0.18600252206809581</v>
      </c>
      <c r="X16">
        <f t="shared" si="13"/>
        <v>4.0887290618545652E-2</v>
      </c>
      <c r="Z16">
        <f t="shared" si="14"/>
        <v>8.1967213114754189E-3</v>
      </c>
      <c r="AA16">
        <f>SUM($Z$4:Z16)/U16</f>
        <v>0.18726355611601514</v>
      </c>
      <c r="AB16">
        <f t="shared" si="15"/>
        <v>4.1443573894527949E-2</v>
      </c>
    </row>
    <row r="17" spans="1:28" ht="15.75" x14ac:dyDescent="0.25">
      <c r="A17" s="4">
        <v>42277</v>
      </c>
      <c r="B17">
        <v>2.44</v>
      </c>
      <c r="C17">
        <f t="shared" si="0"/>
        <v>2.0920502092050135E-2</v>
      </c>
      <c r="D17">
        <v>1.2433000000000001</v>
      </c>
      <c r="E17">
        <v>2.0367999999999999</v>
      </c>
      <c r="F17">
        <v>9.6963000000000008</v>
      </c>
      <c r="G17">
        <f t="shared" si="1"/>
        <v>11.7331</v>
      </c>
      <c r="H17">
        <f t="shared" si="2"/>
        <v>14.092209790000002</v>
      </c>
      <c r="I17" s="15">
        <f t="shared" si="3"/>
        <v>3.612619332549194E-4</v>
      </c>
      <c r="J17" s="15">
        <f t="shared" si="4"/>
        <v>1.0003612619332549</v>
      </c>
      <c r="K17">
        <f t="shared" si="5"/>
        <v>2.0559240158795216E-2</v>
      </c>
      <c r="L17" s="36">
        <f t="shared" si="6"/>
        <v>4.2268235590701796E-4</v>
      </c>
      <c r="M17" s="7"/>
      <c r="N17" s="7"/>
      <c r="O17" s="7">
        <f t="shared" si="7"/>
        <v>0.30655892822851261</v>
      </c>
      <c r="P17" s="7"/>
      <c r="Q17" s="7">
        <f t="shared" si="8"/>
        <v>0.30655892822851261</v>
      </c>
      <c r="R17" s="7">
        <f t="shared" si="9"/>
        <v>40</v>
      </c>
      <c r="S17" s="7">
        <f t="shared" si="10"/>
        <v>0.30655892822851261</v>
      </c>
      <c r="T17" s="7">
        <f t="shared" si="11"/>
        <v>41</v>
      </c>
      <c r="U17">
        <v>14</v>
      </c>
      <c r="V17">
        <f t="shared" si="12"/>
        <v>-0.17213114754098363</v>
      </c>
      <c r="W17">
        <f>SUM($V$4:V17)/U17</f>
        <v>0.16042154566744729</v>
      </c>
      <c r="X17">
        <f t="shared" si="13"/>
        <v>3.2753728400060023E-2</v>
      </c>
      <c r="Z17">
        <f t="shared" si="14"/>
        <v>-0.16393442622950821</v>
      </c>
      <c r="AA17">
        <f>SUM($Z$4:Z17)/U17</f>
        <v>0.16217798594847774</v>
      </c>
      <c r="AB17">
        <f t="shared" si="15"/>
        <v>3.3474889797115E-2</v>
      </c>
    </row>
    <row r="18" spans="1:28" ht="15.75" x14ac:dyDescent="0.25">
      <c r="A18" s="4">
        <v>42278</v>
      </c>
      <c r="B18">
        <v>2.36</v>
      </c>
      <c r="C18">
        <f t="shared" si="0"/>
        <v>-3.2786885245901669E-2</v>
      </c>
      <c r="D18">
        <v>1.2397</v>
      </c>
      <c r="E18">
        <v>2.0367999999999999</v>
      </c>
      <c r="F18">
        <v>9.6281999999999996</v>
      </c>
      <c r="G18">
        <f t="shared" si="1"/>
        <v>11.664999999999999</v>
      </c>
      <c r="H18">
        <f t="shared" si="2"/>
        <v>13.972879539999999</v>
      </c>
      <c r="I18" s="15">
        <f t="shared" si="3"/>
        <v>3.583938935920461E-4</v>
      </c>
      <c r="J18" s="15">
        <f t="shared" si="4"/>
        <v>1.000358393893592</v>
      </c>
      <c r="K18">
        <f t="shared" si="5"/>
        <v>-3.3145279139493715E-2</v>
      </c>
      <c r="L18" s="36">
        <f t="shared" si="6"/>
        <v>1.0986095292349572E-3</v>
      </c>
      <c r="M18" s="7"/>
      <c r="N18" s="7"/>
      <c r="O18" s="7">
        <f t="shared" si="7"/>
        <v>-0.48044317276468751</v>
      </c>
      <c r="P18" s="7"/>
      <c r="Q18" s="7">
        <f t="shared" si="8"/>
        <v>-0.48044317276468751</v>
      </c>
      <c r="R18" s="7">
        <f t="shared" si="9"/>
        <v>84</v>
      </c>
      <c r="S18" s="7">
        <f t="shared" si="10"/>
        <v>-0.48044317276468751</v>
      </c>
      <c r="T18" s="7">
        <f t="shared" si="11"/>
        <v>84</v>
      </c>
      <c r="U18">
        <v>15</v>
      </c>
      <c r="V18">
        <f t="shared" si="12"/>
        <v>0.18852459016393441</v>
      </c>
      <c r="W18">
        <f>SUM($V$4:V18)/U18</f>
        <v>0.16229508196721307</v>
      </c>
      <c r="X18">
        <f t="shared" si="13"/>
        <v>3.5917764041924191E-2</v>
      </c>
      <c r="Z18">
        <f t="shared" si="14"/>
        <v>0.18852459016393441</v>
      </c>
      <c r="AA18">
        <f>SUM($Z$4:Z18)/U18</f>
        <v>0.16393442622950818</v>
      </c>
      <c r="AB18">
        <f t="shared" si="15"/>
        <v>3.6647040140724625E-2</v>
      </c>
    </row>
    <row r="19" spans="1:28" ht="15.75" x14ac:dyDescent="0.25">
      <c r="A19" s="4">
        <v>42279</v>
      </c>
      <c r="B19">
        <v>2.56</v>
      </c>
      <c r="C19">
        <f t="shared" si="0"/>
        <v>8.4745762711864486E-2</v>
      </c>
      <c r="D19">
        <v>1.2697000000000001</v>
      </c>
      <c r="E19">
        <v>1.9929000000000001</v>
      </c>
      <c r="F19">
        <v>9.5782000000000007</v>
      </c>
      <c r="G19">
        <f t="shared" si="1"/>
        <v>11.571100000000001</v>
      </c>
      <c r="H19">
        <f t="shared" si="2"/>
        <v>14.154340540000002</v>
      </c>
      <c r="I19" s="15">
        <f t="shared" si="3"/>
        <v>3.6275402904606402E-4</v>
      </c>
      <c r="J19" s="15">
        <f t="shared" si="4"/>
        <v>1.0003627540290461</v>
      </c>
      <c r="K19">
        <f t="shared" si="5"/>
        <v>8.4383008682818422E-2</v>
      </c>
      <c r="L19" s="36">
        <f t="shared" si="6"/>
        <v>7.1204921543646096E-3</v>
      </c>
      <c r="M19" s="7"/>
      <c r="N19" s="7"/>
      <c r="O19" s="7">
        <f t="shared" si="7"/>
        <v>1.2418234550273703</v>
      </c>
      <c r="P19" s="7"/>
      <c r="Q19" s="7">
        <f t="shared" si="8"/>
        <v>1.2418234550273703</v>
      </c>
      <c r="R19" s="7">
        <f t="shared" si="9"/>
        <v>9</v>
      </c>
      <c r="S19" s="7">
        <f t="shared" si="10"/>
        <v>1.2418234550273703</v>
      </c>
      <c r="T19" s="7">
        <f t="shared" si="11"/>
        <v>10</v>
      </c>
      <c r="U19">
        <v>16</v>
      </c>
      <c r="V19">
        <f t="shared" si="12"/>
        <v>-0.42622950819672134</v>
      </c>
      <c r="W19">
        <f>SUM($V$4:V19)/U19</f>
        <v>0.12551229508196718</v>
      </c>
      <c r="X19">
        <f t="shared" si="13"/>
        <v>2.2913943587989535E-2</v>
      </c>
      <c r="Z19">
        <f t="shared" si="14"/>
        <v>-0.41803278688524592</v>
      </c>
      <c r="AA19">
        <f>SUM($Z$4:Z19)/U19</f>
        <v>0.12756147540983603</v>
      </c>
      <c r="AB19">
        <f t="shared" si="15"/>
        <v>2.3668261830886116E-2</v>
      </c>
    </row>
    <row r="20" spans="1:28" ht="15.75" x14ac:dyDescent="0.25">
      <c r="A20" s="4">
        <v>42282</v>
      </c>
      <c r="B20">
        <v>2.94</v>
      </c>
      <c r="C20">
        <f t="shared" si="0"/>
        <v>0.14843749999999994</v>
      </c>
      <c r="D20">
        <v>1.3296999999999999</v>
      </c>
      <c r="E20">
        <v>2.0562</v>
      </c>
      <c r="F20">
        <v>9.4962999999999997</v>
      </c>
      <c r="G20">
        <f t="shared" si="1"/>
        <v>11.5525</v>
      </c>
      <c r="H20">
        <f t="shared" si="2"/>
        <v>14.68343011</v>
      </c>
      <c r="I20" s="15">
        <f t="shared" si="3"/>
        <v>3.7542761929287849E-4</v>
      </c>
      <c r="J20" s="15">
        <f t="shared" si="4"/>
        <v>1.0003754276192929</v>
      </c>
      <c r="K20">
        <f t="shared" si="5"/>
        <v>0.14806207238070707</v>
      </c>
      <c r="L20" s="36">
        <f t="shared" si="6"/>
        <v>2.1922377277669738E-2</v>
      </c>
      <c r="M20" s="7"/>
      <c r="N20" s="7"/>
      <c r="O20" s="7">
        <f t="shared" si="7"/>
        <v>2.1751313954463751</v>
      </c>
      <c r="P20" s="7"/>
      <c r="Q20" s="7">
        <f t="shared" si="8"/>
        <v>2.1751313954463751</v>
      </c>
      <c r="R20" s="7">
        <f t="shared" si="9"/>
        <v>5</v>
      </c>
      <c r="S20" s="7">
        <f t="shared" si="10"/>
        <v>2.1751313954463751</v>
      </c>
      <c r="T20" s="7">
        <f t="shared" si="11"/>
        <v>5</v>
      </c>
      <c r="U20">
        <v>17</v>
      </c>
      <c r="V20">
        <f t="shared" si="12"/>
        <v>-0.45901639344262296</v>
      </c>
      <c r="W20">
        <f>SUM($V$4:V20)/U20</f>
        <v>9.1128254580520693E-2</v>
      </c>
      <c r="X20">
        <f t="shared" si="13"/>
        <v>1.2834009028106112E-2</v>
      </c>
      <c r="Z20">
        <f t="shared" si="14"/>
        <v>-0.45901639344262296</v>
      </c>
      <c r="AA20">
        <f>SUM($Z$4:Z20)/U20</f>
        <v>9.3056894889103153E-2</v>
      </c>
      <c r="AB20">
        <f t="shared" si="15"/>
        <v>1.3382996060802461E-2</v>
      </c>
    </row>
    <row r="21" spans="1:28" ht="15.75" x14ac:dyDescent="0.25">
      <c r="A21" s="4">
        <v>42283</v>
      </c>
      <c r="B21">
        <v>3.51</v>
      </c>
      <c r="C21">
        <f t="shared" si="0"/>
        <v>0.1938775510204081</v>
      </c>
      <c r="D21">
        <v>1.3065</v>
      </c>
      <c r="E21">
        <v>2.0314999999999999</v>
      </c>
      <c r="F21">
        <v>9.4918999999999993</v>
      </c>
      <c r="G21">
        <f t="shared" si="1"/>
        <v>11.523399999999999</v>
      </c>
      <c r="H21">
        <f t="shared" si="2"/>
        <v>14.432667349999999</v>
      </c>
      <c r="I21" s="15">
        <f t="shared" si="3"/>
        <v>3.6942823812124992E-4</v>
      </c>
      <c r="J21" s="15">
        <f t="shared" si="4"/>
        <v>1.0003694282381212</v>
      </c>
      <c r="K21">
        <f t="shared" si="5"/>
        <v>0.19350812278228685</v>
      </c>
      <c r="L21" s="36">
        <f t="shared" si="6"/>
        <v>3.7445393582724605E-2</v>
      </c>
      <c r="M21" s="7"/>
      <c r="N21" s="7"/>
      <c r="O21" s="7">
        <f t="shared" si="7"/>
        <v>2.840987945072817</v>
      </c>
      <c r="P21" s="7"/>
      <c r="Q21" s="7">
        <f t="shared" si="8"/>
        <v>2.840987945072817</v>
      </c>
      <c r="R21" s="7">
        <f t="shared" si="9"/>
        <v>3</v>
      </c>
      <c r="S21" s="7">
        <f t="shared" si="10"/>
        <v>2.840987945072817</v>
      </c>
      <c r="T21" s="7">
        <f t="shared" si="11"/>
        <v>3</v>
      </c>
      <c r="U21">
        <v>18</v>
      </c>
      <c r="V21">
        <f t="shared" si="12"/>
        <v>-0.47540983606557374</v>
      </c>
      <c r="W21">
        <f>SUM($V$4:V21)/U21</f>
        <v>5.9653916211293234E-2</v>
      </c>
      <c r="X21">
        <f t="shared" si="13"/>
        <v>5.8231468134719898E-3</v>
      </c>
      <c r="Z21">
        <f t="shared" si="14"/>
        <v>-0.47540983606557374</v>
      </c>
      <c r="AA21">
        <f>SUM($Z$4:Z21)/U21</f>
        <v>6.1475409836065552E-2</v>
      </c>
      <c r="AB21">
        <f t="shared" si="15"/>
        <v>6.1841880237472778E-3</v>
      </c>
    </row>
    <row r="22" spans="1:28" ht="15.75" x14ac:dyDescent="0.25">
      <c r="A22" s="4">
        <v>42284</v>
      </c>
      <c r="B22">
        <v>2.94</v>
      </c>
      <c r="C22">
        <f t="shared" si="0"/>
        <v>-0.16239316239316237</v>
      </c>
      <c r="D22">
        <v>1.2685999999999999</v>
      </c>
      <c r="E22">
        <v>2.0668000000000002</v>
      </c>
      <c r="F22">
        <v>9.4591999999999992</v>
      </c>
      <c r="G22">
        <f t="shared" si="1"/>
        <v>11.526</v>
      </c>
      <c r="H22">
        <f t="shared" si="2"/>
        <v>14.06674112</v>
      </c>
      <c r="I22" s="15">
        <f t="shared" si="3"/>
        <v>3.6065005837926378E-4</v>
      </c>
      <c r="J22" s="15">
        <f t="shared" si="4"/>
        <v>1.0003606500583793</v>
      </c>
      <c r="K22">
        <f t="shared" si="5"/>
        <v>-0.16275381245154164</v>
      </c>
      <c r="L22" s="36">
        <f t="shared" si="6"/>
        <v>2.648880346751159E-2</v>
      </c>
      <c r="M22" s="7"/>
      <c r="N22" s="7"/>
      <c r="O22" s="7">
        <f t="shared" si="7"/>
        <v>-2.3796309283515908</v>
      </c>
      <c r="P22" s="7"/>
      <c r="Q22" s="7">
        <f t="shared" si="8"/>
        <v>-2.3796309283515908</v>
      </c>
      <c r="R22" s="7">
        <f t="shared" si="9"/>
        <v>121</v>
      </c>
      <c r="S22" s="7">
        <f t="shared" si="10"/>
        <v>-2.3796309283515908</v>
      </c>
      <c r="T22" s="7">
        <f t="shared" si="11"/>
        <v>121</v>
      </c>
      <c r="U22">
        <v>19</v>
      </c>
      <c r="V22">
        <f t="shared" si="12"/>
        <v>0.49180327868852458</v>
      </c>
      <c r="W22">
        <f>SUM($V$4:V22)/U22</f>
        <v>8.2398619499568573E-2</v>
      </c>
      <c r="X22">
        <f t="shared" si="13"/>
        <v>1.1727374310296268E-2</v>
      </c>
      <c r="Z22">
        <f t="shared" si="14"/>
        <v>0.49180327868852458</v>
      </c>
      <c r="AA22">
        <f>SUM($Z$4:Z22)/U22</f>
        <v>8.4124245038826553E-2</v>
      </c>
      <c r="AB22">
        <f t="shared" si="15"/>
        <v>1.2223716678518013E-2</v>
      </c>
    </row>
    <row r="23" spans="1:28" ht="15.75" x14ac:dyDescent="0.25">
      <c r="A23" s="4">
        <v>42285</v>
      </c>
      <c r="B23">
        <v>3.12</v>
      </c>
      <c r="C23">
        <f t="shared" si="0"/>
        <v>6.1224489795918421E-2</v>
      </c>
      <c r="D23">
        <v>1.2799</v>
      </c>
      <c r="E23">
        <v>2.1040000000000001</v>
      </c>
      <c r="F23">
        <v>9.4025999999999996</v>
      </c>
      <c r="G23">
        <f t="shared" si="1"/>
        <v>11.506599999999999</v>
      </c>
      <c r="H23">
        <f t="shared" si="2"/>
        <v>14.138387739999999</v>
      </c>
      <c r="I23" s="15">
        <f t="shared" si="3"/>
        <v>3.6237099321256849E-4</v>
      </c>
      <c r="J23" s="15">
        <f t="shared" si="4"/>
        <v>1.0003623709932126</v>
      </c>
      <c r="K23">
        <f t="shared" si="5"/>
        <v>6.0862118802705853E-2</v>
      </c>
      <c r="L23" s="36">
        <f t="shared" si="6"/>
        <v>3.7041975051546813E-3</v>
      </c>
      <c r="M23" s="7"/>
      <c r="N23" s="7"/>
      <c r="O23" s="7">
        <f t="shared" si="7"/>
        <v>0.89715408791773277</v>
      </c>
      <c r="P23" s="7"/>
      <c r="Q23" s="7">
        <f t="shared" si="8"/>
        <v>0.89715408791773277</v>
      </c>
      <c r="R23" s="7">
        <f t="shared" si="9"/>
        <v>14</v>
      </c>
      <c r="S23" s="7">
        <f t="shared" si="10"/>
        <v>0.89715408791773277</v>
      </c>
      <c r="T23" s="7">
        <f t="shared" si="11"/>
        <v>15</v>
      </c>
      <c r="U23">
        <v>20</v>
      </c>
      <c r="V23">
        <f t="shared" si="12"/>
        <v>-0.38524590163934425</v>
      </c>
      <c r="W23">
        <f>SUM($V$4:V23)/U23</f>
        <v>5.9016393442622925E-2</v>
      </c>
      <c r="X23">
        <f t="shared" si="13"/>
        <v>6.3326085363172111E-3</v>
      </c>
      <c r="Z23">
        <f t="shared" si="14"/>
        <v>-0.37704918032786883</v>
      </c>
      <c r="AA23">
        <f>SUM($Z$4:Z23)/U23</f>
        <v>6.1065573770491786E-2</v>
      </c>
      <c r="AB23">
        <f t="shared" si="15"/>
        <v>6.7800078180352266E-3</v>
      </c>
    </row>
    <row r="24" spans="1:28" ht="15.75" x14ac:dyDescent="0.25">
      <c r="A24" s="4">
        <v>42286</v>
      </c>
      <c r="B24">
        <v>3.05</v>
      </c>
      <c r="C24">
        <f t="shared" si="0"/>
        <v>-2.2435897435897526E-2</v>
      </c>
      <c r="D24">
        <v>1.2798</v>
      </c>
      <c r="E24">
        <v>2.0880999999999998</v>
      </c>
      <c r="F24">
        <v>9.3792000000000009</v>
      </c>
      <c r="G24">
        <f t="shared" si="1"/>
        <v>11.467300000000002</v>
      </c>
      <c r="H24">
        <f t="shared" si="2"/>
        <v>14.091600160000002</v>
      </c>
      <c r="I24" s="15">
        <f t="shared" si="3"/>
        <v>3.6124728872288792E-4</v>
      </c>
      <c r="J24" s="15">
        <f t="shared" si="4"/>
        <v>1.0003612472887229</v>
      </c>
      <c r="K24">
        <f t="shared" si="5"/>
        <v>-2.2797144724620414E-2</v>
      </c>
      <c r="L24" s="36">
        <f t="shared" si="6"/>
        <v>5.1970980759528842E-4</v>
      </c>
      <c r="M24" s="7"/>
      <c r="N24" s="7"/>
      <c r="O24" s="7">
        <f t="shared" si="7"/>
        <v>-0.3287647993117343</v>
      </c>
      <c r="P24" s="7"/>
      <c r="Q24" s="7">
        <f t="shared" si="8"/>
        <v>-0.3287647993117343</v>
      </c>
      <c r="R24" s="7">
        <f t="shared" si="9"/>
        <v>75</v>
      </c>
      <c r="S24" s="7">
        <f t="shared" si="10"/>
        <v>-0.3287647993117343</v>
      </c>
      <c r="T24" s="7">
        <f t="shared" si="11"/>
        <v>75</v>
      </c>
      <c r="U24">
        <v>21</v>
      </c>
      <c r="V24">
        <f t="shared" si="12"/>
        <v>0.11475409836065575</v>
      </c>
      <c r="W24">
        <f>SUM($V$4:V24)/U24</f>
        <v>6.167056986729115E-2</v>
      </c>
      <c r="X24">
        <f t="shared" si="13"/>
        <v>7.2607675402622928E-3</v>
      </c>
      <c r="Z24">
        <f t="shared" si="14"/>
        <v>0.11475409836065575</v>
      </c>
      <c r="AA24">
        <f>SUM($Z$4:Z24)/U24</f>
        <v>6.3622170179547216E-2</v>
      </c>
      <c r="AB24">
        <f t="shared" si="15"/>
        <v>7.7275810277691471E-3</v>
      </c>
    </row>
    <row r="25" spans="1:28" ht="15.75" x14ac:dyDescent="0.25">
      <c r="A25" s="4">
        <v>42289</v>
      </c>
      <c r="B25">
        <v>2.96</v>
      </c>
      <c r="C25">
        <f t="shared" si="0"/>
        <v>-2.9508196721311431E-2</v>
      </c>
      <c r="D25">
        <v>1.2695000000000001</v>
      </c>
      <c r="E25">
        <v>2.0880999999999998</v>
      </c>
      <c r="F25">
        <v>9.3475000000000001</v>
      </c>
      <c r="G25">
        <f t="shared" si="1"/>
        <v>11.435600000000001</v>
      </c>
      <c r="H25">
        <f t="shared" si="2"/>
        <v>13.954751250000001</v>
      </c>
      <c r="I25" s="15">
        <f t="shared" si="3"/>
        <v>3.5795792769155454E-4</v>
      </c>
      <c r="J25" s="15">
        <f t="shared" si="4"/>
        <v>1.0003579579276916</v>
      </c>
      <c r="K25">
        <f t="shared" si="5"/>
        <v>-2.9866154649002986E-2</v>
      </c>
      <c r="L25" s="36">
        <f t="shared" si="6"/>
        <v>8.9198719351816266E-4</v>
      </c>
      <c r="M25" s="7"/>
      <c r="N25" s="7"/>
      <c r="O25" s="7">
        <f t="shared" si="7"/>
        <v>-0.43239885548821771</v>
      </c>
      <c r="P25" s="7"/>
      <c r="Q25" s="7">
        <f t="shared" si="8"/>
        <v>-0.43239885548821771</v>
      </c>
      <c r="R25" s="7">
        <f t="shared" si="9"/>
        <v>80</v>
      </c>
      <c r="S25" s="7">
        <f t="shared" si="10"/>
        <v>-0.43239885548821771</v>
      </c>
      <c r="T25" s="7">
        <f t="shared" si="11"/>
        <v>80</v>
      </c>
      <c r="U25">
        <v>22</v>
      </c>
      <c r="V25">
        <f t="shared" si="12"/>
        <v>0.15573770491803274</v>
      </c>
      <c r="W25">
        <f>SUM($V$4:V25)/U25</f>
        <v>6.5946348733233948E-2</v>
      </c>
      <c r="X25">
        <f t="shared" si="13"/>
        <v>8.6978418224906134E-3</v>
      </c>
      <c r="Z25">
        <f t="shared" si="14"/>
        <v>0.15573770491803274</v>
      </c>
      <c r="AA25">
        <f>SUM($Z$4:Z25)/U25</f>
        <v>6.780923994038747E-2</v>
      </c>
      <c r="AB25">
        <f t="shared" si="15"/>
        <v>9.1961860425860791E-3</v>
      </c>
    </row>
    <row r="26" spans="1:28" ht="15.75" x14ac:dyDescent="0.25">
      <c r="A26" s="4">
        <v>42290</v>
      </c>
      <c r="B26">
        <v>2.85</v>
      </c>
      <c r="C26">
        <f t="shared" si="0"/>
        <v>-3.7162162162162123E-2</v>
      </c>
      <c r="D26">
        <v>1.2748999999999999</v>
      </c>
      <c r="E26">
        <v>2.0438999999999998</v>
      </c>
      <c r="F26">
        <v>9.3893000000000004</v>
      </c>
      <c r="G26">
        <f t="shared" si="1"/>
        <v>11.433199999999999</v>
      </c>
      <c r="H26">
        <f t="shared" si="2"/>
        <v>14.014318569999997</v>
      </c>
      <c r="I26" s="15">
        <f t="shared" si="3"/>
        <v>3.5939019809361206E-4</v>
      </c>
      <c r="J26" s="15">
        <f t="shared" si="4"/>
        <v>1.0003593901980936</v>
      </c>
      <c r="K26">
        <f t="shared" si="5"/>
        <v>-3.7521552360255735E-2</v>
      </c>
      <c r="L26" s="36">
        <f t="shared" si="6"/>
        <v>1.4078668915234126E-3</v>
      </c>
      <c r="M26" s="7"/>
      <c r="N26" s="7"/>
      <c r="O26" s="7">
        <f t="shared" si="7"/>
        <v>-0.54455636642754168</v>
      </c>
      <c r="P26" s="7"/>
      <c r="Q26" s="7">
        <f t="shared" si="8"/>
        <v>-0.54455636642754168</v>
      </c>
      <c r="R26" s="7">
        <f t="shared" si="9"/>
        <v>90</v>
      </c>
      <c r="S26" s="7">
        <f t="shared" si="10"/>
        <v>-0.54455636642754168</v>
      </c>
      <c r="T26" s="7">
        <f t="shared" si="11"/>
        <v>90</v>
      </c>
      <c r="U26">
        <v>23</v>
      </c>
      <c r="V26">
        <f t="shared" si="12"/>
        <v>0.23770491803278693</v>
      </c>
      <c r="W26">
        <f>SUM($V$4:V26)/U26</f>
        <v>7.3414112615823215E-2</v>
      </c>
      <c r="X26">
        <f t="shared" si="13"/>
        <v>1.1269230401534708E-2</v>
      </c>
      <c r="Z26">
        <f t="shared" si="14"/>
        <v>0.23770491803278693</v>
      </c>
      <c r="AA26">
        <f>SUM($Z$4:Z26)/U26</f>
        <v>7.5196008553100491E-2</v>
      </c>
      <c r="AB26">
        <f t="shared" si="15"/>
        <v>1.1822919377573921E-2</v>
      </c>
    </row>
    <row r="27" spans="1:28" ht="15.75" x14ac:dyDescent="0.25">
      <c r="A27" s="4">
        <v>42291</v>
      </c>
      <c r="B27">
        <v>2.83</v>
      </c>
      <c r="C27">
        <f t="shared" si="0"/>
        <v>-7.017543859649129E-3</v>
      </c>
      <c r="D27">
        <v>1.2745</v>
      </c>
      <c r="E27">
        <v>1.9718</v>
      </c>
      <c r="F27">
        <v>9.4246999999999996</v>
      </c>
      <c r="G27">
        <f t="shared" si="1"/>
        <v>11.3965</v>
      </c>
      <c r="H27">
        <f t="shared" si="2"/>
        <v>13.98358015</v>
      </c>
      <c r="I27" s="15">
        <f t="shared" si="3"/>
        <v>3.5865119931188794E-4</v>
      </c>
      <c r="J27" s="15">
        <f t="shared" si="4"/>
        <v>1.0003586511993119</v>
      </c>
      <c r="K27">
        <f t="shared" si="5"/>
        <v>-7.3761950589610169E-3</v>
      </c>
      <c r="L27" s="36">
        <f t="shared" si="6"/>
        <v>5.4408253547840917E-5</v>
      </c>
      <c r="M27" s="7"/>
      <c r="N27" s="7"/>
      <c r="O27" s="7">
        <f t="shared" si="7"/>
        <v>-0.10283169662682784</v>
      </c>
      <c r="P27" s="7"/>
      <c r="Q27" s="7">
        <f t="shared" si="8"/>
        <v>-0.10283169662682784</v>
      </c>
      <c r="R27" s="7">
        <f t="shared" si="9"/>
        <v>56</v>
      </c>
      <c r="S27" s="7">
        <f t="shared" si="10"/>
        <v>-0.10283169662682784</v>
      </c>
      <c r="T27" s="7">
        <f t="shared" si="11"/>
        <v>57</v>
      </c>
      <c r="U27">
        <v>24</v>
      </c>
      <c r="V27">
        <f t="shared" si="12"/>
        <v>-4.0983606557377039E-2</v>
      </c>
      <c r="W27">
        <f>SUM($V$4:V27)/U27</f>
        <v>6.8647540983606536E-2</v>
      </c>
      <c r="X27">
        <f t="shared" si="13"/>
        <v>1.0281785199482047E-2</v>
      </c>
      <c r="Z27">
        <f t="shared" si="14"/>
        <v>-3.278688524590162E-2</v>
      </c>
      <c r="AA27">
        <f>SUM($Z$4:Z27)/U27</f>
        <v>7.0696721311475405E-2</v>
      </c>
      <c r="AB27">
        <f t="shared" si="15"/>
        <v>1.0904784881874373E-2</v>
      </c>
    </row>
    <row r="28" spans="1:28" ht="15.75" x14ac:dyDescent="0.25">
      <c r="A28" s="4">
        <v>42292</v>
      </c>
      <c r="B28">
        <v>2.94</v>
      </c>
      <c r="C28">
        <f t="shared" si="0"/>
        <v>3.8869257950529992E-2</v>
      </c>
      <c r="D28">
        <v>1.2961</v>
      </c>
      <c r="E28">
        <v>2.0175000000000001</v>
      </c>
      <c r="F28">
        <v>9.3559000000000001</v>
      </c>
      <c r="G28">
        <f t="shared" si="1"/>
        <v>11.3734</v>
      </c>
      <c r="H28">
        <f t="shared" si="2"/>
        <v>14.143681990000001</v>
      </c>
      <c r="I28" s="15">
        <f t="shared" si="3"/>
        <v>3.6249811709554436E-4</v>
      </c>
      <c r="J28" s="15">
        <f t="shared" si="4"/>
        <v>1.0003624981170955</v>
      </c>
      <c r="K28">
        <f t="shared" si="5"/>
        <v>3.8506759833434448E-2</v>
      </c>
      <c r="L28" s="36">
        <f t="shared" si="6"/>
        <v>1.4827705528698005E-3</v>
      </c>
      <c r="M28" s="7"/>
      <c r="N28" s="7"/>
      <c r="O28" s="7">
        <f t="shared" si="7"/>
        <v>0.56957132318923087</v>
      </c>
      <c r="P28" s="7"/>
      <c r="Q28" s="7">
        <f t="shared" si="8"/>
        <v>0.56957132318923087</v>
      </c>
      <c r="R28" s="7">
        <f t="shared" si="9"/>
        <v>28</v>
      </c>
      <c r="S28" s="7">
        <f t="shared" si="10"/>
        <v>0.56957132318923087</v>
      </c>
      <c r="T28" s="7">
        <f t="shared" si="11"/>
        <v>29</v>
      </c>
      <c r="U28">
        <v>25</v>
      </c>
      <c r="V28">
        <f t="shared" si="12"/>
        <v>-0.27049180327868849</v>
      </c>
      <c r="W28">
        <f>SUM($V$4:V28)/U28</f>
        <v>5.5081967213114737E-2</v>
      </c>
      <c r="X28">
        <f t="shared" si="13"/>
        <v>6.8955070728787442E-3</v>
      </c>
      <c r="Z28">
        <f t="shared" si="14"/>
        <v>-0.26229508196721313</v>
      </c>
      <c r="AA28">
        <f>SUM($Z$4:Z28)/U28</f>
        <v>5.7377049180327856E-2</v>
      </c>
      <c r="AB28">
        <f t="shared" si="15"/>
        <v>7.4821040287312776E-3</v>
      </c>
    </row>
    <row r="29" spans="1:28" ht="15.75" x14ac:dyDescent="0.25">
      <c r="A29" s="4">
        <v>42293</v>
      </c>
      <c r="B29">
        <v>2.81</v>
      </c>
      <c r="C29">
        <f t="shared" si="0"/>
        <v>-4.4217687074829898E-2</v>
      </c>
      <c r="D29">
        <v>1.2988</v>
      </c>
      <c r="E29">
        <v>2.0333999999999999</v>
      </c>
      <c r="F29">
        <v>9.3609000000000009</v>
      </c>
      <c r="G29">
        <f t="shared" si="1"/>
        <v>11.394300000000001</v>
      </c>
      <c r="H29">
        <f t="shared" si="2"/>
        <v>14.191336920000001</v>
      </c>
      <c r="I29" s="15">
        <f t="shared" si="3"/>
        <v>3.636421278350177E-4</v>
      </c>
      <c r="J29" s="15">
        <f t="shared" si="4"/>
        <v>1.000363642127835</v>
      </c>
      <c r="K29">
        <f t="shared" si="5"/>
        <v>-4.4581329202664916E-2</v>
      </c>
      <c r="L29" s="36">
        <f t="shared" si="6"/>
        <v>1.9874949134763838E-3</v>
      </c>
      <c r="M29" s="7"/>
      <c r="N29" s="7"/>
      <c r="O29" s="7">
        <f t="shared" si="7"/>
        <v>-0.64794461905169476</v>
      </c>
      <c r="P29" s="7"/>
      <c r="Q29" s="7">
        <f t="shared" si="8"/>
        <v>-0.64794461905169476</v>
      </c>
      <c r="R29" s="7">
        <f t="shared" si="9"/>
        <v>95</v>
      </c>
      <c r="S29" s="7">
        <f t="shared" si="10"/>
        <v>-0.64794461905169476</v>
      </c>
      <c r="T29" s="7">
        <f t="shared" si="11"/>
        <v>95</v>
      </c>
      <c r="U29">
        <v>26</v>
      </c>
      <c r="V29">
        <f t="shared" si="12"/>
        <v>0.27868852459016391</v>
      </c>
      <c r="W29">
        <f>SUM($V$4:V29)/U29</f>
        <v>6.3682219419924316E-2</v>
      </c>
      <c r="X29">
        <f t="shared" si="13"/>
        <v>9.5855501660392761E-3</v>
      </c>
      <c r="Z29">
        <f t="shared" si="14"/>
        <v>0.27868852459016391</v>
      </c>
      <c r="AA29">
        <f>SUM($Z$4:Z29)/U29</f>
        <v>6.5889029003783087E-2</v>
      </c>
      <c r="AB29">
        <f t="shared" si="15"/>
        <v>1.0261406156326872E-2</v>
      </c>
    </row>
    <row r="30" spans="1:28" ht="15.75" x14ac:dyDescent="0.25">
      <c r="A30" s="4">
        <v>42296</v>
      </c>
      <c r="B30">
        <v>2.71</v>
      </c>
      <c r="C30">
        <f t="shared" si="0"/>
        <v>-3.5587188612099675E-2</v>
      </c>
      <c r="D30">
        <v>1.2966</v>
      </c>
      <c r="E30">
        <v>2.0228000000000002</v>
      </c>
      <c r="F30">
        <v>9.3887</v>
      </c>
      <c r="G30">
        <f t="shared" si="1"/>
        <v>11.4115</v>
      </c>
      <c r="H30">
        <f t="shared" si="2"/>
        <v>14.19618842</v>
      </c>
      <c r="I30" s="15">
        <f t="shared" si="3"/>
        <v>3.6375856690096242E-4</v>
      </c>
      <c r="J30" s="15">
        <f t="shared" si="4"/>
        <v>1.000363758566901</v>
      </c>
      <c r="K30">
        <f t="shared" si="5"/>
        <v>-3.5950947179000638E-2</v>
      </c>
      <c r="L30" s="36">
        <f t="shared" si="6"/>
        <v>1.292470603067294E-3</v>
      </c>
      <c r="M30" s="7"/>
      <c r="N30" s="7"/>
      <c r="O30" s="7">
        <f t="shared" si="7"/>
        <v>-0.52147746510046145</v>
      </c>
      <c r="P30" s="7"/>
      <c r="Q30" s="7">
        <f t="shared" si="8"/>
        <v>-0.52147746510046145</v>
      </c>
      <c r="R30" s="7">
        <f t="shared" si="9"/>
        <v>87</v>
      </c>
      <c r="S30" s="7">
        <f t="shared" si="10"/>
        <v>-0.52147746510046145</v>
      </c>
      <c r="T30" s="7">
        <f t="shared" si="11"/>
        <v>87</v>
      </c>
      <c r="U30">
        <v>27</v>
      </c>
      <c r="V30">
        <f t="shared" si="12"/>
        <v>0.21311475409836067</v>
      </c>
      <c r="W30">
        <f>SUM($V$4:V30)/U30</f>
        <v>6.921675774134789E-2</v>
      </c>
      <c r="X30">
        <f t="shared" si="13"/>
        <v>1.1759627991823634E-2</v>
      </c>
      <c r="Z30">
        <f t="shared" si="14"/>
        <v>0.21311475409836067</v>
      </c>
      <c r="AA30">
        <f>SUM($Z$4:Z30)/U30</f>
        <v>7.1341833636915583E-2</v>
      </c>
      <c r="AB30">
        <f t="shared" si="15"/>
        <v>1.249279501093529E-2</v>
      </c>
    </row>
    <row r="31" spans="1:28" ht="15.75" x14ac:dyDescent="0.25">
      <c r="A31" s="4">
        <v>42297</v>
      </c>
      <c r="B31">
        <v>2.66</v>
      </c>
      <c r="C31">
        <f t="shared" si="0"/>
        <v>-1.8450184501844952E-2</v>
      </c>
      <c r="D31">
        <v>1.2972999999999999</v>
      </c>
      <c r="E31">
        <v>2.0670000000000002</v>
      </c>
      <c r="F31">
        <v>9.3926999999999996</v>
      </c>
      <c r="G31">
        <f t="shared" si="1"/>
        <v>11.4597</v>
      </c>
      <c r="H31">
        <f t="shared" si="2"/>
        <v>14.252149709999999</v>
      </c>
      <c r="I31" s="15">
        <f t="shared" si="3"/>
        <v>3.6510131669675872E-4</v>
      </c>
      <c r="J31" s="15">
        <f t="shared" si="4"/>
        <v>1.0003651013166968</v>
      </c>
      <c r="K31">
        <f t="shared" si="5"/>
        <v>-1.8815285818541711E-2</v>
      </c>
      <c r="L31" s="36">
        <f t="shared" si="6"/>
        <v>3.5401498043341684E-4</v>
      </c>
      <c r="M31" s="7"/>
      <c r="N31" s="7"/>
      <c r="O31" s="7">
        <f t="shared" si="7"/>
        <v>-0.27036008799488748</v>
      </c>
      <c r="P31" s="7"/>
      <c r="Q31" s="7">
        <f t="shared" si="8"/>
        <v>-0.27036008799488748</v>
      </c>
      <c r="R31" s="7">
        <f t="shared" si="9"/>
        <v>72</v>
      </c>
      <c r="S31" s="7">
        <f t="shared" si="10"/>
        <v>-0.27036008799488748</v>
      </c>
      <c r="T31" s="7">
        <f t="shared" si="11"/>
        <v>72</v>
      </c>
      <c r="U31">
        <v>28</v>
      </c>
      <c r="V31">
        <f t="shared" si="12"/>
        <v>9.0163934426229497E-2</v>
      </c>
      <c r="W31">
        <f>SUM($V$4:V31)/U31</f>
        <v>6.9964871194379372E-2</v>
      </c>
      <c r="X31">
        <f t="shared" si="13"/>
        <v>1.2460211784990065E-2</v>
      </c>
      <c r="Z31">
        <f t="shared" si="14"/>
        <v>9.0163934426229497E-2</v>
      </c>
      <c r="AA31">
        <f>SUM($Z$4:Z31)/U31</f>
        <v>7.201405152224824E-2</v>
      </c>
      <c r="AB31">
        <f t="shared" si="15"/>
        <v>1.320078738783388E-2</v>
      </c>
    </row>
    <row r="32" spans="1:28" ht="15.75" x14ac:dyDescent="0.25">
      <c r="A32" s="4">
        <v>42298</v>
      </c>
      <c r="B32">
        <v>2.6</v>
      </c>
      <c r="C32">
        <f t="shared" si="0"/>
        <v>-2.2556390977443629E-2</v>
      </c>
      <c r="D32">
        <v>1.2993999999999999</v>
      </c>
      <c r="E32">
        <v>2.0228000000000002</v>
      </c>
      <c r="F32">
        <v>9.407</v>
      </c>
      <c r="G32">
        <f t="shared" si="1"/>
        <v>11.4298</v>
      </c>
      <c r="H32">
        <f t="shared" si="2"/>
        <v>14.246255799999998</v>
      </c>
      <c r="I32" s="15">
        <f t="shared" si="3"/>
        <v>3.6495992758722728E-4</v>
      </c>
      <c r="J32" s="15">
        <f t="shared" si="4"/>
        <v>1.0003649599275872</v>
      </c>
      <c r="K32">
        <f t="shared" si="5"/>
        <v>-2.2921350905030856E-2</v>
      </c>
      <c r="L32" s="36">
        <f t="shared" si="6"/>
        <v>5.2538832731155883E-4</v>
      </c>
      <c r="M32" s="7"/>
      <c r="N32" s="7"/>
      <c r="O32" s="7">
        <f t="shared" si="7"/>
        <v>-0.33053045344337523</v>
      </c>
      <c r="P32" s="7"/>
      <c r="Q32" s="7">
        <f t="shared" si="8"/>
        <v>-0.33053045344337523</v>
      </c>
      <c r="R32" s="7">
        <f t="shared" si="9"/>
        <v>76</v>
      </c>
      <c r="S32" s="7">
        <f t="shared" si="10"/>
        <v>-0.33053045344337523</v>
      </c>
      <c r="T32" s="7">
        <f t="shared" si="11"/>
        <v>76</v>
      </c>
      <c r="U32">
        <v>29</v>
      </c>
      <c r="V32">
        <f t="shared" si="12"/>
        <v>0.12295081967213117</v>
      </c>
      <c r="W32">
        <f>SUM($V$4:V32)/U32</f>
        <v>7.1791972866025983E-2</v>
      </c>
      <c r="X32">
        <f t="shared" si="13"/>
        <v>1.3588048515626373E-2</v>
      </c>
      <c r="Z32">
        <f t="shared" si="14"/>
        <v>0.12295081967213117</v>
      </c>
      <c r="AA32">
        <f>SUM($Z$4:Z32)/U32</f>
        <v>7.3770491803278687E-2</v>
      </c>
      <c r="AB32">
        <f t="shared" si="15"/>
        <v>1.4347316215093692E-2</v>
      </c>
    </row>
    <row r="33" spans="1:28" ht="15.75" x14ac:dyDescent="0.25">
      <c r="A33" s="4">
        <v>42299</v>
      </c>
      <c r="B33">
        <v>2.62</v>
      </c>
      <c r="C33">
        <f t="shared" si="0"/>
        <v>7.6923076923076988E-3</v>
      </c>
      <c r="D33">
        <v>1.2925</v>
      </c>
      <c r="E33">
        <v>2.0263</v>
      </c>
      <c r="F33">
        <v>9.3343000000000007</v>
      </c>
      <c r="G33">
        <f t="shared" si="1"/>
        <v>11.360600000000002</v>
      </c>
      <c r="H33">
        <f t="shared" si="2"/>
        <v>14.090882750000002</v>
      </c>
      <c r="I33" s="15">
        <f t="shared" si="3"/>
        <v>3.6123005499977268E-4</v>
      </c>
      <c r="J33" s="15">
        <f t="shared" si="4"/>
        <v>1.0003612300549998</v>
      </c>
      <c r="K33">
        <f t="shared" si="5"/>
        <v>7.3310776373079261E-3</v>
      </c>
      <c r="L33" s="36">
        <f t="shared" si="6"/>
        <v>5.3744699324236363E-5</v>
      </c>
      <c r="M33" s="7"/>
      <c r="N33" s="7"/>
      <c r="O33" s="7">
        <f t="shared" si="7"/>
        <v>0.11271935976402282</v>
      </c>
      <c r="P33" s="7"/>
      <c r="Q33" s="7">
        <f t="shared" si="8"/>
        <v>0.11271935976402282</v>
      </c>
      <c r="R33" s="7">
        <f t="shared" si="9"/>
        <v>50</v>
      </c>
      <c r="S33" s="7">
        <f t="shared" si="10"/>
        <v>0.11271935976402282</v>
      </c>
      <c r="T33" s="7">
        <f t="shared" si="11"/>
        <v>51</v>
      </c>
      <c r="U33">
        <v>30</v>
      </c>
      <c r="V33">
        <f t="shared" si="12"/>
        <v>-9.0163934426229497E-2</v>
      </c>
      <c r="W33">
        <f>SUM($V$4:V33)/U33</f>
        <v>6.6393442622950799E-2</v>
      </c>
      <c r="X33">
        <f t="shared" si="13"/>
        <v>1.2022061518164706E-2</v>
      </c>
      <c r="Z33">
        <f t="shared" si="14"/>
        <v>-8.1967213114754078E-2</v>
      </c>
      <c r="AA33">
        <f>SUM($Z$4:Z33)/U33</f>
        <v>6.8579234972677608E-2</v>
      </c>
      <c r="AB33">
        <f t="shared" si="15"/>
        <v>1.2826667643921074E-2</v>
      </c>
    </row>
    <row r="34" spans="1:28" ht="15.75" x14ac:dyDescent="0.25">
      <c r="A34" s="4">
        <v>42300</v>
      </c>
      <c r="B34">
        <v>2.65</v>
      </c>
      <c r="C34">
        <f t="shared" si="0"/>
        <v>1.1450381679389238E-2</v>
      </c>
      <c r="D34">
        <v>1.29</v>
      </c>
      <c r="E34">
        <v>2.0865999999999998</v>
      </c>
      <c r="F34">
        <v>9.3175000000000008</v>
      </c>
      <c r="G34">
        <f t="shared" si="1"/>
        <v>11.4041</v>
      </c>
      <c r="H34">
        <f t="shared" si="2"/>
        <v>14.106175</v>
      </c>
      <c r="I34" s="15">
        <f t="shared" si="3"/>
        <v>3.6159738416530196E-4</v>
      </c>
      <c r="J34" s="15">
        <f t="shared" si="4"/>
        <v>1.0003615973841653</v>
      </c>
      <c r="K34">
        <f t="shared" si="5"/>
        <v>1.1088784295223936E-2</v>
      </c>
      <c r="L34" s="36">
        <f t="shared" si="6"/>
        <v>1.2296113714600502E-4</v>
      </c>
      <c r="M34" s="7"/>
      <c r="N34" s="7"/>
      <c r="O34" s="7">
        <f t="shared" si="7"/>
        <v>0.16778835995407854</v>
      </c>
      <c r="P34" s="7"/>
      <c r="Q34" s="7">
        <f t="shared" si="8"/>
        <v>0.16778835995407854</v>
      </c>
      <c r="R34" s="7">
        <f t="shared" si="9"/>
        <v>47</v>
      </c>
      <c r="S34" s="7">
        <f t="shared" si="10"/>
        <v>0.16778835995407854</v>
      </c>
      <c r="T34" s="7">
        <f t="shared" si="11"/>
        <v>48</v>
      </c>
      <c r="U34">
        <v>31</v>
      </c>
      <c r="V34">
        <f t="shared" si="12"/>
        <v>-0.11475409836065575</v>
      </c>
      <c r="W34">
        <f>SUM($V$4:V34)/U34</f>
        <v>6.0549973558963487E-2</v>
      </c>
      <c r="X34">
        <f t="shared" si="13"/>
        <v>1.0332298021611501E-2</v>
      </c>
      <c r="Z34">
        <f t="shared" si="14"/>
        <v>-0.10655737704918034</v>
      </c>
      <c r="AA34">
        <f>SUM($Z$4:Z34)/U34</f>
        <v>6.2929666842940254E-2</v>
      </c>
      <c r="AB34">
        <f t="shared" si="15"/>
        <v>1.1160402912533372E-2</v>
      </c>
    </row>
    <row r="35" spans="1:28" ht="15.75" x14ac:dyDescent="0.25">
      <c r="A35" s="4">
        <v>42303</v>
      </c>
      <c r="B35">
        <v>2.62</v>
      </c>
      <c r="C35">
        <f t="shared" si="0"/>
        <v>-1.1320754716981058E-2</v>
      </c>
      <c r="D35">
        <v>1.2835000000000001</v>
      </c>
      <c r="E35">
        <v>2.0564</v>
      </c>
      <c r="F35">
        <v>9.3518000000000008</v>
      </c>
      <c r="G35">
        <f t="shared" si="1"/>
        <v>11.408200000000001</v>
      </c>
      <c r="H35">
        <f t="shared" si="2"/>
        <v>14.059435300000002</v>
      </c>
      <c r="I35" s="15">
        <f t="shared" si="3"/>
        <v>3.6047451375287309E-4</v>
      </c>
      <c r="J35" s="15">
        <f t="shared" si="4"/>
        <v>1.0003604745137529</v>
      </c>
      <c r="K35">
        <f t="shared" si="5"/>
        <v>-1.1681229230733932E-2</v>
      </c>
      <c r="L35" s="36">
        <f t="shared" si="6"/>
        <v>1.3645111634095285E-4</v>
      </c>
      <c r="M35" s="7"/>
      <c r="N35" s="7"/>
      <c r="O35" s="7">
        <f t="shared" si="7"/>
        <v>-0.16588886908667388</v>
      </c>
      <c r="P35" s="7"/>
      <c r="Q35" s="7">
        <f t="shared" si="8"/>
        <v>-0.16588886908667388</v>
      </c>
      <c r="R35" s="7">
        <f t="shared" si="9"/>
        <v>61</v>
      </c>
      <c r="S35" s="7">
        <f t="shared" si="10"/>
        <v>-0.16588886908667388</v>
      </c>
      <c r="T35" s="7">
        <f t="shared" si="11"/>
        <v>61</v>
      </c>
      <c r="U35">
        <v>32</v>
      </c>
      <c r="V35">
        <f t="shared" si="12"/>
        <v>0</v>
      </c>
      <c r="W35">
        <f>SUM($V$4:V35)/U35</f>
        <v>5.865778688524588E-2</v>
      </c>
      <c r="X35">
        <f t="shared" si="13"/>
        <v>1.0009413708436141E-2</v>
      </c>
      <c r="Z35">
        <f t="shared" si="14"/>
        <v>0</v>
      </c>
      <c r="AA35">
        <f>SUM($Z$4:Z35)/U35</f>
        <v>6.0963114754098366E-2</v>
      </c>
      <c r="AB35">
        <f t="shared" si="15"/>
        <v>1.0811640321516701E-2</v>
      </c>
    </row>
    <row r="36" spans="1:28" ht="15.75" x14ac:dyDescent="0.25">
      <c r="A36" s="4">
        <v>42304</v>
      </c>
      <c r="B36">
        <v>2.63</v>
      </c>
      <c r="C36">
        <f t="shared" si="0"/>
        <v>3.8167938931296893E-3</v>
      </c>
      <c r="D36">
        <v>1.2826</v>
      </c>
      <c r="E36">
        <v>2.0369999999999999</v>
      </c>
      <c r="F36">
        <v>9.2766000000000002</v>
      </c>
      <c r="G36">
        <f t="shared" si="1"/>
        <v>11.313600000000001</v>
      </c>
      <c r="H36">
        <f t="shared" si="2"/>
        <v>13.935167160000002</v>
      </c>
      <c r="I36" s="15">
        <f t="shared" si="3"/>
        <v>3.5748687363867937E-4</v>
      </c>
      <c r="J36" s="15">
        <f t="shared" si="4"/>
        <v>1.0003574868736387</v>
      </c>
      <c r="K36">
        <f t="shared" si="5"/>
        <v>3.4593070194910099E-3</v>
      </c>
      <c r="L36" s="36">
        <f t="shared" si="6"/>
        <v>1.1966805055099775E-5</v>
      </c>
      <c r="M36" s="7"/>
      <c r="N36" s="7"/>
      <c r="O36" s="7">
        <f t="shared" si="7"/>
        <v>5.5929453318025346E-2</v>
      </c>
      <c r="P36" s="7"/>
      <c r="Q36" s="7">
        <f t="shared" si="8"/>
        <v>5.5929453318025346E-2</v>
      </c>
      <c r="R36" s="7">
        <f t="shared" si="9"/>
        <v>53</v>
      </c>
      <c r="S36" s="7">
        <f t="shared" si="10"/>
        <v>5.5929453318025346E-2</v>
      </c>
      <c r="T36" s="7">
        <f t="shared" si="11"/>
        <v>54</v>
      </c>
      <c r="U36">
        <v>33</v>
      </c>
      <c r="V36">
        <f t="shared" si="12"/>
        <v>-6.5573770491803296E-2</v>
      </c>
      <c r="W36">
        <f>SUM($V$4:V36)/U36</f>
        <v>5.4893194237456512E-2</v>
      </c>
      <c r="X36">
        <f t="shared" si="13"/>
        <v>9.039788320773387E-3</v>
      </c>
      <c r="Z36">
        <f t="shared" si="14"/>
        <v>-5.7377049180327877E-2</v>
      </c>
      <c r="AA36">
        <f>SUM($Z$4:Z36)/U36</f>
        <v>5.7377049180327877E-2</v>
      </c>
      <c r="AB36">
        <f t="shared" si="15"/>
        <v>9.8763773179252924E-3</v>
      </c>
    </row>
    <row r="37" spans="1:28" ht="15.75" x14ac:dyDescent="0.25">
      <c r="A37" s="4">
        <v>42305</v>
      </c>
      <c r="B37">
        <v>2.64</v>
      </c>
      <c r="C37">
        <f t="shared" si="0"/>
        <v>3.8022813688213808E-3</v>
      </c>
      <c r="D37">
        <v>1.28</v>
      </c>
      <c r="E37">
        <v>2.1009000000000002</v>
      </c>
      <c r="F37">
        <v>9.2527000000000008</v>
      </c>
      <c r="G37">
        <f t="shared" si="1"/>
        <v>11.3536</v>
      </c>
      <c r="H37">
        <f t="shared" si="2"/>
        <v>13.944356000000003</v>
      </c>
      <c r="I37" s="15">
        <f t="shared" si="3"/>
        <v>3.5770790189304513E-4</v>
      </c>
      <c r="J37" s="15">
        <f t="shared" si="4"/>
        <v>1.000357707901893</v>
      </c>
      <c r="K37">
        <f t="shared" si="5"/>
        <v>3.4445734669283357E-3</v>
      </c>
      <c r="L37" s="36">
        <f t="shared" si="6"/>
        <v>1.1865086369066695E-5</v>
      </c>
      <c r="M37" s="7"/>
      <c r="N37" s="7"/>
      <c r="O37" s="7">
        <f t="shared" si="7"/>
        <v>5.5716793799708342E-2</v>
      </c>
      <c r="P37" s="7"/>
      <c r="Q37" s="7">
        <f t="shared" si="8"/>
        <v>5.5716793799708342E-2</v>
      </c>
      <c r="R37" s="7">
        <f t="shared" si="9"/>
        <v>54</v>
      </c>
      <c r="S37" s="7">
        <f t="shared" si="10"/>
        <v>5.5716793799708342E-2</v>
      </c>
      <c r="T37" s="7">
        <f t="shared" si="11"/>
        <v>55</v>
      </c>
      <c r="U37">
        <v>34</v>
      </c>
      <c r="V37">
        <f t="shared" si="12"/>
        <v>-5.7377049180327877E-2</v>
      </c>
      <c r="W37">
        <f>SUM($V$4:V37)/U37</f>
        <v>5.1591128254580502E-2</v>
      </c>
      <c r="X37">
        <f t="shared" si="13"/>
        <v>8.2269012268854132E-3</v>
      </c>
      <c r="Z37">
        <f t="shared" si="14"/>
        <v>-4.9180327868852458E-2</v>
      </c>
      <c r="AA37">
        <f>SUM($Z$4:Z37)/U37</f>
        <v>5.4243008678881391E-2</v>
      </c>
      <c r="AB37">
        <f t="shared" si="15"/>
        <v>9.0943941525695338E-3</v>
      </c>
    </row>
    <row r="38" spans="1:28" ht="15.75" x14ac:dyDescent="0.25">
      <c r="A38" s="4">
        <v>42306</v>
      </c>
      <c r="B38">
        <v>2.67</v>
      </c>
      <c r="C38">
        <f t="shared" si="0"/>
        <v>1.1363636363636289E-2</v>
      </c>
      <c r="D38">
        <v>1.2739</v>
      </c>
      <c r="E38">
        <v>2.1724999999999999</v>
      </c>
      <c r="F38">
        <v>9.2386999999999997</v>
      </c>
      <c r="G38">
        <f t="shared" si="1"/>
        <v>11.411199999999999</v>
      </c>
      <c r="H38">
        <f t="shared" si="2"/>
        <v>13.941679929999999</v>
      </c>
      <c r="I38" s="15">
        <f t="shared" si="3"/>
        <v>3.5764353356992906E-4</v>
      </c>
      <c r="J38" s="15">
        <f t="shared" si="4"/>
        <v>1.0003576435335699</v>
      </c>
      <c r="K38">
        <f t="shared" si="5"/>
        <v>1.100599283006636E-2</v>
      </c>
      <c r="L38" s="36">
        <f t="shared" si="6"/>
        <v>1.2113187817547214E-4</v>
      </c>
      <c r="M38" s="7"/>
      <c r="N38" s="7"/>
      <c r="O38" s="7">
        <f t="shared" si="7"/>
        <v>0.16651723601503249</v>
      </c>
      <c r="P38" s="7"/>
      <c r="Q38" s="7">
        <f t="shared" si="8"/>
        <v>0.16651723601503249</v>
      </c>
      <c r="R38" s="7">
        <f t="shared" si="9"/>
        <v>48</v>
      </c>
      <c r="S38" s="7">
        <f t="shared" si="10"/>
        <v>0.16651723601503249</v>
      </c>
      <c r="T38" s="7">
        <f t="shared" si="11"/>
        <v>49</v>
      </c>
      <c r="U38">
        <v>35</v>
      </c>
      <c r="V38">
        <f t="shared" si="12"/>
        <v>-0.10655737704918034</v>
      </c>
      <c r="W38">
        <f>SUM($V$4:V38)/U38</f>
        <v>4.7072599531615904E-2</v>
      </c>
      <c r="X38">
        <f t="shared" si="13"/>
        <v>7.0503669939305444E-3</v>
      </c>
      <c r="Z38">
        <f t="shared" si="14"/>
        <v>-9.8360655737704916E-2</v>
      </c>
      <c r="AA38">
        <f>SUM($Z$4:Z38)/U38</f>
        <v>4.9882903981264638E-2</v>
      </c>
      <c r="AB38">
        <f t="shared" si="15"/>
        <v>7.9173312578311224E-3</v>
      </c>
    </row>
    <row r="39" spans="1:28" ht="15.75" x14ac:dyDescent="0.25">
      <c r="A39" s="4">
        <v>42307</v>
      </c>
      <c r="B39">
        <v>2.76</v>
      </c>
      <c r="C39">
        <f t="shared" si="0"/>
        <v>3.3707865168539276E-2</v>
      </c>
      <c r="D39">
        <v>1.2675000000000001</v>
      </c>
      <c r="E39">
        <v>2.1421000000000001</v>
      </c>
      <c r="F39">
        <v>9.2590000000000003</v>
      </c>
      <c r="G39">
        <f t="shared" si="1"/>
        <v>11.4011</v>
      </c>
      <c r="H39">
        <f t="shared" si="2"/>
        <v>13.877882500000002</v>
      </c>
      <c r="I39" s="15">
        <f t="shared" si="3"/>
        <v>3.5610854807854864E-4</v>
      </c>
      <c r="J39" s="15">
        <f t="shared" si="4"/>
        <v>1.0003561085480785</v>
      </c>
      <c r="K39">
        <f t="shared" si="5"/>
        <v>3.3351756620460728E-2</v>
      </c>
      <c r="L39" s="36">
        <f t="shared" si="6"/>
        <v>1.112339669670446E-3</v>
      </c>
      <c r="M39" s="7"/>
      <c r="N39" s="7"/>
      <c r="O39" s="7">
        <f t="shared" si="7"/>
        <v>0.49393876750526744</v>
      </c>
      <c r="P39" s="7"/>
      <c r="Q39" s="7">
        <f t="shared" si="8"/>
        <v>0.49393876750526744</v>
      </c>
      <c r="R39" s="7">
        <f t="shared" si="9"/>
        <v>32</v>
      </c>
      <c r="S39" s="7">
        <f t="shared" si="10"/>
        <v>0.49393876750526744</v>
      </c>
      <c r="T39" s="7">
        <f t="shared" si="11"/>
        <v>33</v>
      </c>
      <c r="U39">
        <v>36</v>
      </c>
      <c r="V39">
        <f t="shared" si="12"/>
        <v>-0.23770491803278687</v>
      </c>
      <c r="W39">
        <f>SUM($V$4:V39)/U39</f>
        <v>3.9162112932604715E-2</v>
      </c>
      <c r="X39">
        <f t="shared" si="13"/>
        <v>5.0192872014962796E-3</v>
      </c>
      <c r="Z39">
        <f t="shared" si="14"/>
        <v>-0.22950819672131145</v>
      </c>
      <c r="AA39">
        <f>SUM($Z$4:Z39)/U39</f>
        <v>4.2122040072859745E-2</v>
      </c>
      <c r="AB39">
        <f t="shared" si="15"/>
        <v>5.8066895778532447E-3</v>
      </c>
    </row>
    <row r="40" spans="1:28" ht="15.75" x14ac:dyDescent="0.25">
      <c r="A40" s="4">
        <v>42310</v>
      </c>
      <c r="B40">
        <v>2.88</v>
      </c>
      <c r="C40">
        <f t="shared" si="0"/>
        <v>4.3478260869565258E-2</v>
      </c>
      <c r="D40">
        <v>1.2724</v>
      </c>
      <c r="E40">
        <v>2.1709000000000001</v>
      </c>
      <c r="F40">
        <v>9.2248999999999999</v>
      </c>
      <c r="G40">
        <f t="shared" si="1"/>
        <v>11.395799999999999</v>
      </c>
      <c r="H40">
        <f t="shared" si="2"/>
        <v>13.908662759999999</v>
      </c>
      <c r="I40" s="15">
        <f t="shared" si="3"/>
        <v>3.5684923749501607E-4</v>
      </c>
      <c r="J40" s="15">
        <f t="shared" si="4"/>
        <v>1.000356849237495</v>
      </c>
      <c r="K40">
        <f t="shared" si="5"/>
        <v>4.3121411632070242E-2</v>
      </c>
      <c r="L40" s="36">
        <f t="shared" si="6"/>
        <v>1.8594561411424428E-3</v>
      </c>
      <c r="M40" s="7"/>
      <c r="N40" s="7"/>
      <c r="O40" s="7">
        <f t="shared" si="7"/>
        <v>0.63710942475317256</v>
      </c>
      <c r="P40" s="7"/>
      <c r="Q40" s="7">
        <f t="shared" si="8"/>
        <v>0.63710942475317256</v>
      </c>
      <c r="R40" s="7">
        <f t="shared" si="9"/>
        <v>24</v>
      </c>
      <c r="S40" s="7">
        <f t="shared" si="10"/>
        <v>0.63710942475317256</v>
      </c>
      <c r="T40" s="7">
        <f t="shared" si="11"/>
        <v>25</v>
      </c>
      <c r="U40">
        <v>37</v>
      </c>
      <c r="V40">
        <f t="shared" si="12"/>
        <v>-0.30327868852459017</v>
      </c>
      <c r="W40">
        <f>SUM($V$4:V40)/U40</f>
        <v>2.9906956136464314E-2</v>
      </c>
      <c r="X40">
        <f t="shared" si="13"/>
        <v>3.0085239034446198E-3</v>
      </c>
      <c r="Z40">
        <f t="shared" si="14"/>
        <v>-0.29508196721311475</v>
      </c>
      <c r="AA40">
        <f>SUM($Z$4:Z40)/U40</f>
        <v>3.3008418254319889E-2</v>
      </c>
      <c r="AB40">
        <f t="shared" si="15"/>
        <v>3.6648690908298535E-3</v>
      </c>
    </row>
    <row r="41" spans="1:28" ht="15.75" x14ac:dyDescent="0.25">
      <c r="A41" s="4">
        <v>42311</v>
      </c>
      <c r="B41">
        <v>3.09</v>
      </c>
      <c r="C41">
        <f t="shared" si="0"/>
        <v>7.2916666666666657E-2</v>
      </c>
      <c r="D41">
        <v>1.2774000000000001</v>
      </c>
      <c r="E41">
        <v>2.2105000000000001</v>
      </c>
      <c r="F41">
        <v>9.2333999999999996</v>
      </c>
      <c r="G41">
        <f t="shared" si="1"/>
        <v>11.443899999999999</v>
      </c>
      <c r="H41">
        <f t="shared" si="2"/>
        <v>14.005245159999999</v>
      </c>
      <c r="I41" s="15">
        <f t="shared" si="3"/>
        <v>3.5917208006552848E-4</v>
      </c>
      <c r="J41" s="15">
        <f t="shared" si="4"/>
        <v>1.0003591720800655</v>
      </c>
      <c r="K41">
        <f t="shared" si="5"/>
        <v>7.2557494586601129E-2</v>
      </c>
      <c r="L41" s="36">
        <f t="shared" si="6"/>
        <v>5.2645900206846523E-3</v>
      </c>
      <c r="M41" s="7"/>
      <c r="N41" s="7"/>
      <c r="O41" s="7">
        <f t="shared" si="7"/>
        <v>1.068485597763132</v>
      </c>
      <c r="P41" s="7"/>
      <c r="Q41" s="7">
        <f t="shared" si="8"/>
        <v>1.068485597763132</v>
      </c>
      <c r="R41" s="7">
        <f t="shared" si="9"/>
        <v>11</v>
      </c>
      <c r="S41" s="7">
        <f t="shared" si="10"/>
        <v>1.068485597763132</v>
      </c>
      <c r="T41" s="7">
        <f t="shared" si="11"/>
        <v>12</v>
      </c>
      <c r="U41">
        <v>38</v>
      </c>
      <c r="V41">
        <f t="shared" si="12"/>
        <v>-0.4098360655737705</v>
      </c>
      <c r="W41">
        <f>SUM($V$4:V41)/U41</f>
        <v>1.8334771354616031E-2</v>
      </c>
      <c r="X41">
        <f t="shared" si="13"/>
        <v>1.1612932676172585E-3</v>
      </c>
      <c r="Z41">
        <f t="shared" si="14"/>
        <v>-0.40163934426229508</v>
      </c>
      <c r="AA41">
        <f>SUM($Z$4:Z41)/U41</f>
        <v>2.1570319240724761E-2</v>
      </c>
      <c r="AB41">
        <f t="shared" si="15"/>
        <v>1.6073263219616063E-3</v>
      </c>
    </row>
    <row r="42" spans="1:28" ht="15.75" x14ac:dyDescent="0.25">
      <c r="A42" s="4">
        <v>42312</v>
      </c>
      <c r="B42">
        <v>3.03</v>
      </c>
      <c r="C42">
        <f t="shared" si="0"/>
        <v>-1.9417475728155359E-2</v>
      </c>
      <c r="D42">
        <v>1.2786999999999999</v>
      </c>
      <c r="E42">
        <v>2.2250000000000001</v>
      </c>
      <c r="F42">
        <v>9.2637</v>
      </c>
      <c r="G42">
        <f t="shared" si="1"/>
        <v>11.4887</v>
      </c>
      <c r="H42">
        <f t="shared" si="2"/>
        <v>14.070493189999999</v>
      </c>
      <c r="I42" s="15">
        <f t="shared" si="3"/>
        <v>3.6074020895626724E-4</v>
      </c>
      <c r="J42" s="15">
        <f t="shared" si="4"/>
        <v>1.0003607402089563</v>
      </c>
      <c r="K42">
        <f t="shared" si="5"/>
        <v>-1.9778215937111626E-2</v>
      </c>
      <c r="L42" s="36">
        <f t="shared" si="6"/>
        <v>3.9117782565501635E-4</v>
      </c>
      <c r="M42" s="7"/>
      <c r="N42" s="7"/>
      <c r="O42" s="7">
        <f t="shared" si="7"/>
        <v>-0.28453430620044601</v>
      </c>
      <c r="P42" s="7"/>
      <c r="Q42" s="7">
        <f t="shared" si="8"/>
        <v>-0.28453430620044601</v>
      </c>
      <c r="R42" s="7">
        <f t="shared" si="9"/>
        <v>73</v>
      </c>
      <c r="S42" s="7">
        <f t="shared" si="10"/>
        <v>-0.28453430620044601</v>
      </c>
      <c r="T42" s="7">
        <f t="shared" si="11"/>
        <v>73</v>
      </c>
      <c r="U42">
        <v>39</v>
      </c>
      <c r="V42">
        <f t="shared" si="12"/>
        <v>9.8360655737704916E-2</v>
      </c>
      <c r="W42">
        <f>SUM($V$4:V42)/U42</f>
        <v>2.0386717108028567E-2</v>
      </c>
      <c r="X42">
        <f t="shared" si="13"/>
        <v>1.4735555584789637E-3</v>
      </c>
      <c r="Z42">
        <f t="shared" si="14"/>
        <v>9.8360655737704916E-2</v>
      </c>
      <c r="AA42">
        <f>SUM($Z$4:Z42)/U42</f>
        <v>2.3539302227826815E-2</v>
      </c>
      <c r="AB42">
        <f t="shared" si="15"/>
        <v>1.9645319295950843E-3</v>
      </c>
    </row>
    <row r="43" spans="1:28" ht="15.75" x14ac:dyDescent="0.25">
      <c r="A43" s="4">
        <v>42313</v>
      </c>
      <c r="B43">
        <v>2.83</v>
      </c>
      <c r="C43">
        <f t="shared" si="0"/>
        <v>-6.6006600660065917E-2</v>
      </c>
      <c r="D43">
        <v>1.2804</v>
      </c>
      <c r="E43">
        <v>2.2323</v>
      </c>
      <c r="F43">
        <v>9.2740000000000009</v>
      </c>
      <c r="G43">
        <f t="shared" si="1"/>
        <v>11.506300000000001</v>
      </c>
      <c r="H43">
        <f t="shared" si="2"/>
        <v>14.106729600000001</v>
      </c>
      <c r="I43" s="15">
        <f t="shared" si="3"/>
        <v>3.6161070507279014E-4</v>
      </c>
      <c r="J43" s="15">
        <f t="shared" si="4"/>
        <v>1.0003616107050728</v>
      </c>
      <c r="K43">
        <f t="shared" si="5"/>
        <v>-6.6368211365138707E-2</v>
      </c>
      <c r="L43" s="36">
        <f t="shared" si="6"/>
        <v>4.4047394798077269E-3</v>
      </c>
      <c r="M43" s="7"/>
      <c r="N43" s="7"/>
      <c r="O43" s="7">
        <f t="shared" si="7"/>
        <v>-0.9672288296582795</v>
      </c>
      <c r="P43" s="7"/>
      <c r="Q43" s="7">
        <f t="shared" si="8"/>
        <v>-0.9672288296582795</v>
      </c>
      <c r="R43" s="7">
        <f t="shared" si="9"/>
        <v>104</v>
      </c>
      <c r="S43" s="7">
        <f t="shared" si="10"/>
        <v>-0.9672288296582795</v>
      </c>
      <c r="T43" s="7">
        <f t="shared" si="11"/>
        <v>104</v>
      </c>
      <c r="U43">
        <v>40</v>
      </c>
      <c r="V43">
        <f t="shared" si="12"/>
        <v>0.35245901639344257</v>
      </c>
      <c r="W43">
        <f>SUM($V$4:V43)/U43</f>
        <v>2.8688524590163918E-2</v>
      </c>
      <c r="X43">
        <f t="shared" si="13"/>
        <v>2.9928416114925081E-3</v>
      </c>
      <c r="Z43">
        <f t="shared" si="14"/>
        <v>0.35245901639344257</v>
      </c>
      <c r="AA43">
        <f>SUM($Z$4:Z43)/U43</f>
        <v>3.1762295081967207E-2</v>
      </c>
      <c r="AB43">
        <f t="shared" si="15"/>
        <v>3.6685214140871206E-3</v>
      </c>
    </row>
    <row r="44" spans="1:28" ht="15.75" x14ac:dyDescent="0.25">
      <c r="A44" s="4">
        <v>42314</v>
      </c>
      <c r="B44">
        <v>3.15</v>
      </c>
      <c r="C44">
        <f t="shared" si="0"/>
        <v>0.11307420494699641</v>
      </c>
      <c r="D44">
        <v>1.2788999999999999</v>
      </c>
      <c r="E44">
        <v>2.3252000000000002</v>
      </c>
      <c r="F44">
        <v>9.3039000000000005</v>
      </c>
      <c r="G44">
        <f t="shared" si="1"/>
        <v>11.629100000000001</v>
      </c>
      <c r="H44">
        <f t="shared" si="2"/>
        <v>14.223957710000001</v>
      </c>
      <c r="I44" s="15">
        <f t="shared" si="3"/>
        <v>3.6442495249278117E-4</v>
      </c>
      <c r="J44" s="15">
        <f t="shared" si="4"/>
        <v>1.0003644249524928</v>
      </c>
      <c r="K44">
        <f t="shared" si="5"/>
        <v>0.11270977999450363</v>
      </c>
      <c r="L44" s="36">
        <f t="shared" si="6"/>
        <v>1.270349450640941E-2</v>
      </c>
      <c r="M44" s="7"/>
      <c r="N44" s="7"/>
      <c r="O44" s="7">
        <f t="shared" si="7"/>
        <v>1.6569347583686724</v>
      </c>
      <c r="P44" s="7"/>
      <c r="Q44" s="7">
        <f t="shared" si="8"/>
        <v>1.6569347583686724</v>
      </c>
      <c r="R44" s="7">
        <f t="shared" si="9"/>
        <v>7</v>
      </c>
      <c r="S44" s="7">
        <f t="shared" si="10"/>
        <v>1.6569347583686724</v>
      </c>
      <c r="T44" s="7">
        <f t="shared" si="11"/>
        <v>7</v>
      </c>
      <c r="U44">
        <v>41</v>
      </c>
      <c r="V44">
        <f t="shared" si="12"/>
        <v>-0.44262295081967212</v>
      </c>
      <c r="W44">
        <f>SUM($V$4:V44)/U44</f>
        <v>1.7193122750899622E-2</v>
      </c>
      <c r="X44">
        <f t="shared" si="13"/>
        <v>1.1017947515479627E-3</v>
      </c>
      <c r="Z44">
        <f t="shared" si="14"/>
        <v>-0.44262295081967212</v>
      </c>
      <c r="AA44">
        <f>SUM($Z$4:Z44)/U44</f>
        <v>2.019192323070771E-2</v>
      </c>
      <c r="AB44">
        <f t="shared" si="15"/>
        <v>1.5196603921769584E-3</v>
      </c>
    </row>
    <row r="45" spans="1:28" ht="15.75" x14ac:dyDescent="0.25">
      <c r="A45" s="4">
        <v>42317</v>
      </c>
      <c r="B45">
        <v>3.25</v>
      </c>
      <c r="C45">
        <f t="shared" si="0"/>
        <v>3.1746031746031772E-2</v>
      </c>
      <c r="D45">
        <v>1.2525999999999999</v>
      </c>
      <c r="E45">
        <v>2.3435999999999999</v>
      </c>
      <c r="F45">
        <v>9.3978000000000002</v>
      </c>
      <c r="G45">
        <f t="shared" si="1"/>
        <v>11.741400000000001</v>
      </c>
      <c r="H45">
        <f t="shared" si="2"/>
        <v>14.115284279999999</v>
      </c>
      <c r="I45" s="15">
        <f t="shared" si="3"/>
        <v>3.6181617129171784E-4</v>
      </c>
      <c r="J45" s="15">
        <f t="shared" si="4"/>
        <v>1.0003618161712917</v>
      </c>
      <c r="K45">
        <f t="shared" si="5"/>
        <v>3.1384215574740054E-2</v>
      </c>
      <c r="L45" s="36">
        <f t="shared" si="6"/>
        <v>9.8496898724175614E-4</v>
      </c>
      <c r="M45" s="7"/>
      <c r="N45" s="7"/>
      <c r="O45" s="7">
        <f t="shared" si="7"/>
        <v>0.46519100854993545</v>
      </c>
      <c r="P45" s="7"/>
      <c r="Q45" s="7">
        <f t="shared" si="8"/>
        <v>0.46519100854993545</v>
      </c>
      <c r="R45" s="7">
        <f t="shared" si="9"/>
        <v>34</v>
      </c>
      <c r="S45" s="7">
        <f t="shared" si="10"/>
        <v>0.46519100854993545</v>
      </c>
      <c r="T45" s="7">
        <f t="shared" si="11"/>
        <v>35</v>
      </c>
      <c r="U45">
        <v>42</v>
      </c>
      <c r="V45">
        <f t="shared" si="12"/>
        <v>-0.22131147540983609</v>
      </c>
      <c r="W45">
        <f>SUM($V$4:V45)/U45</f>
        <v>1.1514441842310676E-2</v>
      </c>
      <c r="X45">
        <f t="shared" si="13"/>
        <v>5.0622359813437318E-4</v>
      </c>
      <c r="Z45">
        <f t="shared" si="14"/>
        <v>-0.21311475409836067</v>
      </c>
      <c r="AA45">
        <f>SUM($Z$4:Z45)/U45</f>
        <v>1.4637002341920367E-2</v>
      </c>
      <c r="AB45">
        <f t="shared" si="15"/>
        <v>8.1801428885545978E-4</v>
      </c>
    </row>
    <row r="46" spans="1:28" ht="15.75" x14ac:dyDescent="0.25">
      <c r="A46" s="4">
        <v>42318</v>
      </c>
      <c r="B46">
        <v>3.31</v>
      </c>
      <c r="C46">
        <f t="shared" si="0"/>
        <v>1.8461538461538477E-2</v>
      </c>
      <c r="D46">
        <v>1.2533000000000001</v>
      </c>
      <c r="E46">
        <v>2.3418999999999999</v>
      </c>
      <c r="F46">
        <v>9.3999000000000006</v>
      </c>
      <c r="G46">
        <f t="shared" si="1"/>
        <v>11.741800000000001</v>
      </c>
      <c r="H46">
        <f t="shared" si="2"/>
        <v>14.122794670000005</v>
      </c>
      <c r="I46" s="15">
        <f t="shared" si="3"/>
        <v>3.619965431016503E-4</v>
      </c>
      <c r="J46" s="15">
        <f t="shared" si="4"/>
        <v>1.0003619965431017</v>
      </c>
      <c r="K46">
        <f t="shared" si="5"/>
        <v>1.8099541918436827E-2</v>
      </c>
      <c r="L46" s="36">
        <f t="shared" si="6"/>
        <v>3.2759341765725187E-4</v>
      </c>
      <c r="M46" s="7"/>
      <c r="N46" s="7"/>
      <c r="O46" s="7">
        <f t="shared" si="7"/>
        <v>0.27052646343365477</v>
      </c>
      <c r="P46" s="7"/>
      <c r="Q46" s="7">
        <f t="shared" si="8"/>
        <v>0.27052646343365477</v>
      </c>
      <c r="R46" s="7">
        <f t="shared" si="9"/>
        <v>42</v>
      </c>
      <c r="S46" s="7">
        <f t="shared" si="10"/>
        <v>0.27052646343365477</v>
      </c>
      <c r="T46" s="7">
        <f t="shared" si="11"/>
        <v>43</v>
      </c>
      <c r="U46">
        <v>43</v>
      </c>
      <c r="V46">
        <f t="shared" si="12"/>
        <v>-0.15573770491803279</v>
      </c>
      <c r="W46">
        <f>SUM($V$4:V46)/U46</f>
        <v>7.624857033930595E-3</v>
      </c>
      <c r="X46">
        <f t="shared" si="13"/>
        <v>2.2726846598898886E-4</v>
      </c>
      <c r="Z46">
        <f t="shared" si="14"/>
        <v>-0.14754098360655737</v>
      </c>
      <c r="AA46">
        <f>SUM($Z$4:Z46)/U46</f>
        <v>1.0865421273351118E-2</v>
      </c>
      <c r="AB46">
        <f t="shared" si="15"/>
        <v>4.6149702874889221E-4</v>
      </c>
    </row>
    <row r="47" spans="1:28" ht="15.75" x14ac:dyDescent="0.25">
      <c r="A47" s="4">
        <v>42319</v>
      </c>
      <c r="B47">
        <v>3.24</v>
      </c>
      <c r="C47">
        <f t="shared" si="0"/>
        <v>-2.1148036253776387E-2</v>
      </c>
      <c r="D47">
        <v>1.2546999999999999</v>
      </c>
      <c r="E47">
        <v>2.3300999999999998</v>
      </c>
      <c r="F47">
        <v>9.4212000000000007</v>
      </c>
      <c r="G47">
        <f t="shared" si="1"/>
        <v>11.751300000000001</v>
      </c>
      <c r="H47">
        <f t="shared" si="2"/>
        <v>14.150879639999999</v>
      </c>
      <c r="I47" s="15">
        <f t="shared" si="3"/>
        <v>3.6267093539610329E-4</v>
      </c>
      <c r="J47" s="15">
        <f t="shared" si="4"/>
        <v>1.0003626709353961</v>
      </c>
      <c r="K47">
        <f t="shared" si="5"/>
        <v>-2.1510707189172491E-2</v>
      </c>
      <c r="L47" s="36">
        <f t="shared" si="6"/>
        <v>4.6271052377831707E-4</v>
      </c>
      <c r="M47" s="7"/>
      <c r="N47" s="7"/>
      <c r="O47" s="7">
        <f t="shared" si="7"/>
        <v>-0.3098931038829621</v>
      </c>
      <c r="P47" s="7"/>
      <c r="Q47" s="7">
        <f t="shared" si="8"/>
        <v>-0.3098931038829621</v>
      </c>
      <c r="R47" s="7">
        <f t="shared" si="9"/>
        <v>74</v>
      </c>
      <c r="S47" s="7">
        <f t="shared" si="10"/>
        <v>-0.3098931038829621</v>
      </c>
      <c r="T47" s="7">
        <f t="shared" si="11"/>
        <v>74</v>
      </c>
      <c r="U47">
        <v>44</v>
      </c>
      <c r="V47">
        <f t="shared" si="12"/>
        <v>0.10655737704918034</v>
      </c>
      <c r="W47">
        <f>SUM($V$4:V47)/U47</f>
        <v>9.873323397913544E-3</v>
      </c>
      <c r="X47">
        <f t="shared" si="13"/>
        <v>3.8993005967914821E-4</v>
      </c>
      <c r="Z47">
        <f t="shared" si="14"/>
        <v>0.10655737704918034</v>
      </c>
      <c r="AA47">
        <f>SUM($Z$4:Z47)/U47</f>
        <v>1.304023845007451E-2</v>
      </c>
      <c r="AB47">
        <f t="shared" si="15"/>
        <v>6.8019127533920664E-4</v>
      </c>
    </row>
    <row r="48" spans="1:28" ht="15.75" x14ac:dyDescent="0.25">
      <c r="A48" s="4">
        <v>42320</v>
      </c>
      <c r="B48">
        <v>3.01</v>
      </c>
      <c r="C48">
        <f t="shared" si="0"/>
        <v>-7.0987654320987775E-2</v>
      </c>
      <c r="D48">
        <v>1.2728999999999999</v>
      </c>
      <c r="E48">
        <v>2.3115999999999999</v>
      </c>
      <c r="F48">
        <v>9.4832999999999998</v>
      </c>
      <c r="G48">
        <f t="shared" si="1"/>
        <v>11.7949</v>
      </c>
      <c r="H48">
        <f t="shared" si="2"/>
        <v>14.382892569999999</v>
      </c>
      <c r="I48" s="15">
        <f t="shared" si="3"/>
        <v>3.6823584054301861E-4</v>
      </c>
      <c r="J48" s="15">
        <f t="shared" si="4"/>
        <v>1.000368235840543</v>
      </c>
      <c r="K48">
        <f t="shared" si="5"/>
        <v>-7.1355890161530794E-2</v>
      </c>
      <c r="L48" s="36">
        <f t="shared" si="6"/>
        <v>5.0916630607444474E-3</v>
      </c>
      <c r="M48" s="7"/>
      <c r="N48" s="7"/>
      <c r="O48" s="7">
        <f t="shared" si="7"/>
        <v>-1.0402187830074956</v>
      </c>
      <c r="P48" s="7"/>
      <c r="Q48" s="7">
        <f t="shared" si="8"/>
        <v>-1.0402187830074956</v>
      </c>
      <c r="R48" s="7">
        <f t="shared" si="9"/>
        <v>107</v>
      </c>
      <c r="S48" s="7">
        <f t="shared" si="10"/>
        <v>-1.0402187830074956</v>
      </c>
      <c r="T48" s="7">
        <f t="shared" si="11"/>
        <v>107</v>
      </c>
      <c r="U48">
        <v>45</v>
      </c>
      <c r="V48">
        <f t="shared" si="12"/>
        <v>0.37704918032786883</v>
      </c>
      <c r="W48">
        <f>SUM($V$4:V48)/U48</f>
        <v>1.8032786885245886E-2</v>
      </c>
      <c r="X48">
        <f t="shared" si="13"/>
        <v>1.3302875571083016E-3</v>
      </c>
      <c r="Z48">
        <f t="shared" si="14"/>
        <v>0.37704918032786883</v>
      </c>
      <c r="AA48">
        <f>SUM($Z$4:Z48)/U48</f>
        <v>2.1129326047358829E-2</v>
      </c>
      <c r="AB48">
        <f t="shared" si="15"/>
        <v>1.8263798967910756E-3</v>
      </c>
    </row>
    <row r="49" spans="1:28" ht="15.75" x14ac:dyDescent="0.25">
      <c r="A49" s="4">
        <v>42321</v>
      </c>
      <c r="B49">
        <v>2.7199999999999998</v>
      </c>
      <c r="C49">
        <f t="shared" si="0"/>
        <v>-9.6345514950166133E-2</v>
      </c>
      <c r="D49">
        <v>1.2913000000000001</v>
      </c>
      <c r="E49">
        <v>2.2658</v>
      </c>
      <c r="F49">
        <v>9.4993999999999996</v>
      </c>
      <c r="G49">
        <f t="shared" si="1"/>
        <v>11.7652</v>
      </c>
      <c r="H49">
        <f t="shared" si="2"/>
        <v>14.53237522</v>
      </c>
      <c r="I49" s="15">
        <f t="shared" si="3"/>
        <v>3.7181527069507503E-4</v>
      </c>
      <c r="J49" s="15">
        <f t="shared" si="4"/>
        <v>1.0003718152706951</v>
      </c>
      <c r="K49">
        <f t="shared" si="5"/>
        <v>-9.6717330220861208E-2</v>
      </c>
      <c r="L49" s="36">
        <f t="shared" si="6"/>
        <v>9.3542419650511129E-3</v>
      </c>
      <c r="M49" s="7"/>
      <c r="N49" s="7"/>
      <c r="O49" s="7">
        <f t="shared" si="7"/>
        <v>-1.4118006189713148</v>
      </c>
      <c r="P49" s="7"/>
      <c r="Q49" s="7">
        <f t="shared" si="8"/>
        <v>-1.4118006189713148</v>
      </c>
      <c r="R49" s="7">
        <f t="shared" si="9"/>
        <v>114</v>
      </c>
      <c r="S49" s="7">
        <f t="shared" si="10"/>
        <v>-1.4118006189713148</v>
      </c>
      <c r="T49" s="7">
        <f t="shared" si="11"/>
        <v>114</v>
      </c>
      <c r="U49">
        <v>46</v>
      </c>
      <c r="V49">
        <f t="shared" si="12"/>
        <v>0.43442622950819676</v>
      </c>
      <c r="W49">
        <f>SUM($V$4:V49)/U49</f>
        <v>2.7084818246614378E-2</v>
      </c>
      <c r="X49">
        <f t="shared" si="13"/>
        <v>3.0677290413452921E-3</v>
      </c>
      <c r="Z49">
        <f t="shared" si="14"/>
        <v>0.43442622950819676</v>
      </c>
      <c r="AA49">
        <f>SUM($Z$4:Z49)/U49</f>
        <v>3.0114041339985739E-2</v>
      </c>
      <c r="AB49">
        <f t="shared" si="15"/>
        <v>3.7923047589102747E-3</v>
      </c>
    </row>
    <row r="50" spans="1:28" ht="15.75" x14ac:dyDescent="0.25">
      <c r="A50" s="4">
        <v>42324</v>
      </c>
      <c r="B50">
        <v>2.69</v>
      </c>
      <c r="C50">
        <f t="shared" si="0"/>
        <v>-1.1029411764705812E-2</v>
      </c>
      <c r="D50">
        <v>1.2810999999999999</v>
      </c>
      <c r="E50">
        <v>2.2675999999999998</v>
      </c>
      <c r="F50">
        <v>9.4093</v>
      </c>
      <c r="G50">
        <f t="shared" si="1"/>
        <v>11.6769</v>
      </c>
      <c r="H50">
        <f t="shared" si="2"/>
        <v>14.32185423</v>
      </c>
      <c r="I50" s="15">
        <f t="shared" si="3"/>
        <v>3.6677290816200525E-4</v>
      </c>
      <c r="J50" s="15">
        <f t="shared" si="4"/>
        <v>1.000366772908162</v>
      </c>
      <c r="K50">
        <f t="shared" si="5"/>
        <v>-1.1396184672867817E-2</v>
      </c>
      <c r="L50" s="36">
        <f t="shared" si="6"/>
        <v>1.2987302509810737E-4</v>
      </c>
      <c r="M50" s="7"/>
      <c r="N50" s="7"/>
      <c r="O50" s="7">
        <f t="shared" si="7"/>
        <v>-0.1616196702498845</v>
      </c>
      <c r="P50" s="7"/>
      <c r="Q50" s="7">
        <f t="shared" si="8"/>
        <v>-0.1616196702498845</v>
      </c>
      <c r="R50" s="7">
        <f t="shared" si="9"/>
        <v>60</v>
      </c>
      <c r="S50" s="7">
        <f t="shared" si="10"/>
        <v>-0.1616196702498845</v>
      </c>
      <c r="T50" s="7">
        <f t="shared" si="11"/>
        <v>60</v>
      </c>
      <c r="U50">
        <v>47</v>
      </c>
      <c r="V50">
        <f t="shared" si="12"/>
        <v>-8.1967213114754189E-3</v>
      </c>
      <c r="W50">
        <f>SUM($V$4:V50)/U50</f>
        <v>2.6334147192186939E-2</v>
      </c>
      <c r="X50">
        <f t="shared" si="13"/>
        <v>2.963082135633551E-3</v>
      </c>
      <c r="Z50">
        <f t="shared" si="14"/>
        <v>-8.1967213114754189E-3</v>
      </c>
      <c r="AA50">
        <f>SUM($Z$4:Z50)/U50</f>
        <v>2.9298918730380184E-2</v>
      </c>
      <c r="AB50">
        <f t="shared" si="15"/>
        <v>3.6678229111057154E-3</v>
      </c>
    </row>
    <row r="51" spans="1:28" ht="15.75" x14ac:dyDescent="0.25">
      <c r="A51" s="4">
        <v>42325</v>
      </c>
      <c r="B51">
        <v>2.36</v>
      </c>
      <c r="C51">
        <f t="shared" si="0"/>
        <v>-0.12267657992565059</v>
      </c>
      <c r="D51">
        <v>1.2867</v>
      </c>
      <c r="E51">
        <v>2.2658</v>
      </c>
      <c r="F51">
        <v>9.4235000000000007</v>
      </c>
      <c r="G51">
        <f t="shared" si="1"/>
        <v>11.689300000000001</v>
      </c>
      <c r="H51">
        <f t="shared" si="2"/>
        <v>14.391017450000001</v>
      </c>
      <c r="I51" s="15">
        <f t="shared" si="3"/>
        <v>3.6843051435253571E-4</v>
      </c>
      <c r="J51" s="15">
        <f t="shared" si="4"/>
        <v>1.0003684305143525</v>
      </c>
      <c r="K51">
        <f t="shared" si="5"/>
        <v>-0.12304501044000313</v>
      </c>
      <c r="L51" s="36">
        <f t="shared" si="6"/>
        <v>1.5140074594180479E-2</v>
      </c>
      <c r="M51" s="7"/>
      <c r="N51" s="7"/>
      <c r="O51" s="7">
        <f t="shared" si="7"/>
        <v>-1.7976433211437088</v>
      </c>
      <c r="P51" s="7"/>
      <c r="Q51" s="7">
        <f t="shared" si="8"/>
        <v>-1.7976433211437088</v>
      </c>
      <c r="R51" s="7">
        <f t="shared" si="9"/>
        <v>118</v>
      </c>
      <c r="S51" s="7">
        <f t="shared" si="10"/>
        <v>-1.7976433211437088</v>
      </c>
      <c r="T51" s="7">
        <f t="shared" si="11"/>
        <v>118</v>
      </c>
      <c r="U51">
        <v>48</v>
      </c>
      <c r="V51">
        <f t="shared" si="12"/>
        <v>0.46721311475409832</v>
      </c>
      <c r="W51">
        <f>SUM($V$4:V51)/U51</f>
        <v>3.5519125683060093E-2</v>
      </c>
      <c r="X51">
        <f t="shared" si="13"/>
        <v>5.5051998078066286E-3</v>
      </c>
      <c r="Z51">
        <f t="shared" si="14"/>
        <v>0.46721311475409832</v>
      </c>
      <c r="AA51">
        <f>SUM($Z$4:Z51)/U51</f>
        <v>3.8422131147540978E-2</v>
      </c>
      <c r="AB51">
        <f t="shared" si="15"/>
        <v>6.4418625247367502E-3</v>
      </c>
    </row>
    <row r="52" spans="1:28" ht="15.75" x14ac:dyDescent="0.25">
      <c r="A52" s="4">
        <v>42326</v>
      </c>
      <c r="B52">
        <v>2.4500000000000002</v>
      </c>
      <c r="C52">
        <f t="shared" si="0"/>
        <v>3.813559322033911E-2</v>
      </c>
      <c r="D52">
        <v>1.2964</v>
      </c>
      <c r="E52">
        <v>2.2728000000000002</v>
      </c>
      <c r="F52">
        <v>9.3636999999999997</v>
      </c>
      <c r="G52">
        <f t="shared" si="1"/>
        <v>11.6365</v>
      </c>
      <c r="H52">
        <f t="shared" si="2"/>
        <v>14.41190068</v>
      </c>
      <c r="I52" s="15">
        <f t="shared" si="3"/>
        <v>3.6893081761091295E-4</v>
      </c>
      <c r="J52" s="15">
        <f t="shared" si="4"/>
        <v>1.0003689308176109</v>
      </c>
      <c r="K52">
        <f t="shared" si="5"/>
        <v>3.7766662402728197E-2</v>
      </c>
      <c r="L52" s="36">
        <f t="shared" si="6"/>
        <v>1.4263207890416437E-3</v>
      </c>
      <c r="M52" s="7"/>
      <c r="N52" s="7"/>
      <c r="O52" s="7">
        <f t="shared" si="7"/>
        <v>0.55882055476231796</v>
      </c>
      <c r="P52" s="7"/>
      <c r="Q52" s="7">
        <f t="shared" si="8"/>
        <v>0.55882055476231796</v>
      </c>
      <c r="R52" s="7">
        <f t="shared" si="9"/>
        <v>29</v>
      </c>
      <c r="S52" s="7">
        <f t="shared" si="10"/>
        <v>0.55882055476231796</v>
      </c>
      <c r="T52" s="7">
        <f t="shared" si="11"/>
        <v>30</v>
      </c>
      <c r="U52">
        <v>49</v>
      </c>
      <c r="V52">
        <f t="shared" si="12"/>
        <v>-0.26229508196721313</v>
      </c>
      <c r="W52">
        <f>SUM($V$4:V52)/U52</f>
        <v>2.9441284710605538E-2</v>
      </c>
      <c r="X52">
        <f t="shared" si="13"/>
        <v>3.8611520931941664E-3</v>
      </c>
      <c r="Z52">
        <f t="shared" si="14"/>
        <v>-0.25409836065573771</v>
      </c>
      <c r="AA52">
        <f>SUM($Z$4:Z52)/U52</f>
        <v>3.2452325192372025E-2</v>
      </c>
      <c r="AB52">
        <f t="shared" si="15"/>
        <v>4.6913197371983391E-3</v>
      </c>
    </row>
    <row r="53" spans="1:28" ht="15.75" x14ac:dyDescent="0.25">
      <c r="A53" s="4">
        <v>42327</v>
      </c>
      <c r="B53">
        <v>2.34</v>
      </c>
      <c r="C53">
        <f t="shared" si="0"/>
        <v>-4.4897959183673598E-2</v>
      </c>
      <c r="D53">
        <v>1.2987</v>
      </c>
      <c r="E53">
        <v>2.2482000000000002</v>
      </c>
      <c r="F53">
        <v>9.3679000000000006</v>
      </c>
      <c r="G53">
        <f t="shared" si="1"/>
        <v>11.616100000000001</v>
      </c>
      <c r="H53">
        <f t="shared" si="2"/>
        <v>14.41429173</v>
      </c>
      <c r="I53" s="15">
        <f t="shared" si="3"/>
        <v>3.6898809461094473E-4</v>
      </c>
      <c r="J53" s="15">
        <f t="shared" si="4"/>
        <v>1.0003689880946109</v>
      </c>
      <c r="K53">
        <f t="shared" si="5"/>
        <v>-4.5266947278284543E-2</v>
      </c>
      <c r="L53" s="36">
        <f t="shared" si="6"/>
        <v>2.0490965158949923E-3</v>
      </c>
      <c r="M53" s="7"/>
      <c r="N53" s="7"/>
      <c r="O53" s="7">
        <f t="shared" si="7"/>
        <v>-0.65791299780633861</v>
      </c>
      <c r="P53" s="7"/>
      <c r="Q53" s="7">
        <f t="shared" si="8"/>
        <v>-0.65791299780633861</v>
      </c>
      <c r="R53" s="7">
        <f t="shared" si="9"/>
        <v>96</v>
      </c>
      <c r="S53" s="7">
        <f t="shared" si="10"/>
        <v>-0.65791299780633861</v>
      </c>
      <c r="T53" s="7">
        <f t="shared" si="11"/>
        <v>96</v>
      </c>
      <c r="U53">
        <v>50</v>
      </c>
      <c r="V53">
        <f t="shared" si="12"/>
        <v>0.28688524590163933</v>
      </c>
      <c r="W53">
        <f>SUM($V$4:V53)/U53</f>
        <v>3.459016393442621E-2</v>
      </c>
      <c r="X53">
        <f t="shared" si="13"/>
        <v>5.4385429136839993E-3</v>
      </c>
      <c r="Z53">
        <f t="shared" si="14"/>
        <v>0.28688524590163933</v>
      </c>
      <c r="AA53">
        <f>SUM($Z$4:Z53)/U53</f>
        <v>3.7540983606557374E-2</v>
      </c>
      <c r="AB53">
        <f t="shared" si="15"/>
        <v>6.4060247733991353E-3</v>
      </c>
    </row>
    <row r="54" spans="1:28" ht="15.75" x14ac:dyDescent="0.25">
      <c r="A54" s="4">
        <v>42328</v>
      </c>
      <c r="B54">
        <v>2.16</v>
      </c>
      <c r="C54">
        <f t="shared" si="0"/>
        <v>-7.6923076923076802E-2</v>
      </c>
      <c r="D54">
        <v>1.2905</v>
      </c>
      <c r="E54">
        <v>2.2622999999999998</v>
      </c>
      <c r="F54">
        <v>9.3569999999999993</v>
      </c>
      <c r="G54">
        <f t="shared" si="1"/>
        <v>11.619299999999999</v>
      </c>
      <c r="H54">
        <f t="shared" si="2"/>
        <v>14.337508499999998</v>
      </c>
      <c r="I54" s="15">
        <f t="shared" si="3"/>
        <v>3.6714817509930775E-4</v>
      </c>
      <c r="J54" s="15">
        <f t="shared" si="4"/>
        <v>1.0003671481750993</v>
      </c>
      <c r="K54">
        <f t="shared" si="5"/>
        <v>-7.729022509817611E-2</v>
      </c>
      <c r="L54" s="36">
        <f t="shared" si="6"/>
        <v>5.9737788957267323E-3</v>
      </c>
      <c r="M54" s="7"/>
      <c r="N54" s="7"/>
      <c r="O54" s="7">
        <f t="shared" si="7"/>
        <v>-1.1271935976402256</v>
      </c>
      <c r="P54" s="7"/>
      <c r="Q54" s="7">
        <f t="shared" si="8"/>
        <v>-1.1271935976402256</v>
      </c>
      <c r="R54" s="7">
        <f t="shared" si="9"/>
        <v>110</v>
      </c>
      <c r="S54" s="7">
        <f t="shared" si="10"/>
        <v>-1.1271935976402256</v>
      </c>
      <c r="T54" s="7">
        <f t="shared" si="11"/>
        <v>110</v>
      </c>
      <c r="U54">
        <v>51</v>
      </c>
      <c r="V54">
        <f t="shared" si="12"/>
        <v>0.40163934426229508</v>
      </c>
      <c r="W54">
        <f>SUM($V$4:V54)/U54</f>
        <v>4.1787206685953059E-2</v>
      </c>
      <c r="X54">
        <f t="shared" si="13"/>
        <v>8.0958820703038708E-3</v>
      </c>
      <c r="Z54">
        <f t="shared" si="14"/>
        <v>0.40163934426229508</v>
      </c>
      <c r="AA54">
        <f>SUM($Z$4:Z54)/U54</f>
        <v>4.4680167148826735E-2</v>
      </c>
      <c r="AB54">
        <f t="shared" si="15"/>
        <v>9.2556531053456272E-3</v>
      </c>
    </row>
    <row r="55" spans="1:28" ht="15.75" x14ac:dyDescent="0.25">
      <c r="A55" s="4">
        <v>42331</v>
      </c>
      <c r="B55">
        <v>2.2800000000000002</v>
      </c>
      <c r="C55">
        <f t="shared" si="0"/>
        <v>5.5555555555555601E-2</v>
      </c>
      <c r="D55">
        <v>1.2972000000000001</v>
      </c>
      <c r="E55">
        <v>2.2376999999999998</v>
      </c>
      <c r="F55">
        <v>9.3551000000000002</v>
      </c>
      <c r="G55">
        <f t="shared" si="1"/>
        <v>11.5928</v>
      </c>
      <c r="H55">
        <f t="shared" si="2"/>
        <v>14.373135720000002</v>
      </c>
      <c r="I55" s="15">
        <f t="shared" si="3"/>
        <v>3.6800204616960208E-4</v>
      </c>
      <c r="J55" s="15">
        <f t="shared" si="4"/>
        <v>1.0003680020461696</v>
      </c>
      <c r="K55">
        <f t="shared" si="5"/>
        <v>5.5187553509385999E-2</v>
      </c>
      <c r="L55" s="36">
        <f t="shared" si="6"/>
        <v>3.0456660623513431E-3</v>
      </c>
      <c r="M55" s="7"/>
      <c r="N55" s="7"/>
      <c r="O55" s="7">
        <f t="shared" si="7"/>
        <v>0.81408426496238706</v>
      </c>
      <c r="P55" s="7"/>
      <c r="Q55" s="7">
        <f t="shared" si="8"/>
        <v>0.81408426496238706</v>
      </c>
      <c r="R55" s="7">
        <f t="shared" si="9"/>
        <v>17</v>
      </c>
      <c r="S55" s="7">
        <f t="shared" si="10"/>
        <v>0.81408426496238706</v>
      </c>
      <c r="T55" s="7">
        <f t="shared" si="11"/>
        <v>18</v>
      </c>
      <c r="U55">
        <v>52</v>
      </c>
      <c r="V55">
        <f t="shared" si="12"/>
        <v>-0.36065573770491804</v>
      </c>
      <c r="W55">
        <f>SUM($V$4:V55)/U55</f>
        <v>3.4047919293820922E-2</v>
      </c>
      <c r="X55">
        <f t="shared" si="13"/>
        <v>5.4801420025822039E-3</v>
      </c>
      <c r="Z55">
        <f t="shared" si="14"/>
        <v>-0.35245901639344263</v>
      </c>
      <c r="AA55">
        <f>SUM($Z$4:Z55)/U55</f>
        <v>3.7042875157629246E-2</v>
      </c>
      <c r="AB55">
        <f t="shared" si="15"/>
        <v>6.4866435633702466E-3</v>
      </c>
    </row>
    <row r="56" spans="1:28" ht="15.75" x14ac:dyDescent="0.25">
      <c r="A56" s="4">
        <v>42332</v>
      </c>
      <c r="B56">
        <v>2.37</v>
      </c>
      <c r="C56">
        <f t="shared" si="0"/>
        <v>3.9473684210526251E-2</v>
      </c>
      <c r="D56">
        <v>1.2983</v>
      </c>
      <c r="E56">
        <v>2.2376999999999998</v>
      </c>
      <c r="F56">
        <v>9.3489000000000004</v>
      </c>
      <c r="G56">
        <f t="shared" si="1"/>
        <v>11.586600000000001</v>
      </c>
      <c r="H56">
        <f t="shared" si="2"/>
        <v>14.37537687</v>
      </c>
      <c r="I56" s="15">
        <f t="shared" si="3"/>
        <v>3.680557505341131E-4</v>
      </c>
      <c r="J56" s="15">
        <f t="shared" si="4"/>
        <v>1.0003680557505341</v>
      </c>
      <c r="K56">
        <f t="shared" si="5"/>
        <v>3.9105628459992138E-2</v>
      </c>
      <c r="L56" s="36">
        <f t="shared" si="6"/>
        <v>1.529250177250947E-3</v>
      </c>
      <c r="M56" s="7"/>
      <c r="N56" s="7"/>
      <c r="O56" s="7">
        <f t="shared" si="7"/>
        <v>0.57842829352590519</v>
      </c>
      <c r="P56" s="7"/>
      <c r="Q56" s="7">
        <f t="shared" si="8"/>
        <v>0.57842829352590519</v>
      </c>
      <c r="R56" s="7">
        <f t="shared" si="9"/>
        <v>27</v>
      </c>
      <c r="S56" s="7">
        <f t="shared" si="10"/>
        <v>0.57842829352590519</v>
      </c>
      <c r="T56" s="7">
        <f t="shared" si="11"/>
        <v>28</v>
      </c>
      <c r="U56">
        <v>53</v>
      </c>
      <c r="V56">
        <f t="shared" si="12"/>
        <v>-0.27868852459016391</v>
      </c>
      <c r="W56">
        <f>SUM($V$4:V56)/U56</f>
        <v>2.8147231673368373E-2</v>
      </c>
      <c r="X56">
        <f t="shared" si="13"/>
        <v>3.8172847723942182E-3</v>
      </c>
      <c r="Z56">
        <f t="shared" si="14"/>
        <v>-0.27049180327868849</v>
      </c>
      <c r="AA56">
        <f>SUM($Z$4:Z56)/U56</f>
        <v>3.1240334055057214E-2</v>
      </c>
      <c r="AB56">
        <f t="shared" si="15"/>
        <v>4.7023453644720985E-3</v>
      </c>
    </row>
    <row r="57" spans="1:28" ht="15.75" x14ac:dyDescent="0.25">
      <c r="A57" s="4">
        <v>42333</v>
      </c>
      <c r="B57">
        <v>2.2999999999999998</v>
      </c>
      <c r="C57">
        <f t="shared" si="0"/>
        <v>-2.9535864978903072E-2</v>
      </c>
      <c r="D57">
        <v>1.2986</v>
      </c>
      <c r="E57">
        <v>2.2341000000000002</v>
      </c>
      <c r="F57">
        <v>9.3369</v>
      </c>
      <c r="G57">
        <f t="shared" si="1"/>
        <v>11.571</v>
      </c>
      <c r="H57">
        <f t="shared" si="2"/>
        <v>14.358998339999999</v>
      </c>
      <c r="I57" s="15">
        <f t="shared" si="3"/>
        <v>3.6766324991566179E-4</v>
      </c>
      <c r="J57" s="15">
        <f t="shared" si="4"/>
        <v>1.0003676632499157</v>
      </c>
      <c r="K57">
        <f t="shared" si="5"/>
        <v>-2.9903528228818733E-2</v>
      </c>
      <c r="L57" s="36">
        <f t="shared" si="6"/>
        <v>8.9422100053175883E-4</v>
      </c>
      <c r="M57" s="7"/>
      <c r="N57" s="7"/>
      <c r="O57" s="7">
        <f t="shared" si="7"/>
        <v>-0.43280429276481475</v>
      </c>
      <c r="P57" s="7"/>
      <c r="Q57" s="7">
        <f t="shared" si="8"/>
        <v>-0.43280429276481475</v>
      </c>
      <c r="R57" s="7">
        <f t="shared" si="9"/>
        <v>81</v>
      </c>
      <c r="S57" s="7">
        <f t="shared" si="10"/>
        <v>-0.43280429276481475</v>
      </c>
      <c r="T57" s="7">
        <f t="shared" si="11"/>
        <v>81</v>
      </c>
      <c r="U57">
        <v>54</v>
      </c>
      <c r="V57">
        <f t="shared" si="12"/>
        <v>0.16393442622950816</v>
      </c>
      <c r="W57">
        <f>SUM($V$4:V57)/U57</f>
        <v>3.0661809350333927E-2</v>
      </c>
      <c r="X57">
        <f t="shared" si="13"/>
        <v>4.6152648947596501E-3</v>
      </c>
      <c r="Z57">
        <f t="shared" si="14"/>
        <v>0.16393442622950816</v>
      </c>
      <c r="AA57">
        <f>SUM($Z$4:Z57)/U57</f>
        <v>3.3697632058287789E-2</v>
      </c>
      <c r="AB57">
        <f t="shared" si="15"/>
        <v>5.5744219947391118E-3</v>
      </c>
    </row>
    <row r="58" spans="1:28" ht="15.75" x14ac:dyDescent="0.25">
      <c r="A58" s="4">
        <v>42335</v>
      </c>
      <c r="B58">
        <v>2.3199999999999998</v>
      </c>
      <c r="C58">
        <f t="shared" si="0"/>
        <v>8.6956521739130523E-3</v>
      </c>
      <c r="D58">
        <v>1.2985</v>
      </c>
      <c r="E58">
        <v>2.2201</v>
      </c>
      <c r="F58">
        <v>9.3325999999999993</v>
      </c>
      <c r="G58">
        <f t="shared" si="1"/>
        <v>11.5527</v>
      </c>
      <c r="H58">
        <f t="shared" si="2"/>
        <v>14.338481099999999</v>
      </c>
      <c r="I58" s="15">
        <f t="shared" si="3"/>
        <v>3.6717148874854111E-4</v>
      </c>
      <c r="J58" s="15">
        <f t="shared" si="4"/>
        <v>1.0003671714887485</v>
      </c>
      <c r="K58">
        <f t="shared" si="5"/>
        <v>8.3284806851645111E-3</v>
      </c>
      <c r="L58" s="36">
        <f t="shared" si="6"/>
        <v>6.936359052315832E-5</v>
      </c>
      <c r="M58" s="7"/>
      <c r="N58" s="7"/>
      <c r="O58" s="7">
        <f t="shared" si="7"/>
        <v>0.12742188495063453</v>
      </c>
      <c r="P58" s="7"/>
      <c r="Q58" s="7">
        <f t="shared" si="8"/>
        <v>0.12742188495063453</v>
      </c>
      <c r="R58" s="7">
        <f t="shared" si="9"/>
        <v>49</v>
      </c>
      <c r="S58" s="7">
        <f t="shared" si="10"/>
        <v>0.12742188495063453</v>
      </c>
      <c r="T58" s="7">
        <f t="shared" si="11"/>
        <v>50</v>
      </c>
      <c r="U58">
        <v>55</v>
      </c>
      <c r="V58">
        <f t="shared" si="12"/>
        <v>-9.8360655737704916E-2</v>
      </c>
      <c r="W58">
        <f>SUM($V$4:V58)/U58</f>
        <v>2.8315946348733221E-2</v>
      </c>
      <c r="X58">
        <f t="shared" si="13"/>
        <v>4.0089640881216908E-3</v>
      </c>
      <c r="Z58">
        <f t="shared" si="14"/>
        <v>-9.0163934426229497E-2</v>
      </c>
      <c r="AA58">
        <f>SUM($Z$4:Z58)/U58</f>
        <v>3.1445603576751108E-2</v>
      </c>
      <c r="AB58">
        <f t="shared" si="15"/>
        <v>4.9441299215309108E-3</v>
      </c>
    </row>
    <row r="59" spans="1:28" ht="15.75" x14ac:dyDescent="0.25">
      <c r="A59" s="4">
        <v>42338</v>
      </c>
      <c r="B59">
        <v>2.2400000000000002</v>
      </c>
      <c r="C59">
        <f t="shared" si="0"/>
        <v>-3.4482758620689495E-2</v>
      </c>
      <c r="D59">
        <v>1.3008</v>
      </c>
      <c r="E59">
        <v>2.206</v>
      </c>
      <c r="F59">
        <v>9.3489000000000004</v>
      </c>
      <c r="G59">
        <f t="shared" si="1"/>
        <v>11.5549</v>
      </c>
      <c r="H59">
        <f t="shared" si="2"/>
        <v>14.367049119999999</v>
      </c>
      <c r="I59" s="15">
        <f t="shared" si="3"/>
        <v>3.6785618852852586E-4</v>
      </c>
      <c r="J59" s="15">
        <f t="shared" si="4"/>
        <v>1.0003678561885285</v>
      </c>
      <c r="K59">
        <f t="shared" si="5"/>
        <v>-3.4850614809218021E-2</v>
      </c>
      <c r="L59" s="36">
        <f t="shared" si="6"/>
        <v>1.2145653525804864E-3</v>
      </c>
      <c r="M59" s="7"/>
      <c r="N59" s="7"/>
      <c r="O59" s="7">
        <f t="shared" si="7"/>
        <v>-0.50529368170078925</v>
      </c>
      <c r="P59" s="7"/>
      <c r="Q59" s="7">
        <f t="shared" si="8"/>
        <v>-0.50529368170078925</v>
      </c>
      <c r="R59" s="7">
        <f t="shared" si="9"/>
        <v>86</v>
      </c>
      <c r="S59" s="7">
        <f t="shared" si="10"/>
        <v>-0.50529368170078925</v>
      </c>
      <c r="T59" s="7">
        <f t="shared" si="11"/>
        <v>86</v>
      </c>
      <c r="U59">
        <v>56</v>
      </c>
      <c r="V59">
        <f t="shared" si="12"/>
        <v>0.20491803278688525</v>
      </c>
      <c r="W59">
        <f>SUM($V$4:V59)/U59</f>
        <v>3.1469555035128792E-2</v>
      </c>
      <c r="X59">
        <f t="shared" si="13"/>
        <v>5.0416947336458179E-3</v>
      </c>
      <c r="Z59">
        <f t="shared" si="14"/>
        <v>0.20491803278688525</v>
      </c>
      <c r="AA59">
        <f>SUM($Z$4:Z59)/U59</f>
        <v>3.4543325526932074E-2</v>
      </c>
      <c r="AB59">
        <f t="shared" si="15"/>
        <v>6.0746831776124933E-3</v>
      </c>
    </row>
    <row r="60" spans="1:28" ht="15.75" x14ac:dyDescent="0.25">
      <c r="A60" s="4">
        <v>42339</v>
      </c>
      <c r="B60">
        <v>2.35</v>
      </c>
      <c r="C60">
        <f t="shared" si="0"/>
        <v>4.9107142857142794E-2</v>
      </c>
      <c r="D60">
        <v>1.3125</v>
      </c>
      <c r="E60">
        <v>2.1431</v>
      </c>
      <c r="F60">
        <v>9.2889999999999997</v>
      </c>
      <c r="G60">
        <f t="shared" si="1"/>
        <v>11.4321</v>
      </c>
      <c r="H60">
        <f t="shared" si="2"/>
        <v>14.3349125</v>
      </c>
      <c r="I60" s="15">
        <f t="shared" si="3"/>
        <v>3.6708594687095975E-4</v>
      </c>
      <c r="J60" s="15">
        <f t="shared" si="4"/>
        <v>1.000367085946871</v>
      </c>
      <c r="K60">
        <f t="shared" si="5"/>
        <v>4.8740056910271834E-2</v>
      </c>
      <c r="L60" s="36">
        <f t="shared" si="6"/>
        <v>2.3755931476165371E-3</v>
      </c>
      <c r="M60" s="7"/>
      <c r="N60" s="7"/>
      <c r="O60" s="7">
        <f t="shared" si="7"/>
        <v>0.71959234135067995</v>
      </c>
      <c r="P60" s="7"/>
      <c r="Q60" s="7">
        <f t="shared" si="8"/>
        <v>0.71959234135067995</v>
      </c>
      <c r="R60" s="7">
        <f t="shared" si="9"/>
        <v>21</v>
      </c>
      <c r="S60" s="7">
        <f t="shared" si="10"/>
        <v>0.71959234135067995</v>
      </c>
      <c r="T60" s="7">
        <f t="shared" si="11"/>
        <v>22</v>
      </c>
      <c r="U60">
        <v>57</v>
      </c>
      <c r="V60">
        <f t="shared" si="12"/>
        <v>-0.32786885245901642</v>
      </c>
      <c r="W60">
        <f>SUM($V$4:V60)/U60</f>
        <v>2.5165372447512213E-2</v>
      </c>
      <c r="X60">
        <f t="shared" si="13"/>
        <v>3.2816245740049442E-3</v>
      </c>
      <c r="Z60">
        <f t="shared" si="14"/>
        <v>-0.31967213114754101</v>
      </c>
      <c r="AA60">
        <f>SUM($Z$4:Z60)/U60</f>
        <v>2.8329019269485178E-2</v>
      </c>
      <c r="AB60">
        <f t="shared" si="15"/>
        <v>4.1585818152671964E-3</v>
      </c>
    </row>
    <row r="61" spans="1:28" ht="15.75" x14ac:dyDescent="0.25">
      <c r="A61" s="4">
        <v>42340</v>
      </c>
      <c r="B61">
        <v>2.3199999999999998</v>
      </c>
      <c r="C61">
        <f t="shared" si="0"/>
        <v>-1.2765957446808616E-2</v>
      </c>
      <c r="D61">
        <v>1.3107</v>
      </c>
      <c r="E61">
        <v>2.1797</v>
      </c>
      <c r="F61">
        <v>9.3279999999999994</v>
      </c>
      <c r="G61">
        <f t="shared" si="1"/>
        <v>11.5077</v>
      </c>
      <c r="H61">
        <f t="shared" si="2"/>
        <v>14.405909599999999</v>
      </c>
      <c r="I61" s="15">
        <f t="shared" si="3"/>
        <v>3.6878729755707162E-4</v>
      </c>
      <c r="J61" s="15">
        <f t="shared" si="4"/>
        <v>1.0003687872975571</v>
      </c>
      <c r="K61">
        <f t="shared" si="5"/>
        <v>-1.3134744744365687E-2</v>
      </c>
      <c r="L61" s="36">
        <f t="shared" si="6"/>
        <v>1.7252151949964206E-4</v>
      </c>
      <c r="M61" s="7"/>
      <c r="N61" s="7"/>
      <c r="O61" s="7">
        <f t="shared" si="7"/>
        <v>-0.18706617152327332</v>
      </c>
      <c r="P61" s="7"/>
      <c r="Q61" s="7">
        <f t="shared" si="8"/>
        <v>-0.18706617152327332</v>
      </c>
      <c r="R61" s="7">
        <f t="shared" si="9"/>
        <v>65</v>
      </c>
      <c r="S61" s="7">
        <f t="shared" si="10"/>
        <v>-0.18706617152327332</v>
      </c>
      <c r="T61" s="7">
        <f t="shared" si="11"/>
        <v>65</v>
      </c>
      <c r="U61">
        <v>58</v>
      </c>
      <c r="V61">
        <f t="shared" si="12"/>
        <v>3.2786885245901676E-2</v>
      </c>
      <c r="W61">
        <f>SUM($V$4:V61)/U61</f>
        <v>2.5296777840587894E-2</v>
      </c>
      <c r="X61">
        <f t="shared" si="13"/>
        <v>3.3741603826119458E-3</v>
      </c>
      <c r="Z61">
        <f t="shared" si="14"/>
        <v>3.2786885245901676E-2</v>
      </c>
      <c r="AA61">
        <f>SUM($Z$4:Z61)/U61</f>
        <v>2.8405879027699258E-2</v>
      </c>
      <c r="AB61">
        <f t="shared" si="15"/>
        <v>4.2545318066822277E-3</v>
      </c>
    </row>
    <row r="62" spans="1:28" ht="15.75" x14ac:dyDescent="0.25">
      <c r="A62" s="4">
        <v>42341</v>
      </c>
      <c r="B62">
        <v>2.19</v>
      </c>
      <c r="C62">
        <f t="shared" si="0"/>
        <v>-5.6034482758620649E-2</v>
      </c>
      <c r="D62">
        <v>1.3279000000000001</v>
      </c>
      <c r="E62">
        <v>2.3136000000000001</v>
      </c>
      <c r="F62">
        <v>9.3937000000000008</v>
      </c>
      <c r="G62">
        <f t="shared" si="1"/>
        <v>11.7073</v>
      </c>
      <c r="H62">
        <f t="shared" si="2"/>
        <v>14.78749423</v>
      </c>
      <c r="I62" s="15">
        <f t="shared" si="3"/>
        <v>3.7791346441617968E-4</v>
      </c>
      <c r="J62" s="15">
        <f t="shared" si="4"/>
        <v>1.0003779134644162</v>
      </c>
      <c r="K62">
        <f t="shared" si="5"/>
        <v>-5.6412396223036829E-2</v>
      </c>
      <c r="L62" s="36">
        <f t="shared" si="6"/>
        <v>3.1823584476249E-3</v>
      </c>
      <c r="M62" s="7"/>
      <c r="N62" s="7"/>
      <c r="O62" s="7">
        <f t="shared" si="7"/>
        <v>-0.82110223276378569</v>
      </c>
      <c r="P62" s="7"/>
      <c r="Q62" s="7">
        <f t="shared" si="8"/>
        <v>-0.82110223276378569</v>
      </c>
      <c r="R62" s="7">
        <f t="shared" si="9"/>
        <v>102</v>
      </c>
      <c r="S62" s="7">
        <f t="shared" si="10"/>
        <v>-0.82110223276378569</v>
      </c>
      <c r="T62" s="7">
        <f t="shared" si="11"/>
        <v>102</v>
      </c>
      <c r="U62">
        <v>59</v>
      </c>
      <c r="V62">
        <f t="shared" si="12"/>
        <v>0.33606557377049184</v>
      </c>
      <c r="W62">
        <f>SUM($V$4:V62)/U62</f>
        <v>3.0564045568213384E-2</v>
      </c>
      <c r="X62">
        <f t="shared" si="13"/>
        <v>5.0104992734776024E-3</v>
      </c>
      <c r="Z62">
        <f t="shared" si="14"/>
        <v>0.33606557377049184</v>
      </c>
      <c r="AA62">
        <f>SUM($Z$4:Z62)/U62</f>
        <v>3.3620450125034722E-2</v>
      </c>
      <c r="AB62">
        <f t="shared" si="15"/>
        <v>6.0627041209078986E-3</v>
      </c>
    </row>
    <row r="63" spans="1:28" ht="15.75" x14ac:dyDescent="0.25">
      <c r="A63" s="4">
        <v>42342</v>
      </c>
      <c r="B63">
        <v>2.2800000000000002</v>
      </c>
      <c r="C63">
        <f t="shared" si="0"/>
        <v>4.1095890410959041E-2</v>
      </c>
      <c r="D63">
        <v>1.339</v>
      </c>
      <c r="E63">
        <v>2.2692999999999999</v>
      </c>
      <c r="F63">
        <v>9.3116000000000003</v>
      </c>
      <c r="G63">
        <f t="shared" si="1"/>
        <v>11.5809</v>
      </c>
      <c r="H63">
        <f t="shared" si="2"/>
        <v>14.737532399999999</v>
      </c>
      <c r="I63" s="15">
        <f t="shared" si="3"/>
        <v>3.7672027535107233E-4</v>
      </c>
      <c r="J63" s="15">
        <f t="shared" si="4"/>
        <v>1.0003767202753511</v>
      </c>
      <c r="K63">
        <f t="shared" si="5"/>
        <v>4.0719170135607968E-2</v>
      </c>
      <c r="L63" s="36">
        <f t="shared" si="6"/>
        <v>1.6580508165325877E-3</v>
      </c>
      <c r="M63" s="7"/>
      <c r="N63" s="7"/>
      <c r="O63" s="7">
        <f t="shared" si="7"/>
        <v>0.60219931928724668</v>
      </c>
      <c r="P63" s="7"/>
      <c r="Q63" s="7">
        <f t="shared" si="8"/>
        <v>0.60219931928724668</v>
      </c>
      <c r="R63" s="7">
        <f t="shared" si="9"/>
        <v>25</v>
      </c>
      <c r="S63" s="7">
        <f t="shared" si="10"/>
        <v>0.60219931928724668</v>
      </c>
      <c r="T63" s="7">
        <f t="shared" si="11"/>
        <v>26</v>
      </c>
      <c r="U63">
        <v>60</v>
      </c>
      <c r="V63">
        <f t="shared" si="12"/>
        <v>-0.29508196721311475</v>
      </c>
      <c r="W63">
        <f>SUM($V$4:V63)/U63</f>
        <v>2.5136612021857914E-2</v>
      </c>
      <c r="X63">
        <f t="shared" si="13"/>
        <v>3.4464505305677007E-3</v>
      </c>
      <c r="Z63">
        <f t="shared" si="14"/>
        <v>-0.28688524590163933</v>
      </c>
      <c r="AA63">
        <f>SUM($Z$4:Z63)/U63</f>
        <v>2.8278688524590156E-2</v>
      </c>
      <c r="AB63">
        <f t="shared" si="15"/>
        <v>4.3619139527497465E-3</v>
      </c>
    </row>
    <row r="64" spans="1:28" ht="15.75" x14ac:dyDescent="0.25">
      <c r="A64" s="4">
        <v>42345</v>
      </c>
      <c r="B64">
        <v>2.14</v>
      </c>
      <c r="C64">
        <f t="shared" si="0"/>
        <v>-6.140350877192987E-2</v>
      </c>
      <c r="D64">
        <v>1.3557999999999999</v>
      </c>
      <c r="E64">
        <v>2.2288000000000001</v>
      </c>
      <c r="F64">
        <v>9.3333999999999993</v>
      </c>
      <c r="G64">
        <f t="shared" si="1"/>
        <v>11.562199999999999</v>
      </c>
      <c r="H64">
        <f t="shared" si="2"/>
        <v>14.883023719999997</v>
      </c>
      <c r="I64" s="15">
        <f t="shared" si="3"/>
        <v>3.801934597347234E-4</v>
      </c>
      <c r="J64" s="15">
        <f t="shared" si="4"/>
        <v>1.0003801934597347</v>
      </c>
      <c r="K64">
        <f t="shared" si="5"/>
        <v>-6.1783702231664593E-2</v>
      </c>
      <c r="L64" s="36">
        <f t="shared" si="6"/>
        <v>3.8172258614509965E-3</v>
      </c>
      <c r="M64" s="7"/>
      <c r="N64" s="7"/>
      <c r="O64" s="7">
        <f t="shared" si="7"/>
        <v>-0.89977734548474353</v>
      </c>
      <c r="P64" s="7"/>
      <c r="Q64" s="7">
        <f t="shared" si="8"/>
        <v>-0.89977734548474353</v>
      </c>
      <c r="R64" s="7">
        <f t="shared" si="9"/>
        <v>103</v>
      </c>
      <c r="S64" s="7">
        <f t="shared" si="10"/>
        <v>-0.89977734548474353</v>
      </c>
      <c r="T64" s="7">
        <f t="shared" si="11"/>
        <v>103</v>
      </c>
      <c r="U64">
        <v>61</v>
      </c>
      <c r="V64">
        <f t="shared" si="12"/>
        <v>0.34426229508196726</v>
      </c>
      <c r="W64">
        <f>SUM($V$4:V64)/U64</f>
        <v>3.0368180596613809E-2</v>
      </c>
      <c r="X64">
        <f t="shared" si="13"/>
        <v>5.1141645416056033E-3</v>
      </c>
      <c r="Z64">
        <f t="shared" si="14"/>
        <v>0.34426229508196726</v>
      </c>
      <c r="AA64">
        <f>SUM($Z$4:Z64)/U64</f>
        <v>3.3458747648481585E-2</v>
      </c>
      <c r="AB64">
        <f t="shared" si="15"/>
        <v>6.2080686769537359E-3</v>
      </c>
    </row>
    <row r="65" spans="1:28" ht="15.75" x14ac:dyDescent="0.25">
      <c r="A65" s="4">
        <v>42346</v>
      </c>
      <c r="B65">
        <v>2.11</v>
      </c>
      <c r="C65">
        <f t="shared" si="0"/>
        <v>-1.4018691588785163E-2</v>
      </c>
      <c r="D65">
        <v>1.3559999999999999</v>
      </c>
      <c r="E65">
        <v>2.2181999999999999</v>
      </c>
      <c r="F65">
        <v>9.3653999999999993</v>
      </c>
      <c r="G65">
        <f t="shared" si="1"/>
        <v>11.583599999999999</v>
      </c>
      <c r="H65">
        <f t="shared" si="2"/>
        <v>14.917682399999997</v>
      </c>
      <c r="I65" s="15">
        <f t="shared" si="3"/>
        <v>3.8102018851748909E-4</v>
      </c>
      <c r="J65" s="15">
        <f t="shared" si="4"/>
        <v>1.0003810201885175</v>
      </c>
      <c r="K65">
        <f t="shared" si="5"/>
        <v>-1.4399711777302652E-2</v>
      </c>
      <c r="L65" s="36">
        <f t="shared" si="6"/>
        <v>2.0735169926938869E-4</v>
      </c>
      <c r="M65" s="7"/>
      <c r="N65" s="7"/>
      <c r="O65" s="7">
        <f t="shared" si="7"/>
        <v>-0.20542313228023004</v>
      </c>
      <c r="P65" s="7"/>
      <c r="Q65" s="7">
        <f t="shared" si="8"/>
        <v>-0.20542313228023004</v>
      </c>
      <c r="R65" s="7">
        <f t="shared" si="9"/>
        <v>68</v>
      </c>
      <c r="S65" s="7">
        <f t="shared" si="10"/>
        <v>-0.20542313228023004</v>
      </c>
      <c r="T65" s="7">
        <f t="shared" si="11"/>
        <v>68</v>
      </c>
      <c r="U65">
        <v>62</v>
      </c>
      <c r="V65">
        <f t="shared" si="12"/>
        <v>5.7377049180327822E-2</v>
      </c>
      <c r="W65">
        <f>SUM($V$4:V65)/U65</f>
        <v>3.0803807509254356E-2</v>
      </c>
      <c r="X65">
        <f t="shared" si="13"/>
        <v>5.3482020489241909E-3</v>
      </c>
      <c r="Z65">
        <f t="shared" si="14"/>
        <v>5.7377049180327822E-2</v>
      </c>
      <c r="AA65">
        <f>SUM($Z$4:Z65)/U65</f>
        <v>3.3844526705446847E-2</v>
      </c>
      <c r="AB65">
        <f t="shared" si="15"/>
        <v>6.4561839318885185E-3</v>
      </c>
    </row>
    <row r="66" spans="1:28" ht="15.75" x14ac:dyDescent="0.25">
      <c r="A66" s="4">
        <v>42347</v>
      </c>
      <c r="B66">
        <v>2.15</v>
      </c>
      <c r="C66">
        <f t="shared" si="0"/>
        <v>1.8957345971564E-2</v>
      </c>
      <c r="D66">
        <v>1.3484</v>
      </c>
      <c r="E66">
        <v>2.2164000000000001</v>
      </c>
      <c r="F66">
        <v>9.4077000000000002</v>
      </c>
      <c r="G66">
        <f t="shared" si="1"/>
        <v>11.6241</v>
      </c>
      <c r="H66">
        <f t="shared" si="2"/>
        <v>14.90174268</v>
      </c>
      <c r="I66" s="15">
        <f t="shared" si="3"/>
        <v>3.8064000223148042E-4</v>
      </c>
      <c r="J66" s="15">
        <f t="shared" si="4"/>
        <v>1.0003806400022315</v>
      </c>
      <c r="K66">
        <f t="shared" si="5"/>
        <v>1.8576705969332519E-2</v>
      </c>
      <c r="L66" s="36">
        <f t="shared" si="6"/>
        <v>3.4509400467103445E-4</v>
      </c>
      <c r="M66" s="7"/>
      <c r="N66" s="7"/>
      <c r="O66" s="7">
        <f t="shared" si="7"/>
        <v>0.27779178709617003</v>
      </c>
      <c r="P66" s="7"/>
      <c r="Q66" s="7">
        <f t="shared" si="8"/>
        <v>0.27779178709617003</v>
      </c>
      <c r="R66" s="7">
        <f t="shared" si="9"/>
        <v>41</v>
      </c>
      <c r="S66" s="7">
        <f t="shared" si="10"/>
        <v>0.27779178709617003</v>
      </c>
      <c r="T66" s="7">
        <f t="shared" si="11"/>
        <v>42</v>
      </c>
      <c r="U66">
        <v>63</v>
      </c>
      <c r="V66">
        <f t="shared" si="12"/>
        <v>-0.16393442622950821</v>
      </c>
      <c r="W66">
        <f>SUM($V$4:V66)/U66</f>
        <v>2.7712724434035902E-2</v>
      </c>
      <c r="X66">
        <f t="shared" si="13"/>
        <v>4.3985173654617332E-3</v>
      </c>
      <c r="Z66">
        <f t="shared" si="14"/>
        <v>-0.15573770491803279</v>
      </c>
      <c r="AA66">
        <f>SUM($Z$4:Z66)/U66</f>
        <v>3.0835284933645582E-2</v>
      </c>
      <c r="AB66">
        <f t="shared" si="15"/>
        <v>5.4455756551967226E-3</v>
      </c>
    </row>
    <row r="67" spans="1:28" ht="15.75" x14ac:dyDescent="0.25">
      <c r="A67" s="4">
        <v>42348</v>
      </c>
      <c r="B67">
        <v>2.1800000000000002</v>
      </c>
      <c r="C67">
        <f t="shared" si="0"/>
        <v>1.3953488372093139E-2</v>
      </c>
      <c r="D67">
        <v>1.3502000000000001</v>
      </c>
      <c r="E67">
        <v>2.2305000000000001</v>
      </c>
      <c r="F67">
        <v>9.4085000000000001</v>
      </c>
      <c r="G67">
        <f t="shared" si="1"/>
        <v>11.638999999999999</v>
      </c>
      <c r="H67">
        <f t="shared" si="2"/>
        <v>14.9338567</v>
      </c>
      <c r="I67" s="15">
        <f t="shared" si="3"/>
        <v>3.8140591613711194E-4</v>
      </c>
      <c r="J67" s="15">
        <f t="shared" si="4"/>
        <v>1.0003814059161371</v>
      </c>
      <c r="K67">
        <f t="shared" si="5"/>
        <v>1.3572082455956027E-2</v>
      </c>
      <c r="L67" s="36">
        <f t="shared" si="6"/>
        <v>1.8420142219126938E-4</v>
      </c>
      <c r="M67" s="7"/>
      <c r="N67" s="7"/>
      <c r="O67" s="7">
        <f t="shared" si="7"/>
        <v>0.20446767585101969</v>
      </c>
      <c r="P67" s="7"/>
      <c r="Q67" s="7">
        <f t="shared" si="8"/>
        <v>0.20446767585101969</v>
      </c>
      <c r="R67" s="7">
        <f t="shared" si="9"/>
        <v>45</v>
      </c>
      <c r="S67" s="7">
        <f t="shared" si="10"/>
        <v>0.20446767585101969</v>
      </c>
      <c r="T67" s="7">
        <f t="shared" si="11"/>
        <v>46</v>
      </c>
      <c r="U67">
        <v>64</v>
      </c>
      <c r="V67">
        <f t="shared" si="12"/>
        <v>-0.13114754098360654</v>
      </c>
      <c r="W67">
        <f>SUM($V$4:V67)/U67</f>
        <v>2.5230532786885241E-2</v>
      </c>
      <c r="X67">
        <f t="shared" si="13"/>
        <v>3.7037369292223484E-3</v>
      </c>
      <c r="Z67">
        <f t="shared" si="14"/>
        <v>-0.12295081967213117</v>
      </c>
      <c r="AA67">
        <f>SUM($Z$4:Z67)/U67</f>
        <v>2.8432377049180321E-2</v>
      </c>
      <c r="AB67">
        <f t="shared" si="15"/>
        <v>4.7034185580611251E-3</v>
      </c>
    </row>
    <row r="68" spans="1:28" ht="15.75" x14ac:dyDescent="0.25">
      <c r="A68" s="4">
        <v>42349</v>
      </c>
      <c r="B68">
        <v>2.09</v>
      </c>
      <c r="C68">
        <f t="shared" ref="C68:C131" si="16">(B68-B67)/B67</f>
        <v>-4.1284403669724905E-2</v>
      </c>
      <c r="D68">
        <v>1.3492</v>
      </c>
      <c r="E68">
        <v>2.1269999999999998</v>
      </c>
      <c r="F68">
        <v>9.4837000000000007</v>
      </c>
      <c r="G68">
        <f t="shared" ref="G68:G131" si="17">F68+E68</f>
        <v>11.610700000000001</v>
      </c>
      <c r="H68">
        <f t="shared" ref="H68:H131" si="18">E68+D68*(G68-E68)</f>
        <v>14.922408040000004</v>
      </c>
      <c r="I68" s="15">
        <f t="shared" ref="I68:I131" si="19">(((H68/100)+1)^(1/365)-1)</f>
        <v>3.8113289202956757E-4</v>
      </c>
      <c r="J68" s="15">
        <f t="shared" ref="J68:J131" si="20">1+I68</f>
        <v>1.0003811328920296</v>
      </c>
      <c r="K68">
        <f t="shared" si="5"/>
        <v>-4.1665536561754472E-2</v>
      </c>
      <c r="L68" s="36">
        <f t="shared" si="6"/>
        <v>1.7360169369788987E-3</v>
      </c>
      <c r="M68" s="7"/>
      <c r="N68" s="7"/>
      <c r="O68" s="7">
        <f t="shared" si="7"/>
        <v>-0.60496170148581208</v>
      </c>
      <c r="P68" s="7"/>
      <c r="Q68" s="7">
        <f t="shared" si="8"/>
        <v>-0.60496170148581208</v>
      </c>
      <c r="R68" s="7">
        <f t="shared" si="9"/>
        <v>93</v>
      </c>
      <c r="S68" s="7">
        <f t="shared" si="10"/>
        <v>-0.60496170148581208</v>
      </c>
      <c r="T68" s="7">
        <f t="shared" si="11"/>
        <v>93</v>
      </c>
      <c r="U68">
        <v>65</v>
      </c>
      <c r="V68">
        <f t="shared" si="12"/>
        <v>0.26229508196721307</v>
      </c>
      <c r="W68">
        <f>SUM($V$4:V68)/U68</f>
        <v>2.8877679697351825E-2</v>
      </c>
      <c r="X68">
        <f t="shared" si="13"/>
        <v>4.9277113641531794E-3</v>
      </c>
      <c r="Z68">
        <f t="shared" si="14"/>
        <v>0.26229508196721307</v>
      </c>
      <c r="AA68">
        <f>SUM($Z$4:Z68)/U68</f>
        <v>3.2030264817150052E-2</v>
      </c>
      <c r="AB68">
        <f t="shared" si="15"/>
        <v>6.0623601069717667E-3</v>
      </c>
    </row>
    <row r="69" spans="1:28" ht="15.75" x14ac:dyDescent="0.25">
      <c r="A69" s="4">
        <v>42352</v>
      </c>
      <c r="B69">
        <v>1.9100000000000001</v>
      </c>
      <c r="C69">
        <f t="shared" si="16"/>
        <v>-8.6124401913875465E-2</v>
      </c>
      <c r="D69">
        <v>1.337</v>
      </c>
      <c r="E69">
        <v>2.2217000000000002</v>
      </c>
      <c r="F69">
        <v>9.4649999999999999</v>
      </c>
      <c r="G69">
        <f t="shared" si="17"/>
        <v>11.6867</v>
      </c>
      <c r="H69">
        <f t="shared" si="18"/>
        <v>14.876405</v>
      </c>
      <c r="I69" s="15">
        <f t="shared" si="19"/>
        <v>3.8003555220211815E-4</v>
      </c>
      <c r="J69" s="15">
        <f t="shared" si="20"/>
        <v>1.0003800355522021</v>
      </c>
      <c r="K69">
        <f t="shared" ref="K69:K132" si="21">C69-I69</f>
        <v>-8.6504437466077583E-2</v>
      </c>
      <c r="L69" s="36">
        <f t="shared" ref="L69:L132" si="22">K69^2</f>
        <v>7.4830177013225268E-3</v>
      </c>
      <c r="M69" s="7"/>
      <c r="N69" s="7"/>
      <c r="O69" s="7">
        <f t="shared" ref="O69:O132" si="23">C69/$N$3</f>
        <v>-1.2620253676928841</v>
      </c>
      <c r="P69" s="7"/>
      <c r="Q69" s="7">
        <f t="shared" ref="Q69:Q123" si="24">O69</f>
        <v>-1.2620253676928841</v>
      </c>
      <c r="R69" s="7">
        <f t="shared" ref="R69:R124" si="25">RANK(Q69,$Q$4:$Q$124)</f>
        <v>113</v>
      </c>
      <c r="S69" s="7">
        <f t="shared" ref="S69:S123" si="26">O69</f>
        <v>-1.2620253676928841</v>
      </c>
      <c r="T69" s="7">
        <f t="shared" ref="T69:T124" si="27">RANK(S69,$S$4:$S$124)</f>
        <v>113</v>
      </c>
      <c r="U69">
        <v>66</v>
      </c>
      <c r="V69">
        <f t="shared" ref="V69:V124" si="28">R69/(COUNT($U$4:$U$124)+1)-0.5</f>
        <v>0.42622950819672134</v>
      </c>
      <c r="W69">
        <f>SUM($V$4:V69)/U69</f>
        <v>3.4898161947342271E-2</v>
      </c>
      <c r="X69">
        <f t="shared" ref="X69:X124" si="29">(U69/11)*W69^2</f>
        <v>7.3072902438175687E-3</v>
      </c>
      <c r="Z69">
        <f t="shared" ref="Z69:Z124" si="30">T69/(COUNT($O$4:$O$124)+1)-0.5</f>
        <v>0.42622950819672134</v>
      </c>
      <c r="AA69">
        <f>SUM($Z$4:Z69)/U69</f>
        <v>3.8002980625931437E-2</v>
      </c>
      <c r="AB69">
        <f t="shared" ref="AB69:AB124" si="31">(U69/11)*AA69^2</f>
        <v>8.6653592187295216E-3</v>
      </c>
    </row>
    <row r="70" spans="1:28" ht="15.75" x14ac:dyDescent="0.25">
      <c r="A70" s="4">
        <v>42353</v>
      </c>
      <c r="B70">
        <v>1.6099999999999999</v>
      </c>
      <c r="C70">
        <f t="shared" si="16"/>
        <v>-0.15706806282722527</v>
      </c>
      <c r="D70">
        <v>1.2889999999999999</v>
      </c>
      <c r="E70">
        <v>2.2658</v>
      </c>
      <c r="F70">
        <v>9.4153000000000002</v>
      </c>
      <c r="G70">
        <f t="shared" si="17"/>
        <v>11.681100000000001</v>
      </c>
      <c r="H70">
        <f t="shared" si="18"/>
        <v>14.4021217</v>
      </c>
      <c r="I70" s="15">
        <f t="shared" si="19"/>
        <v>3.6869655218496611E-4</v>
      </c>
      <c r="J70" s="15">
        <f t="shared" si="20"/>
        <v>1.000368696552185</v>
      </c>
      <c r="K70">
        <f t="shared" si="21"/>
        <v>-0.15743675937941023</v>
      </c>
      <c r="L70" s="36">
        <f t="shared" si="22"/>
        <v>2.4786333203890315E-2</v>
      </c>
      <c r="M70" s="7"/>
      <c r="N70" s="7"/>
      <c r="O70" s="7">
        <f t="shared" si="23"/>
        <v>-2.3015994925638168</v>
      </c>
      <c r="P70" s="7"/>
      <c r="Q70" s="7">
        <f t="shared" si="24"/>
        <v>-2.3015994925638168</v>
      </c>
      <c r="R70" s="7">
        <f t="shared" si="25"/>
        <v>120</v>
      </c>
      <c r="S70" s="7">
        <f t="shared" si="26"/>
        <v>-2.3015994925638168</v>
      </c>
      <c r="T70" s="7">
        <f t="shared" si="27"/>
        <v>120</v>
      </c>
      <c r="U70">
        <v>67</v>
      </c>
      <c r="V70">
        <f t="shared" si="28"/>
        <v>0.48360655737704916</v>
      </c>
      <c r="W70">
        <f>SUM($V$4:V70)/U70</f>
        <v>4.1595302177636406E-2</v>
      </c>
      <c r="X70">
        <f t="shared" si="29"/>
        <v>1.0538303085243202E-2</v>
      </c>
      <c r="Z70">
        <f t="shared" si="30"/>
        <v>0.48360655737704916</v>
      </c>
      <c r="AA70">
        <f>SUM($Z$4:Z70)/U70</f>
        <v>4.4653780278933193E-2</v>
      </c>
      <c r="AB70">
        <f t="shared" si="31"/>
        <v>1.2145029658577207E-2</v>
      </c>
    </row>
    <row r="71" spans="1:28" ht="15.75" x14ac:dyDescent="0.25">
      <c r="A71" s="4">
        <v>42354</v>
      </c>
      <c r="B71">
        <v>1.72</v>
      </c>
      <c r="C71">
        <f t="shared" si="16"/>
        <v>6.8322981366459687E-2</v>
      </c>
      <c r="D71">
        <v>1.3102</v>
      </c>
      <c r="E71">
        <v>2.2959999999999998</v>
      </c>
      <c r="F71">
        <v>9.3544999999999998</v>
      </c>
      <c r="G71">
        <f t="shared" si="17"/>
        <v>11.650499999999999</v>
      </c>
      <c r="H71">
        <f t="shared" si="18"/>
        <v>14.5522659</v>
      </c>
      <c r="I71" s="15">
        <f t="shared" si="19"/>
        <v>3.7229121084192407E-4</v>
      </c>
      <c r="J71" s="15">
        <f t="shared" si="20"/>
        <v>1.0003722912108419</v>
      </c>
      <c r="K71">
        <f t="shared" si="21"/>
        <v>6.7950690155617763E-2</v>
      </c>
      <c r="L71" s="36">
        <f t="shared" si="22"/>
        <v>4.6172962926247689E-3</v>
      </c>
      <c r="M71" s="7"/>
      <c r="N71" s="7"/>
      <c r="O71" s="7">
        <f t="shared" si="23"/>
        <v>1.0011719531835568</v>
      </c>
      <c r="P71" s="7"/>
      <c r="Q71" s="7">
        <f t="shared" si="24"/>
        <v>1.0011719531835568</v>
      </c>
      <c r="R71" s="7">
        <f t="shared" si="25"/>
        <v>13</v>
      </c>
      <c r="S71" s="7">
        <f t="shared" si="26"/>
        <v>1.0011719531835568</v>
      </c>
      <c r="T71" s="7">
        <f t="shared" si="27"/>
        <v>14</v>
      </c>
      <c r="U71">
        <v>68</v>
      </c>
      <c r="V71">
        <f t="shared" si="28"/>
        <v>-0.39344262295081966</v>
      </c>
      <c r="W71">
        <f>SUM($V$4:V71)/U71</f>
        <v>3.5197685631629699E-2</v>
      </c>
      <c r="X71">
        <f t="shared" si="29"/>
        <v>7.6585128199969238E-3</v>
      </c>
      <c r="Z71">
        <f t="shared" si="30"/>
        <v>-0.38524590163934425</v>
      </c>
      <c r="AA71">
        <f>SUM($Z$4:Z71)/U71</f>
        <v>3.8331726133076172E-2</v>
      </c>
      <c r="AB71">
        <f t="shared" si="31"/>
        <v>9.083076684290774E-3</v>
      </c>
    </row>
    <row r="72" spans="1:28" ht="15.75" x14ac:dyDescent="0.25">
      <c r="A72" s="4">
        <v>42355</v>
      </c>
      <c r="B72">
        <v>1.5899999999999999</v>
      </c>
      <c r="C72">
        <f t="shared" si="16"/>
        <v>-7.5581395348837274E-2</v>
      </c>
      <c r="D72">
        <v>1.3333999999999999</v>
      </c>
      <c r="E72">
        <v>2.2233999999999998</v>
      </c>
      <c r="F72">
        <v>9.4087999999999994</v>
      </c>
      <c r="G72">
        <f t="shared" si="17"/>
        <v>11.632199999999999</v>
      </c>
      <c r="H72">
        <f t="shared" si="18"/>
        <v>14.769093919999998</v>
      </c>
      <c r="I72" s="15">
        <f t="shared" si="19"/>
        <v>3.7747408823496365E-4</v>
      </c>
      <c r="J72" s="15">
        <f t="shared" si="20"/>
        <v>1.000377474088235</v>
      </c>
      <c r="K72">
        <f t="shared" si="21"/>
        <v>-7.5958869437072238E-2</v>
      </c>
      <c r="L72" s="36">
        <f t="shared" si="22"/>
        <v>5.7697498461581872E-3</v>
      </c>
      <c r="M72" s="7"/>
      <c r="N72" s="7"/>
      <c r="O72" s="7">
        <f t="shared" si="23"/>
        <v>-1.107533244193015</v>
      </c>
      <c r="P72" s="7"/>
      <c r="Q72" s="7">
        <f t="shared" si="24"/>
        <v>-1.107533244193015</v>
      </c>
      <c r="R72" s="7">
        <f t="shared" si="25"/>
        <v>108</v>
      </c>
      <c r="S72" s="7">
        <f t="shared" si="26"/>
        <v>-1.107533244193015</v>
      </c>
      <c r="T72" s="7">
        <f t="shared" si="27"/>
        <v>108</v>
      </c>
      <c r="U72">
        <v>69</v>
      </c>
      <c r="V72">
        <f t="shared" si="28"/>
        <v>0.38524590163934425</v>
      </c>
      <c r="W72">
        <f>SUM($V$4:V72)/U72</f>
        <v>4.0270848182466144E-2</v>
      </c>
      <c r="X72">
        <f t="shared" si="29"/>
        <v>1.0172740338193757E-2</v>
      </c>
      <c r="Z72">
        <f t="shared" si="30"/>
        <v>0.38524590163934425</v>
      </c>
      <c r="AA72">
        <f>SUM($Z$4:Z72)/U72</f>
        <v>4.3359467807080054E-2</v>
      </c>
      <c r="AB72">
        <f t="shared" si="31"/>
        <v>1.1792999813401055E-2</v>
      </c>
    </row>
    <row r="73" spans="1:28" ht="15.75" x14ac:dyDescent="0.25">
      <c r="A73" s="4">
        <v>42356</v>
      </c>
      <c r="B73">
        <v>1.5699999999999998</v>
      </c>
      <c r="C73">
        <f t="shared" si="16"/>
        <v>-1.2578616352201271E-2</v>
      </c>
      <c r="D73">
        <v>1.3317000000000001</v>
      </c>
      <c r="E73">
        <v>2.2040000000000002</v>
      </c>
      <c r="F73">
        <v>9.4928000000000008</v>
      </c>
      <c r="G73">
        <f t="shared" si="17"/>
        <v>11.696800000000001</v>
      </c>
      <c r="H73">
        <f t="shared" si="18"/>
        <v>14.845561760000002</v>
      </c>
      <c r="I73" s="15">
        <f t="shared" si="19"/>
        <v>3.7929958331073266E-4</v>
      </c>
      <c r="J73" s="15">
        <f t="shared" si="20"/>
        <v>1.0003792995833107</v>
      </c>
      <c r="K73">
        <f t="shared" si="21"/>
        <v>-1.2957915935512003E-2</v>
      </c>
      <c r="L73" s="36">
        <f t="shared" si="22"/>
        <v>1.6790758539179593E-4</v>
      </c>
      <c r="M73" s="7"/>
      <c r="N73" s="7"/>
      <c r="O73" s="7">
        <f t="shared" si="23"/>
        <v>-0.18432096565186126</v>
      </c>
      <c r="P73" s="7"/>
      <c r="Q73" s="7">
        <f t="shared" si="24"/>
        <v>-0.18432096565186126</v>
      </c>
      <c r="R73" s="7">
        <f t="shared" si="25"/>
        <v>63</v>
      </c>
      <c r="S73" s="7">
        <f t="shared" si="26"/>
        <v>-0.18432096565186126</v>
      </c>
      <c r="T73" s="7">
        <f t="shared" si="27"/>
        <v>63</v>
      </c>
      <c r="U73">
        <v>70</v>
      </c>
      <c r="V73">
        <f t="shared" si="28"/>
        <v>1.6393442622950838E-2</v>
      </c>
      <c r="W73">
        <f>SUM($V$4:V73)/U73</f>
        <v>3.9929742388758779E-2</v>
      </c>
      <c r="X73">
        <f t="shared" si="29"/>
        <v>1.0146082082389525E-2</v>
      </c>
      <c r="Z73">
        <f t="shared" si="30"/>
        <v>1.6393442622950838E-2</v>
      </c>
      <c r="AA73">
        <f>SUM($Z$4:Z73)/U73</f>
        <v>4.2974238875878208E-2</v>
      </c>
      <c r="AB73">
        <f t="shared" si="31"/>
        <v>1.1752269498842994E-2</v>
      </c>
    </row>
    <row r="74" spans="1:28" ht="15.75" x14ac:dyDescent="0.25">
      <c r="A74" s="4">
        <v>42359</v>
      </c>
      <c r="B74">
        <v>1.55</v>
      </c>
      <c r="C74">
        <f t="shared" si="16"/>
        <v>-1.2738853503184584E-2</v>
      </c>
      <c r="D74">
        <v>1.3320000000000001</v>
      </c>
      <c r="E74">
        <v>2.1917</v>
      </c>
      <c r="F74">
        <v>9.4673999999999996</v>
      </c>
      <c r="G74">
        <f t="shared" si="17"/>
        <v>11.659099999999999</v>
      </c>
      <c r="H74">
        <f t="shared" si="18"/>
        <v>14.802276799999998</v>
      </c>
      <c r="I74" s="15">
        <f t="shared" si="19"/>
        <v>3.7826640265370415E-4</v>
      </c>
      <c r="J74" s="15">
        <f t="shared" si="20"/>
        <v>1.0003782664026537</v>
      </c>
      <c r="K74">
        <f t="shared" si="21"/>
        <v>-1.3117119905838288E-2</v>
      </c>
      <c r="L74" s="36">
        <f t="shared" si="22"/>
        <v>1.7205883462413906E-4</v>
      </c>
      <c r="M74" s="7"/>
      <c r="N74" s="7"/>
      <c r="O74" s="7">
        <f t="shared" si="23"/>
        <v>-0.18666900343086376</v>
      </c>
      <c r="P74" s="7"/>
      <c r="Q74" s="7">
        <f t="shared" si="24"/>
        <v>-0.18666900343086376</v>
      </c>
      <c r="R74" s="7">
        <f t="shared" si="25"/>
        <v>64</v>
      </c>
      <c r="S74" s="7">
        <f t="shared" si="26"/>
        <v>-0.18666900343086376</v>
      </c>
      <c r="T74" s="7">
        <f t="shared" si="27"/>
        <v>64</v>
      </c>
      <c r="U74">
        <v>71</v>
      </c>
      <c r="V74">
        <f t="shared" si="28"/>
        <v>2.4590163934426257E-2</v>
      </c>
      <c r="W74">
        <f>SUM($V$4:V74)/U74</f>
        <v>3.9713691987993537E-2</v>
      </c>
      <c r="X74">
        <f t="shared" si="29"/>
        <v>1.0179962774865705E-2</v>
      </c>
      <c r="Z74">
        <f t="shared" si="30"/>
        <v>2.4590163934426257E-2</v>
      </c>
      <c r="AA74">
        <f>SUM($Z$4:Z74)/U74</f>
        <v>4.2715308242900013E-2</v>
      </c>
      <c r="AB74">
        <f t="shared" si="31"/>
        <v>1.1776947876209389E-2</v>
      </c>
    </row>
    <row r="75" spans="1:28" ht="15.75" x14ac:dyDescent="0.25">
      <c r="A75" s="4">
        <v>42360</v>
      </c>
      <c r="B75">
        <v>1.5899999999999999</v>
      </c>
      <c r="C75">
        <f t="shared" si="16"/>
        <v>2.5806451612903104E-2</v>
      </c>
      <c r="D75">
        <v>1.3363</v>
      </c>
      <c r="E75">
        <v>2.2357</v>
      </c>
      <c r="F75">
        <v>9.4206000000000003</v>
      </c>
      <c r="G75">
        <f t="shared" si="17"/>
        <v>11.6563</v>
      </c>
      <c r="H75">
        <f t="shared" si="18"/>
        <v>14.82444778</v>
      </c>
      <c r="I75" s="15">
        <f t="shared" si="19"/>
        <v>3.7879565641674162E-4</v>
      </c>
      <c r="J75" s="15">
        <f t="shared" si="20"/>
        <v>1.0003787956564167</v>
      </c>
      <c r="K75">
        <f t="shared" si="21"/>
        <v>2.5427655956486363E-2</v>
      </c>
      <c r="L75" s="36">
        <f t="shared" si="22"/>
        <v>6.4656568744143644E-4</v>
      </c>
      <c r="M75" s="7"/>
      <c r="N75" s="7"/>
      <c r="O75" s="7">
        <f t="shared" si="23"/>
        <v>0.37815527146639705</v>
      </c>
      <c r="P75" s="7"/>
      <c r="Q75" s="7">
        <f t="shared" si="24"/>
        <v>0.37815527146639705</v>
      </c>
      <c r="R75" s="7">
        <f t="shared" si="25"/>
        <v>38</v>
      </c>
      <c r="S75" s="7">
        <f t="shared" si="26"/>
        <v>0.37815527146639705</v>
      </c>
      <c r="T75" s="7">
        <f t="shared" si="27"/>
        <v>39</v>
      </c>
      <c r="U75">
        <v>72</v>
      </c>
      <c r="V75">
        <f t="shared" si="28"/>
        <v>-0.18852459016393441</v>
      </c>
      <c r="W75">
        <f>SUM($V$4:V75)/U75</f>
        <v>3.6543715846994534E-2</v>
      </c>
      <c r="X75">
        <f t="shared" si="29"/>
        <v>8.7410825535657564E-3</v>
      </c>
      <c r="Z75">
        <f t="shared" si="30"/>
        <v>-0.18032786885245899</v>
      </c>
      <c r="AA75">
        <f>SUM($Z$4:Z75)/U75</f>
        <v>3.9617486338797803E-2</v>
      </c>
      <c r="AB75">
        <f t="shared" si="31"/>
        <v>1.02733869194498E-2</v>
      </c>
    </row>
    <row r="76" spans="1:28" ht="15.75" x14ac:dyDescent="0.25">
      <c r="A76" s="4">
        <v>42361</v>
      </c>
      <c r="B76">
        <v>1.71</v>
      </c>
      <c r="C76">
        <f t="shared" si="16"/>
        <v>7.5471698113207628E-2</v>
      </c>
      <c r="D76">
        <v>1.3573</v>
      </c>
      <c r="E76">
        <v>2.2534000000000001</v>
      </c>
      <c r="F76">
        <v>9.3605999999999998</v>
      </c>
      <c r="G76">
        <f t="shared" si="17"/>
        <v>11.614000000000001</v>
      </c>
      <c r="H76">
        <f t="shared" si="18"/>
        <v>14.958542380000001</v>
      </c>
      <c r="I76" s="15">
        <f t="shared" si="19"/>
        <v>3.819945203333841E-4</v>
      </c>
      <c r="J76" s="15">
        <f t="shared" si="20"/>
        <v>1.0003819945203334</v>
      </c>
      <c r="K76">
        <f t="shared" si="21"/>
        <v>7.5089703592874243E-2</v>
      </c>
      <c r="L76" s="36">
        <f t="shared" si="22"/>
        <v>5.638463585665711E-3</v>
      </c>
      <c r="M76" s="7"/>
      <c r="N76" s="7"/>
      <c r="O76" s="7">
        <f t="shared" si="23"/>
        <v>1.1059257939111675</v>
      </c>
      <c r="P76" s="7"/>
      <c r="Q76" s="7">
        <f t="shared" si="24"/>
        <v>1.1059257939111675</v>
      </c>
      <c r="R76" s="7">
        <f t="shared" si="25"/>
        <v>10</v>
      </c>
      <c r="S76" s="7">
        <f t="shared" si="26"/>
        <v>1.1059257939111675</v>
      </c>
      <c r="T76" s="7">
        <f t="shared" si="27"/>
        <v>11</v>
      </c>
      <c r="U76">
        <v>73</v>
      </c>
      <c r="V76">
        <f t="shared" si="28"/>
        <v>-0.41803278688524592</v>
      </c>
      <c r="W76">
        <f>SUM($V$4:V76)/U76</f>
        <v>3.0316640467100833E-2</v>
      </c>
      <c r="X76">
        <f t="shared" si="29"/>
        <v>6.0994731193123892E-3</v>
      </c>
      <c r="Z76">
        <f t="shared" si="30"/>
        <v>-0.4098360655737705</v>
      </c>
      <c r="AA76">
        <f>SUM($Z$4:Z76)/U76</f>
        <v>3.3460588367392755E-2</v>
      </c>
      <c r="AB76">
        <f t="shared" si="31"/>
        <v>7.4301455540112058E-3</v>
      </c>
    </row>
    <row r="77" spans="1:28" ht="15.75" x14ac:dyDescent="0.25">
      <c r="A77" s="4">
        <v>42362</v>
      </c>
      <c r="B77">
        <v>1.75</v>
      </c>
      <c r="C77">
        <f t="shared" si="16"/>
        <v>2.3391812865497099E-2</v>
      </c>
      <c r="D77">
        <v>1.3545</v>
      </c>
      <c r="E77">
        <v>2.2410000000000001</v>
      </c>
      <c r="F77">
        <v>9.3620000000000001</v>
      </c>
      <c r="G77">
        <f t="shared" si="17"/>
        <v>11.603</v>
      </c>
      <c r="H77">
        <f t="shared" si="18"/>
        <v>14.921829000000001</v>
      </c>
      <c r="I77" s="15">
        <f t="shared" si="19"/>
        <v>3.8111908254179205E-4</v>
      </c>
      <c r="J77" s="15">
        <f t="shared" si="20"/>
        <v>1.0003811190825418</v>
      </c>
      <c r="K77">
        <f t="shared" si="21"/>
        <v>2.3010693782955307E-2</v>
      </c>
      <c r="L77" s="36">
        <f t="shared" si="22"/>
        <v>5.2949202837293801E-4</v>
      </c>
      <c r="M77" s="7"/>
      <c r="N77" s="7"/>
      <c r="O77" s="7">
        <f t="shared" si="23"/>
        <v>0.34277232208942621</v>
      </c>
      <c r="P77" s="7"/>
      <c r="Q77" s="7">
        <f t="shared" si="24"/>
        <v>0.34277232208942621</v>
      </c>
      <c r="R77" s="7">
        <f t="shared" si="25"/>
        <v>39</v>
      </c>
      <c r="S77" s="7">
        <f t="shared" si="26"/>
        <v>0.34277232208942621</v>
      </c>
      <c r="T77" s="7">
        <f t="shared" si="27"/>
        <v>40</v>
      </c>
      <c r="U77">
        <v>74</v>
      </c>
      <c r="V77">
        <f t="shared" si="28"/>
        <v>-0.18032786885245899</v>
      </c>
      <c r="W77">
        <f>SUM($V$4:V77)/U77</f>
        <v>2.7470093043863535E-2</v>
      </c>
      <c r="X77">
        <f t="shared" si="29"/>
        <v>5.0764404432773148E-3</v>
      </c>
      <c r="Z77">
        <f t="shared" si="30"/>
        <v>-0.17213114754098363</v>
      </c>
      <c r="AA77">
        <f>SUM($Z$4:Z77)/U77</f>
        <v>3.0682321665928207E-2</v>
      </c>
      <c r="AB77">
        <f t="shared" si="31"/>
        <v>6.3330872589136434E-3</v>
      </c>
    </row>
    <row r="78" spans="1:28" ht="15.75" x14ac:dyDescent="0.25">
      <c r="A78" s="4">
        <v>42366</v>
      </c>
      <c r="B78">
        <v>1.69</v>
      </c>
      <c r="C78">
        <f t="shared" si="16"/>
        <v>-3.4285714285714315E-2</v>
      </c>
      <c r="D78">
        <v>1.3565</v>
      </c>
      <c r="E78">
        <v>2.2303999999999999</v>
      </c>
      <c r="F78">
        <v>9.3787000000000003</v>
      </c>
      <c r="G78">
        <f t="shared" si="17"/>
        <v>11.6091</v>
      </c>
      <c r="H78">
        <f t="shared" si="18"/>
        <v>14.95260655</v>
      </c>
      <c r="I78" s="15">
        <f t="shared" si="19"/>
        <v>3.8185299819248897E-4</v>
      </c>
      <c r="J78" s="15">
        <f t="shared" si="20"/>
        <v>1.0003818529981925</v>
      </c>
      <c r="K78">
        <f t="shared" si="21"/>
        <v>-3.4667567283906804E-2</v>
      </c>
      <c r="L78" s="36">
        <f t="shared" si="22"/>
        <v>1.2018402213842055E-3</v>
      </c>
      <c r="M78" s="7"/>
      <c r="N78" s="7"/>
      <c r="O78" s="7">
        <f t="shared" si="23"/>
        <v>-0.50240628923393027</v>
      </c>
      <c r="P78" s="7"/>
      <c r="Q78" s="7">
        <f t="shared" si="24"/>
        <v>-0.50240628923393027</v>
      </c>
      <c r="R78" s="7">
        <f t="shared" si="25"/>
        <v>85</v>
      </c>
      <c r="S78" s="7">
        <f t="shared" si="26"/>
        <v>-0.50240628923393027</v>
      </c>
      <c r="T78" s="7">
        <f t="shared" si="27"/>
        <v>85</v>
      </c>
      <c r="U78">
        <v>75</v>
      </c>
      <c r="V78">
        <f t="shared" si="28"/>
        <v>0.19672131147540983</v>
      </c>
      <c r="W78">
        <f>SUM($V$4:V78)/U78</f>
        <v>2.972677595628415E-2</v>
      </c>
      <c r="X78">
        <f t="shared" si="29"/>
        <v>6.0250991506030464E-3</v>
      </c>
      <c r="Z78">
        <f t="shared" si="30"/>
        <v>0.19672131147540983</v>
      </c>
      <c r="AA78">
        <f>SUM($Z$4:Z78)/U78</f>
        <v>3.2896174863387959E-2</v>
      </c>
      <c r="AB78">
        <f t="shared" si="31"/>
        <v>7.3783521861995301E-3</v>
      </c>
    </row>
    <row r="79" spans="1:28" ht="15.75" x14ac:dyDescent="0.25">
      <c r="A79" s="4">
        <v>42367</v>
      </c>
      <c r="B79">
        <v>1.72</v>
      </c>
      <c r="C79">
        <f t="shared" si="16"/>
        <v>1.7751479289940846E-2</v>
      </c>
      <c r="D79">
        <v>1.3587</v>
      </c>
      <c r="E79">
        <v>2.3050000000000002</v>
      </c>
      <c r="F79">
        <v>9.3414000000000001</v>
      </c>
      <c r="G79">
        <f t="shared" si="17"/>
        <v>11.6464</v>
      </c>
      <c r="H79">
        <f t="shared" si="18"/>
        <v>14.99716018</v>
      </c>
      <c r="I79" s="15">
        <f t="shared" si="19"/>
        <v>3.8291506856213964E-4</v>
      </c>
      <c r="J79" s="15">
        <f t="shared" si="20"/>
        <v>1.0003829150685621</v>
      </c>
      <c r="K79">
        <f t="shared" si="21"/>
        <v>1.7368564221378707E-2</v>
      </c>
      <c r="L79" s="36">
        <f t="shared" si="22"/>
        <v>3.0166702311215654E-4</v>
      </c>
      <c r="M79" s="7"/>
      <c r="N79" s="7"/>
      <c r="O79" s="7">
        <f t="shared" si="23"/>
        <v>0.26012159945543734</v>
      </c>
      <c r="P79" s="7"/>
      <c r="Q79" s="7">
        <f t="shared" si="24"/>
        <v>0.26012159945543734</v>
      </c>
      <c r="R79" s="7">
        <f t="shared" si="25"/>
        <v>43</v>
      </c>
      <c r="S79" s="7">
        <f t="shared" si="26"/>
        <v>0.26012159945543734</v>
      </c>
      <c r="T79" s="7">
        <f t="shared" si="27"/>
        <v>44</v>
      </c>
      <c r="U79">
        <v>76</v>
      </c>
      <c r="V79">
        <f t="shared" si="28"/>
        <v>-0.14754098360655737</v>
      </c>
      <c r="W79">
        <f>SUM($V$4:V79)/U79</f>
        <v>2.7394305435720447E-2</v>
      </c>
      <c r="X79">
        <f t="shared" si="29"/>
        <v>5.1849132493837508E-3</v>
      </c>
      <c r="Z79">
        <f t="shared" si="30"/>
        <v>-0.13934426229508196</v>
      </c>
      <c r="AA79">
        <f>SUM($Z$4:Z79)/U79</f>
        <v>3.0629853321829145E-2</v>
      </c>
      <c r="AB79">
        <f t="shared" si="31"/>
        <v>6.4820255912067604E-3</v>
      </c>
    </row>
    <row r="80" spans="1:28" ht="15.75" x14ac:dyDescent="0.25">
      <c r="A80" s="4">
        <v>42368</v>
      </c>
      <c r="B80">
        <v>1.67</v>
      </c>
      <c r="C80">
        <f t="shared" si="16"/>
        <v>-2.9069767441860492E-2</v>
      </c>
      <c r="D80">
        <v>1.3616999999999999</v>
      </c>
      <c r="E80">
        <v>2.2942999999999998</v>
      </c>
      <c r="F80">
        <v>9.3696000000000002</v>
      </c>
      <c r="G80">
        <f t="shared" si="17"/>
        <v>11.6639</v>
      </c>
      <c r="H80">
        <f t="shared" si="18"/>
        <v>15.052884319999999</v>
      </c>
      <c r="I80" s="15">
        <f t="shared" si="19"/>
        <v>3.8424284435634171E-4</v>
      </c>
      <c r="J80" s="15">
        <f t="shared" si="20"/>
        <v>1.0003842428443563</v>
      </c>
      <c r="K80">
        <f t="shared" si="21"/>
        <v>-2.9454010286216834E-2</v>
      </c>
      <c r="L80" s="36">
        <f t="shared" si="22"/>
        <v>8.6753872194056706E-4</v>
      </c>
      <c r="M80" s="7"/>
      <c r="N80" s="7"/>
      <c r="O80" s="7">
        <f t="shared" si="23"/>
        <v>-0.42597432468962121</v>
      </c>
      <c r="P80" s="7"/>
      <c r="Q80" s="7">
        <f t="shared" si="24"/>
        <v>-0.42597432468962121</v>
      </c>
      <c r="R80" s="7">
        <f t="shared" si="25"/>
        <v>79</v>
      </c>
      <c r="S80" s="7">
        <f t="shared" si="26"/>
        <v>-0.42597432468962121</v>
      </c>
      <c r="T80" s="7">
        <f t="shared" si="27"/>
        <v>79</v>
      </c>
      <c r="U80">
        <v>77</v>
      </c>
      <c r="V80">
        <f t="shared" si="28"/>
        <v>0.14754098360655743</v>
      </c>
      <c r="W80">
        <f>SUM($V$4:V80)/U80</f>
        <v>2.8954651905471574E-2</v>
      </c>
      <c r="X80">
        <f t="shared" si="29"/>
        <v>5.8686030687692004E-3</v>
      </c>
      <c r="Z80">
        <f t="shared" si="30"/>
        <v>0.14754098360655743</v>
      </c>
      <c r="AA80">
        <f>SUM($Z$4:Z80)/U80</f>
        <v>3.2148179689163274E-2</v>
      </c>
      <c r="AB80">
        <f t="shared" si="31"/>
        <v>7.2345382012871098E-3</v>
      </c>
    </row>
    <row r="81" spans="1:28" ht="15.75" x14ac:dyDescent="0.25">
      <c r="A81" s="4">
        <v>42369</v>
      </c>
      <c r="B81">
        <v>1.58</v>
      </c>
      <c r="C81">
        <f t="shared" si="16"/>
        <v>-5.3892215568862194E-2</v>
      </c>
      <c r="D81">
        <v>1.3729</v>
      </c>
      <c r="E81">
        <v>2.2694000000000001</v>
      </c>
      <c r="F81">
        <v>9.4065999999999992</v>
      </c>
      <c r="G81">
        <f t="shared" si="17"/>
        <v>11.675999999999998</v>
      </c>
      <c r="H81">
        <f t="shared" si="18"/>
        <v>15.183721139999996</v>
      </c>
      <c r="I81" s="15">
        <f t="shared" si="19"/>
        <v>3.8735786050958509E-4</v>
      </c>
      <c r="J81" s="15">
        <f t="shared" si="20"/>
        <v>1.0003873578605096</v>
      </c>
      <c r="K81">
        <f t="shared" si="21"/>
        <v>-5.4279573429371779E-2</v>
      </c>
      <c r="L81" s="36">
        <f t="shared" si="22"/>
        <v>2.9462720916745627E-3</v>
      </c>
      <c r="M81" s="7"/>
      <c r="N81" s="7"/>
      <c r="O81" s="7">
        <f t="shared" si="23"/>
        <v>-0.78971048457428983</v>
      </c>
      <c r="P81" s="7"/>
      <c r="Q81" s="7">
        <f t="shared" si="24"/>
        <v>-0.78971048457428983</v>
      </c>
      <c r="R81" s="7">
        <f t="shared" si="25"/>
        <v>99</v>
      </c>
      <c r="S81" s="7">
        <f t="shared" si="26"/>
        <v>-0.78971048457428983</v>
      </c>
      <c r="T81" s="7">
        <f t="shared" si="27"/>
        <v>99</v>
      </c>
      <c r="U81">
        <v>78</v>
      </c>
      <c r="V81">
        <f t="shared" si="28"/>
        <v>0.31147540983606559</v>
      </c>
      <c r="W81">
        <f>SUM($V$4:V81)/U81</f>
        <v>3.2576712904581757E-2</v>
      </c>
      <c r="X81">
        <f t="shared" si="29"/>
        <v>7.5251721314607643E-3</v>
      </c>
      <c r="Z81">
        <f t="shared" si="30"/>
        <v>0.31147540983606559</v>
      </c>
      <c r="AA81">
        <f>SUM($Z$4:Z81)/U81</f>
        <v>3.5729298024379977E-2</v>
      </c>
      <c r="AB81">
        <f t="shared" si="31"/>
        <v>9.0521321373242813E-3</v>
      </c>
    </row>
    <row r="82" spans="1:28" ht="15.75" x14ac:dyDescent="0.25">
      <c r="A82" s="4">
        <v>42373</v>
      </c>
      <c r="B82">
        <v>1.67</v>
      </c>
      <c r="C82">
        <f t="shared" si="16"/>
        <v>5.6962025316455604E-2</v>
      </c>
      <c r="D82">
        <v>1.3378000000000001</v>
      </c>
      <c r="E82">
        <v>2.2427999999999999</v>
      </c>
      <c r="F82">
        <v>10.039199999999999</v>
      </c>
      <c r="G82">
        <f t="shared" si="17"/>
        <v>12.282</v>
      </c>
      <c r="H82">
        <f t="shared" si="18"/>
        <v>15.673241760000003</v>
      </c>
      <c r="I82" s="15">
        <f t="shared" si="19"/>
        <v>3.9898134959925891E-4</v>
      </c>
      <c r="J82" s="15">
        <f t="shared" si="20"/>
        <v>1.0003989813495993</v>
      </c>
      <c r="K82">
        <f t="shared" si="21"/>
        <v>5.6563043966856345E-2</v>
      </c>
      <c r="L82" s="36">
        <f t="shared" si="22"/>
        <v>3.1993779427965242E-3</v>
      </c>
      <c r="M82" s="7"/>
      <c r="N82" s="7"/>
      <c r="O82" s="7">
        <f t="shared" si="23"/>
        <v>0.83469399318928095</v>
      </c>
      <c r="P82" s="7"/>
      <c r="Q82" s="7">
        <f t="shared" si="24"/>
        <v>0.83469399318928095</v>
      </c>
      <c r="R82" s="7">
        <f t="shared" si="25"/>
        <v>16</v>
      </c>
      <c r="S82" s="7">
        <f t="shared" si="26"/>
        <v>0.83469399318928095</v>
      </c>
      <c r="T82" s="7">
        <f t="shared" si="27"/>
        <v>17</v>
      </c>
      <c r="U82">
        <v>79</v>
      </c>
      <c r="V82">
        <f t="shared" si="28"/>
        <v>-0.36885245901639341</v>
      </c>
      <c r="W82">
        <f>SUM($V$4:V82)/U82</f>
        <v>2.7495330981531438E-2</v>
      </c>
      <c r="X82">
        <f t="shared" si="29"/>
        <v>5.4294058942666399E-3</v>
      </c>
      <c r="Z82">
        <f t="shared" si="30"/>
        <v>-0.36065573770491804</v>
      </c>
      <c r="AA82">
        <f>SUM($Z$4:Z82)/U82</f>
        <v>3.0711765926540759E-2</v>
      </c>
      <c r="AB82">
        <f t="shared" si="31"/>
        <v>6.7739811581639794E-3</v>
      </c>
    </row>
    <row r="83" spans="1:28" ht="15.75" x14ac:dyDescent="0.25">
      <c r="A83" s="4">
        <v>42374</v>
      </c>
      <c r="B83">
        <v>1.76</v>
      </c>
      <c r="C83">
        <f t="shared" si="16"/>
        <v>5.3892215568862326E-2</v>
      </c>
      <c r="D83">
        <v>1.3404</v>
      </c>
      <c r="E83">
        <v>2.2357</v>
      </c>
      <c r="F83">
        <v>10.0403</v>
      </c>
      <c r="G83">
        <f t="shared" si="17"/>
        <v>12.276</v>
      </c>
      <c r="H83">
        <f t="shared" si="18"/>
        <v>15.69371812</v>
      </c>
      <c r="I83" s="15">
        <f t="shared" si="19"/>
        <v>3.9946648380273508E-4</v>
      </c>
      <c r="J83" s="15">
        <f t="shared" si="20"/>
        <v>1.0003994664838027</v>
      </c>
      <c r="K83">
        <f t="shared" si="21"/>
        <v>5.349274908505959E-2</v>
      </c>
      <c r="L83" s="36">
        <f t="shared" si="22"/>
        <v>2.8614742046771439E-3</v>
      </c>
      <c r="M83" s="7"/>
      <c r="N83" s="7"/>
      <c r="O83" s="7">
        <f t="shared" si="23"/>
        <v>0.78971048457429172</v>
      </c>
      <c r="P83" s="7"/>
      <c r="Q83" s="7">
        <f t="shared" si="24"/>
        <v>0.78971048457429172</v>
      </c>
      <c r="R83" s="7">
        <f t="shared" si="25"/>
        <v>20</v>
      </c>
      <c r="S83" s="7">
        <f t="shared" si="26"/>
        <v>0.78971048457429172</v>
      </c>
      <c r="T83" s="7">
        <f t="shared" si="27"/>
        <v>21</v>
      </c>
      <c r="U83">
        <v>80</v>
      </c>
      <c r="V83">
        <f t="shared" si="28"/>
        <v>-0.33606557377049184</v>
      </c>
      <c r="W83">
        <f>SUM($V$4:V83)/U83</f>
        <v>2.2950819672131147E-2</v>
      </c>
      <c r="X83">
        <f t="shared" si="29"/>
        <v>3.8308372627104143E-3</v>
      </c>
      <c r="Z83">
        <f t="shared" si="30"/>
        <v>-0.32786885245901642</v>
      </c>
      <c r="AA83">
        <f>SUM($Z$4:Z83)/U83</f>
        <v>2.6229508196721298E-2</v>
      </c>
      <c r="AB83">
        <f t="shared" si="31"/>
        <v>5.0035425472135979E-3</v>
      </c>
    </row>
    <row r="84" spans="1:28" ht="15.75" x14ac:dyDescent="0.25">
      <c r="A84" s="4">
        <v>42375</v>
      </c>
      <c r="B84">
        <v>1.83</v>
      </c>
      <c r="C84">
        <f t="shared" si="16"/>
        <v>3.9772727272727307E-2</v>
      </c>
      <c r="D84">
        <v>1.3183</v>
      </c>
      <c r="E84">
        <v>2.1701999999999999</v>
      </c>
      <c r="F84">
        <v>10.0847</v>
      </c>
      <c r="G84">
        <f t="shared" si="17"/>
        <v>12.254899999999999</v>
      </c>
      <c r="H84">
        <f t="shared" si="18"/>
        <v>15.464860009999999</v>
      </c>
      <c r="I84" s="15">
        <f t="shared" si="19"/>
        <v>3.9403940860571751E-4</v>
      </c>
      <c r="J84" s="15">
        <f t="shared" si="20"/>
        <v>1.0003940394086057</v>
      </c>
      <c r="K84">
        <f t="shared" si="21"/>
        <v>3.9378687864121589E-2</v>
      </c>
      <c r="L84" s="36">
        <f t="shared" si="22"/>
        <v>1.550681057899917E-3</v>
      </c>
      <c r="M84" s="7"/>
      <c r="N84" s="7"/>
      <c r="O84" s="7">
        <f t="shared" si="23"/>
        <v>0.58281032605261807</v>
      </c>
      <c r="P84" s="7"/>
      <c r="Q84" s="7">
        <f t="shared" si="24"/>
        <v>0.58281032605261807</v>
      </c>
      <c r="R84" s="7">
        <f t="shared" si="25"/>
        <v>26</v>
      </c>
      <c r="S84" s="7">
        <f t="shared" si="26"/>
        <v>0.58281032605261807</v>
      </c>
      <c r="T84" s="7">
        <f t="shared" si="27"/>
        <v>27</v>
      </c>
      <c r="U84">
        <v>81</v>
      </c>
      <c r="V84">
        <f t="shared" si="28"/>
        <v>-0.28688524590163933</v>
      </c>
      <c r="W84">
        <f>SUM($V$4:V84)/U84</f>
        <v>1.912568306010929E-2</v>
      </c>
      <c r="X84">
        <f t="shared" si="29"/>
        <v>2.6935574503432606E-3</v>
      </c>
      <c r="Z84">
        <f t="shared" si="30"/>
        <v>-0.27868852459016391</v>
      </c>
      <c r="AA84">
        <f>SUM($Z$4:Z84)/U84</f>
        <v>2.2465088038858515E-2</v>
      </c>
      <c r="AB84">
        <f t="shared" si="31"/>
        <v>3.7162813298260706E-3</v>
      </c>
    </row>
    <row r="85" spans="1:28" ht="15.75" x14ac:dyDescent="0.25">
      <c r="A85" s="4">
        <v>42376</v>
      </c>
      <c r="B85">
        <v>1.73</v>
      </c>
      <c r="C85">
        <f t="shared" si="16"/>
        <v>-5.4644808743169446E-2</v>
      </c>
      <c r="D85">
        <v>1.3324</v>
      </c>
      <c r="E85">
        <v>2.1455000000000002</v>
      </c>
      <c r="F85">
        <v>10.1744</v>
      </c>
      <c r="G85">
        <f t="shared" si="17"/>
        <v>12.319900000000001</v>
      </c>
      <c r="H85">
        <f t="shared" si="18"/>
        <v>15.701870560000001</v>
      </c>
      <c r="I85" s="15">
        <f t="shared" si="19"/>
        <v>3.9965961087662372E-4</v>
      </c>
      <c r="J85" s="15">
        <f t="shared" si="20"/>
        <v>1.0003996596108766</v>
      </c>
      <c r="K85">
        <f t="shared" si="21"/>
        <v>-5.5044468354046069E-2</v>
      </c>
      <c r="L85" s="36">
        <f t="shared" si="22"/>
        <v>3.029893496379579E-3</v>
      </c>
      <c r="M85" s="7"/>
      <c r="N85" s="7"/>
      <c r="O85" s="7">
        <f t="shared" si="23"/>
        <v>-0.80073862127447915</v>
      </c>
      <c r="P85" s="7"/>
      <c r="Q85" s="7">
        <f t="shared" si="24"/>
        <v>-0.80073862127447915</v>
      </c>
      <c r="R85" s="7">
        <f t="shared" si="25"/>
        <v>100</v>
      </c>
      <c r="S85" s="7">
        <f t="shared" si="26"/>
        <v>-0.80073862127447915</v>
      </c>
      <c r="T85" s="7">
        <f t="shared" si="27"/>
        <v>100</v>
      </c>
      <c r="U85">
        <v>82</v>
      </c>
      <c r="V85">
        <f t="shared" si="28"/>
        <v>0.31967213114754101</v>
      </c>
      <c r="W85">
        <f>SUM($V$4:V85)/U85</f>
        <v>2.2790883646541384E-2</v>
      </c>
      <c r="X85">
        <f t="shared" si="29"/>
        <v>3.8720726314541245E-3</v>
      </c>
      <c r="Z85">
        <f t="shared" si="30"/>
        <v>0.31967213114754101</v>
      </c>
      <c r="AA85">
        <f>SUM($Z$4:Z85)/U85</f>
        <v>2.6089564174330251E-2</v>
      </c>
      <c r="AB85">
        <f t="shared" si="31"/>
        <v>5.0740508565575186E-3</v>
      </c>
    </row>
    <row r="86" spans="1:28" ht="15.75" x14ac:dyDescent="0.25">
      <c r="A86" s="4">
        <v>42377</v>
      </c>
      <c r="B86">
        <v>1.6099999999999999</v>
      </c>
      <c r="C86">
        <f t="shared" si="16"/>
        <v>-6.9364161849711045E-2</v>
      </c>
      <c r="D86">
        <v>1.3472</v>
      </c>
      <c r="E86">
        <v>2.1156000000000001</v>
      </c>
      <c r="F86">
        <v>10.210699999999999</v>
      </c>
      <c r="G86">
        <f t="shared" si="17"/>
        <v>12.3263</v>
      </c>
      <c r="H86">
        <f t="shared" si="18"/>
        <v>15.871455039999999</v>
      </c>
      <c r="I86" s="15">
        <f t="shared" si="19"/>
        <v>4.0367390497553224E-4</v>
      </c>
      <c r="J86" s="15">
        <f t="shared" si="20"/>
        <v>1.0004036739049755</v>
      </c>
      <c r="K86">
        <f t="shared" si="21"/>
        <v>-6.9767835754686577E-2</v>
      </c>
      <c r="L86" s="36">
        <f t="shared" si="22"/>
        <v>4.8675509058929232E-3</v>
      </c>
      <c r="M86" s="7"/>
      <c r="N86" s="7"/>
      <c r="O86" s="7">
        <f t="shared" si="23"/>
        <v>-1.0164289088547724</v>
      </c>
      <c r="P86" s="7"/>
      <c r="Q86" s="7">
        <f t="shared" si="24"/>
        <v>-1.0164289088547724</v>
      </c>
      <c r="R86" s="7">
        <f t="shared" si="25"/>
        <v>106</v>
      </c>
      <c r="S86" s="7">
        <f t="shared" si="26"/>
        <v>-1.0164289088547724</v>
      </c>
      <c r="T86" s="7">
        <f t="shared" si="27"/>
        <v>106</v>
      </c>
      <c r="U86">
        <v>83</v>
      </c>
      <c r="V86">
        <f t="shared" si="28"/>
        <v>0.36885245901639341</v>
      </c>
      <c r="W86">
        <f>SUM($V$4:V86)/U86</f>
        <v>2.6960300217262496E-2</v>
      </c>
      <c r="X86">
        <f t="shared" si="29"/>
        <v>5.4844723988917007E-3</v>
      </c>
      <c r="Z86">
        <f t="shared" si="30"/>
        <v>0.36885245901639341</v>
      </c>
      <c r="AA86">
        <f>SUM($Z$4:Z86)/U86</f>
        <v>3.0219237606162339E-2</v>
      </c>
      <c r="AB86">
        <f t="shared" si="31"/>
        <v>6.8905266076644345E-3</v>
      </c>
    </row>
    <row r="87" spans="1:28" ht="15.75" x14ac:dyDescent="0.25">
      <c r="A87" s="4">
        <v>42380</v>
      </c>
      <c r="B87">
        <v>1.41</v>
      </c>
      <c r="C87">
        <f t="shared" si="16"/>
        <v>-0.12422360248447203</v>
      </c>
      <c r="D87">
        <v>1.3458000000000001</v>
      </c>
      <c r="E87">
        <v>2.1753999999999998</v>
      </c>
      <c r="F87">
        <v>10.196400000000001</v>
      </c>
      <c r="G87">
        <f t="shared" si="17"/>
        <v>12.3718</v>
      </c>
      <c r="H87">
        <f t="shared" si="18"/>
        <v>15.897715120000001</v>
      </c>
      <c r="I87" s="15">
        <f t="shared" si="19"/>
        <v>4.0429499267014002E-4</v>
      </c>
      <c r="J87" s="15">
        <f t="shared" si="20"/>
        <v>1.0004042949926701</v>
      </c>
      <c r="K87">
        <f t="shared" si="21"/>
        <v>-0.12462789747714217</v>
      </c>
      <c r="L87" s="36">
        <f t="shared" si="22"/>
        <v>1.553211282957306E-2</v>
      </c>
      <c r="M87" s="7"/>
      <c r="N87" s="7"/>
      <c r="O87" s="7">
        <f t="shared" si="23"/>
        <v>-1.8203126421519196</v>
      </c>
      <c r="P87" s="7"/>
      <c r="Q87" s="7">
        <f t="shared" si="24"/>
        <v>-1.8203126421519196</v>
      </c>
      <c r="R87" s="7">
        <f t="shared" si="25"/>
        <v>119</v>
      </c>
      <c r="S87" s="7">
        <f t="shared" si="26"/>
        <v>-1.8203126421519196</v>
      </c>
      <c r="T87" s="7">
        <f t="shared" si="27"/>
        <v>119</v>
      </c>
      <c r="U87">
        <v>84</v>
      </c>
      <c r="V87">
        <f t="shared" si="28"/>
        <v>0.47540983606557374</v>
      </c>
      <c r="W87">
        <f>SUM($V$4:V87)/U87</f>
        <v>3.2298985167837628E-2</v>
      </c>
      <c r="X87">
        <f t="shared" si="29"/>
        <v>7.9664412001149449E-3</v>
      </c>
      <c r="Z87">
        <f t="shared" si="30"/>
        <v>0.47540983606557374</v>
      </c>
      <c r="AA87">
        <f>SUM($Z$4:Z87)/U87</f>
        <v>3.5519125683060093E-2</v>
      </c>
      <c r="AB87">
        <f t="shared" si="31"/>
        <v>9.6340996636616015E-3</v>
      </c>
    </row>
    <row r="88" spans="1:28" ht="15.75" x14ac:dyDescent="0.25">
      <c r="A88" s="4">
        <v>42381</v>
      </c>
      <c r="B88">
        <v>1.26</v>
      </c>
      <c r="C88">
        <f t="shared" si="16"/>
        <v>-0.1063829787234042</v>
      </c>
      <c r="D88">
        <v>1.323</v>
      </c>
      <c r="E88">
        <v>2.1032000000000002</v>
      </c>
      <c r="F88">
        <v>10.147</v>
      </c>
      <c r="G88">
        <f t="shared" si="17"/>
        <v>12.2502</v>
      </c>
      <c r="H88">
        <f t="shared" si="18"/>
        <v>15.527680999999998</v>
      </c>
      <c r="I88" s="15">
        <f t="shared" si="19"/>
        <v>3.9553019486393559E-4</v>
      </c>
      <c r="J88" s="15">
        <f t="shared" si="20"/>
        <v>1.0003955301948639</v>
      </c>
      <c r="K88">
        <f t="shared" si="21"/>
        <v>-0.10677850891826814</v>
      </c>
      <c r="L88" s="36">
        <f t="shared" si="22"/>
        <v>1.1401649966808668E-2</v>
      </c>
      <c r="M88" s="7"/>
      <c r="N88" s="7"/>
      <c r="O88" s="7">
        <f t="shared" si="23"/>
        <v>-1.5588847626939306</v>
      </c>
      <c r="P88" s="7"/>
      <c r="Q88" s="7">
        <f t="shared" si="24"/>
        <v>-1.5588847626939306</v>
      </c>
      <c r="R88" s="7">
        <f t="shared" si="25"/>
        <v>116</v>
      </c>
      <c r="S88" s="7">
        <f t="shared" si="26"/>
        <v>-1.5588847626939306</v>
      </c>
      <c r="T88" s="7">
        <f t="shared" si="27"/>
        <v>116</v>
      </c>
      <c r="U88">
        <v>85</v>
      </c>
      <c r="V88">
        <f t="shared" si="28"/>
        <v>0.45081967213114749</v>
      </c>
      <c r="W88">
        <f>SUM($V$4:V88)/U88</f>
        <v>3.722275795564127E-2</v>
      </c>
      <c r="X88">
        <f t="shared" si="29"/>
        <v>1.0706396848641974E-2</v>
      </c>
      <c r="Z88">
        <f t="shared" si="30"/>
        <v>0.45081967213114749</v>
      </c>
      <c r="AA88">
        <f>SUM($Z$4:Z88)/U88</f>
        <v>4.040501446480229E-2</v>
      </c>
      <c r="AB88">
        <f t="shared" si="31"/>
        <v>1.2615276498324999E-2</v>
      </c>
    </row>
    <row r="89" spans="1:28" ht="15.75" x14ac:dyDescent="0.25">
      <c r="A89" s="4">
        <v>42382</v>
      </c>
      <c r="B89">
        <v>1.32</v>
      </c>
      <c r="C89">
        <f t="shared" si="16"/>
        <v>4.7619047619047658E-2</v>
      </c>
      <c r="D89">
        <v>1.2671999999999999</v>
      </c>
      <c r="E89">
        <v>2.0926999999999998</v>
      </c>
      <c r="F89">
        <v>10.239100000000001</v>
      </c>
      <c r="G89">
        <f t="shared" si="17"/>
        <v>12.331800000000001</v>
      </c>
      <c r="H89">
        <f t="shared" si="18"/>
        <v>15.06768752</v>
      </c>
      <c r="I89" s="15">
        <f t="shared" si="19"/>
        <v>3.8459546214131279E-4</v>
      </c>
      <c r="J89" s="15">
        <f t="shared" si="20"/>
        <v>1.0003845954621413</v>
      </c>
      <c r="K89">
        <f t="shared" si="21"/>
        <v>4.7234452156906345E-2</v>
      </c>
      <c r="L89" s="36">
        <f t="shared" si="22"/>
        <v>2.2310934705630746E-3</v>
      </c>
      <c r="M89" s="7"/>
      <c r="N89" s="7"/>
      <c r="O89" s="7">
        <f t="shared" si="23"/>
        <v>0.69778651282490323</v>
      </c>
      <c r="P89" s="7"/>
      <c r="Q89" s="7">
        <f t="shared" si="24"/>
        <v>0.69778651282490323</v>
      </c>
      <c r="R89" s="7">
        <f t="shared" si="25"/>
        <v>22</v>
      </c>
      <c r="S89" s="7">
        <f t="shared" si="26"/>
        <v>0.69778651282490323</v>
      </c>
      <c r="T89" s="7">
        <f t="shared" si="27"/>
        <v>23</v>
      </c>
      <c r="U89">
        <v>86</v>
      </c>
      <c r="V89">
        <f t="shared" si="28"/>
        <v>-0.31967213114754101</v>
      </c>
      <c r="W89">
        <f>SUM($V$4:V89)/U89</f>
        <v>3.3072817384674033E-2</v>
      </c>
      <c r="X89">
        <f t="shared" si="29"/>
        <v>8.551615225396339E-3</v>
      </c>
      <c r="Z89">
        <f t="shared" si="30"/>
        <v>-0.31147540983606559</v>
      </c>
      <c r="AA89">
        <f>SUM($Z$4:Z89)/U89</f>
        <v>3.6313381624094525E-2</v>
      </c>
      <c r="AB89">
        <f t="shared" si="31"/>
        <v>1.0309536809821166E-2</v>
      </c>
    </row>
    <row r="90" spans="1:28" ht="15.75" x14ac:dyDescent="0.25">
      <c r="A90" s="4">
        <v>42383</v>
      </c>
      <c r="B90">
        <v>1.3599999999999999</v>
      </c>
      <c r="C90">
        <f t="shared" si="16"/>
        <v>3.0303030303030162E-2</v>
      </c>
      <c r="D90">
        <v>1.2684</v>
      </c>
      <c r="E90">
        <v>2.0874000000000001</v>
      </c>
      <c r="F90">
        <v>10.1648</v>
      </c>
      <c r="G90">
        <f t="shared" si="17"/>
        <v>12.2522</v>
      </c>
      <c r="H90">
        <f t="shared" si="18"/>
        <v>14.98043232</v>
      </c>
      <c r="I90" s="15">
        <f t="shared" si="19"/>
        <v>3.8251635760278013E-4</v>
      </c>
      <c r="J90" s="15">
        <f t="shared" si="20"/>
        <v>1.0003825163576028</v>
      </c>
      <c r="K90">
        <f t="shared" si="21"/>
        <v>2.9920513945427381E-2</v>
      </c>
      <c r="L90" s="36">
        <f t="shared" si="22"/>
        <v>8.9523715475851439E-4</v>
      </c>
      <c r="M90" s="7"/>
      <c r="N90" s="7"/>
      <c r="O90" s="7">
        <f t="shared" si="23"/>
        <v>0.44404596270675412</v>
      </c>
      <c r="P90" s="7"/>
      <c r="Q90" s="7">
        <f t="shared" si="24"/>
        <v>0.44404596270675412</v>
      </c>
      <c r="R90" s="7">
        <f t="shared" si="25"/>
        <v>35</v>
      </c>
      <c r="S90" s="7">
        <f t="shared" si="26"/>
        <v>0.44404596270675412</v>
      </c>
      <c r="T90" s="7">
        <f t="shared" si="27"/>
        <v>36</v>
      </c>
      <c r="U90">
        <v>87</v>
      </c>
      <c r="V90">
        <f t="shared" si="28"/>
        <v>-0.21311475409836067</v>
      </c>
      <c r="W90">
        <f>SUM($V$4:V90)/U90</f>
        <v>3.0243075183719614E-2</v>
      </c>
      <c r="X90">
        <f t="shared" si="29"/>
        <v>7.2339993546751084E-3</v>
      </c>
      <c r="Z90">
        <f t="shared" si="30"/>
        <v>-0.20491803278688525</v>
      </c>
      <c r="AA90">
        <f>SUM($Z$4:Z90)/U90</f>
        <v>3.3540606745807403E-2</v>
      </c>
      <c r="AB90">
        <f t="shared" si="31"/>
        <v>8.8975081978445811E-3</v>
      </c>
    </row>
    <row r="91" spans="1:28" ht="15.75" x14ac:dyDescent="0.25">
      <c r="A91" s="4">
        <v>42384</v>
      </c>
      <c r="B91">
        <v>1.4</v>
      </c>
      <c r="C91">
        <f t="shared" si="16"/>
        <v>2.941176470588238E-2</v>
      </c>
      <c r="D91">
        <v>1.2341</v>
      </c>
      <c r="E91">
        <v>2.0347</v>
      </c>
      <c r="F91">
        <v>10.2118</v>
      </c>
      <c r="G91">
        <f t="shared" si="17"/>
        <v>12.246500000000001</v>
      </c>
      <c r="H91">
        <f t="shared" si="18"/>
        <v>14.637082379999999</v>
      </c>
      <c r="I91" s="15">
        <f t="shared" si="19"/>
        <v>3.7431975777613147E-4</v>
      </c>
      <c r="J91" s="15">
        <f t="shared" si="20"/>
        <v>1.0003743197577761</v>
      </c>
      <c r="K91">
        <f t="shared" si="21"/>
        <v>2.9037444948106249E-2</v>
      </c>
      <c r="L91" s="36">
        <f t="shared" si="22"/>
        <v>8.4317320911430108E-4</v>
      </c>
      <c r="M91" s="7"/>
      <c r="N91" s="7"/>
      <c r="O91" s="7">
        <f t="shared" si="23"/>
        <v>0.4309857873330285</v>
      </c>
      <c r="P91" s="7"/>
      <c r="Q91" s="7">
        <f t="shared" si="24"/>
        <v>0.4309857873330285</v>
      </c>
      <c r="R91" s="7">
        <f t="shared" si="25"/>
        <v>36</v>
      </c>
      <c r="S91" s="7">
        <f t="shared" si="26"/>
        <v>0.4309857873330285</v>
      </c>
      <c r="T91" s="7">
        <f t="shared" si="27"/>
        <v>37</v>
      </c>
      <c r="U91">
        <v>88</v>
      </c>
      <c r="V91">
        <f t="shared" si="28"/>
        <v>-0.20491803278688525</v>
      </c>
      <c r="W91">
        <f>SUM($V$4:V91)/U91</f>
        <v>2.7570789865871827E-2</v>
      </c>
      <c r="X91">
        <f t="shared" si="29"/>
        <v>6.081187630624485E-3</v>
      </c>
      <c r="Z91">
        <f t="shared" si="30"/>
        <v>-0.19672131147540983</v>
      </c>
      <c r="AA91">
        <f>SUM($Z$4:Z91)/U91</f>
        <v>3.0923994038748116E-2</v>
      </c>
      <c r="AB91">
        <f t="shared" si="31"/>
        <v>7.6503472584682321E-3</v>
      </c>
    </row>
    <row r="92" spans="1:28" ht="15.75" x14ac:dyDescent="0.25">
      <c r="A92" s="4">
        <v>42388</v>
      </c>
      <c r="B92">
        <v>1.38</v>
      </c>
      <c r="C92">
        <f t="shared" si="16"/>
        <v>-1.4285714285714299E-2</v>
      </c>
      <c r="D92">
        <v>1.2361</v>
      </c>
      <c r="E92">
        <v>2.0556000000000001</v>
      </c>
      <c r="F92">
        <v>10.206</v>
      </c>
      <c r="G92">
        <f t="shared" si="17"/>
        <v>12.2616</v>
      </c>
      <c r="H92">
        <f t="shared" si="18"/>
        <v>14.671236599999999</v>
      </c>
      <c r="I92" s="15">
        <f t="shared" si="19"/>
        <v>3.7513619802620468E-4</v>
      </c>
      <c r="J92" s="15">
        <f t="shared" si="20"/>
        <v>1.0003751361980262</v>
      </c>
      <c r="K92">
        <f t="shared" si="21"/>
        <v>-1.4660850483740504E-2</v>
      </c>
      <c r="L92" s="36">
        <f t="shared" si="22"/>
        <v>2.1494053690659416E-4</v>
      </c>
      <c r="M92" s="7"/>
      <c r="N92" s="7"/>
      <c r="O92" s="7">
        <f t="shared" si="23"/>
        <v>-0.20933595384747097</v>
      </c>
      <c r="P92" s="7"/>
      <c r="Q92" s="7">
        <f t="shared" si="24"/>
        <v>-0.20933595384747097</v>
      </c>
      <c r="R92" s="7">
        <f t="shared" si="25"/>
        <v>69</v>
      </c>
      <c r="S92" s="7">
        <f t="shared" si="26"/>
        <v>-0.20933595384747097</v>
      </c>
      <c r="T92" s="7">
        <f t="shared" si="27"/>
        <v>69</v>
      </c>
      <c r="U92">
        <v>89</v>
      </c>
      <c r="V92">
        <f t="shared" si="28"/>
        <v>6.557377049180324E-2</v>
      </c>
      <c r="W92">
        <f>SUM($V$4:V92)/U92</f>
        <v>2.7997789648185667E-2</v>
      </c>
      <c r="X92">
        <f t="shared" si="29"/>
        <v>6.3422712764891528E-3</v>
      </c>
      <c r="Z92">
        <f t="shared" si="30"/>
        <v>6.557377049180324E-2</v>
      </c>
      <c r="AA92">
        <f>SUM($Z$4:Z92)/U92</f>
        <v>3.1313317369681321E-2</v>
      </c>
      <c r="AB92">
        <f t="shared" si="31"/>
        <v>7.9333292888909418E-3</v>
      </c>
    </row>
    <row r="93" spans="1:28" ht="15.75" x14ac:dyDescent="0.25">
      <c r="A93" s="4">
        <v>42389</v>
      </c>
      <c r="B93">
        <v>1.58</v>
      </c>
      <c r="C93">
        <f t="shared" si="16"/>
        <v>0.1449275362318842</v>
      </c>
      <c r="D93">
        <v>1.1869000000000001</v>
      </c>
      <c r="E93">
        <v>1.9824000000000002</v>
      </c>
      <c r="F93">
        <v>10.257</v>
      </c>
      <c r="G93">
        <f t="shared" si="17"/>
        <v>12.2394</v>
      </c>
      <c r="H93">
        <f t="shared" si="18"/>
        <v>14.1564333</v>
      </c>
      <c r="I93" s="15">
        <f t="shared" si="19"/>
        <v>3.6280427344714816E-4</v>
      </c>
      <c r="J93" s="15">
        <f t="shared" si="20"/>
        <v>1.0003628042734471</v>
      </c>
      <c r="K93">
        <f t="shared" si="21"/>
        <v>0.14456473195843705</v>
      </c>
      <c r="L93" s="36">
        <f t="shared" si="22"/>
        <v>2.0898961726214752E-2</v>
      </c>
      <c r="M93" s="7"/>
      <c r="N93" s="7"/>
      <c r="O93" s="7">
        <f t="shared" si="23"/>
        <v>2.1236980825105753</v>
      </c>
      <c r="P93" s="7"/>
      <c r="Q93" s="7">
        <f t="shared" si="24"/>
        <v>2.1236980825105753</v>
      </c>
      <c r="R93" s="7">
        <f t="shared" si="25"/>
        <v>6</v>
      </c>
      <c r="S93" s="7">
        <f t="shared" si="26"/>
        <v>2.1236980825105753</v>
      </c>
      <c r="T93" s="7">
        <f t="shared" si="27"/>
        <v>6</v>
      </c>
      <c r="U93">
        <v>90</v>
      </c>
      <c r="V93">
        <f t="shared" si="28"/>
        <v>-0.45081967213114754</v>
      </c>
      <c r="W93">
        <f>SUM($V$4:V93)/U93</f>
        <v>2.2677595628415294E-2</v>
      </c>
      <c r="X93">
        <f t="shared" si="29"/>
        <v>4.2076909921575307E-3</v>
      </c>
      <c r="Z93">
        <f t="shared" si="30"/>
        <v>-0.45081967213114754</v>
      </c>
      <c r="AA93">
        <f>SUM($Z$4:Z93)/U93</f>
        <v>2.5956284153005441E-2</v>
      </c>
      <c r="AB93">
        <f t="shared" si="31"/>
        <v>5.51232562116732E-3</v>
      </c>
    </row>
    <row r="94" spans="1:28" ht="15.75" x14ac:dyDescent="0.25">
      <c r="A94" s="4">
        <v>42390</v>
      </c>
      <c r="B94">
        <v>1.6400000000000001</v>
      </c>
      <c r="C94">
        <f t="shared" si="16"/>
        <v>3.7974683544303826E-2</v>
      </c>
      <c r="D94">
        <v>1.1916</v>
      </c>
      <c r="E94">
        <v>2.0310999999999999</v>
      </c>
      <c r="F94">
        <v>10.2189</v>
      </c>
      <c r="G94">
        <f t="shared" si="17"/>
        <v>12.25</v>
      </c>
      <c r="H94">
        <f t="shared" si="18"/>
        <v>14.20794124</v>
      </c>
      <c r="I94" s="15">
        <f t="shared" si="19"/>
        <v>3.6404062155837025E-4</v>
      </c>
      <c r="J94" s="15">
        <f t="shared" si="20"/>
        <v>1.0003640406215584</v>
      </c>
      <c r="K94">
        <f t="shared" si="21"/>
        <v>3.7610642922745456E-2</v>
      </c>
      <c r="L94" s="36">
        <f t="shared" si="22"/>
        <v>1.4145604610622628E-3</v>
      </c>
      <c r="M94" s="7"/>
      <c r="N94" s="7"/>
      <c r="O94" s="7">
        <f t="shared" si="23"/>
        <v>0.55646266212618856</v>
      </c>
      <c r="P94" s="7"/>
      <c r="Q94" s="7">
        <f t="shared" si="24"/>
        <v>0.55646266212618856</v>
      </c>
      <c r="R94" s="7">
        <f t="shared" si="25"/>
        <v>30</v>
      </c>
      <c r="S94" s="7">
        <f t="shared" si="26"/>
        <v>0.55646266212618856</v>
      </c>
      <c r="T94" s="7">
        <f t="shared" si="27"/>
        <v>31</v>
      </c>
      <c r="U94">
        <v>91</v>
      </c>
      <c r="V94">
        <f t="shared" si="28"/>
        <v>-0.25409836065573771</v>
      </c>
      <c r="W94">
        <f>SUM($V$4:V94)/U94</f>
        <v>1.9636101603314714E-2</v>
      </c>
      <c r="X94">
        <f t="shared" si="29"/>
        <v>3.1897691129080526E-3</v>
      </c>
      <c r="Z94">
        <f t="shared" si="30"/>
        <v>-0.24590163934426229</v>
      </c>
      <c r="AA94">
        <f>SUM($Z$4:Z94)/U94</f>
        <v>2.296883444424426E-2</v>
      </c>
      <c r="AB94">
        <f t="shared" si="31"/>
        <v>4.3644208519242039E-3</v>
      </c>
    </row>
    <row r="95" spans="1:28" ht="15.75" x14ac:dyDescent="0.25">
      <c r="A95" s="4">
        <v>42391</v>
      </c>
      <c r="B95">
        <v>1.58</v>
      </c>
      <c r="C95">
        <f t="shared" si="16"/>
        <v>-3.6585365853658569E-2</v>
      </c>
      <c r="D95">
        <v>1.1625000000000001</v>
      </c>
      <c r="E95">
        <v>2.0518999999999998</v>
      </c>
      <c r="F95">
        <v>10.1525</v>
      </c>
      <c r="G95">
        <f t="shared" si="17"/>
        <v>12.2044</v>
      </c>
      <c r="H95">
        <f t="shared" si="18"/>
        <v>13.85418125</v>
      </c>
      <c r="I95" s="15">
        <f t="shared" si="19"/>
        <v>3.5553807033350537E-4</v>
      </c>
      <c r="J95" s="15">
        <f t="shared" si="20"/>
        <v>1.0003555380703335</v>
      </c>
      <c r="K95">
        <f t="shared" si="21"/>
        <v>-3.6940903923992074E-2</v>
      </c>
      <c r="L95" s="36">
        <f t="shared" si="22"/>
        <v>1.364630382721613E-3</v>
      </c>
      <c r="M95" s="7"/>
      <c r="N95" s="7"/>
      <c r="O95" s="7">
        <f t="shared" si="23"/>
        <v>-0.53610427204840128</v>
      </c>
      <c r="P95" s="7"/>
      <c r="Q95" s="7">
        <f t="shared" si="24"/>
        <v>-0.53610427204840128</v>
      </c>
      <c r="R95" s="7">
        <f t="shared" si="25"/>
        <v>88</v>
      </c>
      <c r="S95" s="7">
        <f t="shared" si="26"/>
        <v>-0.53610427204840128</v>
      </c>
      <c r="T95" s="7">
        <f t="shared" si="27"/>
        <v>88</v>
      </c>
      <c r="U95">
        <v>92</v>
      </c>
      <c r="V95">
        <f t="shared" si="28"/>
        <v>0.22131147540983609</v>
      </c>
      <c r="W95">
        <f>SUM($V$4:V95)/U95</f>
        <v>2.1828225231646466E-2</v>
      </c>
      <c r="X95">
        <f t="shared" si="29"/>
        <v>3.9850336674764402E-3</v>
      </c>
      <c r="Z95">
        <f t="shared" si="30"/>
        <v>0.22131147540983609</v>
      </c>
      <c r="AA95">
        <f>SUM($Z$4:Z95)/U95</f>
        <v>2.5124732715609385E-2</v>
      </c>
      <c r="AB95">
        <f t="shared" si="31"/>
        <v>5.2795638046213402E-3</v>
      </c>
    </row>
    <row r="96" spans="1:28" ht="15.75" x14ac:dyDescent="0.25">
      <c r="A96" s="4">
        <v>42394</v>
      </c>
      <c r="B96">
        <v>1.54</v>
      </c>
      <c r="C96">
        <f t="shared" si="16"/>
        <v>-2.5316455696202552E-2</v>
      </c>
      <c r="D96">
        <v>1.1487000000000001</v>
      </c>
      <c r="E96">
        <v>2.0011999999999999</v>
      </c>
      <c r="F96">
        <v>10.0328</v>
      </c>
      <c r="G96">
        <f t="shared" si="17"/>
        <v>12.033999999999999</v>
      </c>
      <c r="H96">
        <f t="shared" si="18"/>
        <v>13.525877359999999</v>
      </c>
      <c r="I96" s="15">
        <f t="shared" si="19"/>
        <v>3.4762374770558324E-4</v>
      </c>
      <c r="J96" s="15">
        <f t="shared" si="20"/>
        <v>1.0003476237477056</v>
      </c>
      <c r="K96">
        <f t="shared" si="21"/>
        <v>-2.5664079443908135E-2</v>
      </c>
      <c r="L96" s="36">
        <f t="shared" si="22"/>
        <v>6.5864497370322808E-4</v>
      </c>
      <c r="M96" s="7"/>
      <c r="N96" s="7"/>
      <c r="O96" s="7">
        <f t="shared" si="23"/>
        <v>-0.37097510808412576</v>
      </c>
      <c r="P96" s="7"/>
      <c r="Q96" s="7">
        <f t="shared" si="24"/>
        <v>-0.37097510808412576</v>
      </c>
      <c r="R96" s="7">
        <f t="shared" si="25"/>
        <v>77</v>
      </c>
      <c r="S96" s="7">
        <f t="shared" si="26"/>
        <v>-0.37097510808412576</v>
      </c>
      <c r="T96" s="7">
        <f t="shared" si="27"/>
        <v>77</v>
      </c>
      <c r="U96">
        <v>93</v>
      </c>
      <c r="V96">
        <f t="shared" si="28"/>
        <v>0.13114754098360659</v>
      </c>
      <c r="W96">
        <f>SUM($V$4:V96)/U96</f>
        <v>2.3003701745108403E-2</v>
      </c>
      <c r="X96">
        <f t="shared" si="29"/>
        <v>4.4738943036313648E-3</v>
      </c>
      <c r="Z96">
        <f t="shared" si="30"/>
        <v>0.13114754098360659</v>
      </c>
      <c r="AA96">
        <f>SUM($Z$4:Z96)/U96</f>
        <v>2.6264762912039465E-2</v>
      </c>
      <c r="AB96">
        <f t="shared" si="31"/>
        <v>5.8322647897077161E-3</v>
      </c>
    </row>
    <row r="97" spans="1:28" ht="15.75" x14ac:dyDescent="0.25">
      <c r="A97" s="4">
        <v>42395</v>
      </c>
      <c r="B97">
        <v>1.52</v>
      </c>
      <c r="C97">
        <f t="shared" si="16"/>
        <v>-1.2987012987012998E-2</v>
      </c>
      <c r="D97">
        <v>1.1396999999999999</v>
      </c>
      <c r="E97">
        <v>1.9942</v>
      </c>
      <c r="F97">
        <v>10.055999999999999</v>
      </c>
      <c r="G97">
        <f t="shared" si="17"/>
        <v>12.050199999999998</v>
      </c>
      <c r="H97">
        <f t="shared" si="18"/>
        <v>13.455023199999998</v>
      </c>
      <c r="I97" s="15">
        <f t="shared" si="19"/>
        <v>3.4591269354078413E-4</v>
      </c>
      <c r="J97" s="15">
        <f t="shared" si="20"/>
        <v>1.0003459126935408</v>
      </c>
      <c r="K97">
        <f t="shared" si="21"/>
        <v>-1.3332925680553782E-2</v>
      </c>
      <c r="L97" s="36">
        <f t="shared" si="22"/>
        <v>1.7776690720317054E-4</v>
      </c>
      <c r="M97" s="7"/>
      <c r="N97" s="7"/>
      <c r="O97" s="7">
        <f t="shared" si="23"/>
        <v>-0.19030541258860997</v>
      </c>
      <c r="P97" s="7"/>
      <c r="Q97" s="7">
        <f t="shared" si="24"/>
        <v>-0.19030541258860997</v>
      </c>
      <c r="R97" s="7">
        <f t="shared" si="25"/>
        <v>66</v>
      </c>
      <c r="S97" s="7">
        <f t="shared" si="26"/>
        <v>-0.19030541258860997</v>
      </c>
      <c r="T97" s="7">
        <f t="shared" si="27"/>
        <v>66</v>
      </c>
      <c r="U97">
        <v>94</v>
      </c>
      <c r="V97">
        <f t="shared" si="28"/>
        <v>4.0983606557377095E-2</v>
      </c>
      <c r="W97">
        <f>SUM($V$4:V97)/U97</f>
        <v>2.3194977328217643E-2</v>
      </c>
      <c r="X97">
        <f t="shared" si="29"/>
        <v>4.5975141351012596E-3</v>
      </c>
      <c r="Z97">
        <f t="shared" si="30"/>
        <v>4.0983606557377095E-2</v>
      </c>
      <c r="AA97">
        <f>SUM($Z$4:Z97)/U97</f>
        <v>2.6421346355074971E-2</v>
      </c>
      <c r="AB97">
        <f t="shared" si="31"/>
        <v>5.9654753692903947E-3</v>
      </c>
    </row>
    <row r="98" spans="1:28" ht="15.75" x14ac:dyDescent="0.25">
      <c r="A98" s="4">
        <v>42396</v>
      </c>
      <c r="B98">
        <v>1.5</v>
      </c>
      <c r="C98">
        <f t="shared" si="16"/>
        <v>-1.3157894736842117E-2</v>
      </c>
      <c r="D98">
        <v>1.1388</v>
      </c>
      <c r="E98">
        <v>1.9992999999999999</v>
      </c>
      <c r="F98">
        <v>10.1462</v>
      </c>
      <c r="G98">
        <f t="shared" si="17"/>
        <v>12.1455</v>
      </c>
      <c r="H98">
        <f t="shared" si="18"/>
        <v>13.55379256</v>
      </c>
      <c r="I98" s="15">
        <f t="shared" si="19"/>
        <v>3.4829757828180874E-4</v>
      </c>
      <c r="J98" s="15">
        <f t="shared" si="20"/>
        <v>1.0003482975782818</v>
      </c>
      <c r="K98">
        <f t="shared" si="21"/>
        <v>-1.3506192315123925E-2</v>
      </c>
      <c r="L98" s="36">
        <f t="shared" si="22"/>
        <v>1.8241723085311257E-4</v>
      </c>
      <c r="M98" s="7"/>
      <c r="N98" s="7"/>
      <c r="O98" s="7">
        <f t="shared" si="23"/>
        <v>-0.19280943117530222</v>
      </c>
      <c r="P98" s="7"/>
      <c r="Q98" s="7">
        <f t="shared" si="24"/>
        <v>-0.19280943117530222</v>
      </c>
      <c r="R98" s="7">
        <f t="shared" si="25"/>
        <v>67</v>
      </c>
      <c r="S98" s="7">
        <f t="shared" si="26"/>
        <v>-0.19280943117530222</v>
      </c>
      <c r="T98" s="7">
        <f t="shared" si="27"/>
        <v>67</v>
      </c>
      <c r="U98">
        <v>95</v>
      </c>
      <c r="V98">
        <f t="shared" si="28"/>
        <v>4.9180327868852514E-2</v>
      </c>
      <c r="W98">
        <f>SUM($V$4:V98)/U98</f>
        <v>2.3468507333908539E-2</v>
      </c>
      <c r="X98">
        <f t="shared" si="29"/>
        <v>4.7566572241602998E-3</v>
      </c>
      <c r="Z98">
        <f t="shared" si="30"/>
        <v>4.9180327868852514E-2</v>
      </c>
      <c r="AA98">
        <f>SUM($Z$4:Z98)/U98</f>
        <v>2.6660914581535782E-2</v>
      </c>
      <c r="AB98">
        <f t="shared" si="31"/>
        <v>6.138764981888636E-3</v>
      </c>
    </row>
    <row r="99" spans="1:28" ht="15.75" x14ac:dyDescent="0.25">
      <c r="A99" s="4">
        <v>42397</v>
      </c>
      <c r="B99">
        <v>1.5899999999999999</v>
      </c>
      <c r="C99">
        <f t="shared" si="16"/>
        <v>5.9999999999999908E-2</v>
      </c>
      <c r="D99">
        <v>1.1439999999999999</v>
      </c>
      <c r="E99">
        <v>1.9784000000000002</v>
      </c>
      <c r="F99">
        <v>10.066000000000001</v>
      </c>
      <c r="G99">
        <f t="shared" si="17"/>
        <v>12.044400000000001</v>
      </c>
      <c r="H99">
        <f t="shared" si="18"/>
        <v>13.493904000000001</v>
      </c>
      <c r="I99" s="15">
        <f t="shared" si="19"/>
        <v>3.4685175626014697E-4</v>
      </c>
      <c r="J99" s="15">
        <f t="shared" si="20"/>
        <v>1.0003468517562601</v>
      </c>
      <c r="K99">
        <f t="shared" si="21"/>
        <v>5.9653148243739761E-2</v>
      </c>
      <c r="L99" s="36">
        <f t="shared" si="22"/>
        <v>3.5584980953895923E-3</v>
      </c>
      <c r="M99" s="7"/>
      <c r="N99" s="7"/>
      <c r="O99" s="7">
        <f t="shared" si="23"/>
        <v>0.87921100615937597</v>
      </c>
      <c r="P99" s="7"/>
      <c r="Q99" s="7">
        <f t="shared" si="24"/>
        <v>0.87921100615937597</v>
      </c>
      <c r="R99" s="7">
        <f t="shared" si="25"/>
        <v>15</v>
      </c>
      <c r="S99" s="7">
        <f t="shared" si="26"/>
        <v>0.87921100615937597</v>
      </c>
      <c r="T99" s="7">
        <f t="shared" si="27"/>
        <v>16</v>
      </c>
      <c r="U99">
        <v>96</v>
      </c>
      <c r="V99">
        <f t="shared" si="28"/>
        <v>-0.37704918032786883</v>
      </c>
      <c r="W99">
        <f>SUM($V$4:V99)/U99</f>
        <v>1.9296448087431691E-2</v>
      </c>
      <c r="X99">
        <f t="shared" si="29"/>
        <v>3.2496253858118932E-3</v>
      </c>
      <c r="Z99">
        <f t="shared" si="30"/>
        <v>-0.36885245901639341</v>
      </c>
      <c r="AA99">
        <f>SUM($Z$4:Z99)/U99</f>
        <v>2.2540983606557357E-2</v>
      </c>
      <c r="AB99">
        <f t="shared" si="31"/>
        <v>4.4342918570276727E-3</v>
      </c>
    </row>
    <row r="100" spans="1:28" ht="15.75" x14ac:dyDescent="0.25">
      <c r="A100" s="4">
        <v>42398</v>
      </c>
      <c r="B100">
        <v>1.6099999999999999</v>
      </c>
      <c r="C100">
        <f t="shared" si="16"/>
        <v>1.2578616352201271E-2</v>
      </c>
      <c r="D100">
        <v>1.1440999999999999</v>
      </c>
      <c r="E100">
        <v>1.9209000000000001</v>
      </c>
      <c r="F100">
        <v>9.8673999999999999</v>
      </c>
      <c r="G100">
        <f t="shared" si="17"/>
        <v>11.7883</v>
      </c>
      <c r="H100">
        <f t="shared" si="18"/>
        <v>13.210192339999999</v>
      </c>
      <c r="I100" s="15">
        <f t="shared" si="19"/>
        <v>3.399920693216707E-4</v>
      </c>
      <c r="J100" s="15">
        <f t="shared" si="20"/>
        <v>1.0003399920693217</v>
      </c>
      <c r="K100">
        <f t="shared" si="21"/>
        <v>1.22386242828796E-2</v>
      </c>
      <c r="L100" s="36">
        <f t="shared" si="22"/>
        <v>1.4978392433749021E-4</v>
      </c>
      <c r="M100" s="7"/>
      <c r="N100" s="7"/>
      <c r="O100" s="7">
        <f t="shared" si="23"/>
        <v>0.18432096565186126</v>
      </c>
      <c r="P100" s="7"/>
      <c r="Q100" s="7">
        <f t="shared" si="24"/>
        <v>0.18432096565186126</v>
      </c>
      <c r="R100" s="7">
        <f t="shared" si="25"/>
        <v>46</v>
      </c>
      <c r="S100" s="7">
        <f t="shared" si="26"/>
        <v>0.18432096565186126</v>
      </c>
      <c r="T100" s="7">
        <f t="shared" si="27"/>
        <v>47</v>
      </c>
      <c r="U100">
        <v>97</v>
      </c>
      <c r="V100">
        <f t="shared" si="28"/>
        <v>-0.12295081967213117</v>
      </c>
      <c r="W100">
        <f>SUM($V$4:V100)/U100</f>
        <v>1.7829981409498055E-2</v>
      </c>
      <c r="X100">
        <f t="shared" si="29"/>
        <v>2.8033726359195897E-3</v>
      </c>
      <c r="Z100">
        <f t="shared" si="30"/>
        <v>-0.11475409836065575</v>
      </c>
      <c r="AA100">
        <f>SUM($Z$4:Z100)/U100</f>
        <v>2.1125570390400521E-2</v>
      </c>
      <c r="AB100">
        <f t="shared" si="31"/>
        <v>3.9354639326379471E-3</v>
      </c>
    </row>
    <row r="101" spans="1:28" ht="15.75" x14ac:dyDescent="0.25">
      <c r="A101" s="4">
        <v>42401</v>
      </c>
      <c r="B101">
        <v>1.6099999999999999</v>
      </c>
      <c r="C101">
        <f t="shared" si="16"/>
        <v>0</v>
      </c>
      <c r="D101">
        <v>1.1639999999999999</v>
      </c>
      <c r="E101">
        <v>1.9485999999999999</v>
      </c>
      <c r="F101">
        <v>9.8507999999999996</v>
      </c>
      <c r="G101">
        <f t="shared" si="17"/>
        <v>11.799399999999999</v>
      </c>
      <c r="H101">
        <f t="shared" si="18"/>
        <v>13.414931199999998</v>
      </c>
      <c r="I101" s="15">
        <f t="shared" si="19"/>
        <v>3.4494404134921552E-4</v>
      </c>
      <c r="J101" s="15">
        <f t="shared" si="20"/>
        <v>1.0003449440413492</v>
      </c>
      <c r="K101">
        <f t="shared" si="21"/>
        <v>-3.4494404134921552E-4</v>
      </c>
      <c r="L101" s="36">
        <f t="shared" si="22"/>
        <v>1.1898639166232931E-7</v>
      </c>
      <c r="M101" s="7"/>
      <c r="N101" s="7"/>
      <c r="O101" s="7">
        <f t="shared" si="23"/>
        <v>0</v>
      </c>
      <c r="P101" s="7"/>
      <c r="Q101" s="7">
        <f t="shared" si="24"/>
        <v>0</v>
      </c>
      <c r="R101" s="7">
        <f t="shared" si="25"/>
        <v>55</v>
      </c>
      <c r="S101" s="7">
        <f t="shared" si="26"/>
        <v>0</v>
      </c>
      <c r="T101" s="7">
        <f t="shared" si="27"/>
        <v>56</v>
      </c>
      <c r="U101">
        <v>98</v>
      </c>
      <c r="V101">
        <f t="shared" si="28"/>
        <v>-4.9180327868852458E-2</v>
      </c>
      <c r="W101">
        <f>SUM($V$4:V101)/U101</f>
        <v>1.7146202743392437E-2</v>
      </c>
      <c r="X101">
        <f t="shared" si="29"/>
        <v>2.6192038467924362E-3</v>
      </c>
      <c r="Z101">
        <f t="shared" si="30"/>
        <v>-4.0983606557377039E-2</v>
      </c>
      <c r="AA101">
        <f>SUM($Z$4:Z101)/U101</f>
        <v>2.0491803278688506E-2</v>
      </c>
      <c r="AB101">
        <f t="shared" si="31"/>
        <v>3.7410520143656323E-3</v>
      </c>
    </row>
    <row r="102" spans="1:28" ht="15.75" x14ac:dyDescent="0.25">
      <c r="A102" s="4">
        <v>42402</v>
      </c>
      <c r="B102">
        <v>1.56</v>
      </c>
      <c r="C102">
        <f t="shared" si="16"/>
        <v>-3.1055900621117905E-2</v>
      </c>
      <c r="D102">
        <v>1.1666000000000001</v>
      </c>
      <c r="E102">
        <v>1.8448</v>
      </c>
      <c r="F102">
        <v>10.0032</v>
      </c>
      <c r="G102">
        <f t="shared" si="17"/>
        <v>11.847999999999999</v>
      </c>
      <c r="H102">
        <f t="shared" si="18"/>
        <v>13.514533119999999</v>
      </c>
      <c r="I102" s="15">
        <f t="shared" si="19"/>
        <v>3.473498677430964E-4</v>
      </c>
      <c r="J102" s="15">
        <f t="shared" si="20"/>
        <v>1.0003473498677431</v>
      </c>
      <c r="K102">
        <f t="shared" si="21"/>
        <v>-3.1403250488861001E-2</v>
      </c>
      <c r="L102" s="36">
        <f t="shared" si="22"/>
        <v>9.8616414126614861E-4</v>
      </c>
      <c r="M102" s="7"/>
      <c r="N102" s="7"/>
      <c r="O102" s="7">
        <f t="shared" si="23"/>
        <v>-0.45507816053797839</v>
      </c>
      <c r="P102" s="7"/>
      <c r="Q102" s="7">
        <f t="shared" si="24"/>
        <v>-0.45507816053797839</v>
      </c>
      <c r="R102" s="7">
        <f t="shared" si="25"/>
        <v>82</v>
      </c>
      <c r="S102" s="7">
        <f t="shared" si="26"/>
        <v>-0.45507816053797839</v>
      </c>
      <c r="T102" s="7">
        <f t="shared" si="27"/>
        <v>82</v>
      </c>
      <c r="U102">
        <v>99</v>
      </c>
      <c r="V102">
        <f t="shared" si="28"/>
        <v>0.17213114754098358</v>
      </c>
      <c r="W102">
        <f>SUM($V$4:V102)/U102</f>
        <v>1.8711707236297396E-2</v>
      </c>
      <c r="X102">
        <f t="shared" si="29"/>
        <v>3.151151889272139E-3</v>
      </c>
      <c r="Z102">
        <f t="shared" si="30"/>
        <v>0.17213114754098358</v>
      </c>
      <c r="AA102">
        <f>SUM($Z$4:Z102)/U102</f>
        <v>2.2023513826792497E-2</v>
      </c>
      <c r="AB102">
        <f t="shared" si="31"/>
        <v>4.3653164515102833E-3</v>
      </c>
    </row>
    <row r="103" spans="1:28" ht="15.75" x14ac:dyDescent="0.25">
      <c r="A103" s="4">
        <v>42403</v>
      </c>
      <c r="B103">
        <v>1.9</v>
      </c>
      <c r="C103">
        <f t="shared" si="16"/>
        <v>0.21794871794871784</v>
      </c>
      <c r="D103">
        <v>1.1924999999999999</v>
      </c>
      <c r="E103">
        <v>1.8860999999999999</v>
      </c>
      <c r="F103">
        <v>9.9941999999999993</v>
      </c>
      <c r="G103">
        <f t="shared" si="17"/>
        <v>11.880299999999998</v>
      </c>
      <c r="H103">
        <f t="shared" si="18"/>
        <v>13.804183499999997</v>
      </c>
      <c r="I103" s="15">
        <f t="shared" si="19"/>
        <v>3.5433425989106482E-4</v>
      </c>
      <c r="J103" s="15">
        <f t="shared" si="20"/>
        <v>1.0003543342598911</v>
      </c>
      <c r="K103">
        <f t="shared" si="21"/>
        <v>0.21759438368882678</v>
      </c>
      <c r="L103" s="36">
        <f t="shared" si="22"/>
        <v>4.7347315812920364E-2</v>
      </c>
      <c r="M103" s="7"/>
      <c r="N103" s="7"/>
      <c r="O103" s="7">
        <f t="shared" si="23"/>
        <v>3.193715193313976</v>
      </c>
      <c r="P103" s="7"/>
      <c r="Q103" s="7">
        <f t="shared" si="24"/>
        <v>3.193715193313976</v>
      </c>
      <c r="R103" s="7">
        <f t="shared" si="25"/>
        <v>2</v>
      </c>
      <c r="S103" s="7">
        <f t="shared" si="26"/>
        <v>3.193715193313976</v>
      </c>
      <c r="T103" s="7">
        <f t="shared" si="27"/>
        <v>2</v>
      </c>
      <c r="U103">
        <v>100</v>
      </c>
      <c r="V103">
        <f t="shared" si="28"/>
        <v>-0.48360655737704916</v>
      </c>
      <c r="W103">
        <f>SUM($V$4:V103)/U103</f>
        <v>1.368852459016393E-2</v>
      </c>
      <c r="X103">
        <f t="shared" si="29"/>
        <v>1.7034155041411147E-3</v>
      </c>
      <c r="Z103">
        <f t="shared" si="30"/>
        <v>-0.48360655737704916</v>
      </c>
      <c r="AA103">
        <f>SUM($Z$4:Z103)/U103</f>
        <v>1.696721311475408E-2</v>
      </c>
      <c r="AB103">
        <f t="shared" si="31"/>
        <v>2.6171483716498443E-3</v>
      </c>
    </row>
    <row r="104" spans="1:28" ht="15.75" x14ac:dyDescent="0.25">
      <c r="A104" s="4">
        <v>42404</v>
      </c>
      <c r="B104">
        <v>1.9300000000000002</v>
      </c>
      <c r="C104">
        <f t="shared" si="16"/>
        <v>1.5789473684210659E-2</v>
      </c>
      <c r="D104">
        <v>1.1945999999999999</v>
      </c>
      <c r="E104">
        <v>1.8395000000000001</v>
      </c>
      <c r="F104">
        <v>9.9702999999999999</v>
      </c>
      <c r="G104">
        <f t="shared" si="17"/>
        <v>11.809799999999999</v>
      </c>
      <c r="H104">
        <f t="shared" si="18"/>
        <v>13.750020379999995</v>
      </c>
      <c r="I104" s="15">
        <f t="shared" si="19"/>
        <v>3.5302956330918178E-4</v>
      </c>
      <c r="J104" s="15">
        <f t="shared" si="20"/>
        <v>1.0003530295633092</v>
      </c>
      <c r="K104">
        <f t="shared" si="21"/>
        <v>1.5436444120901477E-2</v>
      </c>
      <c r="L104" s="36">
        <f t="shared" si="22"/>
        <v>2.3828380709771377E-4</v>
      </c>
      <c r="M104" s="7"/>
      <c r="N104" s="7"/>
      <c r="O104" s="7">
        <f t="shared" si="23"/>
        <v>0.23137131741036437</v>
      </c>
      <c r="P104" s="7"/>
      <c r="Q104" s="7">
        <f t="shared" si="24"/>
        <v>0.23137131741036437</v>
      </c>
      <c r="R104" s="7">
        <f t="shared" si="25"/>
        <v>44</v>
      </c>
      <c r="S104" s="7">
        <f t="shared" si="26"/>
        <v>0.23137131741036437</v>
      </c>
      <c r="T104" s="7">
        <f t="shared" si="27"/>
        <v>45</v>
      </c>
      <c r="U104">
        <v>101</v>
      </c>
      <c r="V104">
        <f t="shared" si="28"/>
        <v>-0.13934426229508196</v>
      </c>
      <c r="W104">
        <f>SUM($V$4:V104)/U104</f>
        <v>1.2173348482389218E-2</v>
      </c>
      <c r="X104">
        <f t="shared" si="29"/>
        <v>1.3606574309674977E-3</v>
      </c>
      <c r="Z104">
        <f t="shared" si="30"/>
        <v>-0.13114754098360654</v>
      </c>
      <c r="AA104">
        <f>SUM($Z$4:Z104)/U104</f>
        <v>1.5500730400908927E-2</v>
      </c>
      <c r="AB104">
        <f t="shared" si="31"/>
        <v>2.2061397217388984E-3</v>
      </c>
    </row>
    <row r="105" spans="1:28" ht="15.75" x14ac:dyDescent="0.25">
      <c r="A105" s="4">
        <v>42405</v>
      </c>
      <c r="B105">
        <v>1.8399999999999999</v>
      </c>
      <c r="C105">
        <f t="shared" si="16"/>
        <v>-4.6632124352331758E-2</v>
      </c>
      <c r="D105">
        <v>1.206</v>
      </c>
      <c r="E105">
        <v>1.8357000000000001</v>
      </c>
      <c r="F105">
        <v>10.0228</v>
      </c>
      <c r="G105">
        <f t="shared" si="17"/>
        <v>11.858499999999999</v>
      </c>
      <c r="H105">
        <f t="shared" si="18"/>
        <v>13.923196799999999</v>
      </c>
      <c r="I105" s="15">
        <f t="shared" si="19"/>
        <v>3.5719891206853482E-4</v>
      </c>
      <c r="J105" s="15">
        <f t="shared" si="20"/>
        <v>1.0003571989120685</v>
      </c>
      <c r="K105">
        <f t="shared" si="21"/>
        <v>-4.6989323264400293E-2</v>
      </c>
      <c r="L105" s="36">
        <f t="shared" si="22"/>
        <v>2.2079965008463104E-3</v>
      </c>
      <c r="M105" s="7"/>
      <c r="N105" s="7"/>
      <c r="O105" s="7">
        <f t="shared" si="23"/>
        <v>-0.68332461618604678</v>
      </c>
      <c r="P105" s="7"/>
      <c r="Q105" s="7">
        <f t="shared" si="24"/>
        <v>-0.68332461618604678</v>
      </c>
      <c r="R105" s="7">
        <f t="shared" si="25"/>
        <v>97</v>
      </c>
      <c r="S105" s="7">
        <f t="shared" si="26"/>
        <v>-0.68332461618604678</v>
      </c>
      <c r="T105" s="7">
        <f t="shared" si="27"/>
        <v>97</v>
      </c>
      <c r="U105">
        <v>102</v>
      </c>
      <c r="V105">
        <f t="shared" si="28"/>
        <v>0.29508196721311475</v>
      </c>
      <c r="W105">
        <f>SUM($V$4:V105)/U105</f>
        <v>1.494696239151398E-2</v>
      </c>
      <c r="X105">
        <f t="shared" si="29"/>
        <v>2.0716356220727276E-3</v>
      </c>
      <c r="Z105">
        <f t="shared" si="30"/>
        <v>0.29508196721311475</v>
      </c>
      <c r="AA105">
        <f>SUM($Z$4:Z105)/U105</f>
        <v>1.8241722918675648E-2</v>
      </c>
      <c r="AB105">
        <f t="shared" si="31"/>
        <v>3.085596946750647E-3</v>
      </c>
    </row>
    <row r="106" spans="1:28" ht="15.75" x14ac:dyDescent="0.25">
      <c r="A106" s="4">
        <v>42408</v>
      </c>
      <c r="B106">
        <v>1.85</v>
      </c>
      <c r="C106">
        <f t="shared" si="16"/>
        <v>5.4347826086957778E-3</v>
      </c>
      <c r="D106">
        <v>1.1792</v>
      </c>
      <c r="E106">
        <v>1.7483</v>
      </c>
      <c r="F106">
        <v>10.072100000000001</v>
      </c>
      <c r="G106">
        <f t="shared" si="17"/>
        <v>11.820400000000001</v>
      </c>
      <c r="H106">
        <f t="shared" si="18"/>
        <v>13.625320320000002</v>
      </c>
      <c r="I106" s="15">
        <f t="shared" si="19"/>
        <v>3.5002339623657619E-4</v>
      </c>
      <c r="J106" s="15">
        <f t="shared" si="20"/>
        <v>1.0003500233962366</v>
      </c>
      <c r="K106">
        <f t="shared" si="21"/>
        <v>5.0847592124592016E-3</v>
      </c>
      <c r="L106" s="36">
        <f t="shared" si="22"/>
        <v>2.585477624868872E-5</v>
      </c>
      <c r="M106" s="7"/>
      <c r="N106" s="7"/>
      <c r="O106" s="7">
        <f t="shared" si="23"/>
        <v>7.9638678094148332E-2</v>
      </c>
      <c r="P106" s="7"/>
      <c r="Q106" s="7">
        <f t="shared" si="24"/>
        <v>7.9638678094148332E-2</v>
      </c>
      <c r="R106" s="7">
        <f t="shared" si="25"/>
        <v>52</v>
      </c>
      <c r="S106" s="7">
        <f t="shared" si="26"/>
        <v>7.9638678094148332E-2</v>
      </c>
      <c r="T106" s="7">
        <f t="shared" si="27"/>
        <v>53</v>
      </c>
      <c r="U106">
        <v>103</v>
      </c>
      <c r="V106">
        <f t="shared" si="28"/>
        <v>-7.3770491803278715E-2</v>
      </c>
      <c r="W106">
        <f>SUM($V$4:V106)/U106</f>
        <v>1.408562788476842E-2</v>
      </c>
      <c r="X106">
        <f t="shared" si="29"/>
        <v>1.8577914572310058E-3</v>
      </c>
      <c r="Z106">
        <f t="shared" si="30"/>
        <v>-6.5573770491803296E-2</v>
      </c>
      <c r="AA106">
        <f>SUM($Z$4:Z106)/U106</f>
        <v>1.742798026420498E-2</v>
      </c>
      <c r="AB106">
        <f t="shared" si="31"/>
        <v>2.8440593724745802E-3</v>
      </c>
    </row>
    <row r="107" spans="1:28" ht="15.75" x14ac:dyDescent="0.25">
      <c r="A107" s="4">
        <v>42409</v>
      </c>
      <c r="B107">
        <v>1.78</v>
      </c>
      <c r="C107">
        <f t="shared" si="16"/>
        <v>-3.7837837837837868E-2</v>
      </c>
      <c r="D107">
        <v>1.1798</v>
      </c>
      <c r="E107">
        <v>1.726</v>
      </c>
      <c r="F107">
        <v>10.0581</v>
      </c>
      <c r="G107">
        <f t="shared" si="17"/>
        <v>11.784099999999999</v>
      </c>
      <c r="H107">
        <f t="shared" si="18"/>
        <v>13.592546379999998</v>
      </c>
      <c r="I107" s="15">
        <f t="shared" si="19"/>
        <v>3.492327628937808E-4</v>
      </c>
      <c r="J107" s="15">
        <f t="shared" si="20"/>
        <v>1.0003492327628938</v>
      </c>
      <c r="K107">
        <f t="shared" si="21"/>
        <v>-3.8187070600731648E-2</v>
      </c>
      <c r="L107" s="36">
        <f t="shared" si="22"/>
        <v>1.4582523610652634E-3</v>
      </c>
      <c r="M107" s="7"/>
      <c r="N107" s="7"/>
      <c r="O107" s="7">
        <f t="shared" si="23"/>
        <v>-0.55445739127167981</v>
      </c>
      <c r="P107" s="7"/>
      <c r="Q107" s="7">
        <f t="shared" si="24"/>
        <v>-0.55445739127167981</v>
      </c>
      <c r="R107" s="7">
        <f t="shared" si="25"/>
        <v>92</v>
      </c>
      <c r="S107" s="7">
        <f t="shared" si="26"/>
        <v>-0.55445739127167981</v>
      </c>
      <c r="T107" s="7">
        <f t="shared" si="27"/>
        <v>92</v>
      </c>
      <c r="U107">
        <v>104</v>
      </c>
      <c r="V107">
        <f t="shared" si="28"/>
        <v>0.25409836065573765</v>
      </c>
      <c r="W107">
        <f>SUM($V$4:V107)/U107</f>
        <v>1.6393442622950817E-2</v>
      </c>
      <c r="X107">
        <f t="shared" si="29"/>
        <v>2.5408614497569072E-3</v>
      </c>
      <c r="Z107">
        <f t="shared" si="30"/>
        <v>0.25409836065573765</v>
      </c>
      <c r="AA107">
        <f>SUM($Z$4:Z107)/U107</f>
        <v>1.9703656998738946E-2</v>
      </c>
      <c r="AB107">
        <f t="shared" si="31"/>
        <v>3.6705769371719308E-3</v>
      </c>
    </row>
    <row r="108" spans="1:28" ht="15.75" x14ac:dyDescent="0.25">
      <c r="A108" s="4">
        <v>42410</v>
      </c>
      <c r="B108">
        <v>1.79</v>
      </c>
      <c r="C108">
        <f t="shared" si="16"/>
        <v>5.6179775280898927E-3</v>
      </c>
      <c r="D108">
        <v>1.1797</v>
      </c>
      <c r="E108">
        <v>1.6680999999999999</v>
      </c>
      <c r="F108">
        <v>10.050700000000001</v>
      </c>
      <c r="G108">
        <f t="shared" si="17"/>
        <v>11.718800000000002</v>
      </c>
      <c r="H108">
        <f t="shared" si="18"/>
        <v>13.524910790000003</v>
      </c>
      <c r="I108" s="15">
        <f t="shared" si="19"/>
        <v>3.4760041321257873E-4</v>
      </c>
      <c r="J108" s="15">
        <f t="shared" si="20"/>
        <v>1.0003476004132126</v>
      </c>
      <c r="K108">
        <f t="shared" si="21"/>
        <v>5.270377114877314E-3</v>
      </c>
      <c r="L108" s="36">
        <f t="shared" si="22"/>
        <v>2.777687493302252E-5</v>
      </c>
      <c r="M108" s="7"/>
      <c r="N108" s="7"/>
      <c r="O108" s="7">
        <f t="shared" si="23"/>
        <v>8.2323127917544772E-2</v>
      </c>
      <c r="P108" s="7"/>
      <c r="Q108" s="7">
        <f t="shared" si="24"/>
        <v>8.2323127917544772E-2</v>
      </c>
      <c r="R108" s="7">
        <f t="shared" si="25"/>
        <v>51</v>
      </c>
      <c r="S108" s="7">
        <f t="shared" si="26"/>
        <v>8.2323127917544772E-2</v>
      </c>
      <c r="T108" s="7">
        <f t="shared" si="27"/>
        <v>52</v>
      </c>
      <c r="U108">
        <v>105</v>
      </c>
      <c r="V108">
        <f t="shared" si="28"/>
        <v>-8.1967213114754078E-2</v>
      </c>
      <c r="W108">
        <f>SUM($V$4:V108)/U108</f>
        <v>1.5456674473067913E-2</v>
      </c>
      <c r="X108">
        <f t="shared" si="29"/>
        <v>2.2804929550428064E-3</v>
      </c>
      <c r="Z108">
        <f t="shared" si="30"/>
        <v>-7.3770491803278715E-2</v>
      </c>
      <c r="AA108">
        <f>SUM($Z$4:Z108)/U108</f>
        <v>1.8813427010148303E-2</v>
      </c>
      <c r="AB108">
        <f t="shared" si="31"/>
        <v>3.3785662514498778E-3</v>
      </c>
    </row>
    <row r="109" spans="1:28" ht="15.75" x14ac:dyDescent="0.25">
      <c r="A109" s="4">
        <v>42411</v>
      </c>
      <c r="B109">
        <v>1.85</v>
      </c>
      <c r="C109">
        <f t="shared" si="16"/>
        <v>3.3519553072625725E-2</v>
      </c>
      <c r="D109">
        <v>1.1539999999999999</v>
      </c>
      <c r="E109">
        <v>1.659</v>
      </c>
      <c r="F109">
        <v>10.0928</v>
      </c>
      <c r="G109">
        <f t="shared" si="17"/>
        <v>11.751800000000001</v>
      </c>
      <c r="H109">
        <f t="shared" si="18"/>
        <v>13.306091200000001</v>
      </c>
      <c r="I109" s="15">
        <f t="shared" si="19"/>
        <v>3.4231266409334715E-4</v>
      </c>
      <c r="J109" s="15">
        <f t="shared" si="20"/>
        <v>1.0003423126640933</v>
      </c>
      <c r="K109">
        <f t="shared" si="21"/>
        <v>3.3177240408532378E-2</v>
      </c>
      <c r="L109" s="36">
        <f t="shared" si="22"/>
        <v>1.1007292811255538E-3</v>
      </c>
      <c r="M109" s="7"/>
      <c r="N109" s="7"/>
      <c r="O109" s="7">
        <f t="shared" si="23"/>
        <v>0.49117933304993183</v>
      </c>
      <c r="P109" s="7"/>
      <c r="Q109" s="7">
        <f t="shared" si="24"/>
        <v>0.49117933304993183</v>
      </c>
      <c r="R109" s="7">
        <f t="shared" si="25"/>
        <v>33</v>
      </c>
      <c r="S109" s="7">
        <f t="shared" si="26"/>
        <v>0.49117933304993183</v>
      </c>
      <c r="T109" s="7">
        <f t="shared" si="27"/>
        <v>34</v>
      </c>
      <c r="U109">
        <v>106</v>
      </c>
      <c r="V109">
        <f t="shared" si="28"/>
        <v>-0.22950819672131145</v>
      </c>
      <c r="W109">
        <f>SUM($V$4:V109)/U109</f>
        <v>1.3145685122177541E-2</v>
      </c>
      <c r="X109">
        <f t="shared" si="29"/>
        <v>1.6652507233756943E-3</v>
      </c>
      <c r="Z109">
        <f t="shared" si="30"/>
        <v>-0.22131147540983609</v>
      </c>
      <c r="AA109">
        <f>SUM($Z$4:Z109)/U109</f>
        <v>1.6548097742035243E-2</v>
      </c>
      <c r="AB109">
        <f t="shared" si="31"/>
        <v>2.6388173746613548E-3</v>
      </c>
    </row>
    <row r="110" spans="1:28" ht="15.75" x14ac:dyDescent="0.25">
      <c r="A110" s="4">
        <v>42412</v>
      </c>
      <c r="B110">
        <v>1.95</v>
      </c>
      <c r="C110">
        <f t="shared" si="16"/>
        <v>5.4054054054053981E-2</v>
      </c>
      <c r="D110">
        <v>1.1712</v>
      </c>
      <c r="E110">
        <v>1.7481</v>
      </c>
      <c r="F110">
        <v>10.0406</v>
      </c>
      <c r="G110">
        <f t="shared" si="17"/>
        <v>11.788699999999999</v>
      </c>
      <c r="H110">
        <f t="shared" si="18"/>
        <v>13.507650719999997</v>
      </c>
      <c r="I110" s="15">
        <f t="shared" si="19"/>
        <v>3.4718369509767477E-4</v>
      </c>
      <c r="J110" s="15">
        <f t="shared" si="20"/>
        <v>1.0003471836950977</v>
      </c>
      <c r="K110">
        <f t="shared" si="21"/>
        <v>5.3706870358956306E-2</v>
      </c>
      <c r="L110" s="36">
        <f t="shared" si="22"/>
        <v>2.8844279237537395E-3</v>
      </c>
      <c r="M110" s="7"/>
      <c r="N110" s="7"/>
      <c r="O110" s="7">
        <f t="shared" si="23"/>
        <v>0.79208198753096948</v>
      </c>
      <c r="P110" s="7"/>
      <c r="Q110" s="7">
        <f t="shared" si="24"/>
        <v>0.79208198753096948</v>
      </c>
      <c r="R110" s="7">
        <f t="shared" si="25"/>
        <v>19</v>
      </c>
      <c r="S110" s="7">
        <f t="shared" si="26"/>
        <v>0.79208198753096948</v>
      </c>
      <c r="T110" s="7">
        <f t="shared" si="27"/>
        <v>20</v>
      </c>
      <c r="U110">
        <v>107</v>
      </c>
      <c r="V110">
        <f t="shared" si="28"/>
        <v>-0.34426229508196721</v>
      </c>
      <c r="W110">
        <f>SUM($V$4:V110)/U110</f>
        <v>9.8054236249425445E-3</v>
      </c>
      <c r="X110">
        <f t="shared" si="29"/>
        <v>9.3524159761001894E-4</v>
      </c>
      <c r="Z110">
        <f t="shared" si="30"/>
        <v>-0.33606557377049184</v>
      </c>
      <c r="AA110">
        <f>SUM($Z$4:Z110)/U110</f>
        <v>1.3252642868086393E-2</v>
      </c>
      <c r="AB110">
        <f t="shared" si="31"/>
        <v>1.7084256454388545E-3</v>
      </c>
    </row>
    <row r="111" spans="1:28" ht="15.75" x14ac:dyDescent="0.25">
      <c r="A111" s="4">
        <v>42416</v>
      </c>
      <c r="B111">
        <v>2.09</v>
      </c>
      <c r="C111">
        <f t="shared" si="16"/>
        <v>7.1794871794871748E-2</v>
      </c>
      <c r="D111">
        <v>1.1887000000000001</v>
      </c>
      <c r="E111">
        <v>1.7723</v>
      </c>
      <c r="F111">
        <v>9.9839000000000002</v>
      </c>
      <c r="G111">
        <f t="shared" si="17"/>
        <v>11.7562</v>
      </c>
      <c r="H111">
        <f t="shared" si="18"/>
        <v>13.640161930000001</v>
      </c>
      <c r="I111" s="15">
        <f t="shared" si="19"/>
        <v>3.5038135807718973E-4</v>
      </c>
      <c r="J111" s="15">
        <f t="shared" si="20"/>
        <v>1.0003503813580772</v>
      </c>
      <c r="K111">
        <f t="shared" si="21"/>
        <v>7.1444490436794558E-2</v>
      </c>
      <c r="L111" s="36">
        <f t="shared" si="22"/>
        <v>5.104315213773229E-3</v>
      </c>
      <c r="M111" s="7"/>
      <c r="N111" s="7"/>
      <c r="O111" s="7">
        <f t="shared" si="23"/>
        <v>1.0520473577975449</v>
      </c>
      <c r="P111" s="7"/>
      <c r="Q111" s="7">
        <f t="shared" si="24"/>
        <v>1.0520473577975449</v>
      </c>
      <c r="R111" s="7">
        <f t="shared" si="25"/>
        <v>12</v>
      </c>
      <c r="S111" s="7">
        <f t="shared" si="26"/>
        <v>1.0520473577975449</v>
      </c>
      <c r="T111" s="7">
        <f t="shared" si="27"/>
        <v>13</v>
      </c>
      <c r="U111">
        <v>108</v>
      </c>
      <c r="V111">
        <f t="shared" si="28"/>
        <v>-0.40163934426229508</v>
      </c>
      <c r="W111">
        <f>SUM($V$4:V111)/U111</f>
        <v>5.9957498482088633E-3</v>
      </c>
      <c r="X111">
        <f t="shared" si="29"/>
        <v>3.5295397765163942E-4</v>
      </c>
      <c r="Z111">
        <f t="shared" si="30"/>
        <v>-0.39344262295081966</v>
      </c>
      <c r="AA111">
        <f>SUM($Z$4:Z111)/U111</f>
        <v>9.486945962355782E-3</v>
      </c>
      <c r="AB111">
        <f t="shared" si="31"/>
        <v>8.8365741080064886E-4</v>
      </c>
    </row>
    <row r="112" spans="1:28" ht="15.75" x14ac:dyDescent="0.25">
      <c r="A112" s="4">
        <v>42417</v>
      </c>
      <c r="B112">
        <v>2.06</v>
      </c>
      <c r="C112">
        <f t="shared" si="16"/>
        <v>-1.435406698564584E-2</v>
      </c>
      <c r="D112">
        <v>1.1764999999999999</v>
      </c>
      <c r="E112">
        <v>1.819</v>
      </c>
      <c r="F112">
        <v>9.9054000000000002</v>
      </c>
      <c r="G112">
        <f t="shared" si="17"/>
        <v>11.724399999999999</v>
      </c>
      <c r="H112">
        <f t="shared" si="18"/>
        <v>13.4727031</v>
      </c>
      <c r="I112" s="15">
        <f t="shared" si="19"/>
        <v>3.4633974446829363E-4</v>
      </c>
      <c r="J112" s="15">
        <f t="shared" si="20"/>
        <v>1.0003463397444683</v>
      </c>
      <c r="K112">
        <f t="shared" si="21"/>
        <v>-1.4700406730114133E-2</v>
      </c>
      <c r="L112" s="36">
        <f t="shared" si="22"/>
        <v>2.1610195803078489E-4</v>
      </c>
      <c r="M112" s="7"/>
      <c r="N112" s="7"/>
      <c r="O112" s="7">
        <f t="shared" si="23"/>
        <v>-0.21033756128214631</v>
      </c>
      <c r="P112" s="7"/>
      <c r="Q112" s="7">
        <f t="shared" si="24"/>
        <v>-0.21033756128214631</v>
      </c>
      <c r="R112" s="7">
        <f t="shared" si="25"/>
        <v>70</v>
      </c>
      <c r="S112" s="7">
        <f t="shared" si="26"/>
        <v>-0.21033756128214631</v>
      </c>
      <c r="T112" s="7">
        <f t="shared" si="27"/>
        <v>70</v>
      </c>
      <c r="U112">
        <v>109</v>
      </c>
      <c r="V112">
        <f t="shared" si="28"/>
        <v>7.3770491803278659E-2</v>
      </c>
      <c r="W112">
        <f>SUM($V$4:V112)/U112</f>
        <v>6.6175364716498705E-3</v>
      </c>
      <c r="X112">
        <f t="shared" si="29"/>
        <v>4.3393681781310614E-4</v>
      </c>
      <c r="Z112">
        <f t="shared" si="30"/>
        <v>7.3770491803278659E-2</v>
      </c>
      <c r="AA112">
        <f>SUM($Z$4:Z112)/U112</f>
        <v>1.0076703263648651E-2</v>
      </c>
      <c r="AB112">
        <f t="shared" si="31"/>
        <v>1.0061685822123074E-3</v>
      </c>
    </row>
    <row r="113" spans="1:29" ht="15.75" x14ac:dyDescent="0.25">
      <c r="A113" s="4">
        <v>42418</v>
      </c>
      <c r="B113">
        <v>1.96</v>
      </c>
      <c r="C113">
        <f t="shared" si="16"/>
        <v>-4.854368932038839E-2</v>
      </c>
      <c r="D113">
        <v>1.1812</v>
      </c>
      <c r="E113">
        <v>1.7396</v>
      </c>
      <c r="F113">
        <v>9.8940000000000001</v>
      </c>
      <c r="G113">
        <f t="shared" si="17"/>
        <v>11.633599999999999</v>
      </c>
      <c r="H113">
        <f t="shared" si="18"/>
        <v>13.4263928</v>
      </c>
      <c r="I113" s="15">
        <f t="shared" si="19"/>
        <v>3.4522099688327756E-4</v>
      </c>
      <c r="J113" s="15">
        <f t="shared" si="20"/>
        <v>1.0003452209968833</v>
      </c>
      <c r="K113">
        <f t="shared" si="21"/>
        <v>-4.8888910317271668E-2</v>
      </c>
      <c r="L113" s="36">
        <f t="shared" si="22"/>
        <v>2.3901255520102321E-3</v>
      </c>
      <c r="M113" s="7"/>
      <c r="N113" s="7"/>
      <c r="O113" s="7">
        <f t="shared" si="23"/>
        <v>-0.71133576550111488</v>
      </c>
      <c r="P113" s="7"/>
      <c r="Q113" s="7">
        <f t="shared" si="24"/>
        <v>-0.71133576550111488</v>
      </c>
      <c r="R113" s="7">
        <f t="shared" si="25"/>
        <v>98</v>
      </c>
      <c r="S113" s="7">
        <f t="shared" si="26"/>
        <v>-0.71133576550111488</v>
      </c>
      <c r="T113" s="7">
        <f t="shared" si="27"/>
        <v>98</v>
      </c>
      <c r="U113">
        <v>110</v>
      </c>
      <c r="V113">
        <f t="shared" si="28"/>
        <v>0.30327868852459017</v>
      </c>
      <c r="W113">
        <f>SUM($V$4:V113)/U113</f>
        <v>9.3144560357675092E-3</v>
      </c>
      <c r="X113">
        <f t="shared" si="29"/>
        <v>8.6759091242245791E-4</v>
      </c>
      <c r="Z113">
        <f t="shared" si="30"/>
        <v>0.30327868852459017</v>
      </c>
      <c r="AA113">
        <f>SUM($Z$4:Z113)/U113</f>
        <v>1.2742175856929938E-2</v>
      </c>
      <c r="AB113">
        <f t="shared" si="31"/>
        <v>1.6236304556892819E-3</v>
      </c>
    </row>
    <row r="114" spans="1:29" ht="15.75" x14ac:dyDescent="0.25">
      <c r="A114" s="4">
        <v>42419</v>
      </c>
      <c r="B114">
        <v>1.81</v>
      </c>
      <c r="C114">
        <f t="shared" si="16"/>
        <v>-7.6530612244897919E-2</v>
      </c>
      <c r="D114">
        <v>1.1767000000000001</v>
      </c>
      <c r="E114">
        <v>1.7448999999999999</v>
      </c>
      <c r="F114">
        <v>9.8934999999999995</v>
      </c>
      <c r="G114">
        <f t="shared" si="17"/>
        <v>11.638399999999999</v>
      </c>
      <c r="H114">
        <f t="shared" si="18"/>
        <v>13.38658145</v>
      </c>
      <c r="I114" s="15">
        <f t="shared" si="19"/>
        <v>3.4425888442224384E-4</v>
      </c>
      <c r="J114" s="15">
        <f t="shared" si="20"/>
        <v>1.0003442588844222</v>
      </c>
      <c r="K114">
        <f t="shared" si="21"/>
        <v>-7.6874871129320163E-2</v>
      </c>
      <c r="L114" s="36">
        <f t="shared" si="22"/>
        <v>5.9097458111495825E-3</v>
      </c>
      <c r="M114" s="7"/>
      <c r="N114" s="7"/>
      <c r="O114" s="7">
        <f t="shared" si="23"/>
        <v>-1.1214426098971644</v>
      </c>
      <c r="P114" s="7"/>
      <c r="Q114" s="7">
        <f t="shared" si="24"/>
        <v>-1.1214426098971644</v>
      </c>
      <c r="R114" s="7">
        <f t="shared" si="25"/>
        <v>109</v>
      </c>
      <c r="S114" s="7">
        <f t="shared" si="26"/>
        <v>-1.1214426098971644</v>
      </c>
      <c r="T114" s="7">
        <f t="shared" si="27"/>
        <v>109</v>
      </c>
      <c r="U114">
        <v>111</v>
      </c>
      <c r="V114">
        <f t="shared" si="28"/>
        <v>0.39344262295081966</v>
      </c>
      <c r="W114">
        <f>SUM($V$4:V114)/U114</f>
        <v>1.2775070152119329E-2</v>
      </c>
      <c r="X114">
        <f t="shared" si="29"/>
        <v>1.6468607573149354E-3</v>
      </c>
      <c r="Z114">
        <f t="shared" si="30"/>
        <v>0.39344262295081966</v>
      </c>
      <c r="AA114">
        <f>SUM($Z$4:Z114)/U114</f>
        <v>1.6171909614532548E-2</v>
      </c>
      <c r="AB114">
        <f t="shared" si="31"/>
        <v>2.6390821204043402E-3</v>
      </c>
    </row>
    <row r="115" spans="1:29" ht="15.75" x14ac:dyDescent="0.25">
      <c r="A115" s="4">
        <v>42422</v>
      </c>
      <c r="B115">
        <v>1.98</v>
      </c>
      <c r="C115">
        <f t="shared" si="16"/>
        <v>9.3922651933701612E-2</v>
      </c>
      <c r="D115">
        <v>1.2152000000000001</v>
      </c>
      <c r="E115">
        <v>1.7518</v>
      </c>
      <c r="F115">
        <v>9.9993999999999996</v>
      </c>
      <c r="G115">
        <f t="shared" si="17"/>
        <v>11.751199999999999</v>
      </c>
      <c r="H115">
        <f t="shared" si="18"/>
        <v>13.90307088</v>
      </c>
      <c r="I115" s="15">
        <f t="shared" si="19"/>
        <v>3.5671469056097749E-4</v>
      </c>
      <c r="J115" s="15">
        <f t="shared" si="20"/>
        <v>1.000356714690561</v>
      </c>
      <c r="K115">
        <f t="shared" si="21"/>
        <v>9.3565937243140634E-2</v>
      </c>
      <c r="L115" s="36">
        <f t="shared" si="22"/>
        <v>8.7545846121873314E-3</v>
      </c>
      <c r="M115" s="7"/>
      <c r="N115" s="7"/>
      <c r="O115" s="7">
        <f t="shared" si="23"/>
        <v>1.3762971551297796</v>
      </c>
      <c r="P115" s="7"/>
      <c r="Q115" s="7">
        <f t="shared" si="24"/>
        <v>1.3762971551297796</v>
      </c>
      <c r="R115" s="7">
        <f t="shared" si="25"/>
        <v>8</v>
      </c>
      <c r="S115" s="7">
        <f t="shared" si="26"/>
        <v>1.3762971551297796</v>
      </c>
      <c r="T115" s="7">
        <f t="shared" si="27"/>
        <v>9</v>
      </c>
      <c r="U115">
        <v>112</v>
      </c>
      <c r="V115">
        <f t="shared" si="28"/>
        <v>-0.4344262295081967</v>
      </c>
      <c r="W115">
        <f>SUM($V$4:V115)/U115</f>
        <v>8.7822014051522224E-3</v>
      </c>
      <c r="X115">
        <f t="shared" si="29"/>
        <v>7.8529371730124168E-4</v>
      </c>
      <c r="Z115">
        <f t="shared" si="30"/>
        <v>-0.42622950819672134</v>
      </c>
      <c r="AA115">
        <f>SUM($Z$4:Z115)/U115</f>
        <v>1.2221896955503495E-2</v>
      </c>
      <c r="AB115">
        <f t="shared" si="31"/>
        <v>1.5209067001259915E-3</v>
      </c>
    </row>
    <row r="116" spans="1:29" ht="15.75" x14ac:dyDescent="0.25">
      <c r="A116" s="4">
        <v>42423</v>
      </c>
      <c r="B116">
        <v>1.81</v>
      </c>
      <c r="C116">
        <f t="shared" si="16"/>
        <v>-8.5858585858585829E-2</v>
      </c>
      <c r="D116">
        <v>1.2358</v>
      </c>
      <c r="E116">
        <v>1.7225000000000001</v>
      </c>
      <c r="F116">
        <v>9.9373000000000005</v>
      </c>
      <c r="G116">
        <f t="shared" si="17"/>
        <v>11.659800000000001</v>
      </c>
      <c r="H116">
        <f t="shared" si="18"/>
        <v>14.003015340000001</v>
      </c>
      <c r="I116" s="15">
        <f t="shared" si="19"/>
        <v>3.5911847420111442E-4</v>
      </c>
      <c r="J116" s="15">
        <f t="shared" si="20"/>
        <v>1.0003591184742011</v>
      </c>
      <c r="K116">
        <f t="shared" si="21"/>
        <v>-8.6217704332786943E-2</v>
      </c>
      <c r="L116" s="36">
        <f t="shared" si="22"/>
        <v>7.4334925404158682E-3</v>
      </c>
      <c r="M116" s="7"/>
      <c r="N116" s="7"/>
      <c r="O116" s="7">
        <f t="shared" si="23"/>
        <v>-1.2581302276691422</v>
      </c>
      <c r="P116" s="7"/>
      <c r="Q116" s="7">
        <f t="shared" si="24"/>
        <v>-1.2581302276691422</v>
      </c>
      <c r="R116" s="7">
        <f t="shared" si="25"/>
        <v>112</v>
      </c>
      <c r="S116" s="7">
        <f t="shared" si="26"/>
        <v>-1.2581302276691422</v>
      </c>
      <c r="T116" s="7">
        <f t="shared" si="27"/>
        <v>112</v>
      </c>
      <c r="U116">
        <v>113</v>
      </c>
      <c r="V116">
        <f t="shared" si="28"/>
        <v>0.41803278688524592</v>
      </c>
      <c r="W116">
        <f>SUM($V$4:V116)/U116</f>
        <v>1.2403888002321194E-2</v>
      </c>
      <c r="X116">
        <f t="shared" si="29"/>
        <v>1.5805252223524025E-3</v>
      </c>
      <c r="Z116">
        <f t="shared" si="30"/>
        <v>0.41803278688524592</v>
      </c>
      <c r="AA116">
        <f>SUM($Z$4:Z116)/U116</f>
        <v>1.5813143769041041E-2</v>
      </c>
      <c r="AB116">
        <f t="shared" si="31"/>
        <v>2.5687521174746226E-3</v>
      </c>
    </row>
    <row r="117" spans="1:29" ht="15.75" x14ac:dyDescent="0.25">
      <c r="A117" s="4">
        <v>42424</v>
      </c>
      <c r="B117">
        <v>1.8599999999999999</v>
      </c>
      <c r="C117">
        <f t="shared" si="16"/>
        <v>2.7624309392265095E-2</v>
      </c>
      <c r="D117">
        <v>1.2384999999999999</v>
      </c>
      <c r="E117">
        <v>1.7484</v>
      </c>
      <c r="F117">
        <v>9.8519000000000005</v>
      </c>
      <c r="G117">
        <f t="shared" si="17"/>
        <v>11.600300000000001</v>
      </c>
      <c r="H117">
        <f t="shared" si="18"/>
        <v>13.94997815</v>
      </c>
      <c r="I117" s="15">
        <f t="shared" si="19"/>
        <v>3.5784312826114828E-4</v>
      </c>
      <c r="J117" s="15">
        <f t="shared" si="20"/>
        <v>1.0003578431282611</v>
      </c>
      <c r="K117">
        <f t="shared" si="21"/>
        <v>2.7266466264003947E-2</v>
      </c>
      <c r="L117" s="36">
        <f t="shared" si="22"/>
        <v>7.4346018252606538E-4</v>
      </c>
      <c r="M117" s="7"/>
      <c r="N117" s="7"/>
      <c r="O117" s="7">
        <f t="shared" si="23"/>
        <v>0.40479328092052219</v>
      </c>
      <c r="P117" s="7"/>
      <c r="Q117" s="7">
        <f t="shared" si="24"/>
        <v>0.40479328092052219</v>
      </c>
      <c r="R117" s="7">
        <f t="shared" si="25"/>
        <v>37</v>
      </c>
      <c r="S117" s="7">
        <f t="shared" si="26"/>
        <v>0.40479328092052219</v>
      </c>
      <c r="T117" s="7">
        <f t="shared" si="27"/>
        <v>38</v>
      </c>
      <c r="U117">
        <v>114</v>
      </c>
      <c r="V117">
        <f t="shared" si="28"/>
        <v>-0.19672131147540983</v>
      </c>
      <c r="W117">
        <f>SUM($V$4:V117)/U117</f>
        <v>1.0569456427955133E-2</v>
      </c>
      <c r="X117">
        <f t="shared" si="29"/>
        <v>1.157757149708945E-3</v>
      </c>
      <c r="Z117">
        <f t="shared" si="30"/>
        <v>-0.18852459016393441</v>
      </c>
      <c r="AA117">
        <f>SUM($Z$4:Z117)/U117</f>
        <v>1.4020707506471081E-2</v>
      </c>
      <c r="AB117">
        <f t="shared" si="31"/>
        <v>2.0372861130863321E-3</v>
      </c>
    </row>
    <row r="118" spans="1:29" ht="15.75" x14ac:dyDescent="0.25">
      <c r="A118" s="4">
        <v>42425</v>
      </c>
      <c r="B118">
        <v>1.8399999999999999</v>
      </c>
      <c r="C118">
        <f t="shared" si="16"/>
        <v>-1.075268817204302E-2</v>
      </c>
      <c r="D118">
        <v>1.2312000000000001</v>
      </c>
      <c r="E118">
        <v>1.7157</v>
      </c>
      <c r="F118">
        <v>9.8271999999999995</v>
      </c>
      <c r="G118">
        <f t="shared" si="17"/>
        <v>11.542899999999999</v>
      </c>
      <c r="H118">
        <f t="shared" si="18"/>
        <v>13.814948640000001</v>
      </c>
      <c r="I118" s="15">
        <f t="shared" si="19"/>
        <v>3.545934998625544E-4</v>
      </c>
      <c r="J118" s="15">
        <f t="shared" si="20"/>
        <v>1.0003545934998626</v>
      </c>
      <c r="K118">
        <f t="shared" si="21"/>
        <v>-1.1107281671905575E-2</v>
      </c>
      <c r="L118" s="36">
        <f t="shared" si="22"/>
        <v>1.2337170613904949E-4</v>
      </c>
      <c r="M118" s="7"/>
      <c r="N118" s="7"/>
      <c r="O118" s="7">
        <f t="shared" si="23"/>
        <v>-0.15756469644433299</v>
      </c>
      <c r="P118" s="7"/>
      <c r="Q118" s="7">
        <f t="shared" si="24"/>
        <v>-0.15756469644433299</v>
      </c>
      <c r="R118" s="7">
        <f t="shared" si="25"/>
        <v>58</v>
      </c>
      <c r="S118" s="7">
        <f t="shared" si="26"/>
        <v>-0.15756469644433299</v>
      </c>
      <c r="T118" s="7">
        <f t="shared" si="27"/>
        <v>58</v>
      </c>
      <c r="U118">
        <v>115</v>
      </c>
      <c r="V118">
        <f t="shared" si="28"/>
        <v>-2.4590163934426257E-2</v>
      </c>
      <c r="W118">
        <f>SUM($V$4:V118)/U118</f>
        <v>1.0263720598717035E-2</v>
      </c>
      <c r="X118">
        <f t="shared" si="29"/>
        <v>1.1013232237073421E-3</v>
      </c>
      <c r="Z118">
        <f t="shared" si="30"/>
        <v>-2.4590163934426257E-2</v>
      </c>
      <c r="AA118">
        <f>SUM($Z$4:Z118)/U118</f>
        <v>1.3684960798289365E-2</v>
      </c>
      <c r="AB118">
        <f t="shared" si="31"/>
        <v>1.957907953257493E-3</v>
      </c>
    </row>
    <row r="119" spans="1:29" ht="15.75" x14ac:dyDescent="0.25">
      <c r="A119" s="4">
        <v>42426</v>
      </c>
      <c r="B119">
        <v>1.8199999999999998</v>
      </c>
      <c r="C119">
        <f t="shared" si="16"/>
        <v>-1.0869565217391314E-2</v>
      </c>
      <c r="D119">
        <v>1.2314000000000001</v>
      </c>
      <c r="E119">
        <v>1.7623</v>
      </c>
      <c r="F119">
        <v>9.8553999999999995</v>
      </c>
      <c r="G119">
        <f t="shared" si="17"/>
        <v>11.617699999999999</v>
      </c>
      <c r="H119">
        <f t="shared" si="18"/>
        <v>13.89823956</v>
      </c>
      <c r="I119" s="15">
        <f t="shared" si="19"/>
        <v>3.5659843825297521E-4</v>
      </c>
      <c r="J119" s="15">
        <f t="shared" si="20"/>
        <v>1.000356598438253</v>
      </c>
      <c r="K119">
        <f t="shared" si="21"/>
        <v>-1.122616365564429E-2</v>
      </c>
      <c r="L119" s="36">
        <f t="shared" si="22"/>
        <v>1.2602675042330875E-4</v>
      </c>
      <c r="M119" s="7"/>
      <c r="N119" s="7"/>
      <c r="O119" s="7">
        <f t="shared" si="23"/>
        <v>-0.15927735618829314</v>
      </c>
      <c r="P119" s="7"/>
      <c r="Q119" s="7">
        <f t="shared" si="24"/>
        <v>-0.15927735618829314</v>
      </c>
      <c r="R119" s="7">
        <f t="shared" si="25"/>
        <v>59</v>
      </c>
      <c r="S119" s="7">
        <f t="shared" si="26"/>
        <v>-0.15927735618829314</v>
      </c>
      <c r="T119" s="7">
        <f t="shared" si="27"/>
        <v>59</v>
      </c>
      <c r="U119">
        <v>116</v>
      </c>
      <c r="V119">
        <f t="shared" si="28"/>
        <v>-1.6393442622950838E-2</v>
      </c>
      <c r="W119">
        <f>SUM($V$4:V119)/U119</f>
        <v>1.0033917467495761E-2</v>
      </c>
      <c r="X119">
        <f t="shared" si="29"/>
        <v>1.0617110882149017E-3</v>
      </c>
      <c r="Z119">
        <f t="shared" si="30"/>
        <v>-1.6393442622950838E-2</v>
      </c>
      <c r="AA119">
        <f>SUM($Z$4:Z119)/U119</f>
        <v>1.3425664217071776E-2</v>
      </c>
      <c r="AB119">
        <f t="shared" si="31"/>
        <v>1.9008019383335575E-3</v>
      </c>
    </row>
    <row r="120" spans="1:29" ht="15.75" x14ac:dyDescent="0.25">
      <c r="A120" s="4">
        <v>42429</v>
      </c>
      <c r="B120">
        <v>2.16</v>
      </c>
      <c r="C120">
        <f t="shared" si="16"/>
        <v>0.18681318681318698</v>
      </c>
      <c r="D120">
        <v>1.1894</v>
      </c>
      <c r="E120">
        <v>1.7347000000000001</v>
      </c>
      <c r="F120">
        <v>9.8697999999999997</v>
      </c>
      <c r="G120">
        <f t="shared" si="17"/>
        <v>11.6045</v>
      </c>
      <c r="H120">
        <f t="shared" si="18"/>
        <v>13.47384012</v>
      </c>
      <c r="I120" s="15">
        <f t="shared" si="19"/>
        <v>3.4636720646141761E-4</v>
      </c>
      <c r="J120" s="15">
        <f t="shared" si="20"/>
        <v>1.0003463672064614</v>
      </c>
      <c r="K120">
        <f t="shared" si="21"/>
        <v>0.18646681960672556</v>
      </c>
      <c r="L120" s="36">
        <f t="shared" si="22"/>
        <v>3.4769874814247134E-2</v>
      </c>
      <c r="M120" s="7"/>
      <c r="N120" s="7"/>
      <c r="O120" s="7">
        <f t="shared" si="23"/>
        <v>2.7374701656976974</v>
      </c>
      <c r="P120" s="7"/>
      <c r="Q120" s="7">
        <f t="shared" si="24"/>
        <v>2.7374701656976974</v>
      </c>
      <c r="R120" s="7">
        <f t="shared" si="25"/>
        <v>4</v>
      </c>
      <c r="S120" s="7">
        <f t="shared" si="26"/>
        <v>2.7374701656976974</v>
      </c>
      <c r="T120" s="7">
        <f t="shared" si="27"/>
        <v>4</v>
      </c>
      <c r="U120">
        <v>117</v>
      </c>
      <c r="V120">
        <f t="shared" si="28"/>
        <v>-0.46721311475409838</v>
      </c>
      <c r="W120">
        <f>SUM($V$4:V120)/U120</f>
        <v>5.9548830040633315E-3</v>
      </c>
      <c r="X120">
        <f t="shared" si="29"/>
        <v>3.7717217238851205E-4</v>
      </c>
      <c r="Z120">
        <f t="shared" si="30"/>
        <v>-0.46721311475409838</v>
      </c>
      <c r="AA120">
        <f>SUM($Z$4:Z120)/U120</f>
        <v>9.3176404651814336E-3</v>
      </c>
      <c r="AB120">
        <f t="shared" si="31"/>
        <v>9.2343232628101996E-4</v>
      </c>
    </row>
    <row r="121" spans="1:29" ht="15.75" x14ac:dyDescent="0.25">
      <c r="A121" s="4">
        <v>42430</v>
      </c>
      <c r="B121">
        <v>2.2800000000000002</v>
      </c>
      <c r="C121">
        <f t="shared" si="16"/>
        <v>5.5555555555555601E-2</v>
      </c>
      <c r="D121">
        <v>1.2043999999999999</v>
      </c>
      <c r="E121">
        <v>1.8249</v>
      </c>
      <c r="F121">
        <v>9.7735000000000003</v>
      </c>
      <c r="G121">
        <f t="shared" si="17"/>
        <v>11.5984</v>
      </c>
      <c r="H121">
        <f t="shared" si="18"/>
        <v>13.596103399999999</v>
      </c>
      <c r="I121" s="15">
        <f t="shared" si="19"/>
        <v>3.4931858288578255E-4</v>
      </c>
      <c r="J121" s="15">
        <f t="shared" si="20"/>
        <v>1.0003493185828858</v>
      </c>
      <c r="K121">
        <f t="shared" si="21"/>
        <v>5.5206236972669818E-2</v>
      </c>
      <c r="L121" s="36">
        <f t="shared" si="22"/>
        <v>3.0477286006825761E-3</v>
      </c>
      <c r="M121" s="7"/>
      <c r="N121" s="7"/>
      <c r="O121" s="7">
        <f t="shared" si="23"/>
        <v>0.81408426496238706</v>
      </c>
      <c r="P121" s="7"/>
      <c r="Q121" s="7">
        <f t="shared" si="24"/>
        <v>0.81408426496238706</v>
      </c>
      <c r="R121" s="7">
        <f t="shared" si="25"/>
        <v>17</v>
      </c>
      <c r="S121" s="7">
        <f t="shared" si="26"/>
        <v>0.81408426496238706</v>
      </c>
      <c r="T121" s="7">
        <f t="shared" si="27"/>
        <v>18</v>
      </c>
      <c r="U121">
        <v>118</v>
      </c>
      <c r="V121">
        <f t="shared" si="28"/>
        <v>-0.36065573770491804</v>
      </c>
      <c r="W121">
        <f>SUM($V$4:V121)/U121</f>
        <v>2.8480133370380658E-3</v>
      </c>
      <c r="X121">
        <f t="shared" si="29"/>
        <v>8.7010839656155499E-5</v>
      </c>
      <c r="Z121">
        <f t="shared" si="30"/>
        <v>-0.35245901639344263</v>
      </c>
      <c r="AA121">
        <f>SUM($Z$4:Z121)/U121</f>
        <v>6.2517365934981785E-3</v>
      </c>
      <c r="AB121">
        <f t="shared" si="31"/>
        <v>4.1926698466083058E-4</v>
      </c>
    </row>
    <row r="122" spans="1:29" ht="15.75" x14ac:dyDescent="0.25">
      <c r="A122" s="4">
        <v>42431</v>
      </c>
      <c r="B122">
        <v>2.81</v>
      </c>
      <c r="C122">
        <f t="shared" si="16"/>
        <v>0.23245614035087708</v>
      </c>
      <c r="D122">
        <v>1.226</v>
      </c>
      <c r="E122">
        <v>1.8406</v>
      </c>
      <c r="F122">
        <v>9.7406000000000006</v>
      </c>
      <c r="G122">
        <f t="shared" si="17"/>
        <v>11.581200000000001</v>
      </c>
      <c r="H122">
        <f t="shared" si="18"/>
        <v>13.782575600000001</v>
      </c>
      <c r="I122" s="15">
        <f t="shared" si="19"/>
        <v>3.5381383693211532E-4</v>
      </c>
      <c r="J122" s="15">
        <f t="shared" si="20"/>
        <v>1.0003538138369321</v>
      </c>
      <c r="K122">
        <f t="shared" si="21"/>
        <v>0.23210232651394497</v>
      </c>
      <c r="L122" s="36">
        <f t="shared" si="22"/>
        <v>5.3871489973185922E-2</v>
      </c>
      <c r="M122" s="7"/>
      <c r="N122" s="7"/>
      <c r="O122" s="7">
        <f t="shared" si="23"/>
        <v>3.406299950763668</v>
      </c>
      <c r="P122" s="7"/>
      <c r="Q122" s="7">
        <f t="shared" si="24"/>
        <v>3.406299950763668</v>
      </c>
      <c r="R122" s="7">
        <f t="shared" si="25"/>
        <v>1</v>
      </c>
      <c r="S122" s="7">
        <f t="shared" si="26"/>
        <v>3.406299950763668</v>
      </c>
      <c r="T122" s="7">
        <f t="shared" si="27"/>
        <v>1</v>
      </c>
      <c r="U122">
        <v>119</v>
      </c>
      <c r="V122">
        <f t="shared" si="28"/>
        <v>-0.49180327868852458</v>
      </c>
      <c r="W122">
        <f>SUM($V$4:V122)/U122</f>
        <v>-1.3087202093952336E-3</v>
      </c>
      <c r="X122">
        <f t="shared" si="29"/>
        <v>1.8528825617369179E-5</v>
      </c>
      <c r="Z122">
        <f t="shared" si="30"/>
        <v>-0.49180327868852458</v>
      </c>
      <c r="AA122">
        <f>SUM($Z$4:Z122)/U122</f>
        <v>2.0664003306240376E-3</v>
      </c>
      <c r="AB122">
        <f t="shared" si="31"/>
        <v>4.6193748076542975E-5</v>
      </c>
    </row>
    <row r="123" spans="1:29" s="27" customFormat="1" ht="16.5" thickBot="1" x14ac:dyDescent="0.3">
      <c r="A123" s="26">
        <v>42432</v>
      </c>
      <c r="B123" s="27">
        <v>2.7199999999999998</v>
      </c>
      <c r="C123" s="27">
        <f t="shared" si="16"/>
        <v>-3.2028469750889785E-2</v>
      </c>
      <c r="D123">
        <v>1.2234</v>
      </c>
      <c r="E123" s="27">
        <v>1.8336999999999999</v>
      </c>
      <c r="F123" s="27">
        <v>9.6869999999999994</v>
      </c>
      <c r="G123">
        <f t="shared" si="17"/>
        <v>11.5207</v>
      </c>
      <c r="H123">
        <f t="shared" si="18"/>
        <v>13.684775800000001</v>
      </c>
      <c r="I123" s="15">
        <f t="shared" si="19"/>
        <v>3.5145711049033856E-4</v>
      </c>
      <c r="J123" s="37">
        <f t="shared" si="20"/>
        <v>1.0003514571104903</v>
      </c>
      <c r="K123" s="27">
        <f t="shared" si="21"/>
        <v>-3.2379926861380123E-2</v>
      </c>
      <c r="L123" s="38">
        <f t="shared" si="22"/>
        <v>1.0484596635483259E-3</v>
      </c>
      <c r="O123" s="27">
        <f t="shared" si="23"/>
        <v>-0.46932971859041644</v>
      </c>
      <c r="Q123" s="7">
        <f t="shared" si="24"/>
        <v>-0.46932971859041644</v>
      </c>
      <c r="R123" s="7">
        <f t="shared" si="25"/>
        <v>83</v>
      </c>
      <c r="S123" s="7">
        <f t="shared" si="26"/>
        <v>-0.46932971859041644</v>
      </c>
      <c r="T123" s="7">
        <f t="shared" si="27"/>
        <v>83</v>
      </c>
      <c r="U123">
        <v>120</v>
      </c>
      <c r="V123">
        <f t="shared" si="28"/>
        <v>0.18032786885245899</v>
      </c>
      <c r="W123">
        <f>SUM($V$4:V123)/U123</f>
        <v>2.04918032786885E-4</v>
      </c>
      <c r="X123">
        <f t="shared" si="29"/>
        <v>4.5808800175905677E-7</v>
      </c>
      <c r="Z123">
        <f t="shared" si="30"/>
        <v>0.18032786885245899</v>
      </c>
      <c r="AA123">
        <f>SUM($Z$4:Z123)/U123</f>
        <v>3.5519125683059955E-3</v>
      </c>
      <c r="AB123">
        <f t="shared" si="31"/>
        <v>1.3762999519516465E-4</v>
      </c>
    </row>
    <row r="124" spans="1:29" ht="16.5" thickBot="1" x14ac:dyDescent="0.3">
      <c r="A124" s="4">
        <v>42433</v>
      </c>
      <c r="B124">
        <v>2.89</v>
      </c>
      <c r="C124">
        <f t="shared" si="16"/>
        <v>6.2500000000000139E-2</v>
      </c>
      <c r="D124">
        <v>1.2412000000000001</v>
      </c>
      <c r="E124">
        <v>1.8740999999999999</v>
      </c>
      <c r="F124">
        <v>9.6580999999999992</v>
      </c>
      <c r="G124">
        <f t="shared" si="17"/>
        <v>11.5322</v>
      </c>
      <c r="H124">
        <f t="shared" si="18"/>
        <v>13.86173372</v>
      </c>
      <c r="I124" s="15">
        <f t="shared" si="19"/>
        <v>3.5571986752769291E-4</v>
      </c>
      <c r="J124" s="15">
        <f t="shared" si="20"/>
        <v>1.0003557198675277</v>
      </c>
      <c r="K124">
        <f t="shared" si="21"/>
        <v>6.2144280132472446E-2</v>
      </c>
      <c r="L124" s="36">
        <f t="shared" si="22"/>
        <v>3.8619115531832097E-3</v>
      </c>
      <c r="M124" s="7"/>
      <c r="N124" s="7"/>
      <c r="O124" s="7">
        <f t="shared" si="23"/>
        <v>0.91584479808268671</v>
      </c>
      <c r="P124" s="29" t="s">
        <v>62</v>
      </c>
      <c r="Q124" s="11">
        <f>'[1]CAPM Adj Return'!$E$19</f>
        <v>-0.13844706756962274</v>
      </c>
      <c r="R124" s="7">
        <f t="shared" si="25"/>
        <v>57</v>
      </c>
      <c r="S124" s="11">
        <f>'[1]CAPM Adj Return'!$E$20</f>
        <v>1.5203733437467657</v>
      </c>
      <c r="T124" s="7">
        <f t="shared" si="27"/>
        <v>8</v>
      </c>
      <c r="U124">
        <v>121</v>
      </c>
      <c r="V124">
        <f t="shared" si="28"/>
        <v>-3.278688524590162E-2</v>
      </c>
      <c r="W124">
        <f>SUM($V$4:V124)/U124</f>
        <v>-6.774149844194561E-5</v>
      </c>
      <c r="X124">
        <f t="shared" si="29"/>
        <v>5.0478016722761311E-8</v>
      </c>
      <c r="Y124" s="7" t="s">
        <v>74</v>
      </c>
      <c r="Z124">
        <f t="shared" si="30"/>
        <v>-0.4344262295081967</v>
      </c>
      <c r="AA124">
        <f>SUM($Z$4:Z124)/U124</f>
        <v>-6.7741498441960748E-5</v>
      </c>
      <c r="AB124">
        <f t="shared" si="31"/>
        <v>5.0478016722783877E-8</v>
      </c>
      <c r="AC124" s="7" t="s">
        <v>74</v>
      </c>
    </row>
    <row r="125" spans="1:29" ht="15.75" x14ac:dyDescent="0.25">
      <c r="A125" s="4">
        <v>42436</v>
      </c>
      <c r="B125">
        <v>3.43</v>
      </c>
      <c r="C125">
        <f t="shared" si="16"/>
        <v>0.18685121107266436</v>
      </c>
      <c r="D125">
        <v>1.2446999999999999</v>
      </c>
      <c r="E125">
        <v>1.9056999999999999</v>
      </c>
      <c r="F125">
        <v>9.7253000000000007</v>
      </c>
      <c r="G125">
        <f t="shared" si="17"/>
        <v>11.631</v>
      </c>
      <c r="H125">
        <f t="shared" si="18"/>
        <v>14.010780909999999</v>
      </c>
      <c r="I125" s="15">
        <f t="shared" si="19"/>
        <v>3.5930515743731739E-4</v>
      </c>
      <c r="J125" s="15">
        <f t="shared" si="20"/>
        <v>1.0003593051574373</v>
      </c>
      <c r="K125">
        <f t="shared" si="21"/>
        <v>0.18649190591522705</v>
      </c>
      <c r="L125" s="36">
        <f t="shared" si="22"/>
        <v>3.47792309718939E-2</v>
      </c>
      <c r="M125" s="7"/>
      <c r="N125" s="7"/>
      <c r="O125" s="7">
        <f t="shared" si="23"/>
        <v>2.7380273548215901</v>
      </c>
      <c r="P125" s="7"/>
      <c r="Q125" s="7"/>
      <c r="R125" s="7"/>
      <c r="S125" s="7"/>
      <c r="T125" s="7"/>
      <c r="X125">
        <f>SUM(X4:X124)</f>
        <v>0.99455706438925073</v>
      </c>
      <c r="Y125">
        <f>SQRT(X125/U124)</f>
        <v>9.0661347171689124E-2</v>
      </c>
      <c r="AB125">
        <f>SUM(AB4:AB124)</f>
        <v>1.1009896669581345</v>
      </c>
      <c r="AC125">
        <f>SQRT(AB125/U124)</f>
        <v>9.5389140664327174E-2</v>
      </c>
    </row>
    <row r="126" spans="1:29" ht="15.75" x14ac:dyDescent="0.25">
      <c r="A126" s="4">
        <v>42437</v>
      </c>
      <c r="B126">
        <v>2.7199999999999998</v>
      </c>
      <c r="C126">
        <f t="shared" si="16"/>
        <v>-0.20699708454810506</v>
      </c>
      <c r="D126">
        <v>1.2964</v>
      </c>
      <c r="E126">
        <v>1.8287</v>
      </c>
      <c r="F126">
        <v>9.7931000000000008</v>
      </c>
      <c r="G126">
        <f t="shared" si="17"/>
        <v>11.6218</v>
      </c>
      <c r="H126">
        <f t="shared" si="18"/>
        <v>14.52447484</v>
      </c>
      <c r="I126" s="15">
        <f t="shared" si="19"/>
        <v>3.7162620913622213E-4</v>
      </c>
      <c r="J126" s="15">
        <f t="shared" si="20"/>
        <v>1.0003716262091362</v>
      </c>
      <c r="K126">
        <f t="shared" si="21"/>
        <v>-0.20736871075724128</v>
      </c>
      <c r="L126" s="36">
        <f t="shared" si="22"/>
        <v>4.3001782201120393E-2</v>
      </c>
      <c r="M126" s="7"/>
      <c r="N126" s="7"/>
      <c r="O126" s="7">
        <f t="shared" si="23"/>
        <v>-3.0332352496266188</v>
      </c>
      <c r="P126" s="7"/>
      <c r="Q126" s="7"/>
      <c r="R126" s="7"/>
      <c r="S126" s="7"/>
      <c r="T126" s="7"/>
    </row>
    <row r="127" spans="1:29" ht="15.75" x14ac:dyDescent="0.25">
      <c r="A127" s="4">
        <v>42438</v>
      </c>
      <c r="B127">
        <v>2.58</v>
      </c>
      <c r="C127">
        <f t="shared" si="16"/>
        <v>-5.1470588235294004E-2</v>
      </c>
      <c r="D127">
        <v>1.2899</v>
      </c>
      <c r="E127">
        <v>1.8759999999999999</v>
      </c>
      <c r="F127">
        <v>9.8123000000000005</v>
      </c>
      <c r="G127">
        <f t="shared" si="17"/>
        <v>11.6883</v>
      </c>
      <c r="H127">
        <f t="shared" si="18"/>
        <v>14.53288577</v>
      </c>
      <c r="I127" s="15">
        <f t="shared" si="19"/>
        <v>3.7182748806241506E-4</v>
      </c>
      <c r="J127" s="15">
        <f t="shared" si="20"/>
        <v>1.0003718274880624</v>
      </c>
      <c r="K127">
        <f t="shared" si="21"/>
        <v>-5.1842415723356419E-2</v>
      </c>
      <c r="L127" s="36">
        <f t="shared" si="22"/>
        <v>2.6876360680333127E-3</v>
      </c>
      <c r="M127" s="7"/>
      <c r="N127" s="7"/>
      <c r="O127" s="7">
        <f t="shared" si="23"/>
        <v>-0.75422512783279749</v>
      </c>
      <c r="P127" s="7"/>
      <c r="Q127" s="7"/>
      <c r="R127" s="7"/>
      <c r="S127" s="7"/>
      <c r="T127" s="7"/>
      <c r="V127" s="7" t="s">
        <v>71</v>
      </c>
      <c r="W127">
        <f>W124</f>
        <v>-6.774149844194561E-5</v>
      </c>
      <c r="Z127" s="7" t="s">
        <v>71</v>
      </c>
      <c r="AA127">
        <f>AA124</f>
        <v>-6.7741498441960748E-5</v>
      </c>
    </row>
    <row r="128" spans="1:29" ht="15.75" x14ac:dyDescent="0.25">
      <c r="A128" s="4">
        <v>42439</v>
      </c>
      <c r="B128">
        <v>2.48</v>
      </c>
      <c r="C128">
        <f t="shared" si="16"/>
        <v>-3.8759689922480654E-2</v>
      </c>
      <c r="D128">
        <v>1.2899</v>
      </c>
      <c r="E128">
        <v>1.9323000000000001</v>
      </c>
      <c r="F128">
        <v>9.8018999999999998</v>
      </c>
      <c r="G128">
        <f t="shared" si="17"/>
        <v>11.7342</v>
      </c>
      <c r="H128">
        <f t="shared" si="18"/>
        <v>14.57577081</v>
      </c>
      <c r="I128" s="15">
        <f t="shared" si="19"/>
        <v>3.7285352532268057E-4</v>
      </c>
      <c r="J128" s="15">
        <f t="shared" si="20"/>
        <v>1.0003728535253227</v>
      </c>
      <c r="K128">
        <f t="shared" si="21"/>
        <v>-3.9132543447803335E-2</v>
      </c>
      <c r="L128" s="36">
        <f t="shared" si="22"/>
        <v>1.5313559566942157E-3</v>
      </c>
      <c r="M128" s="7"/>
      <c r="N128" s="7"/>
      <c r="O128" s="7">
        <f t="shared" si="23"/>
        <v>-0.56796576625282824</v>
      </c>
      <c r="P128" s="7"/>
      <c r="Q128" s="7"/>
      <c r="R128" s="7"/>
      <c r="S128" s="7"/>
      <c r="T128" s="7"/>
      <c r="V128" s="7" t="s">
        <v>72</v>
      </c>
      <c r="W128">
        <f>X125</f>
        <v>0.99455706438925073</v>
      </c>
      <c r="Z128" s="7" t="s">
        <v>72</v>
      </c>
      <c r="AA128">
        <f>AB125</f>
        <v>1.1009896669581345</v>
      </c>
    </row>
    <row r="129" spans="1:27" ht="15.75" x14ac:dyDescent="0.25">
      <c r="A129" s="4">
        <v>42440</v>
      </c>
      <c r="B129">
        <v>2.35</v>
      </c>
      <c r="C129">
        <f t="shared" si="16"/>
        <v>-5.2419354838709638E-2</v>
      </c>
      <c r="D129">
        <v>1.2638</v>
      </c>
      <c r="E129">
        <v>1.9839</v>
      </c>
      <c r="F129">
        <v>9.7341999999999995</v>
      </c>
      <c r="G129">
        <f t="shared" si="17"/>
        <v>11.7181</v>
      </c>
      <c r="H129">
        <f t="shared" si="18"/>
        <v>14.285981959999999</v>
      </c>
      <c r="I129" s="15">
        <f t="shared" si="19"/>
        <v>3.6591277844411074E-4</v>
      </c>
      <c r="J129" s="15">
        <f t="shared" si="20"/>
        <v>1.0003659127784441</v>
      </c>
      <c r="K129">
        <f t="shared" si="21"/>
        <v>-5.2785267617153749E-2</v>
      </c>
      <c r="L129" s="36">
        <f t="shared" si="22"/>
        <v>2.7862844774145402E-3</v>
      </c>
      <c r="M129" s="7"/>
      <c r="N129" s="7"/>
      <c r="O129" s="7">
        <f t="shared" si="23"/>
        <v>-0.76812789516612201</v>
      </c>
      <c r="P129" s="7"/>
      <c r="Q129" s="7"/>
      <c r="R129" s="7"/>
      <c r="S129" s="7"/>
      <c r="T129" s="7"/>
      <c r="V129" s="7" t="s">
        <v>73</v>
      </c>
      <c r="W129">
        <f>Y125</f>
        <v>9.0661347171689124E-2</v>
      </c>
      <c r="Z129" s="7" t="s">
        <v>73</v>
      </c>
      <c r="AA129">
        <f>AC125</f>
        <v>9.5389140664327174E-2</v>
      </c>
    </row>
    <row r="130" spans="1:27" ht="15.75" x14ac:dyDescent="0.25">
      <c r="A130" s="4">
        <v>42443</v>
      </c>
      <c r="B130">
        <v>2.71</v>
      </c>
      <c r="C130">
        <f t="shared" si="16"/>
        <v>0.15319148936170207</v>
      </c>
      <c r="D130">
        <v>1.2615000000000001</v>
      </c>
      <c r="E130">
        <v>1.9592000000000001</v>
      </c>
      <c r="F130">
        <v>9.7222000000000008</v>
      </c>
      <c r="G130">
        <f t="shared" si="17"/>
        <v>11.6814</v>
      </c>
      <c r="H130">
        <f t="shared" si="18"/>
        <v>14.223755300000001</v>
      </c>
      <c r="I130" s="15">
        <f t="shared" si="19"/>
        <v>3.6442009580128776E-4</v>
      </c>
      <c r="J130" s="15">
        <f t="shared" si="20"/>
        <v>1.0003644200958013</v>
      </c>
      <c r="K130">
        <f t="shared" si="21"/>
        <v>0.15282706926590078</v>
      </c>
      <c r="L130" s="36">
        <f t="shared" si="22"/>
        <v>2.3356113100404436E-2</v>
      </c>
      <c r="M130" s="7"/>
      <c r="N130" s="7"/>
      <c r="O130" s="7">
        <f t="shared" si="23"/>
        <v>2.2447940582792603</v>
      </c>
      <c r="P130" s="7"/>
      <c r="Q130" s="7"/>
      <c r="R130" s="7"/>
      <c r="S130" s="7"/>
      <c r="T130" s="7"/>
    </row>
    <row r="131" spans="1:27" ht="15.75" x14ac:dyDescent="0.25">
      <c r="A131" s="4">
        <v>42444</v>
      </c>
      <c r="B131">
        <v>2.38</v>
      </c>
      <c r="C131">
        <f t="shared" si="16"/>
        <v>-0.12177121771217715</v>
      </c>
      <c r="D131">
        <v>1.2642</v>
      </c>
      <c r="E131">
        <v>1.9699</v>
      </c>
      <c r="F131">
        <v>9.7213999999999992</v>
      </c>
      <c r="G131">
        <f t="shared" si="17"/>
        <v>11.691299999999998</v>
      </c>
      <c r="H131">
        <f t="shared" si="18"/>
        <v>14.25969388</v>
      </c>
      <c r="I131" s="15">
        <f t="shared" si="19"/>
        <v>3.6528228330867663E-4</v>
      </c>
      <c r="J131" s="15">
        <f t="shared" si="20"/>
        <v>1.0003652822833087</v>
      </c>
      <c r="K131">
        <f t="shared" si="21"/>
        <v>-0.12213649999548583</v>
      </c>
      <c r="L131" s="36">
        <f t="shared" si="22"/>
        <v>1.4917324631147309E-2</v>
      </c>
      <c r="M131" s="7"/>
      <c r="N131" s="7"/>
      <c r="O131" s="7">
        <f t="shared" si="23"/>
        <v>-1.7843765807662644</v>
      </c>
      <c r="P131" s="7"/>
      <c r="Q131" s="7"/>
      <c r="R131" s="7"/>
      <c r="S131" s="7"/>
      <c r="T131" s="7"/>
    </row>
    <row r="132" spans="1:27" ht="15.75" x14ac:dyDescent="0.25">
      <c r="A132" s="4">
        <v>42445</v>
      </c>
      <c r="B132">
        <v>2.5300000000000002</v>
      </c>
      <c r="C132">
        <f t="shared" ref="C132:C195" si="32">(B132-B131)/B131</f>
        <v>6.3025210084033764E-2</v>
      </c>
      <c r="D132">
        <v>1.2718</v>
      </c>
      <c r="E132">
        <v>1.9081000000000001</v>
      </c>
      <c r="F132">
        <v>9.6991999999999994</v>
      </c>
      <c r="G132">
        <f t="shared" ref="G132:G195" si="33">F132+E132</f>
        <v>11.607299999999999</v>
      </c>
      <c r="H132">
        <f t="shared" ref="H132:H195" si="34">E132+D132*(G132-E132)</f>
        <v>14.243542559999998</v>
      </c>
      <c r="I132" s="15">
        <f t="shared" ref="I132:I195" si="35">(((H132/100)+1)^(1/365)-1)</f>
        <v>3.6489483718060711E-4</v>
      </c>
      <c r="J132" s="15">
        <f t="shared" ref="J132:J195" si="36">1+I132</f>
        <v>1.0003648948371806</v>
      </c>
      <c r="K132">
        <f t="shared" si="21"/>
        <v>6.2660315246853157E-2</v>
      </c>
      <c r="L132" s="36">
        <f t="shared" si="22"/>
        <v>3.9263151068350179E-3</v>
      </c>
      <c r="M132" s="7"/>
      <c r="N132" s="7"/>
      <c r="O132" s="7">
        <f t="shared" si="23"/>
        <v>0.92354097285649095</v>
      </c>
      <c r="P132" s="7"/>
      <c r="Q132" s="7"/>
      <c r="R132" s="7"/>
      <c r="S132" s="7"/>
      <c r="T132" s="7"/>
    </row>
    <row r="133" spans="1:27" ht="15.75" x14ac:dyDescent="0.25">
      <c r="A133" s="4">
        <v>42446</v>
      </c>
      <c r="B133">
        <v>2.84</v>
      </c>
      <c r="C133">
        <f t="shared" si="32"/>
        <v>0.12252964426877454</v>
      </c>
      <c r="D133">
        <v>1.2896000000000001</v>
      </c>
      <c r="E133">
        <v>1.8957999999999999</v>
      </c>
      <c r="F133">
        <v>9.6675000000000004</v>
      </c>
      <c r="G133">
        <f t="shared" si="33"/>
        <v>11.5633</v>
      </c>
      <c r="H133">
        <f t="shared" si="34"/>
        <v>14.363008000000001</v>
      </c>
      <c r="I133" s="15">
        <f t="shared" si="35"/>
        <v>3.6775934394261967E-4</v>
      </c>
      <c r="J133" s="15">
        <f t="shared" si="36"/>
        <v>1.0003677593439426</v>
      </c>
      <c r="K133">
        <f t="shared" ref="K133:K196" si="37">C133-I133</f>
        <v>0.12216188492483192</v>
      </c>
      <c r="L133" s="36">
        <f t="shared" ref="L133:L196" si="38">K133^2</f>
        <v>1.4923526128387876E-2</v>
      </c>
      <c r="M133" s="7"/>
      <c r="N133" s="7"/>
      <c r="O133" s="7">
        <f t="shared" ref="O133:O196" si="39">C133/$N$3</f>
        <v>1.7954901970316639</v>
      </c>
      <c r="P133" s="7"/>
      <c r="Q133" s="7"/>
      <c r="R133" s="7"/>
      <c r="S133" s="7"/>
      <c r="T133" s="7"/>
    </row>
    <row r="134" spans="1:27" ht="15.75" x14ac:dyDescent="0.25">
      <c r="A134" s="4">
        <v>42447</v>
      </c>
      <c r="B134">
        <v>3.07</v>
      </c>
      <c r="C134">
        <f t="shared" si="32"/>
        <v>8.098591549295775E-2</v>
      </c>
      <c r="D134">
        <v>1.2937000000000001</v>
      </c>
      <c r="E134">
        <v>1.8732</v>
      </c>
      <c r="F134">
        <v>9.6438000000000006</v>
      </c>
      <c r="G134">
        <f t="shared" si="33"/>
        <v>11.517000000000001</v>
      </c>
      <c r="H134">
        <f t="shared" si="34"/>
        <v>14.349384060000002</v>
      </c>
      <c r="I134" s="15">
        <f t="shared" si="35"/>
        <v>3.6743282395335086E-4</v>
      </c>
      <c r="J134" s="15">
        <f t="shared" si="36"/>
        <v>1.0003674328239534</v>
      </c>
      <c r="K134">
        <f t="shared" si="37"/>
        <v>8.0618482669004399E-2</v>
      </c>
      <c r="L134" s="36">
        <f t="shared" si="38"/>
        <v>6.4993397478525627E-3</v>
      </c>
      <c r="M134" s="7"/>
      <c r="N134" s="7"/>
      <c r="O134" s="7">
        <f t="shared" si="39"/>
        <v>1.1867284707550281</v>
      </c>
      <c r="P134" s="7"/>
      <c r="Q134" s="7"/>
      <c r="R134" s="7"/>
      <c r="S134" s="7"/>
      <c r="T134" s="7"/>
    </row>
    <row r="135" spans="1:27" ht="15.75" x14ac:dyDescent="0.25">
      <c r="A135" s="4">
        <v>42450</v>
      </c>
      <c r="B135">
        <v>3.06</v>
      </c>
      <c r="C135">
        <f t="shared" si="32"/>
        <v>-3.2573289902279438E-3</v>
      </c>
      <c r="D135">
        <v>1.3008999999999999</v>
      </c>
      <c r="E135">
        <v>1.9155</v>
      </c>
      <c r="F135">
        <v>9.6305999999999994</v>
      </c>
      <c r="G135">
        <f t="shared" si="33"/>
        <v>11.546099999999999</v>
      </c>
      <c r="H135">
        <f t="shared" si="34"/>
        <v>14.443947539999998</v>
      </c>
      <c r="I135" s="15">
        <f t="shared" si="35"/>
        <v>3.6969839286293826E-4</v>
      </c>
      <c r="J135" s="15">
        <f t="shared" si="36"/>
        <v>1.0003696983928629</v>
      </c>
      <c r="K135">
        <f t="shared" si="37"/>
        <v>-3.627027383090882E-3</v>
      </c>
      <c r="L135" s="36">
        <f t="shared" si="38"/>
        <v>1.3155327637691092E-5</v>
      </c>
      <c r="M135" s="7"/>
      <c r="N135" s="7"/>
      <c r="O135" s="7">
        <f t="shared" si="39"/>
        <v>-4.7731324981506985E-2</v>
      </c>
      <c r="P135" s="7"/>
      <c r="Q135" s="7"/>
      <c r="R135" s="7"/>
      <c r="S135" s="7"/>
      <c r="T135" s="7"/>
    </row>
    <row r="136" spans="1:27" ht="15.75" x14ac:dyDescent="0.25">
      <c r="A136" s="4">
        <v>42451</v>
      </c>
      <c r="B136">
        <v>3.06</v>
      </c>
      <c r="C136">
        <f t="shared" si="32"/>
        <v>0</v>
      </c>
      <c r="D136">
        <v>1.3012999999999999</v>
      </c>
      <c r="E136">
        <v>1.9403000000000001</v>
      </c>
      <c r="F136">
        <v>9.6295999999999999</v>
      </c>
      <c r="G136">
        <f t="shared" si="33"/>
        <v>11.569900000000001</v>
      </c>
      <c r="H136">
        <f t="shared" si="34"/>
        <v>14.47129848</v>
      </c>
      <c r="I136" s="15">
        <f t="shared" si="35"/>
        <v>3.703533235537293E-4</v>
      </c>
      <c r="J136" s="15">
        <f t="shared" si="36"/>
        <v>1.0003703533235537</v>
      </c>
      <c r="K136">
        <f t="shared" si="37"/>
        <v>-3.703533235537293E-4</v>
      </c>
      <c r="L136" s="36">
        <f t="shared" si="38"/>
        <v>1.3716158426729331E-7</v>
      </c>
      <c r="O136" s="7">
        <f t="shared" si="39"/>
        <v>0</v>
      </c>
    </row>
    <row r="137" spans="1:27" ht="15.75" x14ac:dyDescent="0.25">
      <c r="A137" s="4">
        <v>42452</v>
      </c>
      <c r="B137">
        <v>2.6</v>
      </c>
      <c r="C137">
        <f t="shared" si="32"/>
        <v>-0.15032679738562091</v>
      </c>
      <c r="D137">
        <v>1.3235000000000001</v>
      </c>
      <c r="E137">
        <v>1.8786</v>
      </c>
      <c r="F137">
        <v>9.6488999999999994</v>
      </c>
      <c r="G137">
        <f t="shared" si="33"/>
        <v>11.5275</v>
      </c>
      <c r="H137">
        <f t="shared" si="34"/>
        <v>14.648919150000001</v>
      </c>
      <c r="I137" s="15">
        <f t="shared" si="35"/>
        <v>3.7460273755018925E-4</v>
      </c>
      <c r="J137" s="15">
        <f t="shared" si="36"/>
        <v>1.0003746027375502</v>
      </c>
      <c r="K137">
        <f t="shared" si="37"/>
        <v>-0.1507014001231711</v>
      </c>
      <c r="L137" s="36">
        <f t="shared" si="38"/>
        <v>2.2710911999084114E-2</v>
      </c>
      <c r="O137" s="7">
        <f t="shared" si="39"/>
        <v>-2.2028162463688101</v>
      </c>
    </row>
    <row r="138" spans="1:27" ht="15.75" x14ac:dyDescent="0.25">
      <c r="A138" s="4">
        <v>42453</v>
      </c>
      <c r="B138">
        <v>2.82</v>
      </c>
      <c r="C138">
        <f t="shared" si="32"/>
        <v>8.4615384615384523E-2</v>
      </c>
      <c r="D138">
        <v>1.3222</v>
      </c>
      <c r="E138">
        <v>1.9</v>
      </c>
      <c r="F138">
        <v>9.6529000000000007</v>
      </c>
      <c r="G138">
        <f t="shared" si="33"/>
        <v>11.552900000000001</v>
      </c>
      <c r="H138">
        <f t="shared" si="34"/>
        <v>14.663064380000002</v>
      </c>
      <c r="I138" s="15">
        <f t="shared" si="35"/>
        <v>3.7494086709899399E-4</v>
      </c>
      <c r="J138" s="15">
        <f t="shared" si="36"/>
        <v>1.000374940867099</v>
      </c>
      <c r="K138">
        <f t="shared" si="37"/>
        <v>8.4240443748285529E-2</v>
      </c>
      <c r="L138" s="36">
        <f t="shared" si="38"/>
        <v>7.0964523629080583E-3</v>
      </c>
      <c r="O138" s="7">
        <f t="shared" si="39"/>
        <v>1.2399129574042487</v>
      </c>
    </row>
    <row r="139" spans="1:27" ht="15.75" x14ac:dyDescent="0.25">
      <c r="A139" s="4">
        <v>42457</v>
      </c>
      <c r="B139">
        <v>2.79</v>
      </c>
      <c r="C139">
        <f t="shared" si="32"/>
        <v>-1.0638297872340358E-2</v>
      </c>
      <c r="D139">
        <v>1.321</v>
      </c>
      <c r="E139">
        <v>1.8860000000000001</v>
      </c>
      <c r="F139">
        <v>9.6549999999999994</v>
      </c>
      <c r="G139">
        <f t="shared" si="33"/>
        <v>11.541</v>
      </c>
      <c r="H139">
        <f t="shared" si="34"/>
        <v>14.640255</v>
      </c>
      <c r="I139" s="15">
        <f t="shared" si="35"/>
        <v>3.7439560795515803E-4</v>
      </c>
      <c r="J139" s="15">
        <f t="shared" si="36"/>
        <v>1.0003743956079552</v>
      </c>
      <c r="K139">
        <f t="shared" si="37"/>
        <v>-1.1012693480295516E-2</v>
      </c>
      <c r="L139" s="36">
        <f t="shared" si="38"/>
        <v>1.2127941769094336E-4</v>
      </c>
      <c r="O139" s="7">
        <f t="shared" si="39"/>
        <v>-0.15588847626939215</v>
      </c>
    </row>
    <row r="140" spans="1:27" ht="15.75" x14ac:dyDescent="0.25">
      <c r="A140" s="4">
        <v>42458</v>
      </c>
      <c r="B140">
        <v>3.01</v>
      </c>
      <c r="C140">
        <f t="shared" si="32"/>
        <v>7.885304659498199E-2</v>
      </c>
      <c r="D140">
        <v>1.3326</v>
      </c>
      <c r="E140">
        <v>1.8035000000000001</v>
      </c>
      <c r="F140">
        <v>9.6253999999999991</v>
      </c>
      <c r="G140">
        <f t="shared" si="33"/>
        <v>11.428899999999999</v>
      </c>
      <c r="H140">
        <f t="shared" si="34"/>
        <v>14.630308039999999</v>
      </c>
      <c r="I140" s="15">
        <f t="shared" si="35"/>
        <v>3.7415779159855056E-4</v>
      </c>
      <c r="J140" s="15">
        <f t="shared" si="36"/>
        <v>1.0003741577915986</v>
      </c>
      <c r="K140">
        <f t="shared" si="37"/>
        <v>7.847888880338344E-2</v>
      </c>
      <c r="L140" s="36">
        <f t="shared" si="38"/>
        <v>6.1589359878138229E-3</v>
      </c>
      <c r="O140" s="7">
        <f t="shared" si="39"/>
        <v>1.155474440591773</v>
      </c>
    </row>
    <row r="141" spans="1:27" ht="15.75" x14ac:dyDescent="0.25">
      <c r="A141" s="4">
        <v>42459</v>
      </c>
      <c r="B141">
        <v>2.92</v>
      </c>
      <c r="C141">
        <f t="shared" si="32"/>
        <v>-2.9900332225913578E-2</v>
      </c>
      <c r="D141">
        <v>1.3292999999999999</v>
      </c>
      <c r="E141">
        <v>1.8228</v>
      </c>
      <c r="F141">
        <v>9.6190999999999995</v>
      </c>
      <c r="G141">
        <f t="shared" si="33"/>
        <v>11.4419</v>
      </c>
      <c r="H141">
        <f t="shared" si="34"/>
        <v>14.60946963</v>
      </c>
      <c r="I141" s="15">
        <f t="shared" si="35"/>
        <v>3.7365951087253713E-4</v>
      </c>
      <c r="J141" s="15">
        <f t="shared" si="36"/>
        <v>1.0003736595108725</v>
      </c>
      <c r="K141">
        <f t="shared" si="37"/>
        <v>-3.0273991736786115E-2</v>
      </c>
      <c r="L141" s="36">
        <f t="shared" si="38"/>
        <v>9.1651457567899395E-4</v>
      </c>
      <c r="O141" s="7">
        <f t="shared" si="39"/>
        <v>-0.43814501968075215</v>
      </c>
    </row>
    <row r="142" spans="1:27" ht="15.75" x14ac:dyDescent="0.25">
      <c r="A142" s="4">
        <v>42460</v>
      </c>
      <c r="B142">
        <v>3</v>
      </c>
      <c r="C142">
        <f t="shared" si="32"/>
        <v>2.7397260273972629E-2</v>
      </c>
      <c r="D142">
        <v>1.3275999999999999</v>
      </c>
      <c r="E142">
        <v>1.7686999999999999</v>
      </c>
      <c r="F142">
        <v>9.6257000000000001</v>
      </c>
      <c r="G142">
        <f t="shared" si="33"/>
        <v>11.394400000000001</v>
      </c>
      <c r="H142">
        <f t="shared" si="34"/>
        <v>14.54777932</v>
      </c>
      <c r="I142" s="15">
        <f t="shared" si="35"/>
        <v>3.7218386406667747E-4</v>
      </c>
      <c r="J142" s="15">
        <f t="shared" si="36"/>
        <v>1.0003721838640667</v>
      </c>
      <c r="K142">
        <f t="shared" si="37"/>
        <v>2.7025076409905952E-2</v>
      </c>
      <c r="L142" s="36">
        <f t="shared" si="38"/>
        <v>7.3035475496125519E-4</v>
      </c>
      <c r="O142" s="7">
        <f t="shared" si="39"/>
        <v>0.40146621285816353</v>
      </c>
    </row>
    <row r="143" spans="1:27" ht="15.75" x14ac:dyDescent="0.25">
      <c r="A143" s="4">
        <v>42461</v>
      </c>
      <c r="B143">
        <v>2.99</v>
      </c>
      <c r="C143">
        <f t="shared" si="32"/>
        <v>-3.3333333333332624E-3</v>
      </c>
      <c r="D143">
        <v>1.3307</v>
      </c>
      <c r="E143">
        <v>1.7705</v>
      </c>
      <c r="F143">
        <v>9.6029</v>
      </c>
      <c r="G143">
        <f t="shared" si="33"/>
        <v>11.3734</v>
      </c>
      <c r="H143">
        <f t="shared" si="34"/>
        <v>14.54907903</v>
      </c>
      <c r="I143" s="15">
        <f t="shared" si="35"/>
        <v>3.7221496160921852E-4</v>
      </c>
      <c r="J143" s="15">
        <f t="shared" si="36"/>
        <v>1.0003722149616092</v>
      </c>
      <c r="K143">
        <f t="shared" si="37"/>
        <v>-3.7055482949424809E-3</v>
      </c>
      <c r="L143" s="36">
        <f t="shared" si="38"/>
        <v>1.3731088166151127E-5</v>
      </c>
      <c r="O143" s="7">
        <f t="shared" si="39"/>
        <v>-4.8845055897742143E-2</v>
      </c>
    </row>
    <row r="144" spans="1:27" ht="15.75" x14ac:dyDescent="0.25">
      <c r="A144" s="4">
        <v>42464</v>
      </c>
      <c r="B144">
        <v>2.86</v>
      </c>
      <c r="C144">
        <f t="shared" si="32"/>
        <v>-4.3478260869565327E-2</v>
      </c>
      <c r="D144">
        <v>1.3423</v>
      </c>
      <c r="E144">
        <v>1.7618</v>
      </c>
      <c r="F144">
        <v>9.5993999999999993</v>
      </c>
      <c r="G144">
        <f t="shared" si="33"/>
        <v>11.3612</v>
      </c>
      <c r="H144">
        <f t="shared" si="34"/>
        <v>14.647074619999998</v>
      </c>
      <c r="I144" s="15">
        <f t="shared" si="35"/>
        <v>3.745586425818459E-4</v>
      </c>
      <c r="J144" s="15">
        <f t="shared" si="36"/>
        <v>1.0003745586425818</v>
      </c>
      <c r="K144">
        <f t="shared" si="37"/>
        <v>-4.3852819512147173E-2</v>
      </c>
      <c r="L144" s="36">
        <f t="shared" si="38"/>
        <v>1.9230697791649558E-3</v>
      </c>
      <c r="O144" s="7">
        <f t="shared" si="39"/>
        <v>-0.63710942475317356</v>
      </c>
    </row>
    <row r="145" spans="1:15" ht="15.75" x14ac:dyDescent="0.25">
      <c r="A145" s="4">
        <v>42465</v>
      </c>
      <c r="B145">
        <v>2.9</v>
      </c>
      <c r="C145">
        <f t="shared" si="32"/>
        <v>1.3986013986014E-2</v>
      </c>
      <c r="D145">
        <v>1.3320000000000001</v>
      </c>
      <c r="E145">
        <v>1.7201</v>
      </c>
      <c r="F145">
        <v>9.6488999999999994</v>
      </c>
      <c r="G145">
        <f t="shared" si="33"/>
        <v>11.369</v>
      </c>
      <c r="H145">
        <f t="shared" si="34"/>
        <v>14.5724348</v>
      </c>
      <c r="I145" s="15">
        <f t="shared" si="35"/>
        <v>3.7277372403576869E-4</v>
      </c>
      <c r="J145" s="15">
        <f t="shared" si="36"/>
        <v>1.0003727737240358</v>
      </c>
      <c r="K145">
        <f t="shared" si="37"/>
        <v>1.3613240261978231E-2</v>
      </c>
      <c r="L145" s="36">
        <f t="shared" si="38"/>
        <v>1.8532031043034513E-4</v>
      </c>
      <c r="O145" s="7">
        <f t="shared" si="39"/>
        <v>0.20494429048004154</v>
      </c>
    </row>
    <row r="146" spans="1:15" ht="15.75" x14ac:dyDescent="0.25">
      <c r="A146" s="4">
        <v>42466</v>
      </c>
      <c r="B146">
        <v>2.94</v>
      </c>
      <c r="C146">
        <f t="shared" si="32"/>
        <v>1.3793103448275874E-2</v>
      </c>
      <c r="D146">
        <v>1.3326</v>
      </c>
      <c r="E146">
        <v>1.7549000000000001</v>
      </c>
      <c r="F146">
        <v>9.5945</v>
      </c>
      <c r="G146">
        <f t="shared" si="33"/>
        <v>11.349399999999999</v>
      </c>
      <c r="H146">
        <f t="shared" si="34"/>
        <v>14.540530700000001</v>
      </c>
      <c r="I146" s="15">
        <f t="shared" si="35"/>
        <v>3.7201042333157019E-4</v>
      </c>
      <c r="J146" s="15">
        <f t="shared" si="36"/>
        <v>1.0003720104233316</v>
      </c>
      <c r="K146">
        <f t="shared" si="37"/>
        <v>1.3421093024944304E-2</v>
      </c>
      <c r="L146" s="36">
        <f t="shared" si="38"/>
        <v>1.8012573798420866E-4</v>
      </c>
      <c r="O146" s="7">
        <f t="shared" si="39"/>
        <v>0.2021174726803168</v>
      </c>
    </row>
    <row r="147" spans="1:15" ht="15.75" x14ac:dyDescent="0.25">
      <c r="A147" s="4">
        <v>42467</v>
      </c>
      <c r="B147">
        <v>2.84</v>
      </c>
      <c r="C147">
        <f t="shared" si="32"/>
        <v>-3.4013605442176902E-2</v>
      </c>
      <c r="D147">
        <v>1.3371</v>
      </c>
      <c r="E147">
        <v>1.6888999999999998</v>
      </c>
      <c r="F147">
        <v>9.6379999999999999</v>
      </c>
      <c r="G147">
        <f t="shared" si="33"/>
        <v>11.3269</v>
      </c>
      <c r="H147">
        <f t="shared" si="34"/>
        <v>14.5758698</v>
      </c>
      <c r="I147" s="15">
        <f t="shared" si="35"/>
        <v>3.7285589324453916E-4</v>
      </c>
      <c r="J147" s="15">
        <f t="shared" si="36"/>
        <v>1.0003728558932445</v>
      </c>
      <c r="K147">
        <f t="shared" si="37"/>
        <v>-3.4386461335421441E-2</v>
      </c>
      <c r="L147" s="36">
        <f t="shared" si="38"/>
        <v>1.1824287231724337E-3</v>
      </c>
      <c r="O147" s="7">
        <f t="shared" si="39"/>
        <v>-0.49841893773207374</v>
      </c>
    </row>
    <row r="148" spans="1:15" ht="15.75" x14ac:dyDescent="0.25">
      <c r="A148" s="4">
        <v>42468</v>
      </c>
      <c r="B148">
        <v>3.05</v>
      </c>
      <c r="C148">
        <f t="shared" si="32"/>
        <v>7.3943661971830971E-2</v>
      </c>
      <c r="D148">
        <v>1.3380000000000001</v>
      </c>
      <c r="E148">
        <v>1.7166999999999999</v>
      </c>
      <c r="F148">
        <v>9.6385000000000005</v>
      </c>
      <c r="G148">
        <f t="shared" si="33"/>
        <v>11.3552</v>
      </c>
      <c r="H148">
        <f t="shared" si="34"/>
        <v>14.613013</v>
      </c>
      <c r="I148" s="15">
        <f t="shared" si="35"/>
        <v>3.737442450639783E-4</v>
      </c>
      <c r="J148" s="15">
        <f t="shared" si="36"/>
        <v>1.000373744245064</v>
      </c>
      <c r="K148">
        <f t="shared" si="37"/>
        <v>7.3569917726766992E-2</v>
      </c>
      <c r="L148" s="36">
        <f t="shared" si="38"/>
        <v>5.4125327943232646E-3</v>
      </c>
      <c r="O148" s="7">
        <f t="shared" si="39"/>
        <v>1.0835346906893732</v>
      </c>
    </row>
    <row r="149" spans="1:15" ht="15.75" x14ac:dyDescent="0.25">
      <c r="A149" s="4">
        <v>42471</v>
      </c>
      <c r="B149">
        <v>3.5300000000000002</v>
      </c>
      <c r="C149">
        <f t="shared" si="32"/>
        <v>0.15737704918032802</v>
      </c>
      <c r="D149">
        <v>1.3411999999999999</v>
      </c>
      <c r="E149">
        <v>1.7254</v>
      </c>
      <c r="F149">
        <v>9.5801999999999996</v>
      </c>
      <c r="G149">
        <f t="shared" si="33"/>
        <v>11.3056</v>
      </c>
      <c r="H149">
        <f t="shared" si="34"/>
        <v>14.57436424</v>
      </c>
      <c r="I149" s="15">
        <f t="shared" si="35"/>
        <v>3.7281987879467238E-4</v>
      </c>
      <c r="J149" s="15">
        <f t="shared" si="36"/>
        <v>1.0003728198787947</v>
      </c>
      <c r="K149">
        <f t="shared" si="37"/>
        <v>0.15700422930153335</v>
      </c>
      <c r="L149" s="36">
        <f t="shared" si="38"/>
        <v>2.4650328018568462E-2</v>
      </c>
      <c r="O149" s="7">
        <f t="shared" si="39"/>
        <v>2.3061272292705</v>
      </c>
    </row>
    <row r="150" spans="1:15" ht="15.75" x14ac:dyDescent="0.25">
      <c r="A150" s="4">
        <v>42472</v>
      </c>
      <c r="B150">
        <v>3.98</v>
      </c>
      <c r="C150">
        <f t="shared" si="32"/>
        <v>0.12747875354107641</v>
      </c>
      <c r="D150">
        <v>1.3714999999999999</v>
      </c>
      <c r="E150">
        <v>1.7761</v>
      </c>
      <c r="F150">
        <v>9.5440000000000005</v>
      </c>
      <c r="G150">
        <f t="shared" si="33"/>
        <v>11.3201</v>
      </c>
      <c r="H150">
        <f t="shared" si="34"/>
        <v>14.865696</v>
      </c>
      <c r="I150" s="15">
        <f t="shared" si="35"/>
        <v>3.7978004071925753E-4</v>
      </c>
      <c r="J150" s="15">
        <f t="shared" si="36"/>
        <v>1.0003797800407193</v>
      </c>
      <c r="K150">
        <f t="shared" si="37"/>
        <v>0.12709897350035715</v>
      </c>
      <c r="L150" s="36">
        <f t="shared" si="38"/>
        <v>1.6154149064844487E-2</v>
      </c>
      <c r="O150" s="7">
        <f t="shared" si="39"/>
        <v>1.8680120527465511</v>
      </c>
    </row>
    <row r="151" spans="1:15" ht="15.75" x14ac:dyDescent="0.25">
      <c r="A151" s="4">
        <v>42473</v>
      </c>
      <c r="B151">
        <v>3.98</v>
      </c>
      <c r="C151">
        <f t="shared" si="32"/>
        <v>0</v>
      </c>
      <c r="D151">
        <v>1.3687</v>
      </c>
      <c r="E151">
        <v>1.7639</v>
      </c>
      <c r="F151">
        <v>9.5025999999999993</v>
      </c>
      <c r="G151">
        <f t="shared" si="33"/>
        <v>11.266499999999999</v>
      </c>
      <c r="H151">
        <f t="shared" si="34"/>
        <v>14.770108619999998</v>
      </c>
      <c r="I151" s="15">
        <f t="shared" si="35"/>
        <v>3.7749831982036852E-4</v>
      </c>
      <c r="J151" s="15">
        <f t="shared" si="36"/>
        <v>1.0003774983198204</v>
      </c>
      <c r="K151">
        <f t="shared" si="37"/>
        <v>-3.7749831982036852E-4</v>
      </c>
      <c r="L151" s="36">
        <f t="shared" si="38"/>
        <v>1.4250498146720125E-7</v>
      </c>
      <c r="O151" s="7">
        <f t="shared" si="39"/>
        <v>0</v>
      </c>
    </row>
    <row r="152" spans="1:15" ht="15.75" x14ac:dyDescent="0.25">
      <c r="A152" s="4">
        <v>42474</v>
      </c>
      <c r="B152">
        <v>3.98</v>
      </c>
      <c r="C152">
        <f t="shared" si="32"/>
        <v>0</v>
      </c>
      <c r="D152">
        <v>1.3686</v>
      </c>
      <c r="E152">
        <v>1.7919</v>
      </c>
      <c r="F152">
        <v>9.4893000000000001</v>
      </c>
      <c r="G152">
        <f t="shared" si="33"/>
        <v>11.2812</v>
      </c>
      <c r="H152">
        <f t="shared" si="34"/>
        <v>14.778955980000001</v>
      </c>
      <c r="I152" s="15">
        <f t="shared" si="35"/>
        <v>3.7770959051663944E-4</v>
      </c>
      <c r="J152" s="15">
        <f t="shared" si="36"/>
        <v>1.0003777095905166</v>
      </c>
      <c r="K152">
        <f t="shared" si="37"/>
        <v>-3.7770959051663944E-4</v>
      </c>
      <c r="L152" s="36">
        <f t="shared" si="38"/>
        <v>1.4266453476824744E-7</v>
      </c>
      <c r="O152" s="7">
        <f t="shared" si="39"/>
        <v>0</v>
      </c>
    </row>
    <row r="153" spans="1:15" ht="15.75" x14ac:dyDescent="0.25">
      <c r="A153" s="4">
        <v>42475</v>
      </c>
      <c r="B153">
        <v>4.0999999999999996</v>
      </c>
      <c r="C153">
        <f t="shared" si="32"/>
        <v>3.0150753768844137E-2</v>
      </c>
      <c r="D153">
        <v>1.3707</v>
      </c>
      <c r="E153">
        <v>1.7518</v>
      </c>
      <c r="F153">
        <v>9.4956999999999994</v>
      </c>
      <c r="G153">
        <f t="shared" si="33"/>
        <v>11.247499999999999</v>
      </c>
      <c r="H153">
        <f t="shared" si="34"/>
        <v>14.767555989999998</v>
      </c>
      <c r="I153" s="15">
        <f t="shared" si="35"/>
        <v>3.7743736122619609E-4</v>
      </c>
      <c r="J153" s="15">
        <f t="shared" si="36"/>
        <v>1.0003774373612262</v>
      </c>
      <c r="K153">
        <f t="shared" si="37"/>
        <v>2.977331640761794E-2</v>
      </c>
      <c r="L153" s="36">
        <f t="shared" si="38"/>
        <v>8.8645036990813168E-4</v>
      </c>
      <c r="O153" s="7">
        <f t="shared" si="39"/>
        <v>0.44181457595948487</v>
      </c>
    </row>
    <row r="154" spans="1:15" ht="15.75" x14ac:dyDescent="0.25">
      <c r="A154" s="4">
        <v>42478</v>
      </c>
      <c r="B154">
        <v>4.4000000000000004</v>
      </c>
      <c r="C154">
        <f t="shared" si="32"/>
        <v>7.3170731707317249E-2</v>
      </c>
      <c r="D154">
        <v>1.3911</v>
      </c>
      <c r="E154">
        <v>1.7711000000000001</v>
      </c>
      <c r="F154">
        <v>9.4754000000000005</v>
      </c>
      <c r="G154">
        <f t="shared" si="33"/>
        <v>11.246500000000001</v>
      </c>
      <c r="H154">
        <f t="shared" si="34"/>
        <v>14.952328940000001</v>
      </c>
      <c r="I154" s="15">
        <f t="shared" si="35"/>
        <v>3.8184637923266429E-4</v>
      </c>
      <c r="J154" s="15">
        <f t="shared" si="36"/>
        <v>1.0003818463792327</v>
      </c>
      <c r="K154">
        <f t="shared" si="37"/>
        <v>7.2788885328084585E-2</v>
      </c>
      <c r="L154" s="36">
        <f t="shared" si="38"/>
        <v>5.298221827305047E-3</v>
      </c>
      <c r="O154" s="7">
        <f t="shared" si="39"/>
        <v>1.0722085440968041</v>
      </c>
    </row>
    <row r="155" spans="1:15" ht="15.75" x14ac:dyDescent="0.25">
      <c r="A155" s="4">
        <v>42479</v>
      </c>
      <c r="B155">
        <v>4.71</v>
      </c>
      <c r="C155">
        <f t="shared" si="32"/>
        <v>7.0454545454545353E-2</v>
      </c>
      <c r="D155">
        <v>1.3956999999999999</v>
      </c>
      <c r="E155">
        <v>1.7850999999999999</v>
      </c>
      <c r="F155">
        <v>9.4419000000000004</v>
      </c>
      <c r="G155">
        <f t="shared" si="33"/>
        <v>11.227</v>
      </c>
      <c r="H155">
        <f t="shared" si="34"/>
        <v>14.96315983</v>
      </c>
      <c r="I155" s="15">
        <f t="shared" si="35"/>
        <v>3.821046046008636E-4</v>
      </c>
      <c r="J155" s="15">
        <f t="shared" si="36"/>
        <v>1.0003821046046009</v>
      </c>
      <c r="K155">
        <f t="shared" si="37"/>
        <v>7.007244084994449E-2</v>
      </c>
      <c r="L155" s="36">
        <f t="shared" si="38"/>
        <v>4.9101469666689695E-3</v>
      </c>
      <c r="O155" s="7">
        <f t="shared" si="39"/>
        <v>1.0324068632932066</v>
      </c>
    </row>
    <row r="156" spans="1:15" ht="15.75" x14ac:dyDescent="0.25">
      <c r="A156" s="4">
        <v>42480</v>
      </c>
      <c r="B156">
        <v>4.42</v>
      </c>
      <c r="C156">
        <f t="shared" si="32"/>
        <v>-6.1571125265392788E-2</v>
      </c>
      <c r="D156">
        <v>1.395</v>
      </c>
      <c r="E156">
        <v>1.845</v>
      </c>
      <c r="F156">
        <v>9.4580000000000002</v>
      </c>
      <c r="G156">
        <f t="shared" si="33"/>
        <v>11.303000000000001</v>
      </c>
      <c r="H156">
        <f t="shared" si="34"/>
        <v>15.038910000000001</v>
      </c>
      <c r="I156" s="15">
        <f t="shared" si="35"/>
        <v>3.8390992928594159E-4</v>
      </c>
      <c r="J156" s="15">
        <f t="shared" si="36"/>
        <v>1.0003839099292859</v>
      </c>
      <c r="K156">
        <f t="shared" si="37"/>
        <v>-6.195503519467873E-2</v>
      </c>
      <c r="L156" s="36">
        <f t="shared" si="38"/>
        <v>3.8384263859738803E-3</v>
      </c>
      <c r="O156" s="7">
        <f t="shared" si="39"/>
        <v>-0.90223351658251749</v>
      </c>
    </row>
    <row r="157" spans="1:15" ht="15.75" x14ac:dyDescent="0.25">
      <c r="A157" s="4">
        <v>42481</v>
      </c>
      <c r="B157">
        <v>4.3</v>
      </c>
      <c r="C157">
        <f t="shared" si="32"/>
        <v>-2.7149321266968351E-2</v>
      </c>
      <c r="D157">
        <v>1.3975</v>
      </c>
      <c r="E157">
        <v>1.861</v>
      </c>
      <c r="F157">
        <v>9.5104000000000006</v>
      </c>
      <c r="G157">
        <f t="shared" si="33"/>
        <v>11.371400000000001</v>
      </c>
      <c r="H157">
        <f t="shared" si="34"/>
        <v>15.151784000000001</v>
      </c>
      <c r="I157" s="15">
        <f t="shared" si="35"/>
        <v>3.8659781377359259E-4</v>
      </c>
      <c r="J157" s="15">
        <f t="shared" si="36"/>
        <v>1.0003865978137736</v>
      </c>
      <c r="K157">
        <f t="shared" si="37"/>
        <v>-2.7535919080741943E-2</v>
      </c>
      <c r="L157" s="36">
        <f t="shared" si="38"/>
        <v>7.5822683962116825E-4</v>
      </c>
      <c r="O157" s="7">
        <f t="shared" si="39"/>
        <v>-0.39783303446125706</v>
      </c>
    </row>
    <row r="158" spans="1:15" ht="15.75" x14ac:dyDescent="0.25">
      <c r="A158" s="4">
        <v>42482</v>
      </c>
      <c r="B158">
        <v>4.32</v>
      </c>
      <c r="C158">
        <f t="shared" si="32"/>
        <v>4.6511627906977819E-3</v>
      </c>
      <c r="D158">
        <v>1.3977999999999999</v>
      </c>
      <c r="E158">
        <v>1.8877999999999999</v>
      </c>
      <c r="F158">
        <v>9.4959000000000007</v>
      </c>
      <c r="G158">
        <f t="shared" si="33"/>
        <v>11.383700000000001</v>
      </c>
      <c r="H158">
        <f t="shared" si="34"/>
        <v>15.161169020000001</v>
      </c>
      <c r="I158" s="15">
        <f t="shared" si="35"/>
        <v>3.8682118225086271E-4</v>
      </c>
      <c r="J158" s="15">
        <f t="shared" si="36"/>
        <v>1.0003868211822509</v>
      </c>
      <c r="K158">
        <f t="shared" si="37"/>
        <v>4.2643416084469192E-3</v>
      </c>
      <c r="L158" s="36">
        <f t="shared" si="38"/>
        <v>1.8184609353531657E-5</v>
      </c>
      <c r="O158" s="7">
        <f t="shared" si="39"/>
        <v>6.8155891950340899E-2</v>
      </c>
    </row>
    <row r="159" spans="1:15" ht="15.75" x14ac:dyDescent="0.25">
      <c r="A159" s="4">
        <v>42485</v>
      </c>
      <c r="B159">
        <v>3.88</v>
      </c>
      <c r="C159">
        <f t="shared" si="32"/>
        <v>-0.10185185185185193</v>
      </c>
      <c r="D159">
        <v>1.3959999999999999</v>
      </c>
      <c r="E159">
        <v>1.9127999999999998</v>
      </c>
      <c r="F159">
        <v>9.4892000000000003</v>
      </c>
      <c r="G159">
        <f t="shared" si="33"/>
        <v>11.402000000000001</v>
      </c>
      <c r="H159">
        <f t="shared" si="34"/>
        <v>15.159723199999998</v>
      </c>
      <c r="I159" s="15">
        <f t="shared" si="35"/>
        <v>3.8678677214720736E-4</v>
      </c>
      <c r="J159" s="15">
        <f t="shared" si="36"/>
        <v>1.0003867867721472</v>
      </c>
      <c r="K159">
        <f t="shared" si="37"/>
        <v>-0.10223863862399914</v>
      </c>
      <c r="L159" s="36">
        <f t="shared" si="38"/>
        <v>1.0452739227688688E-2</v>
      </c>
      <c r="O159" s="7">
        <f t="shared" si="39"/>
        <v>-1.4924878190977096</v>
      </c>
    </row>
    <row r="160" spans="1:15" ht="15.75" x14ac:dyDescent="0.25">
      <c r="A160" s="4">
        <v>42486</v>
      </c>
      <c r="B160">
        <v>3.9</v>
      </c>
      <c r="C160">
        <f t="shared" si="32"/>
        <v>5.1546391752577371E-3</v>
      </c>
      <c r="D160">
        <v>1.3991</v>
      </c>
      <c r="E160">
        <v>1.9271</v>
      </c>
      <c r="F160">
        <v>9.4634</v>
      </c>
      <c r="G160">
        <f t="shared" si="33"/>
        <v>11.390499999999999</v>
      </c>
      <c r="H160">
        <f t="shared" si="34"/>
        <v>15.167342939999999</v>
      </c>
      <c r="I160" s="15">
        <f t="shared" si="35"/>
        <v>3.8696811493776906E-4</v>
      </c>
      <c r="J160" s="15">
        <f t="shared" si="36"/>
        <v>1.0003869681149378</v>
      </c>
      <c r="K160">
        <f t="shared" si="37"/>
        <v>4.767671060319968E-3</v>
      </c>
      <c r="L160" s="36">
        <f t="shared" si="38"/>
        <v>2.2730687339412529E-5</v>
      </c>
      <c r="O160" s="7">
        <f t="shared" si="39"/>
        <v>7.5533591594448293E-2</v>
      </c>
    </row>
    <row r="161" spans="1:15" ht="15.75" x14ac:dyDescent="0.25">
      <c r="A161" s="4">
        <v>42487</v>
      </c>
      <c r="B161">
        <v>4.3099999999999996</v>
      </c>
      <c r="C161">
        <f t="shared" si="32"/>
        <v>0.10512820512820506</v>
      </c>
      <c r="D161">
        <v>1.4027000000000001</v>
      </c>
      <c r="E161">
        <v>1.8508</v>
      </c>
      <c r="F161">
        <v>9.3933</v>
      </c>
      <c r="G161">
        <f t="shared" si="33"/>
        <v>11.2441</v>
      </c>
      <c r="H161">
        <f t="shared" si="34"/>
        <v>15.02678191</v>
      </c>
      <c r="I161" s="15">
        <f t="shared" si="35"/>
        <v>3.8362096490174302E-4</v>
      </c>
      <c r="J161" s="15">
        <f t="shared" si="36"/>
        <v>1.0003836209649017</v>
      </c>
      <c r="K161">
        <f t="shared" si="37"/>
        <v>0.10474458416330332</v>
      </c>
      <c r="L161" s="36">
        <f t="shared" si="38"/>
        <v>1.0971427911543333E-2</v>
      </c>
      <c r="O161" s="7">
        <f t="shared" si="39"/>
        <v>1.5404979167749764</v>
      </c>
    </row>
    <row r="162" spans="1:15" ht="15.75" x14ac:dyDescent="0.25">
      <c r="A162" s="4">
        <v>42488</v>
      </c>
      <c r="B162">
        <v>5.39</v>
      </c>
      <c r="C162">
        <f t="shared" si="32"/>
        <v>0.25058004640371234</v>
      </c>
      <c r="D162">
        <v>1.3413999999999999</v>
      </c>
      <c r="E162">
        <v>1.8243</v>
      </c>
      <c r="F162">
        <v>9.4239999999999995</v>
      </c>
      <c r="G162">
        <f t="shared" si="33"/>
        <v>11.2483</v>
      </c>
      <c r="H162">
        <f t="shared" si="34"/>
        <v>14.4656536</v>
      </c>
      <c r="I162" s="15">
        <f t="shared" si="35"/>
        <v>3.7021816711746425E-4</v>
      </c>
      <c r="J162" s="15">
        <f t="shared" si="36"/>
        <v>1.0003702181671175</v>
      </c>
      <c r="K162">
        <f t="shared" si="37"/>
        <v>0.25020982823659488</v>
      </c>
      <c r="L162" s="36">
        <f t="shared" si="38"/>
        <v>6.2604958146186315E-2</v>
      </c>
      <c r="O162" s="7">
        <f t="shared" si="39"/>
        <v>3.671878912034523</v>
      </c>
    </row>
    <row r="163" spans="1:15" ht="15.75" x14ac:dyDescent="0.25">
      <c r="A163" s="4">
        <v>42489</v>
      </c>
      <c r="B163">
        <v>5.27</v>
      </c>
      <c r="C163">
        <f t="shared" si="32"/>
        <v>-2.2263450834879427E-2</v>
      </c>
      <c r="D163">
        <v>1.3423</v>
      </c>
      <c r="E163">
        <v>1.8332999999999999</v>
      </c>
      <c r="F163">
        <v>9.4735999999999994</v>
      </c>
      <c r="G163">
        <f t="shared" si="33"/>
        <v>11.306899999999999</v>
      </c>
      <c r="H163">
        <f t="shared" si="34"/>
        <v>14.549713279999999</v>
      </c>
      <c r="I163" s="15">
        <f t="shared" si="35"/>
        <v>3.7223013687937012E-4</v>
      </c>
      <c r="J163" s="15">
        <f t="shared" si="36"/>
        <v>1.0003722301368794</v>
      </c>
      <c r="K163">
        <f t="shared" si="37"/>
        <v>-2.2635680971758797E-2</v>
      </c>
      <c r="L163" s="36">
        <f t="shared" si="38"/>
        <v>5.1237405305524326E-4</v>
      </c>
      <c r="O163" s="7">
        <f t="shared" si="39"/>
        <v>-0.32623785015190282</v>
      </c>
    </row>
    <row r="164" spans="1:15" ht="15.75" x14ac:dyDescent="0.25">
      <c r="A164" s="4">
        <v>42492</v>
      </c>
      <c r="B164">
        <v>5.28</v>
      </c>
      <c r="C164">
        <f t="shared" si="32"/>
        <v>1.8975332068312477E-3</v>
      </c>
      <c r="D164">
        <v>1.3420000000000001</v>
      </c>
      <c r="E164">
        <v>1.8723000000000001</v>
      </c>
      <c r="F164">
        <v>9.49</v>
      </c>
      <c r="G164">
        <f t="shared" si="33"/>
        <v>11.362300000000001</v>
      </c>
      <c r="H164">
        <f t="shared" si="34"/>
        <v>14.607880000000005</v>
      </c>
      <c r="I164" s="15">
        <f t="shared" si="35"/>
        <v>3.7362149649045051E-4</v>
      </c>
      <c r="J164" s="15">
        <f t="shared" si="36"/>
        <v>1.0003736214964905</v>
      </c>
      <c r="K164">
        <f t="shared" si="37"/>
        <v>1.5239117103407972E-3</v>
      </c>
      <c r="L164" s="36">
        <f t="shared" si="38"/>
        <v>2.3223069009138137E-6</v>
      </c>
      <c r="O164" s="7">
        <f t="shared" si="39"/>
        <v>2.7805534666648851E-2</v>
      </c>
    </row>
    <row r="165" spans="1:15" ht="15.75" x14ac:dyDescent="0.25">
      <c r="A165" s="4">
        <v>42493</v>
      </c>
      <c r="B165">
        <v>4.6500000000000004</v>
      </c>
      <c r="C165">
        <f t="shared" si="32"/>
        <v>-0.1193181818181818</v>
      </c>
      <c r="D165">
        <v>1.3653999999999999</v>
      </c>
      <c r="E165">
        <v>1.7963</v>
      </c>
      <c r="F165">
        <v>9.5214999999999996</v>
      </c>
      <c r="G165">
        <f t="shared" si="33"/>
        <v>11.3178</v>
      </c>
      <c r="H165">
        <f t="shared" si="34"/>
        <v>14.796956099999999</v>
      </c>
      <c r="I165" s="15">
        <f t="shared" si="35"/>
        <v>3.7813937458608393E-4</v>
      </c>
      <c r="J165" s="15">
        <f t="shared" si="36"/>
        <v>1.0003781393745861</v>
      </c>
      <c r="K165">
        <f t="shared" si="37"/>
        <v>-0.11969632119276788</v>
      </c>
      <c r="L165" s="36">
        <f t="shared" si="38"/>
        <v>1.4327209307082252E-2</v>
      </c>
      <c r="O165" s="7">
        <f t="shared" si="39"/>
        <v>-1.7484309781578522</v>
      </c>
    </row>
    <row r="166" spans="1:15" ht="15.75" x14ac:dyDescent="0.25">
      <c r="A166" s="4">
        <v>42494</v>
      </c>
      <c r="B166">
        <v>4.24</v>
      </c>
      <c r="C166">
        <f t="shared" si="32"/>
        <v>-8.817204301075271E-2</v>
      </c>
      <c r="D166">
        <v>1.3771</v>
      </c>
      <c r="E166">
        <v>1.7751999999999999</v>
      </c>
      <c r="F166">
        <v>9.5252999999999997</v>
      </c>
      <c r="G166">
        <f t="shared" si="33"/>
        <v>11.3005</v>
      </c>
      <c r="H166">
        <f t="shared" si="34"/>
        <v>14.892490629999999</v>
      </c>
      <c r="I166" s="15">
        <f t="shared" si="35"/>
        <v>3.8041930280363623E-4</v>
      </c>
      <c r="J166" s="15">
        <f t="shared" si="36"/>
        <v>1.0003804193028036</v>
      </c>
      <c r="K166">
        <f t="shared" si="37"/>
        <v>-8.8552462313556346E-2</v>
      </c>
      <c r="L166" s="36">
        <f t="shared" si="38"/>
        <v>7.8415385817938166E-3</v>
      </c>
      <c r="O166" s="7">
        <f t="shared" si="39"/>
        <v>-1.2920305108435297</v>
      </c>
    </row>
    <row r="167" spans="1:15" ht="15.75" x14ac:dyDescent="0.25">
      <c r="A167" s="4">
        <v>42495</v>
      </c>
      <c r="B167">
        <v>3.7</v>
      </c>
      <c r="C167">
        <f t="shared" si="32"/>
        <v>-0.12735849056603774</v>
      </c>
      <c r="D167">
        <v>1.3785000000000001</v>
      </c>
      <c r="E167">
        <v>1.7452999999999999</v>
      </c>
      <c r="F167">
        <v>9.5158000000000005</v>
      </c>
      <c r="G167">
        <f t="shared" si="33"/>
        <v>11.261100000000001</v>
      </c>
      <c r="H167">
        <f t="shared" si="34"/>
        <v>14.862830300000002</v>
      </c>
      <c r="I167" s="15">
        <f t="shared" si="35"/>
        <v>3.7971166249506361E-4</v>
      </c>
      <c r="J167" s="15">
        <f t="shared" si="36"/>
        <v>1.0003797116624951</v>
      </c>
      <c r="K167">
        <f t="shared" si="37"/>
        <v>-0.1277382022285328</v>
      </c>
      <c r="L167" s="36">
        <f t="shared" si="38"/>
        <v>1.6317048308577543E-2</v>
      </c>
      <c r="O167" s="7">
        <f t="shared" si="39"/>
        <v>-1.8662497772250932</v>
      </c>
    </row>
    <row r="168" spans="1:15" ht="15.75" x14ac:dyDescent="0.25">
      <c r="A168" s="4">
        <v>42496</v>
      </c>
      <c r="B168">
        <v>3.51</v>
      </c>
      <c r="C168">
        <f t="shared" si="32"/>
        <v>-5.1351351351351451E-2</v>
      </c>
      <c r="D168">
        <v>1.377</v>
      </c>
      <c r="E168">
        <v>1.7789000000000001</v>
      </c>
      <c r="F168">
        <v>9.4887999999999995</v>
      </c>
      <c r="G168">
        <f t="shared" si="33"/>
        <v>11.2677</v>
      </c>
      <c r="H168">
        <f t="shared" si="34"/>
        <v>14.8449776</v>
      </c>
      <c r="I168" s="15">
        <f t="shared" si="35"/>
        <v>3.7928564241984652E-4</v>
      </c>
      <c r="J168" s="15">
        <f t="shared" si="36"/>
        <v>1.0003792856424198</v>
      </c>
      <c r="K168">
        <f t="shared" si="37"/>
        <v>-5.1730636993771298E-2</v>
      </c>
      <c r="L168" s="36">
        <f t="shared" si="38"/>
        <v>2.6760588037813395E-3</v>
      </c>
      <c r="O168" s="7">
        <f t="shared" si="39"/>
        <v>-0.75247788815442351</v>
      </c>
    </row>
    <row r="169" spans="1:15" ht="15.75" x14ac:dyDescent="0.25">
      <c r="A169" s="4">
        <v>42499</v>
      </c>
      <c r="B169">
        <v>3.02</v>
      </c>
      <c r="C169">
        <f t="shared" si="32"/>
        <v>-0.13960113960113954</v>
      </c>
      <c r="D169">
        <v>1.3771</v>
      </c>
      <c r="E169">
        <v>1.7507000000000001</v>
      </c>
      <c r="F169">
        <v>9.4780999999999995</v>
      </c>
      <c r="G169">
        <f t="shared" si="33"/>
        <v>11.2288</v>
      </c>
      <c r="H169">
        <f t="shared" si="34"/>
        <v>14.80299151</v>
      </c>
      <c r="I169" s="15">
        <f t="shared" si="35"/>
        <v>3.7828346541801672E-4</v>
      </c>
      <c r="J169" s="15">
        <f t="shared" si="36"/>
        <v>1.000378283465418</v>
      </c>
      <c r="K169">
        <f t="shared" si="37"/>
        <v>-0.13997942306655756</v>
      </c>
      <c r="L169" s="36">
        <f t="shared" si="38"/>
        <v>1.9594238882046307E-2</v>
      </c>
      <c r="O169" s="7">
        <f t="shared" si="39"/>
        <v>-2.045647640161893</v>
      </c>
    </row>
    <row r="170" spans="1:15" ht="15.75" x14ac:dyDescent="0.25">
      <c r="A170" s="4">
        <v>42500</v>
      </c>
      <c r="B170">
        <v>3.21</v>
      </c>
      <c r="C170">
        <f t="shared" si="32"/>
        <v>6.29139072847682E-2</v>
      </c>
      <c r="D170">
        <v>1.3875999999999999</v>
      </c>
      <c r="E170">
        <v>1.7612999999999999</v>
      </c>
      <c r="F170">
        <v>9.4285999999999994</v>
      </c>
      <c r="G170">
        <f t="shared" si="33"/>
        <v>11.1899</v>
      </c>
      <c r="H170">
        <f t="shared" si="34"/>
        <v>14.844425359999999</v>
      </c>
      <c r="I170" s="15">
        <f t="shared" si="35"/>
        <v>3.792724632296629E-4</v>
      </c>
      <c r="J170" s="15">
        <f t="shared" si="36"/>
        <v>1.0003792724632297</v>
      </c>
      <c r="K170">
        <f t="shared" si="37"/>
        <v>6.2534634821538537E-2</v>
      </c>
      <c r="L170" s="36">
        <f t="shared" si="38"/>
        <v>3.9105805522631799E-3</v>
      </c>
      <c r="O170" s="7">
        <f t="shared" si="39"/>
        <v>0.9219099954209804</v>
      </c>
    </row>
    <row r="171" spans="1:15" ht="15.75" x14ac:dyDescent="0.25">
      <c r="A171" s="4">
        <v>42501</v>
      </c>
      <c r="B171">
        <v>3.24</v>
      </c>
      <c r="C171">
        <f t="shared" si="32"/>
        <v>9.3457943925234419E-3</v>
      </c>
      <c r="D171">
        <v>1.3817999999999999</v>
      </c>
      <c r="E171">
        <v>1.7366999999999999</v>
      </c>
      <c r="F171">
        <v>9.4644999999999992</v>
      </c>
      <c r="G171">
        <f t="shared" si="33"/>
        <v>11.2012</v>
      </c>
      <c r="H171">
        <f t="shared" si="34"/>
        <v>14.814746100000001</v>
      </c>
      <c r="I171" s="15">
        <f t="shared" si="35"/>
        <v>3.7856407564795802E-4</v>
      </c>
      <c r="J171" s="15">
        <f t="shared" si="36"/>
        <v>1.000378564075648</v>
      </c>
      <c r="K171">
        <f t="shared" si="37"/>
        <v>8.9672303168754838E-3</v>
      </c>
      <c r="L171" s="36">
        <f t="shared" si="38"/>
        <v>8.0411219555890788E-5</v>
      </c>
      <c r="O171" s="7">
        <f t="shared" si="39"/>
        <v>0.1369487548534867</v>
      </c>
    </row>
    <row r="172" spans="1:15" ht="15.75" x14ac:dyDescent="0.25">
      <c r="A172" s="4">
        <v>42502</v>
      </c>
      <c r="B172">
        <v>3.02</v>
      </c>
      <c r="C172">
        <f t="shared" si="32"/>
        <v>-6.7901234567901286E-2</v>
      </c>
      <c r="D172">
        <v>1.3824000000000001</v>
      </c>
      <c r="E172">
        <v>1.7516</v>
      </c>
      <c r="F172">
        <v>9.4581999999999997</v>
      </c>
      <c r="G172">
        <f t="shared" si="33"/>
        <v>11.2098</v>
      </c>
      <c r="H172">
        <f t="shared" si="34"/>
        <v>14.82661568</v>
      </c>
      <c r="I172" s="15">
        <f t="shared" si="35"/>
        <v>3.7884740189486621E-4</v>
      </c>
      <c r="J172" s="15">
        <f t="shared" si="36"/>
        <v>1.0003788474018949</v>
      </c>
      <c r="K172">
        <f t="shared" si="37"/>
        <v>-6.8280081969796153E-2</v>
      </c>
      <c r="L172" s="36">
        <f t="shared" si="38"/>
        <v>4.662169593802082E-3</v>
      </c>
      <c r="O172" s="7">
        <f t="shared" si="39"/>
        <v>-0.994991879398473</v>
      </c>
    </row>
    <row r="173" spans="1:15" ht="15.75" x14ac:dyDescent="0.25">
      <c r="A173" s="4">
        <v>42503</v>
      </c>
      <c r="B173">
        <v>2.91</v>
      </c>
      <c r="C173">
        <f t="shared" si="32"/>
        <v>-3.6423841059602606E-2</v>
      </c>
      <c r="D173">
        <v>1.3872</v>
      </c>
      <c r="E173">
        <v>1.7000999999999999</v>
      </c>
      <c r="F173">
        <v>9.5114000000000001</v>
      </c>
      <c r="G173">
        <f t="shared" si="33"/>
        <v>11.211500000000001</v>
      </c>
      <c r="H173">
        <f t="shared" si="34"/>
        <v>14.894314080000001</v>
      </c>
      <c r="I173" s="15">
        <f t="shared" si="35"/>
        <v>3.8046280098469332E-4</v>
      </c>
      <c r="J173" s="15">
        <f t="shared" si="36"/>
        <v>1.0003804628009847</v>
      </c>
      <c r="K173">
        <f t="shared" si="37"/>
        <v>-3.6804303860587299E-2</v>
      </c>
      <c r="L173" s="36">
        <f t="shared" si="38"/>
        <v>1.3545567826624412E-3</v>
      </c>
      <c r="O173" s="7">
        <f t="shared" si="39"/>
        <v>-0.53373736577004083</v>
      </c>
    </row>
    <row r="174" spans="1:15" ht="15.75" x14ac:dyDescent="0.25">
      <c r="A174" s="4">
        <v>42506</v>
      </c>
      <c r="B174">
        <v>2.99</v>
      </c>
      <c r="C174">
        <f t="shared" si="32"/>
        <v>2.7491408934707928E-2</v>
      </c>
      <c r="D174">
        <v>1.3946000000000001</v>
      </c>
      <c r="E174">
        <v>1.7532999999999999</v>
      </c>
      <c r="F174">
        <v>9.4962999999999997</v>
      </c>
      <c r="G174">
        <f t="shared" si="33"/>
        <v>11.249599999999999</v>
      </c>
      <c r="H174">
        <f t="shared" si="34"/>
        <v>14.996839979999999</v>
      </c>
      <c r="I174" s="15">
        <f t="shared" si="35"/>
        <v>3.8290743709179509E-4</v>
      </c>
      <c r="J174" s="15">
        <f t="shared" si="36"/>
        <v>1.0003829074370918</v>
      </c>
      <c r="K174">
        <f t="shared" si="37"/>
        <v>2.7108501497616132E-2</v>
      </c>
      <c r="L174" s="36">
        <f t="shared" si="38"/>
        <v>7.3487085344625615E-4</v>
      </c>
      <c r="O174" s="7">
        <f t="shared" si="39"/>
        <v>0.40284582183705753</v>
      </c>
    </row>
    <row r="175" spans="1:15" ht="15.75" x14ac:dyDescent="0.25">
      <c r="A175" s="4">
        <v>42507</v>
      </c>
      <c r="B175">
        <v>3.17</v>
      </c>
      <c r="C175">
        <f t="shared" si="32"/>
        <v>6.0200668896320968E-2</v>
      </c>
      <c r="D175">
        <v>1.3793</v>
      </c>
      <c r="E175">
        <v>1.7723</v>
      </c>
      <c r="F175">
        <v>9.5393000000000008</v>
      </c>
      <c r="G175">
        <f t="shared" si="33"/>
        <v>11.3116</v>
      </c>
      <c r="H175">
        <f t="shared" si="34"/>
        <v>14.929856490000001</v>
      </c>
      <c r="I175" s="15">
        <f t="shared" si="35"/>
        <v>3.813105234473646E-4</v>
      </c>
      <c r="J175" s="15">
        <f t="shared" si="36"/>
        <v>1.0003813105234474</v>
      </c>
      <c r="K175">
        <f t="shared" si="37"/>
        <v>5.9819358372873603E-2</v>
      </c>
      <c r="L175" s="36">
        <f t="shared" si="38"/>
        <v>3.578355636142283E-3</v>
      </c>
      <c r="O175" s="7">
        <f t="shared" si="39"/>
        <v>0.8821515111966981</v>
      </c>
    </row>
    <row r="176" spans="1:15" ht="15.75" x14ac:dyDescent="0.25">
      <c r="A176" s="4">
        <v>42508</v>
      </c>
      <c r="B176">
        <v>2.89</v>
      </c>
      <c r="C176">
        <f t="shared" si="32"/>
        <v>-8.8328075709779116E-2</v>
      </c>
      <c r="D176">
        <v>1.3793</v>
      </c>
      <c r="E176">
        <v>1.8538000000000001</v>
      </c>
      <c r="F176">
        <v>9.5470000000000006</v>
      </c>
      <c r="G176">
        <f t="shared" si="33"/>
        <v>11.4008</v>
      </c>
      <c r="H176">
        <f t="shared" si="34"/>
        <v>15.021977100000001</v>
      </c>
      <c r="I176" s="15">
        <f t="shared" si="35"/>
        <v>3.8350647689289197E-4</v>
      </c>
      <c r="J176" s="15">
        <f t="shared" si="36"/>
        <v>1.0003835064768929</v>
      </c>
      <c r="K176">
        <f t="shared" si="37"/>
        <v>-8.8711582186672008E-2</v>
      </c>
      <c r="L176" s="36">
        <f t="shared" si="38"/>
        <v>7.8697448140626625E-3</v>
      </c>
      <c r="O176" s="7">
        <f t="shared" si="39"/>
        <v>-1.294316938615276</v>
      </c>
    </row>
    <row r="177" spans="1:15" ht="15.75" x14ac:dyDescent="0.25">
      <c r="A177" s="4">
        <v>42509</v>
      </c>
      <c r="B177">
        <v>2.92</v>
      </c>
      <c r="C177">
        <f t="shared" si="32"/>
        <v>1.0380622837370174E-2</v>
      </c>
      <c r="D177">
        <v>1.3776999999999999</v>
      </c>
      <c r="E177">
        <v>1.8487</v>
      </c>
      <c r="F177">
        <v>9.5595999999999997</v>
      </c>
      <c r="G177">
        <f t="shared" si="33"/>
        <v>11.408300000000001</v>
      </c>
      <c r="H177">
        <f t="shared" si="34"/>
        <v>15.018960919999998</v>
      </c>
      <c r="I177" s="15">
        <f t="shared" si="35"/>
        <v>3.8343460554912667E-4</v>
      </c>
      <c r="J177" s="15">
        <f t="shared" si="36"/>
        <v>1.0003834346055491</v>
      </c>
      <c r="K177">
        <f t="shared" si="37"/>
        <v>9.9971882318210473E-3</v>
      </c>
      <c r="L177" s="36">
        <f t="shared" si="38"/>
        <v>9.9943772542461238E-5</v>
      </c>
      <c r="O177" s="7">
        <f t="shared" si="39"/>
        <v>0.15211263082342069</v>
      </c>
    </row>
    <row r="178" spans="1:15" ht="15.75" x14ac:dyDescent="0.25">
      <c r="A178" s="4">
        <v>42510</v>
      </c>
      <c r="B178">
        <v>2.92</v>
      </c>
      <c r="C178">
        <f t="shared" si="32"/>
        <v>0</v>
      </c>
      <c r="D178">
        <v>1.3742000000000001</v>
      </c>
      <c r="E178">
        <v>1.8384</v>
      </c>
      <c r="F178">
        <v>9.5379000000000005</v>
      </c>
      <c r="G178">
        <f t="shared" si="33"/>
        <v>11.376300000000001</v>
      </c>
      <c r="H178">
        <f t="shared" si="34"/>
        <v>14.945382180000001</v>
      </c>
      <c r="I178" s="15">
        <f t="shared" si="35"/>
        <v>3.8168074483047043E-4</v>
      </c>
      <c r="J178" s="15">
        <f t="shared" si="36"/>
        <v>1.0003816807448305</v>
      </c>
      <c r="K178">
        <f t="shared" si="37"/>
        <v>-3.8168074483047043E-4</v>
      </c>
      <c r="L178" s="36">
        <f t="shared" si="38"/>
        <v>1.4568019097434268E-7</v>
      </c>
      <c r="O178" s="7">
        <f t="shared" si="39"/>
        <v>0</v>
      </c>
    </row>
    <row r="179" spans="1:15" ht="15.75" x14ac:dyDescent="0.25">
      <c r="A179" s="4">
        <v>42513</v>
      </c>
      <c r="B179">
        <v>3.03</v>
      </c>
      <c r="C179">
        <f t="shared" si="32"/>
        <v>3.7671232876712285E-2</v>
      </c>
      <c r="D179">
        <v>1.3721999999999999</v>
      </c>
      <c r="E179">
        <v>1.835</v>
      </c>
      <c r="F179">
        <v>9.5592000000000006</v>
      </c>
      <c r="G179">
        <f t="shared" si="33"/>
        <v>11.394200000000001</v>
      </c>
      <c r="H179">
        <f t="shared" si="34"/>
        <v>14.952134239999999</v>
      </c>
      <c r="I179" s="15">
        <f t="shared" si="35"/>
        <v>3.818417370580196E-4</v>
      </c>
      <c r="J179" s="15">
        <f t="shared" si="36"/>
        <v>1.000381841737058</v>
      </c>
      <c r="K179">
        <f t="shared" si="37"/>
        <v>3.7289391139654265E-2</v>
      </c>
      <c r="L179" s="36">
        <f t="shared" si="38"/>
        <v>1.390498691566126E-3</v>
      </c>
      <c r="O179" s="7">
        <f t="shared" si="39"/>
        <v>0.55201604267997373</v>
      </c>
    </row>
    <row r="180" spans="1:15" ht="15.75" x14ac:dyDescent="0.25">
      <c r="A180" s="4">
        <v>42514</v>
      </c>
      <c r="B180">
        <v>3.02</v>
      </c>
      <c r="C180">
        <f t="shared" si="32"/>
        <v>-3.3003300330032301E-3</v>
      </c>
      <c r="D180">
        <v>1.3663000000000001</v>
      </c>
      <c r="E180">
        <v>1.8629</v>
      </c>
      <c r="F180">
        <v>9.4677000000000007</v>
      </c>
      <c r="G180">
        <f t="shared" si="33"/>
        <v>11.3306</v>
      </c>
      <c r="H180">
        <f t="shared" si="34"/>
        <v>14.798618510000001</v>
      </c>
      <c r="I180" s="15">
        <f t="shared" si="35"/>
        <v>3.7817906411663493E-4</v>
      </c>
      <c r="J180" s="15">
        <f t="shared" si="36"/>
        <v>1.0003781790641166</v>
      </c>
      <c r="K180">
        <f t="shared" si="37"/>
        <v>-3.678509097119865E-3</v>
      </c>
      <c r="L180" s="36">
        <f t="shared" si="38"/>
        <v>1.3531429177593605E-5</v>
      </c>
      <c r="O180" s="7">
        <f t="shared" si="39"/>
        <v>-4.8361441482913013E-2</v>
      </c>
    </row>
    <row r="181" spans="1:15" ht="15.75" x14ac:dyDescent="0.25">
      <c r="A181" s="4">
        <v>42515</v>
      </c>
      <c r="B181">
        <v>3.3</v>
      </c>
      <c r="C181">
        <f t="shared" si="32"/>
        <v>9.2715231788079402E-2</v>
      </c>
      <c r="D181">
        <v>1.3801000000000001</v>
      </c>
      <c r="E181">
        <v>1.8664000000000001</v>
      </c>
      <c r="F181">
        <v>9.4141999999999992</v>
      </c>
      <c r="G181">
        <f t="shared" si="33"/>
        <v>11.2806</v>
      </c>
      <c r="H181">
        <f t="shared" si="34"/>
        <v>14.85893742</v>
      </c>
      <c r="I181" s="15">
        <f t="shared" si="35"/>
        <v>3.7961877209058414E-4</v>
      </c>
      <c r="J181" s="15">
        <f t="shared" si="36"/>
        <v>1.0003796187720906</v>
      </c>
      <c r="K181">
        <f t="shared" si="37"/>
        <v>9.2335613015988818E-2</v>
      </c>
      <c r="L181" s="36">
        <f t="shared" si="38"/>
        <v>8.5258654310384433E-3</v>
      </c>
      <c r="O181" s="7">
        <f t="shared" si="39"/>
        <v>1.3586042037782862</v>
      </c>
    </row>
    <row r="182" spans="1:15" ht="15.75" x14ac:dyDescent="0.25">
      <c r="A182" s="4">
        <v>42516</v>
      </c>
      <c r="B182">
        <v>3.32</v>
      </c>
      <c r="C182">
        <f t="shared" si="32"/>
        <v>6.0606060606060667E-3</v>
      </c>
      <c r="D182">
        <v>1.38</v>
      </c>
      <c r="E182">
        <v>1.8282</v>
      </c>
      <c r="F182">
        <v>9.4054000000000002</v>
      </c>
      <c r="G182">
        <f t="shared" si="33"/>
        <v>11.233600000000001</v>
      </c>
      <c r="H182">
        <f t="shared" si="34"/>
        <v>14.807651999999999</v>
      </c>
      <c r="I182" s="15">
        <f t="shared" si="35"/>
        <v>3.7839472590972534E-4</v>
      </c>
      <c r="J182" s="15">
        <f t="shared" si="36"/>
        <v>1.0003783947259097</v>
      </c>
      <c r="K182">
        <f t="shared" si="37"/>
        <v>5.6822113346963413E-3</v>
      </c>
      <c r="L182" s="36">
        <f t="shared" si="38"/>
        <v>3.2287525652151578E-5</v>
      </c>
      <c r="O182" s="7">
        <f t="shared" si="39"/>
        <v>8.8809192541351334E-2</v>
      </c>
    </row>
    <row r="183" spans="1:15" ht="15.75" x14ac:dyDescent="0.25">
      <c r="A183" s="4">
        <v>42517</v>
      </c>
      <c r="B183">
        <v>3.07</v>
      </c>
      <c r="C183">
        <f t="shared" si="32"/>
        <v>-7.5301204819277115E-2</v>
      </c>
      <c r="D183">
        <v>1.3721999999999999</v>
      </c>
      <c r="E183">
        <v>1.851</v>
      </c>
      <c r="F183">
        <v>9.3812999999999995</v>
      </c>
      <c r="G183">
        <f t="shared" si="33"/>
        <v>11.232299999999999</v>
      </c>
      <c r="H183">
        <f t="shared" si="34"/>
        <v>14.724019859999999</v>
      </c>
      <c r="I183" s="15">
        <f t="shared" si="35"/>
        <v>3.7639747967865844E-4</v>
      </c>
      <c r="J183" s="15">
        <f t="shared" si="36"/>
        <v>1.0003763974796787</v>
      </c>
      <c r="K183">
        <f t="shared" si="37"/>
        <v>-7.5677602298955773E-2</v>
      </c>
      <c r="L183" s="36">
        <f t="shared" si="38"/>
        <v>5.7270994897189158E-3</v>
      </c>
      <c r="O183" s="7">
        <f t="shared" si="39"/>
        <v>-1.1034274675694997</v>
      </c>
    </row>
    <row r="184" spans="1:15" ht="15.75" x14ac:dyDescent="0.25">
      <c r="A184" s="4">
        <v>42521</v>
      </c>
      <c r="B184">
        <v>4.28</v>
      </c>
      <c r="C184">
        <f t="shared" si="32"/>
        <v>0.39413680781758975</v>
      </c>
      <c r="D184">
        <v>1.3589</v>
      </c>
      <c r="E184">
        <v>1.8458000000000001</v>
      </c>
      <c r="F184">
        <v>9.3932000000000002</v>
      </c>
      <c r="G184">
        <f t="shared" si="33"/>
        <v>11.239000000000001</v>
      </c>
      <c r="H184">
        <f t="shared" si="34"/>
        <v>14.610219480000001</v>
      </c>
      <c r="I184" s="15">
        <f t="shared" si="35"/>
        <v>3.7367744258887114E-4</v>
      </c>
      <c r="J184" s="15">
        <f t="shared" si="36"/>
        <v>1.0003736774425889</v>
      </c>
      <c r="K184">
        <f t="shared" si="37"/>
        <v>0.39376313037500088</v>
      </c>
      <c r="L184" s="36">
        <f t="shared" si="38"/>
        <v>0.15504940284271995</v>
      </c>
      <c r="O184" s="7">
        <f t="shared" si="39"/>
        <v>5.7754903227624705</v>
      </c>
    </row>
    <row r="185" spans="1:15" ht="15.75" x14ac:dyDescent="0.25">
      <c r="A185" s="4">
        <v>42522</v>
      </c>
      <c r="B185">
        <v>4.38</v>
      </c>
      <c r="C185">
        <f t="shared" si="32"/>
        <v>2.3364485981308327E-2</v>
      </c>
      <c r="D185">
        <v>1.3593999999999999</v>
      </c>
      <c r="E185">
        <v>1.8353999999999999</v>
      </c>
      <c r="F185">
        <v>9.3933999999999997</v>
      </c>
      <c r="G185">
        <f t="shared" si="33"/>
        <v>11.2288</v>
      </c>
      <c r="H185">
        <f t="shared" si="34"/>
        <v>14.604787959999999</v>
      </c>
      <c r="I185" s="15">
        <f t="shared" si="35"/>
        <v>3.735475519976994E-4</v>
      </c>
      <c r="J185" s="15">
        <f t="shared" si="36"/>
        <v>1.0003735475519977</v>
      </c>
      <c r="K185">
        <f t="shared" si="37"/>
        <v>2.2990938429310628E-2</v>
      </c>
      <c r="L185" s="36">
        <f t="shared" si="38"/>
        <v>5.2858324986035225E-4</v>
      </c>
      <c r="O185" s="7">
        <f t="shared" si="39"/>
        <v>0.34237188713371269</v>
      </c>
    </row>
    <row r="186" spans="1:15" ht="15.75" x14ac:dyDescent="0.25">
      <c r="A186" s="4">
        <v>42523</v>
      </c>
      <c r="B186">
        <v>4.37</v>
      </c>
      <c r="C186">
        <f t="shared" si="32"/>
        <v>-2.2831050228310015E-3</v>
      </c>
      <c r="D186">
        <v>1.3591</v>
      </c>
      <c r="E186">
        <v>1.7989000000000002</v>
      </c>
      <c r="F186">
        <v>9.3824000000000005</v>
      </c>
      <c r="G186">
        <f t="shared" si="33"/>
        <v>11.1813</v>
      </c>
      <c r="H186">
        <f t="shared" si="34"/>
        <v>14.55051984</v>
      </c>
      <c r="I186" s="15">
        <f t="shared" si="35"/>
        <v>3.7224943477331962E-4</v>
      </c>
      <c r="J186" s="15">
        <f t="shared" si="36"/>
        <v>1.0003722494347733</v>
      </c>
      <c r="K186">
        <f t="shared" si="37"/>
        <v>-2.6553544576043212E-3</v>
      </c>
      <c r="L186" s="36">
        <f t="shared" si="38"/>
        <v>7.0509072955191385E-6</v>
      </c>
      <c r="O186" s="7">
        <f t="shared" si="39"/>
        <v>-3.3455517738179549E-2</v>
      </c>
    </row>
    <row r="187" spans="1:15" ht="15.75" x14ac:dyDescent="0.25">
      <c r="A187" s="4">
        <v>42524</v>
      </c>
      <c r="B187">
        <v>4.6500000000000004</v>
      </c>
      <c r="C187">
        <f t="shared" si="32"/>
        <v>6.4073226544622483E-2</v>
      </c>
      <c r="D187">
        <v>1.3532999999999999</v>
      </c>
      <c r="E187">
        <v>1.7004000000000001</v>
      </c>
      <c r="F187">
        <v>9.3874999999999993</v>
      </c>
      <c r="G187">
        <f t="shared" si="33"/>
        <v>11.087899999999999</v>
      </c>
      <c r="H187">
        <f t="shared" si="34"/>
        <v>14.404503749999998</v>
      </c>
      <c r="I187" s="15">
        <f t="shared" si="35"/>
        <v>3.6875361845867261E-4</v>
      </c>
      <c r="J187" s="15">
        <f t="shared" si="36"/>
        <v>1.0003687536184587</v>
      </c>
      <c r="K187">
        <f t="shared" si="37"/>
        <v>6.370447292616381E-2</v>
      </c>
      <c r="L187" s="36">
        <f t="shared" si="38"/>
        <v>4.0582598708003379E-3</v>
      </c>
      <c r="O187" s="7">
        <f t="shared" si="39"/>
        <v>0.93889809963625426</v>
      </c>
    </row>
    <row r="188" spans="1:15" ht="15.75" x14ac:dyDescent="0.25">
      <c r="A188" s="4">
        <v>42527</v>
      </c>
      <c r="B188">
        <v>5.0199999999999996</v>
      </c>
      <c r="C188">
        <f t="shared" si="32"/>
        <v>7.9569892473118103E-2</v>
      </c>
      <c r="D188">
        <v>1.3647</v>
      </c>
      <c r="E188">
        <v>1.7366999999999999</v>
      </c>
      <c r="F188">
        <v>9.3839000000000006</v>
      </c>
      <c r="G188">
        <f t="shared" si="33"/>
        <v>11.1206</v>
      </c>
      <c r="H188">
        <f t="shared" si="34"/>
        <v>14.542908329999999</v>
      </c>
      <c r="I188" s="15">
        <f t="shared" si="35"/>
        <v>3.7206731507644086E-4</v>
      </c>
      <c r="J188" s="15">
        <f t="shared" si="36"/>
        <v>1.0003720673150764</v>
      </c>
      <c r="K188">
        <f t="shared" si="37"/>
        <v>7.9197825158041663E-2</v>
      </c>
      <c r="L188" s="36">
        <f t="shared" si="38"/>
        <v>6.2722955097637371E-3</v>
      </c>
      <c r="O188" s="7">
        <f t="shared" si="39"/>
        <v>1.1659787536880606</v>
      </c>
    </row>
    <row r="189" spans="1:15" ht="15.75" x14ac:dyDescent="0.25">
      <c r="A189" s="4">
        <v>42528</v>
      </c>
      <c r="B189">
        <v>4.91</v>
      </c>
      <c r="C189">
        <f t="shared" si="32"/>
        <v>-2.1912350597609452E-2</v>
      </c>
      <c r="D189">
        <v>1.3641000000000001</v>
      </c>
      <c r="E189">
        <v>1.7177</v>
      </c>
      <c r="F189">
        <v>9.3703000000000003</v>
      </c>
      <c r="G189">
        <f t="shared" si="33"/>
        <v>11.088000000000001</v>
      </c>
      <c r="H189">
        <f t="shared" si="34"/>
        <v>14.499726230000002</v>
      </c>
      <c r="I189" s="15">
        <f t="shared" si="35"/>
        <v>3.7103387357761974E-4</v>
      </c>
      <c r="J189" s="15">
        <f t="shared" si="36"/>
        <v>1.0003710338735776</v>
      </c>
      <c r="K189">
        <f t="shared" si="37"/>
        <v>-2.2283384471187072E-2</v>
      </c>
      <c r="L189" s="36">
        <f t="shared" si="38"/>
        <v>4.965492234907411E-4</v>
      </c>
      <c r="O189" s="7">
        <f t="shared" si="39"/>
        <v>-0.32109299693735399</v>
      </c>
    </row>
    <row r="190" spans="1:15" ht="15.75" x14ac:dyDescent="0.25">
      <c r="A190" s="4">
        <v>42529</v>
      </c>
      <c r="B190">
        <v>5.41</v>
      </c>
      <c r="C190">
        <f t="shared" si="32"/>
        <v>0.10183299389002036</v>
      </c>
      <c r="D190">
        <v>1.3714</v>
      </c>
      <c r="E190">
        <v>1.7021999999999999</v>
      </c>
      <c r="F190">
        <v>9.3521000000000001</v>
      </c>
      <c r="G190">
        <f t="shared" si="33"/>
        <v>11.0543</v>
      </c>
      <c r="H190">
        <f t="shared" si="34"/>
        <v>14.527669939999999</v>
      </c>
      <c r="I190" s="15">
        <f t="shared" si="35"/>
        <v>3.7170267165587134E-4</v>
      </c>
      <c r="J190" s="15">
        <f t="shared" si="36"/>
        <v>1.0003717026716559</v>
      </c>
      <c r="K190">
        <f t="shared" si="37"/>
        <v>0.10146129121836449</v>
      </c>
      <c r="L190" s="36">
        <f t="shared" si="38"/>
        <v>1.0294393615697766E-2</v>
      </c>
      <c r="O190" s="7">
        <f t="shared" si="39"/>
        <v>1.4922114836377753</v>
      </c>
    </row>
    <row r="191" spans="1:15" ht="15.75" x14ac:dyDescent="0.25">
      <c r="A191" s="4">
        <v>42530</v>
      </c>
      <c r="B191">
        <v>5.0999999999999996</v>
      </c>
      <c r="C191">
        <f t="shared" si="32"/>
        <v>-5.7301293900184937E-2</v>
      </c>
      <c r="D191">
        <v>1.3738999999999999</v>
      </c>
      <c r="E191">
        <v>1.6867000000000001</v>
      </c>
      <c r="F191">
        <v>9.3236000000000008</v>
      </c>
      <c r="G191">
        <f t="shared" si="33"/>
        <v>11.010300000000001</v>
      </c>
      <c r="H191">
        <f t="shared" si="34"/>
        <v>14.49639404</v>
      </c>
      <c r="I191" s="15">
        <f t="shared" si="35"/>
        <v>3.70954110876065E-4</v>
      </c>
      <c r="J191" s="15">
        <f t="shared" si="36"/>
        <v>1.0003709541108761</v>
      </c>
      <c r="K191">
        <f t="shared" si="37"/>
        <v>-5.7672248011061002E-2</v>
      </c>
      <c r="L191" s="36">
        <f t="shared" si="38"/>
        <v>3.3260881906493297E-3</v>
      </c>
      <c r="O191" s="7">
        <f t="shared" si="39"/>
        <v>-0.83966547107026313</v>
      </c>
    </row>
    <row r="192" spans="1:15" ht="15.75" x14ac:dyDescent="0.25">
      <c r="A192" s="4">
        <v>42531</v>
      </c>
      <c r="B192">
        <v>5.16</v>
      </c>
      <c r="C192">
        <f t="shared" si="32"/>
        <v>1.176470588235304E-2</v>
      </c>
      <c r="D192">
        <v>1.3683000000000001</v>
      </c>
      <c r="E192">
        <v>1.6404000000000001</v>
      </c>
      <c r="F192">
        <v>9.3557000000000006</v>
      </c>
      <c r="G192">
        <f t="shared" si="33"/>
        <v>10.9961</v>
      </c>
      <c r="H192">
        <f t="shared" si="34"/>
        <v>14.441804310000002</v>
      </c>
      <c r="I192" s="15">
        <f t="shared" si="35"/>
        <v>3.6964706565156824E-4</v>
      </c>
      <c r="J192" s="15">
        <f t="shared" si="36"/>
        <v>1.0003696470656516</v>
      </c>
      <c r="K192">
        <f t="shared" si="37"/>
        <v>1.1395058816701472E-2</v>
      </c>
      <c r="L192" s="36">
        <f t="shared" si="38"/>
        <v>1.2984736543608595E-4</v>
      </c>
      <c r="O192" s="7">
        <f t="shared" si="39"/>
        <v>0.17239431493321269</v>
      </c>
    </row>
    <row r="193" spans="1:15" ht="15.75" x14ac:dyDescent="0.25">
      <c r="A193" s="4">
        <v>42534</v>
      </c>
      <c r="B193">
        <v>5.12</v>
      </c>
      <c r="C193">
        <f t="shared" si="32"/>
        <v>-7.7519379844961309E-3</v>
      </c>
      <c r="D193">
        <v>1.3603000000000001</v>
      </c>
      <c r="E193">
        <v>1.6095999999999999</v>
      </c>
      <c r="F193">
        <v>9.3658000000000001</v>
      </c>
      <c r="G193">
        <f t="shared" si="33"/>
        <v>10.9754</v>
      </c>
      <c r="H193">
        <f t="shared" si="34"/>
        <v>14.349897740000001</v>
      </c>
      <c r="I193" s="15">
        <f t="shared" si="35"/>
        <v>3.6744513583797378E-4</v>
      </c>
      <c r="J193" s="15">
        <f t="shared" si="36"/>
        <v>1.000367445135838</v>
      </c>
      <c r="K193">
        <f t="shared" si="37"/>
        <v>-8.1193831203341046E-3</v>
      </c>
      <c r="L193" s="36">
        <f t="shared" si="38"/>
        <v>6.5924382254766388E-5</v>
      </c>
      <c r="O193" s="7">
        <f t="shared" si="39"/>
        <v>-0.11359315325056564</v>
      </c>
    </row>
    <row r="194" spans="1:15" ht="15.75" x14ac:dyDescent="0.25">
      <c r="A194" s="4">
        <v>42535</v>
      </c>
      <c r="B194">
        <v>4.8</v>
      </c>
      <c r="C194">
        <f t="shared" si="32"/>
        <v>-6.2500000000000056E-2</v>
      </c>
      <c r="D194">
        <v>1.3633</v>
      </c>
      <c r="E194">
        <v>1.613</v>
      </c>
      <c r="F194">
        <v>9.3811</v>
      </c>
      <c r="G194">
        <f t="shared" si="33"/>
        <v>10.9941</v>
      </c>
      <c r="H194">
        <f t="shared" si="34"/>
        <v>14.402253629999999</v>
      </c>
      <c r="I194" s="15">
        <f t="shared" si="35"/>
        <v>3.6869971283537417E-4</v>
      </c>
      <c r="J194" s="15">
        <f t="shared" si="36"/>
        <v>1.0003686997128354</v>
      </c>
      <c r="K194">
        <f t="shared" si="37"/>
        <v>-6.286869971283543E-2</v>
      </c>
      <c r="L194" s="36">
        <f t="shared" si="38"/>
        <v>3.952473403582674E-3</v>
      </c>
      <c r="O194" s="7">
        <f t="shared" si="39"/>
        <v>-0.91584479808268549</v>
      </c>
    </row>
    <row r="195" spans="1:15" ht="15.75" x14ac:dyDescent="0.25">
      <c r="A195" s="4">
        <v>42536</v>
      </c>
      <c r="B195">
        <v>4.95</v>
      </c>
      <c r="C195">
        <f t="shared" si="32"/>
        <v>3.1250000000000076E-2</v>
      </c>
      <c r="D195">
        <v>1.3615999999999999</v>
      </c>
      <c r="E195">
        <v>1.5720000000000001</v>
      </c>
      <c r="F195">
        <v>9.4040999999999997</v>
      </c>
      <c r="G195">
        <f t="shared" si="33"/>
        <v>10.976099999999999</v>
      </c>
      <c r="H195">
        <f t="shared" si="34"/>
        <v>14.376622559999998</v>
      </c>
      <c r="I195" s="15">
        <f t="shared" si="35"/>
        <v>3.6808560037582261E-4</v>
      </c>
      <c r="J195" s="15">
        <f t="shared" si="36"/>
        <v>1.0003680856003758</v>
      </c>
      <c r="K195">
        <f t="shared" si="37"/>
        <v>3.0881914399624254E-2</v>
      </c>
      <c r="L195" s="36">
        <f t="shared" si="38"/>
        <v>9.5369263698571983E-4</v>
      </c>
      <c r="O195" s="7">
        <f t="shared" si="39"/>
        <v>0.45792239904134346</v>
      </c>
    </row>
    <row r="196" spans="1:15" ht="15.75" x14ac:dyDescent="0.25">
      <c r="A196" s="4">
        <v>42537</v>
      </c>
      <c r="B196">
        <v>4.8</v>
      </c>
      <c r="C196">
        <f t="shared" ref="C196:C243" si="40">(B196-B195)/B195</f>
        <v>-3.0303030303030373E-2</v>
      </c>
      <c r="D196">
        <v>1.3592</v>
      </c>
      <c r="E196">
        <v>1.5788</v>
      </c>
      <c r="F196">
        <v>9.3867999999999991</v>
      </c>
      <c r="G196">
        <f t="shared" ref="G196:G243" si="41">F196+E196</f>
        <v>10.965599999999998</v>
      </c>
      <c r="H196">
        <f t="shared" ref="H196:H243" si="42">E196+D196*(G196-E196)</f>
        <v>14.337338559999997</v>
      </c>
      <c r="I196" s="15">
        <f t="shared" ref="I196:I243" si="43">(((H196/100)+1)^(1/365)-1)</f>
        <v>3.671441015427046E-4</v>
      </c>
      <c r="J196" s="15">
        <f t="shared" ref="J196:J243" si="44">1+I196</f>
        <v>1.0003671441015427</v>
      </c>
      <c r="K196">
        <f t="shared" si="37"/>
        <v>-3.0670174404573078E-2</v>
      </c>
      <c r="L196" s="36">
        <f t="shared" si="38"/>
        <v>9.4065959800692951E-4</v>
      </c>
      <c r="O196" s="7">
        <f t="shared" si="39"/>
        <v>-0.44404596270675722</v>
      </c>
    </row>
    <row r="197" spans="1:15" ht="15.75" x14ac:dyDescent="0.25">
      <c r="A197" s="4">
        <v>42538</v>
      </c>
      <c r="B197">
        <v>4.91</v>
      </c>
      <c r="C197">
        <f t="shared" si="40"/>
        <v>2.2916666666666734E-2</v>
      </c>
      <c r="D197">
        <v>1.3565</v>
      </c>
      <c r="E197">
        <v>1.6078000000000001</v>
      </c>
      <c r="F197">
        <v>9.3932000000000002</v>
      </c>
      <c r="G197">
        <f t="shared" si="41"/>
        <v>11.001000000000001</v>
      </c>
      <c r="H197">
        <f t="shared" si="42"/>
        <v>14.3496758</v>
      </c>
      <c r="I197" s="15">
        <f t="shared" si="43"/>
        <v>3.6743981638576173E-4</v>
      </c>
      <c r="J197" s="15">
        <f t="shared" si="44"/>
        <v>1.0003674398163858</v>
      </c>
      <c r="K197">
        <f t="shared" ref="K197:K243" si="45">C197-I197</f>
        <v>2.2549226850280973E-2</v>
      </c>
      <c r="L197" s="36">
        <f t="shared" ref="L197:L243" si="46">K197^2</f>
        <v>5.0846763154543235E-4</v>
      </c>
      <c r="O197" s="7">
        <f t="shared" ref="O197:O243" si="47">C197/$N$3</f>
        <v>0.33580975929698537</v>
      </c>
    </row>
    <row r="198" spans="1:15" ht="15.75" x14ac:dyDescent="0.25">
      <c r="A198" s="4">
        <v>42541</v>
      </c>
      <c r="B198">
        <v>5.04</v>
      </c>
      <c r="C198">
        <f t="shared" si="40"/>
        <v>2.6476578411405272E-2</v>
      </c>
      <c r="D198">
        <v>1.3540000000000001</v>
      </c>
      <c r="E198">
        <v>1.6886000000000001</v>
      </c>
      <c r="F198">
        <v>9.3604000000000003</v>
      </c>
      <c r="G198">
        <f t="shared" si="41"/>
        <v>11.048999999999999</v>
      </c>
      <c r="H198">
        <f t="shared" si="42"/>
        <v>14.362581599999999</v>
      </c>
      <c r="I198" s="15">
        <f t="shared" si="43"/>
        <v>3.6774912515769032E-4</v>
      </c>
      <c r="J198" s="15">
        <f t="shared" si="44"/>
        <v>1.0003677491251577</v>
      </c>
      <c r="K198">
        <f t="shared" si="45"/>
        <v>2.6108829286247581E-2</v>
      </c>
      <c r="L198" s="36">
        <f t="shared" si="46"/>
        <v>6.8167096669841934E-4</v>
      </c>
      <c r="O198" s="7">
        <f t="shared" si="47"/>
        <v>0.38797498574582129</v>
      </c>
    </row>
    <row r="199" spans="1:15" ht="15.75" x14ac:dyDescent="0.25">
      <c r="A199" s="4">
        <v>42542</v>
      </c>
      <c r="B199">
        <v>5.07</v>
      </c>
      <c r="C199">
        <f t="shared" si="40"/>
        <v>5.9523809523810015E-3</v>
      </c>
      <c r="D199">
        <v>1.3543000000000001</v>
      </c>
      <c r="E199">
        <v>1.7059</v>
      </c>
      <c r="F199">
        <v>9.3422999999999998</v>
      </c>
      <c r="G199">
        <f t="shared" si="41"/>
        <v>11.0482</v>
      </c>
      <c r="H199">
        <f t="shared" si="42"/>
        <v>14.358176889999999</v>
      </c>
      <c r="I199" s="15">
        <f t="shared" si="43"/>
        <v>3.676435629345054E-4</v>
      </c>
      <c r="J199" s="15">
        <f t="shared" si="44"/>
        <v>1.0003676435629345</v>
      </c>
      <c r="K199">
        <f t="shared" si="45"/>
        <v>5.5847373894464961E-3</v>
      </c>
      <c r="L199" s="36">
        <f t="shared" si="46"/>
        <v>3.1189291709081663E-5</v>
      </c>
      <c r="O199" s="7">
        <f t="shared" si="47"/>
        <v>8.7223314103113542E-2</v>
      </c>
    </row>
    <row r="200" spans="1:15" ht="15.75" x14ac:dyDescent="0.25">
      <c r="A200" s="4">
        <v>42543</v>
      </c>
      <c r="B200">
        <v>5.09</v>
      </c>
      <c r="C200">
        <f t="shared" si="40"/>
        <v>3.9447731755423224E-3</v>
      </c>
      <c r="D200">
        <v>1.3540000000000001</v>
      </c>
      <c r="E200">
        <v>1.6852</v>
      </c>
      <c r="F200">
        <v>9.3613</v>
      </c>
      <c r="G200">
        <f t="shared" si="41"/>
        <v>11.0465</v>
      </c>
      <c r="H200">
        <f t="shared" si="42"/>
        <v>14.360400200000001</v>
      </c>
      <c r="I200" s="15">
        <f t="shared" si="43"/>
        <v>3.6769684675541647E-4</v>
      </c>
      <c r="J200" s="15">
        <f t="shared" si="44"/>
        <v>1.0003676968467554</v>
      </c>
      <c r="K200">
        <f t="shared" si="45"/>
        <v>3.5770763287869059E-3</v>
      </c>
      <c r="L200" s="36">
        <f t="shared" si="46"/>
        <v>1.2795475061967609E-5</v>
      </c>
      <c r="O200" s="7">
        <f t="shared" si="47"/>
        <v>5.7804799878984785E-2</v>
      </c>
    </row>
    <row r="201" spans="1:15" ht="15.75" x14ac:dyDescent="0.25">
      <c r="A201" s="4">
        <v>42544</v>
      </c>
      <c r="B201">
        <v>5.25</v>
      </c>
      <c r="C201">
        <f t="shared" si="40"/>
        <v>3.1434184675834996E-2</v>
      </c>
      <c r="D201">
        <v>1.3583000000000001</v>
      </c>
      <c r="E201">
        <v>1.7458</v>
      </c>
      <c r="F201">
        <v>9.3138000000000005</v>
      </c>
      <c r="G201">
        <f t="shared" si="41"/>
        <v>11.0596</v>
      </c>
      <c r="H201">
        <f t="shared" si="42"/>
        <v>14.396734540000001</v>
      </c>
      <c r="I201" s="15">
        <f t="shared" si="43"/>
        <v>3.6856748874924961E-4</v>
      </c>
      <c r="J201" s="15">
        <f t="shared" si="44"/>
        <v>1.0003685674887492</v>
      </c>
      <c r="K201">
        <f t="shared" si="45"/>
        <v>3.1065617187085746E-2</v>
      </c>
      <c r="L201" s="36">
        <f t="shared" si="46"/>
        <v>9.650725712145573E-4</v>
      </c>
      <c r="O201" s="7">
        <f t="shared" si="47"/>
        <v>0.4606213522773428</v>
      </c>
    </row>
    <row r="202" spans="1:15" ht="15.75" x14ac:dyDescent="0.25">
      <c r="A202" s="4">
        <v>42545</v>
      </c>
      <c r="B202">
        <v>4.97</v>
      </c>
      <c r="C202">
        <f t="shared" si="40"/>
        <v>-5.3333333333333378E-2</v>
      </c>
      <c r="D202">
        <v>1.3568</v>
      </c>
      <c r="E202">
        <v>1.5598999999999998</v>
      </c>
      <c r="F202">
        <v>9.4140999999999995</v>
      </c>
      <c r="G202">
        <f t="shared" si="41"/>
        <v>10.974</v>
      </c>
      <c r="H202">
        <f t="shared" si="42"/>
        <v>14.332950880000002</v>
      </c>
      <c r="I202" s="15">
        <f t="shared" si="43"/>
        <v>3.6703892431177998E-4</v>
      </c>
      <c r="J202" s="15">
        <f t="shared" si="44"/>
        <v>1.0003670389243118</v>
      </c>
      <c r="K202">
        <f t="shared" si="45"/>
        <v>-5.3700372257645158E-2</v>
      </c>
      <c r="L202" s="36">
        <f t="shared" si="46"/>
        <v>2.8837299806096658E-3</v>
      </c>
      <c r="O202" s="7">
        <f t="shared" si="47"/>
        <v>-0.78152089436389161</v>
      </c>
    </row>
    <row r="203" spans="1:15" ht="15.75" x14ac:dyDescent="0.25">
      <c r="A203" s="4">
        <v>42548</v>
      </c>
      <c r="B203">
        <v>4.6500000000000004</v>
      </c>
      <c r="C203">
        <f t="shared" si="40"/>
        <v>-6.4386317907444549E-2</v>
      </c>
      <c r="D203">
        <v>1.3754</v>
      </c>
      <c r="E203">
        <v>1.4377</v>
      </c>
      <c r="F203">
        <v>9.5195000000000007</v>
      </c>
      <c r="G203">
        <f t="shared" si="41"/>
        <v>10.9572</v>
      </c>
      <c r="H203">
        <f t="shared" si="42"/>
        <v>14.5308203</v>
      </c>
      <c r="I203" s="15">
        <f t="shared" si="43"/>
        <v>3.7177806141164282E-4</v>
      </c>
      <c r="J203" s="15">
        <f t="shared" si="44"/>
        <v>1.0003717780614116</v>
      </c>
      <c r="K203">
        <f t="shared" si="45"/>
        <v>-6.4758095968856191E-2</v>
      </c>
      <c r="L203" s="36">
        <f t="shared" si="46"/>
        <v>4.1936109935115885E-3</v>
      </c>
      <c r="O203" s="7">
        <f t="shared" si="47"/>
        <v>-0.94348598917169757</v>
      </c>
    </row>
    <row r="204" spans="1:15" ht="15.75" x14ac:dyDescent="0.25">
      <c r="A204" s="4">
        <v>42549</v>
      </c>
      <c r="B204">
        <v>4.93</v>
      </c>
      <c r="C204">
        <f t="shared" si="40"/>
        <v>6.0215053763440718E-2</v>
      </c>
      <c r="D204">
        <v>1.3902999999999999</v>
      </c>
      <c r="E204">
        <v>1.4663999999999999</v>
      </c>
      <c r="F204">
        <v>9.4581</v>
      </c>
      <c r="G204">
        <f t="shared" si="41"/>
        <v>10.9245</v>
      </c>
      <c r="H204">
        <f t="shared" si="42"/>
        <v>14.615996429999999</v>
      </c>
      <c r="I204" s="15">
        <f t="shared" si="43"/>
        <v>3.738155871337856E-4</v>
      </c>
      <c r="J204" s="15">
        <f t="shared" si="44"/>
        <v>1.0003738155871338</v>
      </c>
      <c r="K204">
        <f t="shared" si="45"/>
        <v>5.9841238176306932E-2</v>
      </c>
      <c r="L204" s="36">
        <f t="shared" si="46"/>
        <v>3.5809737864734943E-3</v>
      </c>
      <c r="O204" s="7">
        <f t="shared" si="47"/>
        <v>0.88236230008826189</v>
      </c>
    </row>
    <row r="205" spans="1:15" ht="15.75" x14ac:dyDescent="0.25">
      <c r="A205" s="4">
        <v>42550</v>
      </c>
      <c r="B205">
        <v>5.16</v>
      </c>
      <c r="C205">
        <f t="shared" si="40"/>
        <v>4.665314401622727E-2</v>
      </c>
      <c r="D205">
        <v>1.3993</v>
      </c>
      <c r="E205">
        <v>1.5154999999999998</v>
      </c>
      <c r="F205">
        <v>9.3857999999999997</v>
      </c>
      <c r="G205">
        <f t="shared" si="41"/>
        <v>10.901299999999999</v>
      </c>
      <c r="H205">
        <f t="shared" si="42"/>
        <v>14.649049939999999</v>
      </c>
      <c r="I205" s="15">
        <f t="shared" si="43"/>
        <v>3.7460586416315778E-4</v>
      </c>
      <c r="J205" s="15">
        <f t="shared" si="44"/>
        <v>1.0003746058641632</v>
      </c>
      <c r="K205">
        <f t="shared" si="45"/>
        <v>4.6278538152064112E-2</v>
      </c>
      <c r="L205" s="36">
        <f t="shared" si="46"/>
        <v>2.1417030934920535E-3</v>
      </c>
      <c r="O205" s="7">
        <f t="shared" si="47"/>
        <v>0.68363262818342518</v>
      </c>
    </row>
    <row r="206" spans="1:15" ht="15.75" x14ac:dyDescent="0.25">
      <c r="A206" s="4">
        <v>42551</v>
      </c>
      <c r="B206">
        <v>5.67</v>
      </c>
      <c r="C206">
        <f t="shared" si="40"/>
        <v>9.8837209302325535E-2</v>
      </c>
      <c r="D206">
        <v>1.4236</v>
      </c>
      <c r="E206">
        <v>1.4697</v>
      </c>
      <c r="F206">
        <v>9.3078000000000003</v>
      </c>
      <c r="G206">
        <f t="shared" si="41"/>
        <v>10.7775</v>
      </c>
      <c r="H206">
        <f t="shared" si="42"/>
        <v>14.720284079999999</v>
      </c>
      <c r="I206" s="15">
        <f t="shared" si="43"/>
        <v>3.7630823043177664E-4</v>
      </c>
      <c r="J206" s="15">
        <f t="shared" si="44"/>
        <v>1.0003763082304318</v>
      </c>
      <c r="K206">
        <f t="shared" si="45"/>
        <v>9.8460901071893758E-2</v>
      </c>
      <c r="L206" s="36">
        <f t="shared" si="46"/>
        <v>9.6945490398892501E-3</v>
      </c>
      <c r="O206" s="7">
        <f t="shared" si="47"/>
        <v>1.4483127039447099</v>
      </c>
    </row>
    <row r="207" spans="1:15" ht="15.75" x14ac:dyDescent="0.25">
      <c r="A207" s="4">
        <v>42552</v>
      </c>
      <c r="B207">
        <v>5.74</v>
      </c>
      <c r="C207">
        <f t="shared" si="40"/>
        <v>1.2345679012345729E-2</v>
      </c>
      <c r="D207">
        <v>1.4258999999999999</v>
      </c>
      <c r="E207">
        <v>1.4440999999999999</v>
      </c>
      <c r="F207">
        <v>9.2975999999999992</v>
      </c>
      <c r="G207">
        <f t="shared" si="41"/>
        <v>10.7417</v>
      </c>
      <c r="H207">
        <f t="shared" si="42"/>
        <v>14.701547839999998</v>
      </c>
      <c r="I207" s="15">
        <f t="shared" si="43"/>
        <v>3.7586057059657563E-4</v>
      </c>
      <c r="J207" s="15">
        <f t="shared" si="44"/>
        <v>1.0003758605705966</v>
      </c>
      <c r="K207">
        <f t="shared" si="45"/>
        <v>1.1969818441749153E-2</v>
      </c>
      <c r="L207" s="36">
        <f t="shared" si="46"/>
        <v>1.4327655352843813E-4</v>
      </c>
      <c r="O207" s="7">
        <f t="shared" si="47"/>
        <v>0.18090761443608661</v>
      </c>
    </row>
    <row r="208" spans="1:15" ht="15.75" x14ac:dyDescent="0.25">
      <c r="A208" s="4">
        <v>42556</v>
      </c>
      <c r="B208">
        <v>5.59</v>
      </c>
      <c r="C208">
        <f t="shared" si="40"/>
        <v>-2.6132404181184728E-2</v>
      </c>
      <c r="D208">
        <v>1.4207000000000001</v>
      </c>
      <c r="E208">
        <v>1.375</v>
      </c>
      <c r="F208">
        <v>9.3173999999999992</v>
      </c>
      <c r="G208">
        <f t="shared" si="41"/>
        <v>10.692399999999999</v>
      </c>
      <c r="H208">
        <f t="shared" si="42"/>
        <v>14.612230179999999</v>
      </c>
      <c r="I208" s="15">
        <f t="shared" si="43"/>
        <v>3.7372552536396597E-4</v>
      </c>
      <c r="J208" s="15">
        <f t="shared" si="44"/>
        <v>1.000373725525364</v>
      </c>
      <c r="K208">
        <f t="shared" si="45"/>
        <v>-2.6506129706548694E-2</v>
      </c>
      <c r="L208" s="36">
        <f t="shared" si="46"/>
        <v>7.0257491202038312E-4</v>
      </c>
      <c r="O208" s="7">
        <f t="shared" si="47"/>
        <v>-0.38293162289171573</v>
      </c>
    </row>
    <row r="209" spans="1:15" ht="15.75" x14ac:dyDescent="0.25">
      <c r="A209" s="4">
        <v>42557</v>
      </c>
      <c r="B209">
        <v>5.8100000000000005</v>
      </c>
      <c r="C209">
        <f t="shared" si="40"/>
        <v>3.9355992844365049E-2</v>
      </c>
      <c r="D209">
        <v>1.4245000000000001</v>
      </c>
      <c r="E209">
        <v>1.3682000000000001</v>
      </c>
      <c r="F209">
        <v>9.2883999999999993</v>
      </c>
      <c r="G209">
        <f t="shared" si="41"/>
        <v>10.656599999999999</v>
      </c>
      <c r="H209">
        <f t="shared" si="42"/>
        <v>14.5995258</v>
      </c>
      <c r="I209" s="15">
        <f t="shared" si="43"/>
        <v>3.7342170566478927E-4</v>
      </c>
      <c r="J209" s="15">
        <f t="shared" si="44"/>
        <v>1.0003734217056648</v>
      </c>
      <c r="K209">
        <f t="shared" si="45"/>
        <v>3.898257113870026E-2</v>
      </c>
      <c r="L209" s="36">
        <f t="shared" si="46"/>
        <v>1.5196408525838265E-3</v>
      </c>
      <c r="O209" s="7">
        <f t="shared" si="47"/>
        <v>0.57670370111825753</v>
      </c>
    </row>
    <row r="210" spans="1:15" ht="15.75" x14ac:dyDescent="0.25">
      <c r="A210" s="4">
        <v>42558</v>
      </c>
      <c r="B210">
        <v>5.9399999999999995</v>
      </c>
      <c r="C210">
        <f t="shared" si="40"/>
        <v>2.237521514629931E-2</v>
      </c>
      <c r="D210">
        <v>1.4238999999999999</v>
      </c>
      <c r="E210">
        <v>1.385</v>
      </c>
      <c r="F210">
        <v>9.2897999999999996</v>
      </c>
      <c r="G210">
        <f t="shared" si="41"/>
        <v>10.674799999999999</v>
      </c>
      <c r="H210">
        <f t="shared" si="42"/>
        <v>14.612746219999998</v>
      </c>
      <c r="I210" s="15">
        <f t="shared" si="43"/>
        <v>3.7373786552530319E-4</v>
      </c>
      <c r="J210" s="15">
        <f t="shared" si="44"/>
        <v>1.0003737378655253</v>
      </c>
      <c r="K210">
        <f t="shared" si="45"/>
        <v>2.2001477280774007E-2</v>
      </c>
      <c r="L210" s="36">
        <f t="shared" si="46"/>
        <v>4.8406500253641476E-4</v>
      </c>
      <c r="O210" s="7">
        <f t="shared" si="47"/>
        <v>0.32787559036350594</v>
      </c>
    </row>
    <row r="211" spans="1:15" ht="15.75" x14ac:dyDescent="0.25">
      <c r="A211" s="4">
        <v>42559</v>
      </c>
      <c r="B211">
        <v>6.1</v>
      </c>
      <c r="C211">
        <f t="shared" si="40"/>
        <v>2.6936026936026963E-2</v>
      </c>
      <c r="D211">
        <v>1.4237</v>
      </c>
      <c r="E211">
        <v>1.3578999999999999</v>
      </c>
      <c r="F211">
        <v>9.2227999999999994</v>
      </c>
      <c r="G211">
        <f t="shared" si="41"/>
        <v>10.5807</v>
      </c>
      <c r="H211">
        <f t="shared" si="42"/>
        <v>14.48840036</v>
      </c>
      <c r="I211" s="15">
        <f t="shared" si="43"/>
        <v>3.7076275655323343E-4</v>
      </c>
      <c r="J211" s="15">
        <f t="shared" si="44"/>
        <v>1.0003707627565532</v>
      </c>
      <c r="K211">
        <f t="shared" si="45"/>
        <v>2.6565264179473729E-2</v>
      </c>
      <c r="L211" s="36">
        <f t="shared" si="46"/>
        <v>7.0571326092523006E-4</v>
      </c>
      <c r="O211" s="7">
        <f t="shared" si="47"/>
        <v>0.39470752240600593</v>
      </c>
    </row>
    <row r="212" spans="1:15" ht="15.75" x14ac:dyDescent="0.25">
      <c r="A212" s="4">
        <v>42562</v>
      </c>
      <c r="B212">
        <v>6.72</v>
      </c>
      <c r="C212">
        <f t="shared" si="40"/>
        <v>0.10163934426229511</v>
      </c>
      <c r="D212">
        <v>1.4269000000000001</v>
      </c>
      <c r="E212">
        <v>1.4302999999999999</v>
      </c>
      <c r="F212">
        <v>9.2844999999999995</v>
      </c>
      <c r="G212">
        <f t="shared" si="41"/>
        <v>10.7148</v>
      </c>
      <c r="H212">
        <f t="shared" si="42"/>
        <v>14.678353050000002</v>
      </c>
      <c r="I212" s="15">
        <f t="shared" si="43"/>
        <v>3.7530628282178569E-4</v>
      </c>
      <c r="J212" s="15">
        <f t="shared" si="44"/>
        <v>1.0003753062828218</v>
      </c>
      <c r="K212">
        <f t="shared" si="45"/>
        <v>0.10126403797947332</v>
      </c>
      <c r="L212" s="36">
        <f t="shared" si="46"/>
        <v>1.0254405387908215E-2</v>
      </c>
      <c r="O212" s="7">
        <f t="shared" si="47"/>
        <v>1.4893738355705302</v>
      </c>
    </row>
    <row r="213" spans="1:15" ht="15.75" x14ac:dyDescent="0.25">
      <c r="A213" s="4">
        <v>42563</v>
      </c>
      <c r="B213">
        <v>7.33</v>
      </c>
      <c r="C213">
        <f t="shared" si="40"/>
        <v>9.0773809523809576E-2</v>
      </c>
      <c r="D213">
        <v>1.4411</v>
      </c>
      <c r="E213">
        <v>1.51</v>
      </c>
      <c r="F213">
        <v>9.2727000000000004</v>
      </c>
      <c r="G213">
        <f t="shared" si="41"/>
        <v>10.7827</v>
      </c>
      <c r="H213">
        <f t="shared" si="42"/>
        <v>14.872887970000001</v>
      </c>
      <c r="I213" s="15">
        <f t="shared" si="43"/>
        <v>3.7995164021253913E-4</v>
      </c>
      <c r="J213" s="15">
        <f t="shared" si="44"/>
        <v>1.0003799516402125</v>
      </c>
      <c r="K213">
        <f t="shared" si="45"/>
        <v>9.0393857883597037E-2</v>
      </c>
      <c r="L213" s="36">
        <f t="shared" si="46"/>
        <v>8.1710495430799383E-3</v>
      </c>
      <c r="O213" s="7">
        <f t="shared" si="47"/>
        <v>1.3301555400724714</v>
      </c>
    </row>
    <row r="214" spans="1:15" ht="15.75" x14ac:dyDescent="0.25">
      <c r="A214" s="4">
        <v>42564</v>
      </c>
      <c r="B214">
        <v>7.29</v>
      </c>
      <c r="C214">
        <f t="shared" si="40"/>
        <v>-5.4570259208731285E-3</v>
      </c>
      <c r="D214">
        <v>1.4411</v>
      </c>
      <c r="E214">
        <v>1.4742999999999999</v>
      </c>
      <c r="F214">
        <v>9.2149000000000001</v>
      </c>
      <c r="G214">
        <f t="shared" si="41"/>
        <v>10.6892</v>
      </c>
      <c r="H214">
        <f t="shared" si="42"/>
        <v>14.753892390000001</v>
      </c>
      <c r="I214" s="15">
        <f t="shared" si="43"/>
        <v>3.7711104188709044E-4</v>
      </c>
      <c r="J214" s="15">
        <f t="shared" si="44"/>
        <v>1.0003771110418871</v>
      </c>
      <c r="K214">
        <f t="shared" si="45"/>
        <v>-5.834136962760219E-3</v>
      </c>
      <c r="L214" s="36">
        <f t="shared" si="46"/>
        <v>3.4037154100245036E-5</v>
      </c>
      <c r="O214" s="7">
        <f t="shared" si="47"/>
        <v>-7.9964620842144424E-2</v>
      </c>
    </row>
    <row r="215" spans="1:15" ht="15.75" x14ac:dyDescent="0.25">
      <c r="A215" s="4">
        <v>42565</v>
      </c>
      <c r="B215">
        <v>7.25</v>
      </c>
      <c r="C215">
        <f t="shared" si="40"/>
        <v>-5.4869684499314177E-3</v>
      </c>
      <c r="D215">
        <v>1.4395</v>
      </c>
      <c r="E215">
        <v>1.5356000000000001</v>
      </c>
      <c r="F215">
        <v>9.1925000000000008</v>
      </c>
      <c r="G215">
        <f t="shared" si="41"/>
        <v>10.728100000000001</v>
      </c>
      <c r="H215">
        <f t="shared" si="42"/>
        <v>14.768203750000001</v>
      </c>
      <c r="I215" s="15">
        <f t="shared" si="43"/>
        <v>3.7745283031731525E-4</v>
      </c>
      <c r="J215" s="15">
        <f t="shared" si="44"/>
        <v>1.0003774528303173</v>
      </c>
      <c r="K215">
        <f t="shared" si="45"/>
        <v>-5.8644212802487329E-3</v>
      </c>
      <c r="L215" s="36">
        <f t="shared" si="46"/>
        <v>3.4391436952234191E-5</v>
      </c>
      <c r="O215" s="7">
        <f t="shared" si="47"/>
        <v>-8.0403384193816013E-2</v>
      </c>
    </row>
    <row r="216" spans="1:15" ht="15.75" x14ac:dyDescent="0.25">
      <c r="A216" s="4">
        <v>42566</v>
      </c>
      <c r="B216">
        <v>7.3</v>
      </c>
      <c r="C216">
        <f t="shared" si="40"/>
        <v>6.8965517241379067E-3</v>
      </c>
      <c r="D216">
        <v>1.4407000000000001</v>
      </c>
      <c r="E216">
        <v>1.5508999999999999</v>
      </c>
      <c r="F216">
        <v>9.1815999999999995</v>
      </c>
      <c r="G216">
        <f t="shared" si="41"/>
        <v>10.7325</v>
      </c>
      <c r="H216">
        <f t="shared" si="42"/>
        <v>14.778831120000001</v>
      </c>
      <c r="I216" s="15">
        <f t="shared" si="43"/>
        <v>3.7770660903291287E-4</v>
      </c>
      <c r="J216" s="15">
        <f t="shared" si="44"/>
        <v>1.0003777066090329</v>
      </c>
      <c r="K216">
        <f t="shared" si="45"/>
        <v>6.5188451151049938E-3</v>
      </c>
      <c r="L216" s="36">
        <f t="shared" si="46"/>
        <v>4.2495341634728237E-5</v>
      </c>
      <c r="O216" s="7">
        <f t="shared" si="47"/>
        <v>0.10105873634015795</v>
      </c>
    </row>
    <row r="217" spans="1:15" ht="15.75" x14ac:dyDescent="0.25">
      <c r="A217" s="4">
        <v>42569</v>
      </c>
      <c r="B217">
        <v>7.45</v>
      </c>
      <c r="C217">
        <f t="shared" si="40"/>
        <v>2.0547945205479503E-2</v>
      </c>
      <c r="D217">
        <v>1.4368000000000001</v>
      </c>
      <c r="E217">
        <v>1.5817999999999999</v>
      </c>
      <c r="F217">
        <v>9.1454000000000004</v>
      </c>
      <c r="G217">
        <f t="shared" si="41"/>
        <v>10.7272</v>
      </c>
      <c r="H217">
        <f t="shared" si="42"/>
        <v>14.72191072</v>
      </c>
      <c r="I217" s="15">
        <f t="shared" si="43"/>
        <v>3.7634709185452309E-4</v>
      </c>
      <c r="J217" s="15">
        <f t="shared" si="44"/>
        <v>1.0003763470918545</v>
      </c>
      <c r="K217">
        <f t="shared" si="45"/>
        <v>2.017159811362498E-2</v>
      </c>
      <c r="L217" s="36">
        <f t="shared" si="46"/>
        <v>4.0689337045759886E-4</v>
      </c>
      <c r="O217" s="7">
        <f t="shared" si="47"/>
        <v>0.30109965964362312</v>
      </c>
    </row>
    <row r="218" spans="1:15" ht="15.75" x14ac:dyDescent="0.25">
      <c r="A218" s="4">
        <v>42570</v>
      </c>
      <c r="B218">
        <v>7.03</v>
      </c>
      <c r="C218">
        <f t="shared" si="40"/>
        <v>-5.6375838926174489E-2</v>
      </c>
      <c r="D218">
        <v>1.4363000000000001</v>
      </c>
      <c r="E218">
        <v>1.5526</v>
      </c>
      <c r="F218">
        <v>9.1315000000000008</v>
      </c>
      <c r="G218">
        <f t="shared" si="41"/>
        <v>10.684100000000001</v>
      </c>
      <c r="H218">
        <f t="shared" si="42"/>
        <v>14.668173450000003</v>
      </c>
      <c r="I218" s="15">
        <f t="shared" si="43"/>
        <v>3.7506298479450528E-4</v>
      </c>
      <c r="J218" s="15">
        <f t="shared" si="44"/>
        <v>1.0003750629847945</v>
      </c>
      <c r="K218">
        <f t="shared" si="45"/>
        <v>-5.6750901910968994E-2</v>
      </c>
      <c r="L218" s="36">
        <f t="shared" si="46"/>
        <v>3.220664867708424E-3</v>
      </c>
      <c r="O218" s="7">
        <f t="shared" si="47"/>
        <v>-0.82610430108934774</v>
      </c>
    </row>
    <row r="219" spans="1:15" ht="15.75" x14ac:dyDescent="0.25">
      <c r="A219" s="4">
        <v>42571</v>
      </c>
      <c r="B219">
        <v>7.01</v>
      </c>
      <c r="C219">
        <f t="shared" si="40"/>
        <v>-2.8449502133713316E-3</v>
      </c>
      <c r="D219">
        <v>1.4354</v>
      </c>
      <c r="E219">
        <v>1.5800999999999998</v>
      </c>
      <c r="F219">
        <v>9.1210000000000004</v>
      </c>
      <c r="G219">
        <f t="shared" si="41"/>
        <v>10.7011</v>
      </c>
      <c r="H219">
        <f t="shared" si="42"/>
        <v>14.672383400000001</v>
      </c>
      <c r="I219" s="15">
        <f t="shared" si="43"/>
        <v>3.751636075222109E-4</v>
      </c>
      <c r="J219" s="15">
        <f t="shared" si="44"/>
        <v>1.0003751636075222</v>
      </c>
      <c r="K219">
        <f t="shared" si="45"/>
        <v>-3.2201138208935425E-3</v>
      </c>
      <c r="L219" s="36">
        <f t="shared" si="46"/>
        <v>1.0369133019509609E-5</v>
      </c>
      <c r="O219" s="7">
        <f t="shared" si="47"/>
        <v>-4.168852565952573E-2</v>
      </c>
    </row>
    <row r="220" spans="1:15" ht="15.75" x14ac:dyDescent="0.25">
      <c r="A220" s="4">
        <v>42572</v>
      </c>
      <c r="B220">
        <v>7.08</v>
      </c>
      <c r="C220">
        <f t="shared" si="40"/>
        <v>9.985734664764663E-3</v>
      </c>
      <c r="D220">
        <v>1.4340999999999999</v>
      </c>
      <c r="E220">
        <v>1.556</v>
      </c>
      <c r="F220">
        <v>9.1776999999999997</v>
      </c>
      <c r="G220">
        <f t="shared" si="41"/>
        <v>10.733699999999999</v>
      </c>
      <c r="H220">
        <f t="shared" si="42"/>
        <v>14.717739569999996</v>
      </c>
      <c r="I220" s="15">
        <f t="shared" si="43"/>
        <v>3.7624743943198702E-4</v>
      </c>
      <c r="J220" s="15">
        <f t="shared" si="44"/>
        <v>1.000376247439432</v>
      </c>
      <c r="K220">
        <f t="shared" si="45"/>
        <v>9.609487225332676E-3</v>
      </c>
      <c r="L220" s="36">
        <f t="shared" si="46"/>
        <v>9.2342244733831892E-5</v>
      </c>
      <c r="O220" s="7">
        <f t="shared" si="47"/>
        <v>0.14632613036413852</v>
      </c>
    </row>
    <row r="221" spans="1:15" ht="15.75" x14ac:dyDescent="0.25">
      <c r="A221" s="4">
        <v>42573</v>
      </c>
      <c r="B221">
        <v>7.15</v>
      </c>
      <c r="C221">
        <f t="shared" si="40"/>
        <v>9.8870056497175549E-3</v>
      </c>
      <c r="D221">
        <v>1.4348000000000001</v>
      </c>
      <c r="E221">
        <v>1.5663</v>
      </c>
      <c r="F221">
        <v>9.1327999999999996</v>
      </c>
      <c r="G221">
        <f t="shared" si="41"/>
        <v>10.6991</v>
      </c>
      <c r="H221">
        <f t="shared" si="42"/>
        <v>14.67004144</v>
      </c>
      <c r="I221" s="15">
        <f t="shared" si="43"/>
        <v>3.7510763239434475E-4</v>
      </c>
      <c r="J221" s="15">
        <f t="shared" si="44"/>
        <v>1.0003751076323943</v>
      </c>
      <c r="K221">
        <f t="shared" si="45"/>
        <v>9.5118980173232101E-3</v>
      </c>
      <c r="L221" s="36">
        <f t="shared" si="46"/>
        <v>9.0476203891957211E-5</v>
      </c>
      <c r="O221" s="7">
        <f t="shared" si="47"/>
        <v>0.144879403086527</v>
      </c>
    </row>
    <row r="222" spans="1:15" ht="15.75" x14ac:dyDescent="0.25">
      <c r="A222" s="4">
        <v>42576</v>
      </c>
      <c r="B222">
        <v>7.11</v>
      </c>
      <c r="C222">
        <f t="shared" si="40"/>
        <v>-5.5944055944055987E-3</v>
      </c>
      <c r="D222">
        <v>1.4434</v>
      </c>
      <c r="E222">
        <v>1.5731000000000002</v>
      </c>
      <c r="F222">
        <v>9.1539000000000001</v>
      </c>
      <c r="G222">
        <f t="shared" si="41"/>
        <v>10.727</v>
      </c>
      <c r="H222">
        <f t="shared" si="42"/>
        <v>14.785839260000001</v>
      </c>
      <c r="I222" s="15">
        <f t="shared" si="43"/>
        <v>3.7787394869592816E-4</v>
      </c>
      <c r="J222" s="15">
        <f t="shared" si="44"/>
        <v>1.0003778739486959</v>
      </c>
      <c r="K222">
        <f t="shared" si="45"/>
        <v>-5.9722795431015269E-3</v>
      </c>
      <c r="L222" s="36">
        <f t="shared" si="46"/>
        <v>3.5668122940948984E-5</v>
      </c>
      <c r="O222" s="7">
        <f t="shared" si="47"/>
        <v>-8.1977716192016589E-2</v>
      </c>
    </row>
    <row r="223" spans="1:15" ht="15.75" x14ac:dyDescent="0.25">
      <c r="A223" s="4">
        <v>42577</v>
      </c>
      <c r="B223">
        <v>8.02</v>
      </c>
      <c r="C223">
        <f t="shared" si="40"/>
        <v>0.1279887482419127</v>
      </c>
      <c r="D223">
        <v>1.4436</v>
      </c>
      <c r="E223">
        <v>1.5611000000000002</v>
      </c>
      <c r="F223">
        <v>9.1428999999999991</v>
      </c>
      <c r="G223">
        <f t="shared" si="41"/>
        <v>10.703999999999999</v>
      </c>
      <c r="H223">
        <f t="shared" si="42"/>
        <v>14.759790439999998</v>
      </c>
      <c r="I223" s="15">
        <f t="shared" si="43"/>
        <v>3.7725190613357995E-4</v>
      </c>
      <c r="J223" s="15">
        <f t="shared" si="44"/>
        <v>1.0003772519061336</v>
      </c>
      <c r="K223">
        <f t="shared" si="45"/>
        <v>0.12761149633577912</v>
      </c>
      <c r="L223" s="36">
        <f t="shared" si="46"/>
        <v>1.6284693997056569E-2</v>
      </c>
      <c r="O223" s="7">
        <f t="shared" si="47"/>
        <v>1.8754852686475216</v>
      </c>
    </row>
    <row r="224" spans="1:15" ht="15.75" x14ac:dyDescent="0.25">
      <c r="A224" s="4">
        <v>42578</v>
      </c>
      <c r="B224">
        <v>7.85</v>
      </c>
      <c r="C224">
        <f t="shared" si="40"/>
        <v>-2.1197007481296749E-2</v>
      </c>
      <c r="D224">
        <v>1.4441999999999999</v>
      </c>
      <c r="E224">
        <v>1.4976</v>
      </c>
      <c r="F224">
        <v>9.1475000000000009</v>
      </c>
      <c r="G224">
        <f t="shared" si="41"/>
        <v>10.645100000000001</v>
      </c>
      <c r="H224">
        <f t="shared" si="42"/>
        <v>14.708419500000002</v>
      </c>
      <c r="I224" s="15">
        <f t="shared" si="43"/>
        <v>3.760247617488055E-4</v>
      </c>
      <c r="J224" s="15">
        <f t="shared" si="44"/>
        <v>1.0003760247617488</v>
      </c>
      <c r="K224">
        <f t="shared" si="45"/>
        <v>-2.1573032243045555E-2</v>
      </c>
      <c r="L224" s="36">
        <f t="shared" si="46"/>
        <v>4.6539572015948311E-4</v>
      </c>
      <c r="O224" s="7">
        <f t="shared" si="47"/>
        <v>-0.31061070458664602</v>
      </c>
    </row>
    <row r="225" spans="1:15" ht="15.75" x14ac:dyDescent="0.25">
      <c r="A225" s="4">
        <v>42579</v>
      </c>
      <c r="B225">
        <v>8.09</v>
      </c>
      <c r="C225">
        <f t="shared" si="40"/>
        <v>3.057324840764334E-2</v>
      </c>
      <c r="D225">
        <v>1.4451000000000001</v>
      </c>
      <c r="E225">
        <v>1.5044</v>
      </c>
      <c r="F225">
        <v>9.1533999999999995</v>
      </c>
      <c r="G225">
        <f t="shared" si="41"/>
        <v>10.6578</v>
      </c>
      <c r="H225">
        <f t="shared" si="42"/>
        <v>14.73197834</v>
      </c>
      <c r="I225" s="15">
        <f t="shared" si="43"/>
        <v>3.7658760121872525E-4</v>
      </c>
      <c r="J225" s="15">
        <f t="shared" si="44"/>
        <v>1.0003765876012187</v>
      </c>
      <c r="K225">
        <f t="shared" si="45"/>
        <v>3.0196660806424615E-2</v>
      </c>
      <c r="L225" s="36">
        <f t="shared" si="46"/>
        <v>9.1183832385826051E-4</v>
      </c>
      <c r="O225" s="7">
        <f t="shared" si="47"/>
        <v>0.44800560823407803</v>
      </c>
    </row>
    <row r="226" spans="1:15" ht="15.75" x14ac:dyDescent="0.25">
      <c r="A226" s="4">
        <v>42580</v>
      </c>
      <c r="B226">
        <v>7.91</v>
      </c>
      <c r="C226">
        <f t="shared" si="40"/>
        <v>-2.2249690976514181E-2</v>
      </c>
      <c r="D226">
        <v>1.4517</v>
      </c>
      <c r="E226">
        <v>1.4531000000000001</v>
      </c>
      <c r="F226">
        <v>9.1183999999999994</v>
      </c>
      <c r="G226">
        <f t="shared" si="41"/>
        <v>10.5715</v>
      </c>
      <c r="H226">
        <f t="shared" si="42"/>
        <v>14.690281280000001</v>
      </c>
      <c r="I226" s="15">
        <f t="shared" si="43"/>
        <v>3.7559134666254046E-4</v>
      </c>
      <c r="J226" s="15">
        <f t="shared" si="44"/>
        <v>1.0003755913466625</v>
      </c>
      <c r="K226">
        <f t="shared" si="45"/>
        <v>-2.2625282323176722E-2</v>
      </c>
      <c r="L226" s="36">
        <f t="shared" si="46"/>
        <v>5.1190340020345303E-4</v>
      </c>
      <c r="O226" s="7">
        <f t="shared" si="47"/>
        <v>-0.32603621983660419</v>
      </c>
    </row>
    <row r="227" spans="1:15" ht="15.75" x14ac:dyDescent="0.25">
      <c r="A227" s="4">
        <v>42583</v>
      </c>
      <c r="B227">
        <v>8.0299999999999994</v>
      </c>
      <c r="C227">
        <f t="shared" si="40"/>
        <v>1.5170670037926576E-2</v>
      </c>
      <c r="D227">
        <v>1.4702999999999999</v>
      </c>
      <c r="E227">
        <v>1.5213999999999999</v>
      </c>
      <c r="F227">
        <v>9.0931999999999995</v>
      </c>
      <c r="G227">
        <f t="shared" si="41"/>
        <v>10.614599999999999</v>
      </c>
      <c r="H227">
        <f t="shared" si="42"/>
        <v>14.891131959999999</v>
      </c>
      <c r="I227" s="15">
        <f t="shared" si="43"/>
        <v>3.8038689144603843E-4</v>
      </c>
      <c r="J227" s="15">
        <f t="shared" si="44"/>
        <v>1.000380386891446</v>
      </c>
      <c r="K227">
        <f t="shared" si="45"/>
        <v>1.4790283146480537E-2</v>
      </c>
      <c r="L227" s="36">
        <f t="shared" si="46"/>
        <v>2.1875247555306623E-4</v>
      </c>
      <c r="O227" s="7">
        <f t="shared" si="47"/>
        <v>0.2223036678026224</v>
      </c>
    </row>
    <row r="228" spans="1:15" ht="15.75" x14ac:dyDescent="0.25">
      <c r="A228" s="4">
        <v>42584</v>
      </c>
      <c r="B228">
        <v>7.96</v>
      </c>
      <c r="C228">
        <f t="shared" si="40"/>
        <v>-8.7173100871730264E-3</v>
      </c>
      <c r="D228">
        <v>1.4719</v>
      </c>
      <c r="E228">
        <v>1.5558000000000001</v>
      </c>
      <c r="F228">
        <v>9.1205999999999996</v>
      </c>
      <c r="G228">
        <f t="shared" si="41"/>
        <v>10.676399999999999</v>
      </c>
      <c r="H228">
        <f t="shared" si="42"/>
        <v>14.980411139999999</v>
      </c>
      <c r="I228" s="15">
        <f t="shared" si="43"/>
        <v>3.8251585273774147E-4</v>
      </c>
      <c r="J228" s="15">
        <f t="shared" si="44"/>
        <v>1.0003825158527377</v>
      </c>
      <c r="K228">
        <f t="shared" si="45"/>
        <v>-9.0998259399107679E-3</v>
      </c>
      <c r="L228" s="36">
        <f t="shared" si="46"/>
        <v>8.2806832136672888E-5</v>
      </c>
      <c r="O228" s="7">
        <f t="shared" si="47"/>
        <v>-0.12773924954577809</v>
      </c>
    </row>
    <row r="229" spans="1:15" ht="15.75" x14ac:dyDescent="0.25">
      <c r="A229" s="4">
        <v>42585</v>
      </c>
      <c r="B229">
        <v>8.07</v>
      </c>
      <c r="C229">
        <f t="shared" si="40"/>
        <v>1.3819095477386975E-2</v>
      </c>
      <c r="D229">
        <v>1.4724999999999999</v>
      </c>
      <c r="E229">
        <v>1.542</v>
      </c>
      <c r="F229">
        <v>9.1319999999999997</v>
      </c>
      <c r="G229">
        <f t="shared" si="41"/>
        <v>10.673999999999999</v>
      </c>
      <c r="H229">
        <f t="shared" si="42"/>
        <v>14.988869999999999</v>
      </c>
      <c r="I229" s="15">
        <f t="shared" si="43"/>
        <v>3.8271747815410428E-4</v>
      </c>
      <c r="J229" s="15">
        <f t="shared" si="44"/>
        <v>1.0003827174781541</v>
      </c>
      <c r="K229">
        <f t="shared" si="45"/>
        <v>1.3436377999232871E-2</v>
      </c>
      <c r="L229" s="36">
        <f t="shared" si="46"/>
        <v>1.8053625373826913E-4</v>
      </c>
      <c r="O229" s="7">
        <f t="shared" si="47"/>
        <v>0.20249834731476504</v>
      </c>
    </row>
    <row r="230" spans="1:15" ht="15.75" x14ac:dyDescent="0.25">
      <c r="A230" s="4">
        <v>42586</v>
      </c>
      <c r="B230">
        <v>8.11</v>
      </c>
      <c r="C230">
        <f t="shared" si="40"/>
        <v>4.9566294919453713E-3</v>
      </c>
      <c r="D230">
        <v>1.4724999999999999</v>
      </c>
      <c r="E230">
        <v>1.5007999999999999</v>
      </c>
      <c r="F230">
        <v>9.1257999999999999</v>
      </c>
      <c r="G230">
        <f t="shared" si="41"/>
        <v>10.6266</v>
      </c>
      <c r="H230">
        <f t="shared" si="42"/>
        <v>14.938540499999998</v>
      </c>
      <c r="I230" s="15">
        <f t="shared" si="43"/>
        <v>3.8151760613525099E-4</v>
      </c>
      <c r="J230" s="15">
        <f t="shared" si="44"/>
        <v>1.0003815176061353</v>
      </c>
      <c r="K230">
        <f t="shared" si="45"/>
        <v>4.5751118858101203E-3</v>
      </c>
      <c r="L230" s="36">
        <f t="shared" si="46"/>
        <v>2.0931648767681037E-5</v>
      </c>
      <c r="O230" s="7">
        <f t="shared" si="47"/>
        <v>7.2632053379542219E-2</v>
      </c>
    </row>
    <row r="231" spans="1:15" ht="15.75" x14ac:dyDescent="0.25">
      <c r="A231" s="4">
        <v>42587</v>
      </c>
      <c r="B231">
        <v>8.11</v>
      </c>
      <c r="C231">
        <f t="shared" si="40"/>
        <v>0</v>
      </c>
      <c r="D231">
        <v>1.4697</v>
      </c>
      <c r="E231">
        <v>1.5885</v>
      </c>
      <c r="F231">
        <v>9.0888000000000009</v>
      </c>
      <c r="G231">
        <f t="shared" si="41"/>
        <v>10.677300000000001</v>
      </c>
      <c r="H231">
        <f t="shared" si="42"/>
        <v>14.946309360000001</v>
      </c>
      <c r="I231" s="15">
        <f t="shared" si="43"/>
        <v>3.8170285253458225E-4</v>
      </c>
      <c r="J231" s="15">
        <f t="shared" si="44"/>
        <v>1.0003817028525346</v>
      </c>
      <c r="K231">
        <f t="shared" si="45"/>
        <v>-3.8170285253458225E-4</v>
      </c>
      <c r="L231" s="36">
        <f t="shared" si="46"/>
        <v>1.4569706763303705E-7</v>
      </c>
      <c r="O231" s="7">
        <f t="shared" si="47"/>
        <v>0</v>
      </c>
    </row>
    <row r="232" spans="1:15" ht="15.75" x14ac:dyDescent="0.25">
      <c r="A232" s="4">
        <v>42590</v>
      </c>
      <c r="B232">
        <v>8.07</v>
      </c>
      <c r="C232">
        <f t="shared" si="40"/>
        <v>-4.9321824907520529E-3</v>
      </c>
      <c r="D232">
        <v>1.4685000000000001</v>
      </c>
      <c r="E232">
        <v>1.5920000000000001</v>
      </c>
      <c r="F232">
        <v>9.0937000000000001</v>
      </c>
      <c r="G232">
        <f t="shared" si="41"/>
        <v>10.685700000000001</v>
      </c>
      <c r="H232">
        <f t="shared" si="42"/>
        <v>14.946098450000003</v>
      </c>
      <c r="I232" s="15">
        <f t="shared" si="43"/>
        <v>3.8169782360664151E-4</v>
      </c>
      <c r="J232" s="15">
        <f t="shared" si="44"/>
        <v>1.0003816978236066</v>
      </c>
      <c r="K232">
        <f t="shared" si="45"/>
        <v>-5.3138803143586944E-3</v>
      </c>
      <c r="L232" s="36">
        <f t="shared" si="46"/>
        <v>2.8237323995328858E-5</v>
      </c>
      <c r="O232" s="7">
        <f t="shared" si="47"/>
        <v>-7.2273818837596274E-2</v>
      </c>
    </row>
    <row r="233" spans="1:15" ht="15.75" x14ac:dyDescent="0.25">
      <c r="A233" s="4">
        <v>42591</v>
      </c>
      <c r="B233">
        <v>7.7</v>
      </c>
      <c r="C233">
        <f t="shared" si="40"/>
        <v>-4.5848822800495674E-2</v>
      </c>
      <c r="D233">
        <v>1.4663999999999999</v>
      </c>
      <c r="E233">
        <v>1.5470000000000002</v>
      </c>
      <c r="F233">
        <v>9.0922999999999998</v>
      </c>
      <c r="G233">
        <f t="shared" si="41"/>
        <v>10.6393</v>
      </c>
      <c r="H233">
        <f t="shared" si="42"/>
        <v>14.87994872</v>
      </c>
      <c r="I233" s="15">
        <f t="shared" si="43"/>
        <v>3.8012009839083483E-4</v>
      </c>
      <c r="J233" s="15">
        <f t="shared" si="44"/>
        <v>1.0003801200983908</v>
      </c>
      <c r="K233">
        <f t="shared" si="45"/>
        <v>-4.6228942898886509E-2</v>
      </c>
      <c r="L233" s="36">
        <f t="shared" si="46"/>
        <v>2.1371151615485096E-3</v>
      </c>
      <c r="O233" s="7">
        <f t="shared" si="47"/>
        <v>-0.67184649376077998</v>
      </c>
    </row>
    <row r="234" spans="1:15" ht="15.75" x14ac:dyDescent="0.25">
      <c r="A234" s="4">
        <v>42592</v>
      </c>
      <c r="B234">
        <v>7.07</v>
      </c>
      <c r="C234">
        <f t="shared" si="40"/>
        <v>-8.1818181818181804E-2</v>
      </c>
      <c r="D234">
        <v>1.4721</v>
      </c>
      <c r="E234">
        <v>1.5074000000000001</v>
      </c>
      <c r="F234">
        <v>9.0939999999999994</v>
      </c>
      <c r="G234">
        <f t="shared" si="41"/>
        <v>10.6014</v>
      </c>
      <c r="H234">
        <f t="shared" si="42"/>
        <v>14.894677399999999</v>
      </c>
      <c r="I234" s="15">
        <f t="shared" si="43"/>
        <v>3.8047146785746833E-4</v>
      </c>
      <c r="J234" s="15">
        <f t="shared" si="44"/>
        <v>1.0003804714678575</v>
      </c>
      <c r="K234">
        <f t="shared" si="45"/>
        <v>-8.2198653286039272E-2</v>
      </c>
      <c r="L234" s="36">
        <f t="shared" si="46"/>
        <v>6.7566186020384944E-3</v>
      </c>
      <c r="O234" s="7">
        <f t="shared" si="47"/>
        <v>-1.1989240993082415</v>
      </c>
    </row>
    <row r="235" spans="1:15" ht="15.75" x14ac:dyDescent="0.25">
      <c r="A235" s="4">
        <v>42593</v>
      </c>
      <c r="B235">
        <v>6.62</v>
      </c>
      <c r="C235">
        <f t="shared" si="40"/>
        <v>-6.3649222065063668E-2</v>
      </c>
      <c r="D235">
        <v>1.4647999999999999</v>
      </c>
      <c r="E235">
        <v>1.5592999999999999</v>
      </c>
      <c r="F235">
        <v>9.0793999999999997</v>
      </c>
      <c r="G235">
        <f t="shared" si="41"/>
        <v>10.6387</v>
      </c>
      <c r="H235">
        <f t="shared" si="42"/>
        <v>14.85880512</v>
      </c>
      <c r="I235" s="15">
        <f t="shared" si="43"/>
        <v>3.7961561514365805E-4</v>
      </c>
      <c r="J235" s="15">
        <f t="shared" si="44"/>
        <v>1.0003796156151437</v>
      </c>
      <c r="K235">
        <f t="shared" si="45"/>
        <v>-6.4028837680207326E-2</v>
      </c>
      <c r="L235" s="36">
        <f t="shared" si="46"/>
        <v>4.0996920546783376E-3</v>
      </c>
      <c r="O235" s="7">
        <f t="shared" si="47"/>
        <v>-0.93268494288477111</v>
      </c>
    </row>
    <row r="236" spans="1:15" ht="15.75" x14ac:dyDescent="0.25">
      <c r="A236" s="4">
        <v>42594</v>
      </c>
      <c r="B236">
        <v>6.35</v>
      </c>
      <c r="C236">
        <f t="shared" si="40"/>
        <v>-4.0785498489426052E-2</v>
      </c>
      <c r="D236">
        <v>1.4647000000000001</v>
      </c>
      <c r="E236">
        <v>1.5135000000000001</v>
      </c>
      <c r="F236">
        <v>9.1094000000000008</v>
      </c>
      <c r="G236">
        <f t="shared" si="41"/>
        <v>10.622900000000001</v>
      </c>
      <c r="H236">
        <f t="shared" si="42"/>
        <v>14.856038180000002</v>
      </c>
      <c r="I236" s="15">
        <f t="shared" si="43"/>
        <v>3.7954958950159323E-4</v>
      </c>
      <c r="J236" s="15">
        <f t="shared" si="44"/>
        <v>1.0003795495895016</v>
      </c>
      <c r="K236">
        <f t="shared" si="45"/>
        <v>-4.1165048078927645E-2</v>
      </c>
      <c r="L236" s="36">
        <f t="shared" si="46"/>
        <v>1.6945611833404247E-3</v>
      </c>
      <c r="O236" s="7">
        <f t="shared" si="47"/>
        <v>-0.59765098606000067</v>
      </c>
    </row>
    <row r="237" spans="1:15" ht="15.75" x14ac:dyDescent="0.25">
      <c r="A237" s="4">
        <v>42597</v>
      </c>
      <c r="B237">
        <v>6.7</v>
      </c>
      <c r="C237">
        <f t="shared" si="40"/>
        <v>5.5118110236220562E-2</v>
      </c>
      <c r="D237">
        <v>1.4748999999999999</v>
      </c>
      <c r="E237">
        <v>1.5575999999999999</v>
      </c>
      <c r="F237">
        <v>9.1056000000000008</v>
      </c>
      <c r="G237">
        <f t="shared" si="41"/>
        <v>10.6632</v>
      </c>
      <c r="H237">
        <f t="shared" si="42"/>
        <v>14.987449439999999</v>
      </c>
      <c r="I237" s="15">
        <f t="shared" si="43"/>
        <v>3.8268361871440781E-4</v>
      </c>
      <c r="J237" s="15">
        <f t="shared" si="44"/>
        <v>1.0003826836187144</v>
      </c>
      <c r="K237">
        <f t="shared" si="45"/>
        <v>5.4735426617506154E-2</v>
      </c>
      <c r="L237" s="36">
        <f t="shared" si="46"/>
        <v>2.995966927000401E-3</v>
      </c>
      <c r="O237" s="7">
        <f t="shared" si="47"/>
        <v>0.80767415263984921</v>
      </c>
    </row>
    <row r="238" spans="1:15" ht="15.75" x14ac:dyDescent="0.25">
      <c r="A238" s="4">
        <v>42598</v>
      </c>
      <c r="B238">
        <v>6.35</v>
      </c>
      <c r="C238">
        <f t="shared" si="40"/>
        <v>-5.2238805970149335E-2</v>
      </c>
      <c r="D238">
        <v>1.4823</v>
      </c>
      <c r="E238">
        <v>1.5746</v>
      </c>
      <c r="F238">
        <v>9.1153999999999993</v>
      </c>
      <c r="G238">
        <f t="shared" si="41"/>
        <v>10.69</v>
      </c>
      <c r="H238">
        <f t="shared" si="42"/>
        <v>15.086357419999999</v>
      </c>
      <c r="I238" s="15">
        <f t="shared" si="43"/>
        <v>3.850401216707322E-4</v>
      </c>
      <c r="J238" s="15">
        <f t="shared" si="44"/>
        <v>1.0003850401216707</v>
      </c>
      <c r="K238">
        <f t="shared" si="45"/>
        <v>-5.2623846091820067E-2</v>
      </c>
      <c r="L238" s="36">
        <f t="shared" si="46"/>
        <v>2.769269177495566E-3</v>
      </c>
      <c r="O238" s="7">
        <f t="shared" si="47"/>
        <v>-0.76548221929299143</v>
      </c>
    </row>
    <row r="239" spans="1:15" ht="15.75" x14ac:dyDescent="0.25">
      <c r="A239" s="4">
        <v>42599</v>
      </c>
      <c r="B239">
        <v>6.28</v>
      </c>
      <c r="C239">
        <f t="shared" si="40"/>
        <v>-1.1023622047244001E-2</v>
      </c>
      <c r="D239">
        <v>1.4818</v>
      </c>
      <c r="E239">
        <v>1.5491000000000001</v>
      </c>
      <c r="F239">
        <v>9.0801999999999996</v>
      </c>
      <c r="G239">
        <f t="shared" si="41"/>
        <v>10.629300000000001</v>
      </c>
      <c r="H239">
        <f t="shared" si="42"/>
        <v>15.004140360000001</v>
      </c>
      <c r="I239" s="15">
        <f t="shared" si="43"/>
        <v>3.8308142505805165E-4</v>
      </c>
      <c r="J239" s="15">
        <f t="shared" si="44"/>
        <v>1.0003830814250581</v>
      </c>
      <c r="K239">
        <f t="shared" si="45"/>
        <v>-1.1406703472302052E-2</v>
      </c>
      <c r="L239" s="36">
        <f t="shared" si="46"/>
        <v>1.301128841050277E-4</v>
      </c>
      <c r="O239" s="7">
        <f t="shared" si="47"/>
        <v>-0.16153483052796822</v>
      </c>
    </row>
    <row r="240" spans="1:15" ht="15.75" x14ac:dyDescent="0.25">
      <c r="A240" s="4">
        <v>42600</v>
      </c>
      <c r="B240">
        <v>6.33</v>
      </c>
      <c r="C240">
        <f t="shared" si="40"/>
        <v>7.9617834394904181E-3</v>
      </c>
      <c r="D240">
        <v>1.482</v>
      </c>
      <c r="E240">
        <v>1.5356000000000001</v>
      </c>
      <c r="F240">
        <v>9.0690000000000008</v>
      </c>
      <c r="G240">
        <f t="shared" si="41"/>
        <v>10.604600000000001</v>
      </c>
      <c r="H240">
        <f t="shared" si="42"/>
        <v>14.975858000000002</v>
      </c>
      <c r="I240" s="15">
        <f t="shared" si="43"/>
        <v>3.824073179525822E-4</v>
      </c>
      <c r="J240" s="15">
        <f t="shared" si="44"/>
        <v>1.0003824073179526</v>
      </c>
      <c r="K240">
        <f t="shared" si="45"/>
        <v>7.5793761215378359E-3</v>
      </c>
      <c r="L240" s="36">
        <f t="shared" si="46"/>
        <v>5.7446942391737927E-5</v>
      </c>
      <c r="O240" s="7">
        <f t="shared" si="47"/>
        <v>0.11666812714429063</v>
      </c>
    </row>
    <row r="241" spans="1:15" ht="15.75" x14ac:dyDescent="0.25">
      <c r="A241" s="4">
        <v>42601</v>
      </c>
      <c r="B241">
        <v>6.09</v>
      </c>
      <c r="C241">
        <f t="shared" si="40"/>
        <v>-3.7914691943127993E-2</v>
      </c>
      <c r="D241">
        <v>1.4853000000000001</v>
      </c>
      <c r="E241">
        <v>1.5781000000000001</v>
      </c>
      <c r="F241">
        <v>9.0805000000000007</v>
      </c>
      <c r="G241">
        <f t="shared" si="41"/>
        <v>10.6586</v>
      </c>
      <c r="H241">
        <f t="shared" si="42"/>
        <v>15.065366650000001</v>
      </c>
      <c r="I241" s="15">
        <f t="shared" si="43"/>
        <v>3.8454018113642796E-4</v>
      </c>
      <c r="J241" s="15">
        <f t="shared" si="44"/>
        <v>1.0003845401811364</v>
      </c>
      <c r="K241">
        <f t="shared" si="45"/>
        <v>-3.8299232124264421E-2</v>
      </c>
      <c r="L241" s="36">
        <f t="shared" si="46"/>
        <v>1.4668311813082879E-3</v>
      </c>
      <c r="O241" s="7">
        <f t="shared" si="47"/>
        <v>-0.55558357419233995</v>
      </c>
    </row>
    <row r="242" spans="1:15" ht="15.75" x14ac:dyDescent="0.25">
      <c r="A242" s="4">
        <v>42604</v>
      </c>
      <c r="B242">
        <v>6.25</v>
      </c>
      <c r="C242">
        <f t="shared" si="40"/>
        <v>2.6272577996715951E-2</v>
      </c>
      <c r="D242">
        <v>1.4859</v>
      </c>
      <c r="E242">
        <v>1.5424</v>
      </c>
      <c r="F242">
        <v>9.1072000000000006</v>
      </c>
      <c r="G242">
        <f t="shared" si="41"/>
        <v>10.649600000000001</v>
      </c>
      <c r="H242">
        <f t="shared" si="42"/>
        <v>15.074788480000002</v>
      </c>
      <c r="I242" s="15">
        <f t="shared" si="43"/>
        <v>3.8476459362102311E-4</v>
      </c>
      <c r="J242" s="15">
        <f t="shared" si="44"/>
        <v>1.000384764593621</v>
      </c>
      <c r="K242">
        <f t="shared" si="45"/>
        <v>2.5887813403094928E-2</v>
      </c>
      <c r="L242" s="36">
        <f t="shared" si="46"/>
        <v>6.7017888279346139E-4</v>
      </c>
      <c r="O242" s="7">
        <f t="shared" si="47"/>
        <v>0.3849856622482225</v>
      </c>
    </row>
    <row r="243" spans="1:15" ht="15.75" x14ac:dyDescent="0.25">
      <c r="A243" s="4">
        <v>42605</v>
      </c>
      <c r="B243">
        <v>6.27</v>
      </c>
      <c r="C243">
        <f t="shared" si="40"/>
        <v>3.1999999999999316E-3</v>
      </c>
      <c r="D243">
        <v>1.4858</v>
      </c>
      <c r="E243">
        <v>1.5457999999999998</v>
      </c>
      <c r="F243">
        <v>9.1029</v>
      </c>
      <c r="G243">
        <f t="shared" si="41"/>
        <v>10.6487</v>
      </c>
      <c r="H243">
        <f t="shared" si="42"/>
        <v>15.07088882</v>
      </c>
      <c r="I243" s="15">
        <f t="shared" si="43"/>
        <v>3.8467171236034048E-4</v>
      </c>
      <c r="J243" s="15">
        <f t="shared" si="44"/>
        <v>1.0003846717123603</v>
      </c>
      <c r="K243">
        <f t="shared" si="45"/>
        <v>2.8153282876395912E-3</v>
      </c>
      <c r="L243" s="36">
        <f t="shared" si="46"/>
        <v>7.926073367183673E-6</v>
      </c>
      <c r="O243" s="7">
        <f t="shared" si="47"/>
        <v>4.6891253661832458E-2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Cover CLF</vt:lpstr>
      <vt:lpstr>Cliffs</vt:lpstr>
      <vt:lpstr>Actual Returns</vt:lpstr>
      <vt:lpstr>Mean Adj Return</vt:lpstr>
      <vt:lpstr>GSAR</vt:lpstr>
      <vt:lpstr>Market Adj Return</vt:lpstr>
      <vt:lpstr>GSAR Mark</vt:lpstr>
      <vt:lpstr>CAPM Adj Return</vt:lpstr>
      <vt:lpstr>GSAR Capm</vt:lpstr>
      <vt:lpstr>Cover ETRM</vt:lpstr>
      <vt:lpstr>Enteromedics</vt:lpstr>
      <vt:lpstr>Actual Returns (2)</vt:lpstr>
      <vt:lpstr>Mean Adj Return (2)</vt:lpstr>
      <vt:lpstr>GSAR (2)</vt:lpstr>
      <vt:lpstr>Market Adj Return (2)</vt:lpstr>
      <vt:lpstr>GSAR Mark (2)</vt:lpstr>
      <vt:lpstr>CAPM Adj Return (2)</vt:lpstr>
      <vt:lpstr>GSAR Capm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Arthur Vryghem</dc:creator>
  <cp:lastModifiedBy>Arthur Vryghem</cp:lastModifiedBy>
  <dcterms:created xsi:type="dcterms:W3CDTF">2017-05-13T12:43:57Z</dcterms:created>
  <dcterms:modified xsi:type="dcterms:W3CDTF">2017-05-30T07:57:11Z</dcterms:modified>
</cp:coreProperties>
</file>