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r\OneDrive\Thesis\Final\"/>
    </mc:Choice>
  </mc:AlternateContent>
  <bookViews>
    <workbookView xWindow="0" yWindow="0" windowWidth="28800" windowHeight="12210" activeTab="9"/>
  </bookViews>
  <sheets>
    <sheet name="Cover EPE" sheetId="1" r:id="rId1"/>
    <sheet name="EP" sheetId="2" r:id="rId2"/>
    <sheet name="Actual Returns" sheetId="3" r:id="rId3"/>
    <sheet name="Mean Adj Return" sheetId="4" r:id="rId4"/>
    <sheet name="GSAR" sheetId="6" r:id="rId5"/>
    <sheet name="Market Adj Return" sheetId="5" r:id="rId6"/>
    <sheet name="GSAR Mark" sheetId="7" r:id="rId7"/>
    <sheet name="CAPM Adj Return" sheetId="9" r:id="rId8"/>
    <sheet name="GSAR Capm" sheetId="8" r:id="rId9"/>
    <sheet name="Cover JCP" sheetId="10" r:id="rId10"/>
    <sheet name="JC Penney" sheetId="11" r:id="rId11"/>
    <sheet name="Actual Returns (2)" sheetId="12" r:id="rId12"/>
    <sheet name="Mean Adj Return (2)" sheetId="13" r:id="rId13"/>
    <sheet name="GSAR (2)" sheetId="14" r:id="rId14"/>
    <sheet name="Market Adj Return (2)" sheetId="15" r:id="rId15"/>
    <sheet name="GSAR Mark (2)" sheetId="16" r:id="rId16"/>
    <sheet name="CAPM Adj Return (2)" sheetId="17" r:id="rId17"/>
    <sheet name="GSAR CAPM (2)" sheetId="18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8" l="1"/>
  <c r="H3" i="18"/>
  <c r="I3" i="18"/>
  <c r="C4" i="18"/>
  <c r="G4" i="18"/>
  <c r="H4" i="18"/>
  <c r="I4" i="18" s="1"/>
  <c r="J4" i="18" s="1"/>
  <c r="C5" i="18"/>
  <c r="G5" i="18"/>
  <c r="H5" i="18"/>
  <c r="I5" i="18" s="1"/>
  <c r="J5" i="18"/>
  <c r="K5" i="18"/>
  <c r="L5" i="18" s="1"/>
  <c r="C6" i="18"/>
  <c r="G6" i="18"/>
  <c r="H6" i="18"/>
  <c r="I6" i="18" s="1"/>
  <c r="J6" i="18" s="1"/>
  <c r="C7" i="18"/>
  <c r="G7" i="18"/>
  <c r="H7" i="18"/>
  <c r="I7" i="18" s="1"/>
  <c r="J7" i="18"/>
  <c r="K7" i="18"/>
  <c r="L7" i="18" s="1"/>
  <c r="C8" i="18"/>
  <c r="G8" i="18"/>
  <c r="H8" i="18"/>
  <c r="I8" i="18" s="1"/>
  <c r="J8" i="18" s="1"/>
  <c r="C9" i="18"/>
  <c r="G9" i="18"/>
  <c r="H9" i="18"/>
  <c r="I9" i="18" s="1"/>
  <c r="J9" i="18"/>
  <c r="K9" i="18"/>
  <c r="L9" i="18" s="1"/>
  <c r="C10" i="18"/>
  <c r="G10" i="18"/>
  <c r="H10" i="18"/>
  <c r="I10" i="18" s="1"/>
  <c r="J10" i="18" s="1"/>
  <c r="C11" i="18"/>
  <c r="G11" i="18"/>
  <c r="H11" i="18"/>
  <c r="I11" i="18" s="1"/>
  <c r="J11" i="18"/>
  <c r="K11" i="18"/>
  <c r="L11" i="18" s="1"/>
  <c r="C12" i="18"/>
  <c r="G12" i="18"/>
  <c r="H12" i="18"/>
  <c r="I12" i="18" s="1"/>
  <c r="J12" i="18" s="1"/>
  <c r="C13" i="18"/>
  <c r="G13" i="18"/>
  <c r="H13" i="18"/>
  <c r="I13" i="18" s="1"/>
  <c r="J13" i="18"/>
  <c r="K13" i="18"/>
  <c r="L13" i="18" s="1"/>
  <c r="C14" i="18"/>
  <c r="G14" i="18"/>
  <c r="H14" i="18"/>
  <c r="I14" i="18" s="1"/>
  <c r="J14" i="18" s="1"/>
  <c r="C15" i="18"/>
  <c r="G15" i="18"/>
  <c r="H15" i="18"/>
  <c r="I15" i="18" s="1"/>
  <c r="J15" i="18"/>
  <c r="K15" i="18"/>
  <c r="L15" i="18" s="1"/>
  <c r="C16" i="18"/>
  <c r="G16" i="18"/>
  <c r="H16" i="18"/>
  <c r="I16" i="18" s="1"/>
  <c r="J16" i="18" s="1"/>
  <c r="C17" i="18"/>
  <c r="G17" i="18"/>
  <c r="H17" i="18"/>
  <c r="I17" i="18" s="1"/>
  <c r="J17" i="18"/>
  <c r="K17" i="18"/>
  <c r="L17" i="18" s="1"/>
  <c r="C18" i="18"/>
  <c r="G18" i="18"/>
  <c r="H18" i="18"/>
  <c r="I18" i="18" s="1"/>
  <c r="J18" i="18"/>
  <c r="C19" i="18"/>
  <c r="G19" i="18"/>
  <c r="H19" i="18"/>
  <c r="I19" i="18" s="1"/>
  <c r="J19" i="18"/>
  <c r="K19" i="18"/>
  <c r="L19" i="18" s="1"/>
  <c r="C20" i="18"/>
  <c r="G20" i="18"/>
  <c r="H20" i="18"/>
  <c r="I20" i="18" s="1"/>
  <c r="J20" i="18" s="1"/>
  <c r="C21" i="18"/>
  <c r="G21" i="18"/>
  <c r="H21" i="18"/>
  <c r="I21" i="18" s="1"/>
  <c r="C22" i="18"/>
  <c r="G22" i="18"/>
  <c r="H22" i="18"/>
  <c r="I22" i="18" s="1"/>
  <c r="J22" i="18"/>
  <c r="C23" i="18"/>
  <c r="G23" i="18"/>
  <c r="H23" i="18"/>
  <c r="I23" i="18" s="1"/>
  <c r="J23" i="18"/>
  <c r="K23" i="18"/>
  <c r="L23" i="18" s="1"/>
  <c r="C24" i="18"/>
  <c r="G24" i="18"/>
  <c r="H24" i="18"/>
  <c r="I24" i="18" s="1"/>
  <c r="J24" i="18" s="1"/>
  <c r="C25" i="18"/>
  <c r="G25" i="18"/>
  <c r="H25" i="18" s="1"/>
  <c r="I25" i="18" s="1"/>
  <c r="C26" i="18"/>
  <c r="G26" i="18"/>
  <c r="H26" i="18" s="1"/>
  <c r="I26" i="18"/>
  <c r="J26" i="18"/>
  <c r="K26" i="18"/>
  <c r="L26" i="18" s="1"/>
  <c r="C27" i="18"/>
  <c r="G27" i="18"/>
  <c r="H27" i="18" s="1"/>
  <c r="I27" i="18" s="1"/>
  <c r="C28" i="18"/>
  <c r="G28" i="18"/>
  <c r="H28" i="18" s="1"/>
  <c r="I28" i="18"/>
  <c r="J28" i="18"/>
  <c r="K28" i="18"/>
  <c r="L28" i="18" s="1"/>
  <c r="C29" i="18"/>
  <c r="G29" i="18"/>
  <c r="H29" i="18"/>
  <c r="I29" i="18" s="1"/>
  <c r="C30" i="18"/>
  <c r="G30" i="18"/>
  <c r="H30" i="18" s="1"/>
  <c r="I30" i="18" s="1"/>
  <c r="J30" i="18"/>
  <c r="K30" i="18"/>
  <c r="L30" i="18" s="1"/>
  <c r="C31" i="18"/>
  <c r="G31" i="18"/>
  <c r="H31" i="18"/>
  <c r="I31" i="18" s="1"/>
  <c r="C32" i="18"/>
  <c r="G32" i="18"/>
  <c r="H32" i="18" s="1"/>
  <c r="I32" i="18" s="1"/>
  <c r="J32" i="18"/>
  <c r="K32" i="18"/>
  <c r="L32" i="18" s="1"/>
  <c r="C33" i="18"/>
  <c r="G33" i="18"/>
  <c r="H33" i="18"/>
  <c r="I33" i="18" s="1"/>
  <c r="C34" i="18"/>
  <c r="G34" i="18"/>
  <c r="H34" i="18" s="1"/>
  <c r="I34" i="18" s="1"/>
  <c r="J34" i="18"/>
  <c r="K34" i="18"/>
  <c r="L34" i="18" s="1"/>
  <c r="C35" i="18"/>
  <c r="G35" i="18"/>
  <c r="H35" i="18"/>
  <c r="I35" i="18" s="1"/>
  <c r="C36" i="18"/>
  <c r="G36" i="18"/>
  <c r="H36" i="18" s="1"/>
  <c r="I36" i="18" s="1"/>
  <c r="J36" i="18"/>
  <c r="K36" i="18"/>
  <c r="L36" i="18" s="1"/>
  <c r="C37" i="18"/>
  <c r="G37" i="18"/>
  <c r="H37" i="18"/>
  <c r="I37" i="18" s="1"/>
  <c r="C38" i="18"/>
  <c r="G38" i="18"/>
  <c r="H38" i="18" s="1"/>
  <c r="I38" i="18" s="1"/>
  <c r="J38" i="18"/>
  <c r="K38" i="18"/>
  <c r="L38" i="18" s="1"/>
  <c r="C39" i="18"/>
  <c r="G39" i="18"/>
  <c r="H39" i="18" s="1"/>
  <c r="I39" i="18" s="1"/>
  <c r="C40" i="18"/>
  <c r="G40" i="18"/>
  <c r="H40" i="18" s="1"/>
  <c r="I40" i="18" s="1"/>
  <c r="J40" i="18" s="1"/>
  <c r="C41" i="18"/>
  <c r="G41" i="18"/>
  <c r="H41" i="18" s="1"/>
  <c r="I41" i="18" s="1"/>
  <c r="C42" i="18"/>
  <c r="G42" i="18"/>
  <c r="H42" i="18" s="1"/>
  <c r="I42" i="18" s="1"/>
  <c r="J42" i="18"/>
  <c r="K42" i="18"/>
  <c r="L42" i="18" s="1"/>
  <c r="C43" i="18"/>
  <c r="G43" i="18"/>
  <c r="H43" i="18" s="1"/>
  <c r="I43" i="18"/>
  <c r="C44" i="18"/>
  <c r="G44" i="18"/>
  <c r="H44" i="18" s="1"/>
  <c r="I44" i="18"/>
  <c r="C45" i="18"/>
  <c r="G45" i="18"/>
  <c r="H45" i="18" s="1"/>
  <c r="I45" i="18" s="1"/>
  <c r="C46" i="18"/>
  <c r="G46" i="18"/>
  <c r="H46" i="18" s="1"/>
  <c r="I46" i="18"/>
  <c r="C47" i="18"/>
  <c r="G47" i="18"/>
  <c r="H47" i="18" s="1"/>
  <c r="I47" i="18" s="1"/>
  <c r="J47" i="18" s="1"/>
  <c r="K47" i="18"/>
  <c r="L47" i="18" s="1"/>
  <c r="C48" i="18"/>
  <c r="G48" i="18"/>
  <c r="H48" i="18" s="1"/>
  <c r="I48" i="18"/>
  <c r="C49" i="18"/>
  <c r="G49" i="18"/>
  <c r="H49" i="18" s="1"/>
  <c r="I49" i="18" s="1"/>
  <c r="C50" i="18"/>
  <c r="G50" i="18"/>
  <c r="H50" i="18" s="1"/>
  <c r="I50" i="18"/>
  <c r="C51" i="18"/>
  <c r="G51" i="18"/>
  <c r="H51" i="18" s="1"/>
  <c r="I51" i="18" s="1"/>
  <c r="J51" i="18" s="1"/>
  <c r="K51" i="18"/>
  <c r="L51" i="18" s="1"/>
  <c r="C52" i="18"/>
  <c r="G52" i="18"/>
  <c r="H52" i="18" s="1"/>
  <c r="I52" i="18" s="1"/>
  <c r="K52" i="18" s="1"/>
  <c r="L52" i="18" s="1"/>
  <c r="J52" i="18"/>
  <c r="C53" i="18"/>
  <c r="K53" i="18" s="1"/>
  <c r="G53" i="18"/>
  <c r="H53" i="18"/>
  <c r="I53" i="18"/>
  <c r="J53" i="18" s="1"/>
  <c r="L53" i="18"/>
  <c r="C54" i="18"/>
  <c r="G54" i="18"/>
  <c r="H54" i="18" s="1"/>
  <c r="I54" i="18" s="1"/>
  <c r="C55" i="18"/>
  <c r="G55" i="18"/>
  <c r="H55" i="18"/>
  <c r="I55" i="18"/>
  <c r="J55" i="18" s="1"/>
  <c r="C56" i="18"/>
  <c r="G56" i="18"/>
  <c r="H56" i="18" s="1"/>
  <c r="I56" i="18" s="1"/>
  <c r="K56" i="18" s="1"/>
  <c r="L56" i="18" s="1"/>
  <c r="J56" i="18"/>
  <c r="C57" i="18"/>
  <c r="K57" i="18" s="1"/>
  <c r="G57" i="18"/>
  <c r="H57" i="18"/>
  <c r="I57" i="18"/>
  <c r="J57" i="18" s="1"/>
  <c r="L57" i="18"/>
  <c r="C58" i="18"/>
  <c r="G58" i="18"/>
  <c r="H58" i="18" s="1"/>
  <c r="I58" i="18" s="1"/>
  <c r="K58" i="18" s="1"/>
  <c r="L58" i="18" s="1"/>
  <c r="J58" i="18"/>
  <c r="C59" i="18"/>
  <c r="K59" i="18" s="1"/>
  <c r="G59" i="18"/>
  <c r="H59" i="18"/>
  <c r="I59" i="18"/>
  <c r="J59" i="18" s="1"/>
  <c r="L59" i="18"/>
  <c r="C60" i="18"/>
  <c r="G60" i="18"/>
  <c r="H60" i="18" s="1"/>
  <c r="I60" i="18" s="1"/>
  <c r="K60" i="18" s="1"/>
  <c r="L60" i="18" s="1"/>
  <c r="J60" i="18"/>
  <c r="C61" i="18"/>
  <c r="K61" i="18" s="1"/>
  <c r="G61" i="18"/>
  <c r="H61" i="18"/>
  <c r="I61" i="18"/>
  <c r="J61" i="18" s="1"/>
  <c r="L61" i="18"/>
  <c r="C62" i="18"/>
  <c r="G62" i="18"/>
  <c r="H62" i="18" s="1"/>
  <c r="I62" i="18" s="1"/>
  <c r="C63" i="18"/>
  <c r="G63" i="18"/>
  <c r="H63" i="18"/>
  <c r="I63" i="18"/>
  <c r="J63" i="18" s="1"/>
  <c r="C64" i="18"/>
  <c r="G64" i="18"/>
  <c r="H64" i="18" s="1"/>
  <c r="I64" i="18" s="1"/>
  <c r="K64" i="18" s="1"/>
  <c r="L64" i="18" s="1"/>
  <c r="J64" i="18"/>
  <c r="C65" i="18"/>
  <c r="K65" i="18" s="1"/>
  <c r="G65" i="18"/>
  <c r="H65" i="18"/>
  <c r="I65" i="18"/>
  <c r="J65" i="18" s="1"/>
  <c r="L65" i="18"/>
  <c r="C66" i="18"/>
  <c r="G66" i="18"/>
  <c r="H66" i="18" s="1"/>
  <c r="I66" i="18" s="1"/>
  <c r="K66" i="18" s="1"/>
  <c r="L66" i="18" s="1"/>
  <c r="J66" i="18"/>
  <c r="C67" i="18"/>
  <c r="K67" i="18" s="1"/>
  <c r="G67" i="18"/>
  <c r="H67" i="18"/>
  <c r="I67" i="18"/>
  <c r="J67" i="18" s="1"/>
  <c r="L67" i="18"/>
  <c r="C68" i="18"/>
  <c r="G68" i="18"/>
  <c r="H68" i="18" s="1"/>
  <c r="I68" i="18" s="1"/>
  <c r="C69" i="18"/>
  <c r="K69" i="18" s="1"/>
  <c r="G69" i="18"/>
  <c r="H69" i="18"/>
  <c r="I69" i="18"/>
  <c r="J69" i="18" s="1"/>
  <c r="L69" i="18"/>
  <c r="C70" i="18"/>
  <c r="G70" i="18"/>
  <c r="H70" i="18" s="1"/>
  <c r="I70" i="18" s="1"/>
  <c r="C71" i="18"/>
  <c r="G71" i="18"/>
  <c r="H71" i="18"/>
  <c r="I71" i="18"/>
  <c r="J71" i="18" s="1"/>
  <c r="C72" i="18"/>
  <c r="G72" i="18"/>
  <c r="H72" i="18" s="1"/>
  <c r="I72" i="18" s="1"/>
  <c r="K72" i="18" s="1"/>
  <c r="L72" i="18" s="1"/>
  <c r="J72" i="18"/>
  <c r="C73" i="18"/>
  <c r="K73" i="18" s="1"/>
  <c r="L73" i="18" s="1"/>
  <c r="G73" i="18"/>
  <c r="H73" i="18"/>
  <c r="I73" i="18"/>
  <c r="J73" i="18"/>
  <c r="C74" i="18"/>
  <c r="G74" i="18"/>
  <c r="H74" i="18" s="1"/>
  <c r="I74" i="18" s="1"/>
  <c r="C75" i="18"/>
  <c r="G75" i="18"/>
  <c r="H75" i="18"/>
  <c r="I75" i="18"/>
  <c r="J75" i="18"/>
  <c r="C76" i="18"/>
  <c r="G76" i="18"/>
  <c r="H76" i="18"/>
  <c r="I76" i="18" s="1"/>
  <c r="C77" i="18"/>
  <c r="K77" i="18" s="1"/>
  <c r="L77" i="18" s="1"/>
  <c r="G77" i="18"/>
  <c r="H77" i="18" s="1"/>
  <c r="I77" i="18"/>
  <c r="J77" i="18"/>
  <c r="C78" i="18"/>
  <c r="G78" i="18"/>
  <c r="H78" i="18"/>
  <c r="I78" i="18" s="1"/>
  <c r="C79" i="18"/>
  <c r="K79" i="18" s="1"/>
  <c r="L79" i="18" s="1"/>
  <c r="G79" i="18"/>
  <c r="H79" i="18" s="1"/>
  <c r="I79" i="18"/>
  <c r="J79" i="18"/>
  <c r="C80" i="18"/>
  <c r="G80" i="18"/>
  <c r="H80" i="18"/>
  <c r="I80" i="18" s="1"/>
  <c r="C81" i="18"/>
  <c r="K81" i="18" s="1"/>
  <c r="L81" i="18" s="1"/>
  <c r="G81" i="18"/>
  <c r="H81" i="18" s="1"/>
  <c r="I81" i="18"/>
  <c r="J81" i="18"/>
  <c r="C82" i="18"/>
  <c r="G82" i="18"/>
  <c r="H82" i="18"/>
  <c r="I82" i="18" s="1"/>
  <c r="C83" i="18"/>
  <c r="K83" i="18" s="1"/>
  <c r="L83" i="18" s="1"/>
  <c r="G83" i="18"/>
  <c r="H83" i="18" s="1"/>
  <c r="I83" i="18"/>
  <c r="J83" i="18"/>
  <c r="C84" i="18"/>
  <c r="G84" i="18"/>
  <c r="H84" i="18" s="1"/>
  <c r="I84" i="18" s="1"/>
  <c r="C85" i="18"/>
  <c r="K85" i="18" s="1"/>
  <c r="L85" i="18" s="1"/>
  <c r="G85" i="18"/>
  <c r="H85" i="18" s="1"/>
  <c r="I85" i="18"/>
  <c r="J85" i="18"/>
  <c r="C86" i="18"/>
  <c r="G86" i="18"/>
  <c r="H86" i="18"/>
  <c r="I86" i="18" s="1"/>
  <c r="C87" i="18"/>
  <c r="K87" i="18" s="1"/>
  <c r="L87" i="18" s="1"/>
  <c r="G87" i="18"/>
  <c r="H87" i="18" s="1"/>
  <c r="I87" i="18"/>
  <c r="J87" i="18"/>
  <c r="C88" i="18"/>
  <c r="G88" i="18"/>
  <c r="H88" i="18"/>
  <c r="I88" i="18" s="1"/>
  <c r="C89" i="18"/>
  <c r="K89" i="18" s="1"/>
  <c r="L89" i="18" s="1"/>
  <c r="G89" i="18"/>
  <c r="H89" i="18" s="1"/>
  <c r="I89" i="18"/>
  <c r="J89" i="18"/>
  <c r="C90" i="18"/>
  <c r="G90" i="18"/>
  <c r="H90" i="18"/>
  <c r="I90" i="18" s="1"/>
  <c r="C91" i="18"/>
  <c r="K91" i="18" s="1"/>
  <c r="L91" i="18" s="1"/>
  <c r="G91" i="18"/>
  <c r="H91" i="18" s="1"/>
  <c r="I91" i="18"/>
  <c r="J91" i="18"/>
  <c r="C92" i="18"/>
  <c r="G92" i="18"/>
  <c r="H92" i="18" s="1"/>
  <c r="I92" i="18" s="1"/>
  <c r="C93" i="18"/>
  <c r="K93" i="18" s="1"/>
  <c r="L93" i="18" s="1"/>
  <c r="G93" i="18"/>
  <c r="H93" i="18" s="1"/>
  <c r="I93" i="18"/>
  <c r="J93" i="18"/>
  <c r="C94" i="18"/>
  <c r="G94" i="18"/>
  <c r="H94" i="18"/>
  <c r="I94" i="18" s="1"/>
  <c r="C95" i="18"/>
  <c r="K95" i="18" s="1"/>
  <c r="L95" i="18" s="1"/>
  <c r="G95" i="18"/>
  <c r="H95" i="18" s="1"/>
  <c r="I95" i="18"/>
  <c r="J95" i="18"/>
  <c r="C96" i="18"/>
  <c r="G96" i="18"/>
  <c r="H96" i="18" s="1"/>
  <c r="I96" i="18" s="1"/>
  <c r="C97" i="18"/>
  <c r="K97" i="18" s="1"/>
  <c r="L97" i="18" s="1"/>
  <c r="G97" i="18"/>
  <c r="H97" i="18" s="1"/>
  <c r="I97" i="18"/>
  <c r="J97" i="18"/>
  <c r="C98" i="18"/>
  <c r="G98" i="18"/>
  <c r="H98" i="18"/>
  <c r="I98" i="18" s="1"/>
  <c r="C99" i="18"/>
  <c r="K99" i="18" s="1"/>
  <c r="L99" i="18" s="1"/>
  <c r="G99" i="18"/>
  <c r="H99" i="18" s="1"/>
  <c r="I99" i="18"/>
  <c r="J99" i="18"/>
  <c r="C100" i="18"/>
  <c r="G100" i="18"/>
  <c r="H100" i="18" s="1"/>
  <c r="I100" i="18" s="1"/>
  <c r="C101" i="18"/>
  <c r="K101" i="18" s="1"/>
  <c r="L101" i="18" s="1"/>
  <c r="G101" i="18"/>
  <c r="H101" i="18" s="1"/>
  <c r="I101" i="18"/>
  <c r="J101" i="18"/>
  <c r="C102" i="18"/>
  <c r="G102" i="18"/>
  <c r="H102" i="18"/>
  <c r="I102" i="18" s="1"/>
  <c r="J102" i="18" s="1"/>
  <c r="K102" i="18"/>
  <c r="L102" i="18" s="1"/>
  <c r="C103" i="18"/>
  <c r="G103" i="18"/>
  <c r="H103" i="18"/>
  <c r="I103" i="18"/>
  <c r="J103" i="18"/>
  <c r="C104" i="18"/>
  <c r="G104" i="18"/>
  <c r="H104" i="18" s="1"/>
  <c r="I104" i="18" s="1"/>
  <c r="C105" i="18"/>
  <c r="G105" i="18"/>
  <c r="H105" i="18"/>
  <c r="I105" i="18"/>
  <c r="J105" i="18" s="1"/>
  <c r="C106" i="18"/>
  <c r="G106" i="18"/>
  <c r="H106" i="18" s="1"/>
  <c r="I106" i="18" s="1"/>
  <c r="J106" i="18" s="1"/>
  <c r="K106" i="18"/>
  <c r="L106" i="18" s="1"/>
  <c r="C107" i="18"/>
  <c r="G107" i="18"/>
  <c r="H107" i="18"/>
  <c r="I107" i="18"/>
  <c r="J107" i="18" s="1"/>
  <c r="C108" i="18"/>
  <c r="G108" i="18"/>
  <c r="H108" i="18"/>
  <c r="I108" i="18" s="1"/>
  <c r="J108" i="18" s="1"/>
  <c r="K108" i="18"/>
  <c r="L108" i="18"/>
  <c r="C109" i="18"/>
  <c r="K109" i="18" s="1"/>
  <c r="L109" i="18" s="1"/>
  <c r="G109" i="18"/>
  <c r="H109" i="18"/>
  <c r="I109" i="18"/>
  <c r="J109" i="18"/>
  <c r="C110" i="18"/>
  <c r="G110" i="18"/>
  <c r="H110" i="18" s="1"/>
  <c r="I110" i="18" s="1"/>
  <c r="C111" i="18"/>
  <c r="G111" i="18"/>
  <c r="H111" i="18"/>
  <c r="I111" i="18"/>
  <c r="J111" i="18" s="1"/>
  <c r="C112" i="18"/>
  <c r="G112" i="18"/>
  <c r="H112" i="18"/>
  <c r="I112" i="18" s="1"/>
  <c r="C113" i="18"/>
  <c r="G113" i="18"/>
  <c r="H113" i="18"/>
  <c r="I113" i="18"/>
  <c r="J113" i="18"/>
  <c r="C114" i="18"/>
  <c r="G114" i="18"/>
  <c r="H114" i="18" s="1"/>
  <c r="I114" i="18" s="1"/>
  <c r="C115" i="18"/>
  <c r="G115" i="18"/>
  <c r="H115" i="18"/>
  <c r="I115" i="18"/>
  <c r="J115" i="18" s="1"/>
  <c r="C116" i="18"/>
  <c r="G116" i="18"/>
  <c r="H116" i="18"/>
  <c r="I116" i="18" s="1"/>
  <c r="J116" i="18" s="1"/>
  <c r="K116" i="18"/>
  <c r="L116" i="18" s="1"/>
  <c r="C117" i="18"/>
  <c r="G117" i="18"/>
  <c r="H117" i="18"/>
  <c r="I117" i="18"/>
  <c r="J117" i="18"/>
  <c r="C118" i="18"/>
  <c r="G118" i="18"/>
  <c r="H118" i="18"/>
  <c r="I118" i="18" s="1"/>
  <c r="C119" i="18"/>
  <c r="K119" i="18" s="1"/>
  <c r="L119" i="18" s="1"/>
  <c r="G119" i="18"/>
  <c r="H119" i="18"/>
  <c r="I119" i="18"/>
  <c r="J119" i="18"/>
  <c r="C120" i="18"/>
  <c r="G120" i="18"/>
  <c r="H120" i="18" s="1"/>
  <c r="I120" i="18" s="1"/>
  <c r="C121" i="18"/>
  <c r="G121" i="18"/>
  <c r="H121" i="18"/>
  <c r="I121" i="18"/>
  <c r="J121" i="18"/>
  <c r="C122" i="18"/>
  <c r="G122" i="18"/>
  <c r="H122" i="18" s="1"/>
  <c r="I122" i="18" s="1"/>
  <c r="J122" i="18" s="1"/>
  <c r="K122" i="18"/>
  <c r="L122" i="18"/>
  <c r="C123" i="18"/>
  <c r="G123" i="18"/>
  <c r="H123" i="18"/>
  <c r="I123" i="18"/>
  <c r="J123" i="18" s="1"/>
  <c r="C124" i="18"/>
  <c r="G124" i="18"/>
  <c r="H124" i="18"/>
  <c r="I124" i="18" s="1"/>
  <c r="J124" i="18" s="1"/>
  <c r="K124" i="18"/>
  <c r="L124" i="18" s="1"/>
  <c r="C125" i="18"/>
  <c r="K125" i="18" s="1"/>
  <c r="L125" i="18" s="1"/>
  <c r="G125" i="18"/>
  <c r="H125" i="18"/>
  <c r="I125" i="18"/>
  <c r="J125" i="18"/>
  <c r="C126" i="18"/>
  <c r="G126" i="18"/>
  <c r="H126" i="18" s="1"/>
  <c r="I126" i="18" s="1"/>
  <c r="Q126" i="18"/>
  <c r="S126" i="18"/>
  <c r="C127" i="18"/>
  <c r="G127" i="18"/>
  <c r="H127" i="18"/>
  <c r="I127" i="18"/>
  <c r="J127" i="18"/>
  <c r="C128" i="18"/>
  <c r="G128" i="18"/>
  <c r="H128" i="18"/>
  <c r="I128" i="18"/>
  <c r="J128" i="18" s="1"/>
  <c r="C129" i="18"/>
  <c r="G129" i="18"/>
  <c r="H129" i="18"/>
  <c r="I129" i="18"/>
  <c r="J129" i="18"/>
  <c r="C130" i="18"/>
  <c r="G130" i="18"/>
  <c r="H130" i="18" s="1"/>
  <c r="I130" i="18" s="1"/>
  <c r="J130" i="18" s="1"/>
  <c r="K130" i="18"/>
  <c r="L130" i="18" s="1"/>
  <c r="C131" i="18"/>
  <c r="G131" i="18"/>
  <c r="H131" i="18"/>
  <c r="I131" i="18"/>
  <c r="J131" i="18"/>
  <c r="C132" i="18"/>
  <c r="G132" i="18"/>
  <c r="H132" i="18"/>
  <c r="I132" i="18" s="1"/>
  <c r="C133" i="18"/>
  <c r="G133" i="18"/>
  <c r="H133" i="18" s="1"/>
  <c r="I133" i="18" s="1"/>
  <c r="J133" i="18" s="1"/>
  <c r="K133" i="18"/>
  <c r="L133" i="18" s="1"/>
  <c r="C134" i="18"/>
  <c r="G134" i="18"/>
  <c r="H134" i="18"/>
  <c r="I134" i="18" s="1"/>
  <c r="C135" i="18"/>
  <c r="G135" i="18"/>
  <c r="H135" i="18" s="1"/>
  <c r="I135" i="18" s="1"/>
  <c r="C136" i="18"/>
  <c r="G136" i="18"/>
  <c r="H136" i="18" s="1"/>
  <c r="I136" i="18" s="1"/>
  <c r="J136" i="18"/>
  <c r="C137" i="18"/>
  <c r="G137" i="18"/>
  <c r="H137" i="18"/>
  <c r="I137" i="18" s="1"/>
  <c r="K137" i="18" s="1"/>
  <c r="L137" i="18" s="1"/>
  <c r="J137" i="18"/>
  <c r="C138" i="18"/>
  <c r="G138" i="18"/>
  <c r="H138" i="18" s="1"/>
  <c r="I138" i="18" s="1"/>
  <c r="J138" i="18"/>
  <c r="C139" i="18"/>
  <c r="G139" i="18"/>
  <c r="H139" i="18" s="1"/>
  <c r="I139" i="18" s="1"/>
  <c r="K139" i="18" s="1"/>
  <c r="J139" i="18"/>
  <c r="L139" i="18"/>
  <c r="C140" i="18"/>
  <c r="G140" i="18"/>
  <c r="H140" i="18" s="1"/>
  <c r="I140" i="18" s="1"/>
  <c r="J140" i="18"/>
  <c r="C141" i="18"/>
  <c r="G141" i="18"/>
  <c r="H141" i="18"/>
  <c r="I141" i="18" s="1"/>
  <c r="K141" i="18" s="1"/>
  <c r="L141" i="18" s="1"/>
  <c r="J141" i="18"/>
  <c r="C142" i="18"/>
  <c r="G142" i="18"/>
  <c r="H142" i="18" s="1"/>
  <c r="I142" i="18" s="1"/>
  <c r="J142" i="18"/>
  <c r="C143" i="18"/>
  <c r="G143" i="18"/>
  <c r="H143" i="18" s="1"/>
  <c r="I143" i="18" s="1"/>
  <c r="K143" i="18" s="1"/>
  <c r="J143" i="18"/>
  <c r="L143" i="18"/>
  <c r="C144" i="18"/>
  <c r="G144" i="18"/>
  <c r="H144" i="18" s="1"/>
  <c r="I144" i="18" s="1"/>
  <c r="J144" i="18"/>
  <c r="K144" i="18"/>
  <c r="L144" i="18" s="1"/>
  <c r="C145" i="18"/>
  <c r="G145" i="18"/>
  <c r="H145" i="18" s="1"/>
  <c r="I145" i="18" s="1"/>
  <c r="C146" i="18"/>
  <c r="G146" i="18"/>
  <c r="H146" i="18" s="1"/>
  <c r="I146" i="18" s="1"/>
  <c r="J146" i="18" s="1"/>
  <c r="C147" i="18"/>
  <c r="G147" i="18"/>
  <c r="H147" i="18" s="1"/>
  <c r="I147" i="18" s="1"/>
  <c r="K147" i="18" s="1"/>
  <c r="L147" i="18" s="1"/>
  <c r="J147" i="18"/>
  <c r="C148" i="18"/>
  <c r="G148" i="18"/>
  <c r="H148" i="18" s="1"/>
  <c r="I148" i="18" s="1"/>
  <c r="J148" i="18"/>
  <c r="C149" i="18"/>
  <c r="G149" i="18"/>
  <c r="H149" i="18" s="1"/>
  <c r="I149" i="18" s="1"/>
  <c r="C150" i="18"/>
  <c r="G150" i="18"/>
  <c r="H150" i="18" s="1"/>
  <c r="I150" i="18" s="1"/>
  <c r="J150" i="18" s="1"/>
  <c r="C151" i="18"/>
  <c r="G151" i="18"/>
  <c r="H151" i="18" s="1"/>
  <c r="I151" i="18" s="1"/>
  <c r="C152" i="18"/>
  <c r="G152" i="18"/>
  <c r="H152" i="18" s="1"/>
  <c r="I152" i="18"/>
  <c r="J152" i="18"/>
  <c r="K152" i="18"/>
  <c r="L152" i="18" s="1"/>
  <c r="C153" i="18"/>
  <c r="K153" i="18" s="1"/>
  <c r="L153" i="18" s="1"/>
  <c r="G153" i="18"/>
  <c r="H153" i="18" s="1"/>
  <c r="I153" i="18"/>
  <c r="J153" i="18" s="1"/>
  <c r="C154" i="18"/>
  <c r="G154" i="18"/>
  <c r="H154" i="18" s="1"/>
  <c r="I154" i="18"/>
  <c r="K154" i="18" s="1"/>
  <c r="L154" i="18" s="1"/>
  <c r="J154" i="18"/>
  <c r="C155" i="18"/>
  <c r="G155" i="18"/>
  <c r="H155" i="18" s="1"/>
  <c r="I155" i="18" s="1"/>
  <c r="J155" i="18" s="1"/>
  <c r="C156" i="18"/>
  <c r="G156" i="18"/>
  <c r="H156" i="18" s="1"/>
  <c r="I156" i="18"/>
  <c r="J156" i="18"/>
  <c r="K156" i="18"/>
  <c r="L156" i="18" s="1"/>
  <c r="C157" i="18"/>
  <c r="K157" i="18" s="1"/>
  <c r="L157" i="18" s="1"/>
  <c r="G157" i="18"/>
  <c r="H157" i="18" s="1"/>
  <c r="I157" i="18"/>
  <c r="J157" i="18" s="1"/>
  <c r="C158" i="18"/>
  <c r="G158" i="18"/>
  <c r="H158" i="18" s="1"/>
  <c r="I158" i="18"/>
  <c r="K158" i="18" s="1"/>
  <c r="L158" i="18" s="1"/>
  <c r="J158" i="18"/>
  <c r="C159" i="18"/>
  <c r="G159" i="18"/>
  <c r="H159" i="18" s="1"/>
  <c r="I159" i="18"/>
  <c r="J159" i="18" s="1"/>
  <c r="C160" i="18"/>
  <c r="G160" i="18"/>
  <c r="H160" i="18" s="1"/>
  <c r="I160" i="18"/>
  <c r="J160" i="18"/>
  <c r="K160" i="18"/>
  <c r="L160" i="18" s="1"/>
  <c r="C161" i="18"/>
  <c r="G161" i="18"/>
  <c r="H161" i="18" s="1"/>
  <c r="I161" i="18"/>
  <c r="J161" i="18" s="1"/>
  <c r="K161" i="18"/>
  <c r="L161" i="18" s="1"/>
  <c r="C162" i="18"/>
  <c r="G162" i="18"/>
  <c r="H162" i="18" s="1"/>
  <c r="I162" i="18"/>
  <c r="C163" i="18"/>
  <c r="G163" i="18"/>
  <c r="H163" i="18" s="1"/>
  <c r="I163" i="18"/>
  <c r="J163" i="18" s="1"/>
  <c r="C164" i="18"/>
  <c r="G164" i="18"/>
  <c r="H164" i="18" s="1"/>
  <c r="I164" i="18"/>
  <c r="J164" i="18"/>
  <c r="K164" i="18"/>
  <c r="L164" i="18" s="1"/>
  <c r="C165" i="18"/>
  <c r="G165" i="18"/>
  <c r="H165" i="18" s="1"/>
  <c r="I165" i="18"/>
  <c r="J165" i="18" s="1"/>
  <c r="K165" i="18"/>
  <c r="L165" i="18" s="1"/>
  <c r="C166" i="18"/>
  <c r="G166" i="18"/>
  <c r="H166" i="18" s="1"/>
  <c r="I166" i="18"/>
  <c r="K166" i="18" s="1"/>
  <c r="L166" i="18" s="1"/>
  <c r="C167" i="18"/>
  <c r="G167" i="18"/>
  <c r="H167" i="18" s="1"/>
  <c r="I167" i="18" s="1"/>
  <c r="J167" i="18" s="1"/>
  <c r="C168" i="18"/>
  <c r="G168" i="18"/>
  <c r="H168" i="18" s="1"/>
  <c r="I168" i="18"/>
  <c r="J168" i="18"/>
  <c r="K168" i="18"/>
  <c r="L168" i="18" s="1"/>
  <c r="C169" i="18"/>
  <c r="K169" i="18" s="1"/>
  <c r="L169" i="18" s="1"/>
  <c r="G169" i="18"/>
  <c r="H169" i="18" s="1"/>
  <c r="I169" i="18"/>
  <c r="J169" i="18" s="1"/>
  <c r="C170" i="18"/>
  <c r="G170" i="18"/>
  <c r="H170" i="18" s="1"/>
  <c r="I170" i="18"/>
  <c r="K170" i="18" s="1"/>
  <c r="L170" i="18" s="1"/>
  <c r="J170" i="18"/>
  <c r="C171" i="18"/>
  <c r="G171" i="18"/>
  <c r="H171" i="18" s="1"/>
  <c r="I171" i="18" s="1"/>
  <c r="J171" i="18" s="1"/>
  <c r="C172" i="18"/>
  <c r="G172" i="18"/>
  <c r="H172" i="18" s="1"/>
  <c r="I172" i="18"/>
  <c r="J172" i="18"/>
  <c r="K172" i="18"/>
  <c r="L172" i="18" s="1"/>
  <c r="C173" i="18"/>
  <c r="K173" i="18" s="1"/>
  <c r="L173" i="18" s="1"/>
  <c r="G173" i="18"/>
  <c r="H173" i="18" s="1"/>
  <c r="I173" i="18"/>
  <c r="J173" i="18" s="1"/>
  <c r="C174" i="18"/>
  <c r="G174" i="18"/>
  <c r="H174" i="18" s="1"/>
  <c r="I174" i="18"/>
  <c r="K174" i="18" s="1"/>
  <c r="L174" i="18" s="1"/>
  <c r="J174" i="18"/>
  <c r="C175" i="18"/>
  <c r="G175" i="18"/>
  <c r="H175" i="18" s="1"/>
  <c r="I175" i="18"/>
  <c r="J175" i="18" s="1"/>
  <c r="C176" i="18"/>
  <c r="G176" i="18"/>
  <c r="H176" i="18" s="1"/>
  <c r="I176" i="18"/>
  <c r="J176" i="18"/>
  <c r="K176" i="18"/>
  <c r="L176" i="18" s="1"/>
  <c r="C177" i="18"/>
  <c r="G177" i="18"/>
  <c r="H177" i="18" s="1"/>
  <c r="I177" i="18"/>
  <c r="J177" i="18" s="1"/>
  <c r="K177" i="18"/>
  <c r="L177" i="18" s="1"/>
  <c r="C178" i="18"/>
  <c r="G178" i="18"/>
  <c r="H178" i="18" s="1"/>
  <c r="I178" i="18"/>
  <c r="C179" i="18"/>
  <c r="G179" i="18"/>
  <c r="H179" i="18" s="1"/>
  <c r="I179" i="18"/>
  <c r="J179" i="18" s="1"/>
  <c r="C180" i="18"/>
  <c r="G180" i="18"/>
  <c r="H180" i="18" s="1"/>
  <c r="I180" i="18"/>
  <c r="J180" i="18"/>
  <c r="K180" i="18"/>
  <c r="L180" i="18" s="1"/>
  <c r="C181" i="18"/>
  <c r="G181" i="18"/>
  <c r="H181" i="18" s="1"/>
  <c r="I181" i="18"/>
  <c r="J181" i="18" s="1"/>
  <c r="K181" i="18"/>
  <c r="L181" i="18" s="1"/>
  <c r="C182" i="18"/>
  <c r="G182" i="18"/>
  <c r="H182" i="18" s="1"/>
  <c r="I182" i="18"/>
  <c r="K182" i="18" s="1"/>
  <c r="L182" i="18" s="1"/>
  <c r="C183" i="18"/>
  <c r="G183" i="18"/>
  <c r="H183" i="18" s="1"/>
  <c r="I183" i="18" s="1"/>
  <c r="J183" i="18" s="1"/>
  <c r="C184" i="18"/>
  <c r="G184" i="18"/>
  <c r="H184" i="18" s="1"/>
  <c r="I184" i="18"/>
  <c r="J184" i="18"/>
  <c r="K184" i="18"/>
  <c r="L184" i="18" s="1"/>
  <c r="C185" i="18"/>
  <c r="K185" i="18" s="1"/>
  <c r="L185" i="18" s="1"/>
  <c r="G185" i="18"/>
  <c r="H185" i="18" s="1"/>
  <c r="I185" i="18"/>
  <c r="J185" i="18" s="1"/>
  <c r="C186" i="18"/>
  <c r="G186" i="18"/>
  <c r="H186" i="18" s="1"/>
  <c r="I186" i="18"/>
  <c r="K186" i="18" s="1"/>
  <c r="L186" i="18" s="1"/>
  <c r="J186" i="18"/>
  <c r="C187" i="18"/>
  <c r="G187" i="18"/>
  <c r="H187" i="18" s="1"/>
  <c r="I187" i="18" s="1"/>
  <c r="J187" i="18" s="1"/>
  <c r="C188" i="18"/>
  <c r="G188" i="18"/>
  <c r="H188" i="18" s="1"/>
  <c r="I188" i="18"/>
  <c r="J188" i="18"/>
  <c r="K188" i="18"/>
  <c r="L188" i="18" s="1"/>
  <c r="C189" i="18"/>
  <c r="G189" i="18"/>
  <c r="H189" i="18" s="1"/>
  <c r="I189" i="18"/>
  <c r="J189" i="18" s="1"/>
  <c r="C190" i="18"/>
  <c r="G190" i="18"/>
  <c r="H190" i="18" s="1"/>
  <c r="I190" i="18"/>
  <c r="K190" i="18" s="1"/>
  <c r="L190" i="18" s="1"/>
  <c r="J190" i="18"/>
  <c r="C191" i="18"/>
  <c r="G191" i="18"/>
  <c r="H191" i="18" s="1"/>
  <c r="I191" i="18"/>
  <c r="J191" i="18" s="1"/>
  <c r="C192" i="18"/>
  <c r="G192" i="18"/>
  <c r="H192" i="18" s="1"/>
  <c r="I192" i="18"/>
  <c r="J192" i="18"/>
  <c r="K192" i="18"/>
  <c r="L192" i="18" s="1"/>
  <c r="C193" i="18"/>
  <c r="G193" i="18"/>
  <c r="H193" i="18" s="1"/>
  <c r="I193" i="18"/>
  <c r="J193" i="18" s="1"/>
  <c r="K193" i="18"/>
  <c r="L193" i="18" s="1"/>
  <c r="C194" i="18"/>
  <c r="G194" i="18"/>
  <c r="H194" i="18" s="1"/>
  <c r="I194" i="18"/>
  <c r="C195" i="18"/>
  <c r="G195" i="18"/>
  <c r="H195" i="18" s="1"/>
  <c r="I195" i="18"/>
  <c r="J195" i="18" s="1"/>
  <c r="C196" i="18"/>
  <c r="G196" i="18"/>
  <c r="H196" i="18" s="1"/>
  <c r="I196" i="18"/>
  <c r="J196" i="18"/>
  <c r="K196" i="18"/>
  <c r="L196" i="18" s="1"/>
  <c r="C197" i="18"/>
  <c r="G197" i="18"/>
  <c r="H197" i="18" s="1"/>
  <c r="I197" i="18"/>
  <c r="J197" i="18" s="1"/>
  <c r="K197" i="18"/>
  <c r="L197" i="18" s="1"/>
  <c r="C198" i="18"/>
  <c r="G198" i="18"/>
  <c r="H198" i="18" s="1"/>
  <c r="I198" i="18"/>
  <c r="K198" i="18" s="1"/>
  <c r="L198" i="18" s="1"/>
  <c r="C199" i="18"/>
  <c r="G199" i="18"/>
  <c r="H199" i="18" s="1"/>
  <c r="I199" i="18" s="1"/>
  <c r="J199" i="18" s="1"/>
  <c r="C200" i="18"/>
  <c r="G200" i="18"/>
  <c r="H200" i="18" s="1"/>
  <c r="I200" i="18"/>
  <c r="J200" i="18"/>
  <c r="K200" i="18"/>
  <c r="L200" i="18" s="1"/>
  <c r="C201" i="18"/>
  <c r="K201" i="18" s="1"/>
  <c r="L201" i="18" s="1"/>
  <c r="G201" i="18"/>
  <c r="H201" i="18" s="1"/>
  <c r="I201" i="18"/>
  <c r="J201" i="18" s="1"/>
  <c r="C202" i="18"/>
  <c r="G202" i="18"/>
  <c r="H202" i="18" s="1"/>
  <c r="I202" i="18"/>
  <c r="K202" i="18" s="1"/>
  <c r="L202" i="18" s="1"/>
  <c r="J202" i="18"/>
  <c r="C203" i="18"/>
  <c r="K203" i="18" s="1"/>
  <c r="L203" i="18" s="1"/>
  <c r="G203" i="18"/>
  <c r="H203" i="18" s="1"/>
  <c r="I203" i="18" s="1"/>
  <c r="J203" i="18" s="1"/>
  <c r="C204" i="18"/>
  <c r="G204" i="18"/>
  <c r="H204" i="18" s="1"/>
  <c r="I204" i="18"/>
  <c r="J204" i="18"/>
  <c r="K204" i="18"/>
  <c r="L204" i="18" s="1"/>
  <c r="C205" i="18"/>
  <c r="K205" i="18" s="1"/>
  <c r="L205" i="18" s="1"/>
  <c r="G205" i="18"/>
  <c r="H205" i="18" s="1"/>
  <c r="I205" i="18"/>
  <c r="J205" i="18" s="1"/>
  <c r="C206" i="18"/>
  <c r="G206" i="18"/>
  <c r="H206" i="18" s="1"/>
  <c r="I206" i="18"/>
  <c r="K206" i="18" s="1"/>
  <c r="L206" i="18" s="1"/>
  <c r="J206" i="18"/>
  <c r="C207" i="18"/>
  <c r="G207" i="18"/>
  <c r="H207" i="18" s="1"/>
  <c r="I207" i="18"/>
  <c r="J207" i="18" s="1"/>
  <c r="C208" i="18"/>
  <c r="G208" i="18"/>
  <c r="H208" i="18" s="1"/>
  <c r="I208" i="18"/>
  <c r="J208" i="18"/>
  <c r="K208" i="18"/>
  <c r="L208" i="18" s="1"/>
  <c r="C209" i="18"/>
  <c r="G209" i="18"/>
  <c r="H209" i="18" s="1"/>
  <c r="I209" i="18"/>
  <c r="J209" i="18" s="1"/>
  <c r="K209" i="18"/>
  <c r="L209" i="18" s="1"/>
  <c r="C210" i="18"/>
  <c r="G210" i="18"/>
  <c r="H210" i="18" s="1"/>
  <c r="I210" i="18"/>
  <c r="C211" i="18"/>
  <c r="G211" i="18"/>
  <c r="H211" i="18" s="1"/>
  <c r="I211" i="18"/>
  <c r="J211" i="18" s="1"/>
  <c r="C212" i="18"/>
  <c r="G212" i="18"/>
  <c r="H212" i="18" s="1"/>
  <c r="I212" i="18"/>
  <c r="J212" i="18"/>
  <c r="K212" i="18"/>
  <c r="L212" i="18" s="1"/>
  <c r="C213" i="18"/>
  <c r="G213" i="18"/>
  <c r="H213" i="18" s="1"/>
  <c r="I213" i="18"/>
  <c r="J213" i="18" s="1"/>
  <c r="K213" i="18"/>
  <c r="L213" i="18" s="1"/>
  <c r="C214" i="18"/>
  <c r="G214" i="18"/>
  <c r="H214" i="18" s="1"/>
  <c r="I214" i="18"/>
  <c r="K214" i="18" s="1"/>
  <c r="L214" i="18" s="1"/>
  <c r="C215" i="18"/>
  <c r="G215" i="18"/>
  <c r="H215" i="18" s="1"/>
  <c r="I215" i="18" s="1"/>
  <c r="J215" i="18" s="1"/>
  <c r="C216" i="18"/>
  <c r="G216" i="18"/>
  <c r="H216" i="18" s="1"/>
  <c r="I216" i="18"/>
  <c r="J216" i="18"/>
  <c r="K216" i="18"/>
  <c r="L216" i="18" s="1"/>
  <c r="C217" i="18"/>
  <c r="K217" i="18" s="1"/>
  <c r="L217" i="18" s="1"/>
  <c r="G217" i="18"/>
  <c r="H217" i="18" s="1"/>
  <c r="I217" i="18"/>
  <c r="J217" i="18" s="1"/>
  <c r="C218" i="18"/>
  <c r="G218" i="18"/>
  <c r="H218" i="18" s="1"/>
  <c r="I218" i="18"/>
  <c r="K218" i="18" s="1"/>
  <c r="L218" i="18" s="1"/>
  <c r="J218" i="18"/>
  <c r="C219" i="18"/>
  <c r="G219" i="18"/>
  <c r="H219" i="18" s="1"/>
  <c r="I219" i="18" s="1"/>
  <c r="J219" i="18" s="1"/>
  <c r="C220" i="18"/>
  <c r="G220" i="18"/>
  <c r="H220" i="18" s="1"/>
  <c r="I220" i="18"/>
  <c r="J220" i="18"/>
  <c r="K220" i="18"/>
  <c r="L220" i="18" s="1"/>
  <c r="C221" i="18"/>
  <c r="K221" i="18" s="1"/>
  <c r="L221" i="18" s="1"/>
  <c r="G221" i="18"/>
  <c r="H221" i="18" s="1"/>
  <c r="I221" i="18"/>
  <c r="J221" i="18" s="1"/>
  <c r="C222" i="18"/>
  <c r="G222" i="18"/>
  <c r="H222" i="18" s="1"/>
  <c r="I222" i="18"/>
  <c r="K222" i="18" s="1"/>
  <c r="L222" i="18" s="1"/>
  <c r="J222" i="18"/>
  <c r="C223" i="18"/>
  <c r="G223" i="18"/>
  <c r="H223" i="18" s="1"/>
  <c r="I223" i="18"/>
  <c r="J223" i="18" s="1"/>
  <c r="C224" i="18"/>
  <c r="G224" i="18"/>
  <c r="H224" i="18" s="1"/>
  <c r="I224" i="18"/>
  <c r="J224" i="18"/>
  <c r="K224" i="18"/>
  <c r="L224" i="18" s="1"/>
  <c r="C225" i="18"/>
  <c r="G225" i="18"/>
  <c r="H225" i="18" s="1"/>
  <c r="I225" i="18"/>
  <c r="J225" i="18" s="1"/>
  <c r="K225" i="18"/>
  <c r="L225" i="18" s="1"/>
  <c r="C226" i="18"/>
  <c r="G226" i="18"/>
  <c r="H226" i="18" s="1"/>
  <c r="I226" i="18"/>
  <c r="C227" i="18"/>
  <c r="G227" i="18"/>
  <c r="H227" i="18" s="1"/>
  <c r="I227" i="18"/>
  <c r="J227" i="18" s="1"/>
  <c r="C228" i="18"/>
  <c r="G228" i="18"/>
  <c r="H228" i="18" s="1"/>
  <c r="I228" i="18"/>
  <c r="J228" i="18"/>
  <c r="K228" i="18"/>
  <c r="L228" i="18" s="1"/>
  <c r="C229" i="18"/>
  <c r="G229" i="18"/>
  <c r="H229" i="18" s="1"/>
  <c r="I229" i="18"/>
  <c r="J229" i="18" s="1"/>
  <c r="K229" i="18"/>
  <c r="L229" i="18" s="1"/>
  <c r="C230" i="18"/>
  <c r="G230" i="18"/>
  <c r="H230" i="18" s="1"/>
  <c r="I230" i="18"/>
  <c r="K230" i="18" s="1"/>
  <c r="L230" i="18" s="1"/>
  <c r="C231" i="18"/>
  <c r="G231" i="18"/>
  <c r="H231" i="18" s="1"/>
  <c r="I231" i="18" s="1"/>
  <c r="J231" i="18" s="1"/>
  <c r="C232" i="18"/>
  <c r="G232" i="18"/>
  <c r="H232" i="18" s="1"/>
  <c r="I232" i="18"/>
  <c r="J232" i="18"/>
  <c r="K232" i="18"/>
  <c r="L232" i="18" s="1"/>
  <c r="C233" i="18"/>
  <c r="K233" i="18" s="1"/>
  <c r="L233" i="18" s="1"/>
  <c r="G233" i="18"/>
  <c r="H233" i="18" s="1"/>
  <c r="I233" i="18"/>
  <c r="J233" i="18" s="1"/>
  <c r="C234" i="18"/>
  <c r="G234" i="18"/>
  <c r="H234" i="18" s="1"/>
  <c r="I234" i="18"/>
  <c r="K234" i="18" s="1"/>
  <c r="L234" i="18" s="1"/>
  <c r="J234" i="18"/>
  <c r="C235" i="18"/>
  <c r="G235" i="18"/>
  <c r="H235" i="18" s="1"/>
  <c r="I235" i="18" s="1"/>
  <c r="J235" i="18" s="1"/>
  <c r="C236" i="18"/>
  <c r="G236" i="18"/>
  <c r="H236" i="18" s="1"/>
  <c r="I236" i="18"/>
  <c r="J236" i="18"/>
  <c r="K236" i="18"/>
  <c r="L236" i="18" s="1"/>
  <c r="C237" i="18"/>
  <c r="K237" i="18" s="1"/>
  <c r="L237" i="18" s="1"/>
  <c r="G237" i="18"/>
  <c r="H237" i="18" s="1"/>
  <c r="I237" i="18"/>
  <c r="J237" i="18" s="1"/>
  <c r="C238" i="18"/>
  <c r="G238" i="18"/>
  <c r="H238" i="18" s="1"/>
  <c r="I238" i="18"/>
  <c r="K238" i="18" s="1"/>
  <c r="L238" i="18" s="1"/>
  <c r="J238" i="18"/>
  <c r="C239" i="18"/>
  <c r="G239" i="18"/>
  <c r="H239" i="18" s="1"/>
  <c r="I239" i="18"/>
  <c r="J239" i="18" s="1"/>
  <c r="C240" i="18"/>
  <c r="G240" i="18"/>
  <c r="H240" i="18" s="1"/>
  <c r="I240" i="18"/>
  <c r="J240" i="18"/>
  <c r="K240" i="18"/>
  <c r="L240" i="18" s="1"/>
  <c r="C241" i="18"/>
  <c r="G241" i="18"/>
  <c r="H241" i="18" s="1"/>
  <c r="I241" i="18"/>
  <c r="J241" i="18" s="1"/>
  <c r="K241" i="18"/>
  <c r="L241" i="18" s="1"/>
  <c r="C242" i="18"/>
  <c r="G242" i="18"/>
  <c r="H242" i="18" s="1"/>
  <c r="I242" i="18"/>
  <c r="C243" i="18"/>
  <c r="G243" i="18"/>
  <c r="H243" i="18" s="1"/>
  <c r="I243" i="18"/>
  <c r="J243" i="18" s="1"/>
  <c r="C244" i="18"/>
  <c r="G244" i="18"/>
  <c r="H244" i="18"/>
  <c r="I244" i="18"/>
  <c r="J244" i="18" s="1"/>
  <c r="G3" i="17"/>
  <c r="H3" i="17" s="1"/>
  <c r="I3" i="17" s="1"/>
  <c r="S3" i="17"/>
  <c r="C4" i="17"/>
  <c r="K4" i="17" s="1"/>
  <c r="G4" i="17"/>
  <c r="H4" i="17"/>
  <c r="I4" i="17"/>
  <c r="J4" i="17"/>
  <c r="L4" i="17"/>
  <c r="S4" i="17"/>
  <c r="C5" i="17"/>
  <c r="G5" i="17"/>
  <c r="H5" i="17" s="1"/>
  <c r="I5" i="17"/>
  <c r="J5" i="17"/>
  <c r="K5" i="17"/>
  <c r="L5" i="17" s="1"/>
  <c r="S5" i="17"/>
  <c r="C6" i="17"/>
  <c r="G6" i="17"/>
  <c r="H6" i="17"/>
  <c r="I6" i="17" s="1"/>
  <c r="J6" i="17"/>
  <c r="K6" i="17"/>
  <c r="L6" i="17" s="1"/>
  <c r="S6" i="17"/>
  <c r="X6" i="17"/>
  <c r="C7" i="17"/>
  <c r="G7" i="17"/>
  <c r="H7" i="17"/>
  <c r="I7" i="17" s="1"/>
  <c r="S7" i="17"/>
  <c r="X7" i="17"/>
  <c r="C8" i="17"/>
  <c r="G8" i="17"/>
  <c r="H8" i="17"/>
  <c r="I8" i="17"/>
  <c r="J8" i="17" s="1"/>
  <c r="S8" i="17"/>
  <c r="X8" i="17"/>
  <c r="C9" i="17"/>
  <c r="G9" i="17"/>
  <c r="H9" i="17" s="1"/>
  <c r="I9" i="17"/>
  <c r="X9" i="17"/>
  <c r="C10" i="17"/>
  <c r="K10" i="17" s="1"/>
  <c r="L10" i="17" s="1"/>
  <c r="G10" i="17"/>
  <c r="H10" i="17"/>
  <c r="I10" i="17"/>
  <c r="J10" i="17"/>
  <c r="C11" i="17"/>
  <c r="G11" i="17"/>
  <c r="H11" i="17" s="1"/>
  <c r="I11" i="17"/>
  <c r="S11" i="17"/>
  <c r="C12" i="17"/>
  <c r="K12" i="17" s="1"/>
  <c r="L12" i="17" s="1"/>
  <c r="G12" i="17"/>
  <c r="H12" i="17"/>
  <c r="I12" i="17"/>
  <c r="J12" i="17"/>
  <c r="S12" i="17"/>
  <c r="C13" i="17"/>
  <c r="G13" i="17"/>
  <c r="H13" i="17"/>
  <c r="I13" i="17" s="1"/>
  <c r="J13" i="17" s="1"/>
  <c r="K13" i="17"/>
  <c r="L13" i="17" s="1"/>
  <c r="S13" i="17"/>
  <c r="C14" i="17"/>
  <c r="G14" i="17"/>
  <c r="H14" i="17"/>
  <c r="I14" i="17" s="1"/>
  <c r="J14" i="17" s="1"/>
  <c r="S14" i="17"/>
  <c r="C15" i="17"/>
  <c r="G15" i="17"/>
  <c r="H15" i="17"/>
  <c r="I15" i="17" s="1"/>
  <c r="S15" i="17"/>
  <c r="C16" i="17"/>
  <c r="G16" i="17"/>
  <c r="H16" i="17"/>
  <c r="I16" i="17" s="1"/>
  <c r="J16" i="17"/>
  <c r="S16" i="17"/>
  <c r="X16" i="17"/>
  <c r="C17" i="17"/>
  <c r="K17" i="17" s="1"/>
  <c r="L17" i="17" s="1"/>
  <c r="G17" i="17"/>
  <c r="H17" i="17" s="1"/>
  <c r="I17" i="17" s="1"/>
  <c r="J17" i="17" s="1"/>
  <c r="S17" i="17"/>
  <c r="X17" i="17"/>
  <c r="C18" i="17"/>
  <c r="K18" i="17" s="1"/>
  <c r="L18" i="17" s="1"/>
  <c r="G18" i="17"/>
  <c r="H18" i="17"/>
  <c r="I18" i="17"/>
  <c r="J18" i="17"/>
  <c r="S18" i="17"/>
  <c r="X18" i="17"/>
  <c r="C19" i="17"/>
  <c r="G19" i="17"/>
  <c r="H19" i="17" s="1"/>
  <c r="I19" i="17" s="1"/>
  <c r="S19" i="17"/>
  <c r="X19" i="17"/>
  <c r="C20" i="17"/>
  <c r="K20" i="17" s="1"/>
  <c r="G20" i="17"/>
  <c r="H20" i="17"/>
  <c r="I20" i="17" s="1"/>
  <c r="J20" i="17"/>
  <c r="L20" i="17"/>
  <c r="S20" i="17"/>
  <c r="C21" i="17"/>
  <c r="G21" i="17"/>
  <c r="H21" i="17"/>
  <c r="I21" i="17" s="1"/>
  <c r="S21" i="17"/>
  <c r="C22" i="17"/>
  <c r="G22" i="17"/>
  <c r="H22" i="17" s="1"/>
  <c r="I22" i="17" s="1"/>
  <c r="S22" i="17"/>
  <c r="C23" i="17"/>
  <c r="G23" i="17"/>
  <c r="H23" i="17" s="1"/>
  <c r="I23" i="17" s="1"/>
  <c r="S23" i="17"/>
  <c r="C24" i="17"/>
  <c r="G24" i="17"/>
  <c r="H24" i="17"/>
  <c r="I24" i="17"/>
  <c r="J24" i="17" s="1"/>
  <c r="S24" i="17"/>
  <c r="C25" i="17"/>
  <c r="G25" i="17"/>
  <c r="H25" i="17"/>
  <c r="I25" i="17"/>
  <c r="J25" i="17" s="1"/>
  <c r="K25" i="17"/>
  <c r="L25" i="17" s="1"/>
  <c r="S25" i="17"/>
  <c r="C26" i="17"/>
  <c r="G26" i="17"/>
  <c r="H26" i="17" s="1"/>
  <c r="I26" i="17" s="1"/>
  <c r="K26" i="17" s="1"/>
  <c r="L26" i="17" s="1"/>
  <c r="J26" i="17"/>
  <c r="S26" i="17"/>
  <c r="T26" i="17"/>
  <c r="C27" i="17"/>
  <c r="G27" i="17"/>
  <c r="H27" i="17" s="1"/>
  <c r="I27" i="17" s="1"/>
  <c r="J27" i="17"/>
  <c r="K27" i="17"/>
  <c r="L27" i="17" s="1"/>
  <c r="S27" i="17"/>
  <c r="C28" i="17"/>
  <c r="G28" i="17"/>
  <c r="H28" i="17"/>
  <c r="I28" i="17" s="1"/>
  <c r="J28" i="17" s="1"/>
  <c r="S28" i="17"/>
  <c r="C29" i="17"/>
  <c r="G29" i="17"/>
  <c r="H29" i="17" s="1"/>
  <c r="I29" i="17" s="1"/>
  <c r="S29" i="17"/>
  <c r="C30" i="17"/>
  <c r="G30" i="17"/>
  <c r="H30" i="17"/>
  <c r="I30" i="17" s="1"/>
  <c r="S30" i="17"/>
  <c r="C31" i="17"/>
  <c r="G31" i="17"/>
  <c r="H31" i="17" s="1"/>
  <c r="I31" i="17"/>
  <c r="K31" i="17" s="1"/>
  <c r="L31" i="17" s="1"/>
  <c r="J31" i="17"/>
  <c r="S31" i="17"/>
  <c r="C32" i="17"/>
  <c r="G32" i="17"/>
  <c r="H32" i="17"/>
  <c r="I32" i="17" s="1"/>
  <c r="J32" i="17" s="1"/>
  <c r="S32" i="17"/>
  <c r="C33" i="17"/>
  <c r="G33" i="17"/>
  <c r="H33" i="17"/>
  <c r="I33" i="17" s="1"/>
  <c r="S33" i="17"/>
  <c r="C34" i="17"/>
  <c r="K34" i="17" s="1"/>
  <c r="G34" i="17"/>
  <c r="H34" i="17" s="1"/>
  <c r="I34" i="17" s="1"/>
  <c r="J34" i="17" s="1"/>
  <c r="L34" i="17"/>
  <c r="S34" i="17"/>
  <c r="C35" i="17"/>
  <c r="G35" i="17"/>
  <c r="H35" i="17" s="1"/>
  <c r="I35" i="17" s="1"/>
  <c r="J35" i="17" s="1"/>
  <c r="S35" i="17"/>
  <c r="C36" i="17"/>
  <c r="K36" i="17" s="1"/>
  <c r="G36" i="17"/>
  <c r="H36" i="17"/>
  <c r="I36" i="17" s="1"/>
  <c r="J36" i="17"/>
  <c r="L36" i="17"/>
  <c r="S36" i="17"/>
  <c r="C37" i="17"/>
  <c r="G37" i="17"/>
  <c r="H37" i="17"/>
  <c r="I37" i="17" s="1"/>
  <c r="S37" i="17"/>
  <c r="C38" i="17"/>
  <c r="G38" i="17"/>
  <c r="H38" i="17" s="1"/>
  <c r="I38" i="17" s="1"/>
  <c r="S38" i="17"/>
  <c r="C39" i="17"/>
  <c r="G39" i="17"/>
  <c r="H39" i="17" s="1"/>
  <c r="I39" i="17" s="1"/>
  <c r="S39" i="17"/>
  <c r="C40" i="17"/>
  <c r="G40" i="17"/>
  <c r="H40" i="17"/>
  <c r="I40" i="17"/>
  <c r="J40" i="17" s="1"/>
  <c r="S40" i="17"/>
  <c r="C41" i="17"/>
  <c r="G41" i="17"/>
  <c r="H41" i="17"/>
  <c r="I41" i="17"/>
  <c r="J41" i="17" s="1"/>
  <c r="K41" i="17"/>
  <c r="L41" i="17" s="1"/>
  <c r="S41" i="17"/>
  <c r="C42" i="17"/>
  <c r="G42" i="17"/>
  <c r="H42" i="17" s="1"/>
  <c r="I42" i="17" s="1"/>
  <c r="K42" i="17" s="1"/>
  <c r="L42" i="17" s="1"/>
  <c r="J42" i="17"/>
  <c r="S42" i="17"/>
  <c r="T42" i="17"/>
  <c r="C43" i="17"/>
  <c r="G43" i="17"/>
  <c r="H43" i="17" s="1"/>
  <c r="I43" i="17" s="1"/>
  <c r="J43" i="17"/>
  <c r="K43" i="17"/>
  <c r="L43" i="17" s="1"/>
  <c r="S43" i="17"/>
  <c r="C44" i="17"/>
  <c r="G44" i="17"/>
  <c r="H44" i="17"/>
  <c r="I44" i="17" s="1"/>
  <c r="J44" i="17" s="1"/>
  <c r="S44" i="17"/>
  <c r="C45" i="17"/>
  <c r="G45" i="17"/>
  <c r="H45" i="17" s="1"/>
  <c r="I45" i="17" s="1"/>
  <c r="S45" i="17"/>
  <c r="C46" i="17"/>
  <c r="G46" i="17"/>
  <c r="H46" i="17"/>
  <c r="I46" i="17" s="1"/>
  <c r="S46" i="17"/>
  <c r="T46" i="17"/>
  <c r="C47" i="17"/>
  <c r="G47" i="17"/>
  <c r="H47" i="17" s="1"/>
  <c r="I47" i="17"/>
  <c r="K47" i="17" s="1"/>
  <c r="L47" i="17" s="1"/>
  <c r="J47" i="17"/>
  <c r="S47" i="17"/>
  <c r="C48" i="17"/>
  <c r="G48" i="17"/>
  <c r="H48" i="17"/>
  <c r="I48" i="17" s="1"/>
  <c r="J48" i="17" s="1"/>
  <c r="S48" i="17"/>
  <c r="C49" i="17"/>
  <c r="G49" i="17"/>
  <c r="H49" i="17"/>
  <c r="I49" i="17" s="1"/>
  <c r="S49" i="17"/>
  <c r="C50" i="17"/>
  <c r="K50" i="17" s="1"/>
  <c r="G50" i="17"/>
  <c r="H50" i="17" s="1"/>
  <c r="I50" i="17" s="1"/>
  <c r="J50" i="17" s="1"/>
  <c r="L50" i="17"/>
  <c r="S50" i="17"/>
  <c r="C51" i="17"/>
  <c r="G51" i="17"/>
  <c r="H51" i="17" s="1"/>
  <c r="I51" i="17" s="1"/>
  <c r="J51" i="17" s="1"/>
  <c r="S51" i="17"/>
  <c r="C52" i="17"/>
  <c r="K52" i="17" s="1"/>
  <c r="G52" i="17"/>
  <c r="H52" i="17"/>
  <c r="I52" i="17" s="1"/>
  <c r="J52" i="17"/>
  <c r="L52" i="17"/>
  <c r="S52" i="17"/>
  <c r="C53" i="17"/>
  <c r="G53" i="17"/>
  <c r="H53" i="17"/>
  <c r="I53" i="17" s="1"/>
  <c r="S53" i="17"/>
  <c r="C54" i="17"/>
  <c r="G54" i="17"/>
  <c r="H54" i="17" s="1"/>
  <c r="I54" i="17" s="1"/>
  <c r="S54" i="17"/>
  <c r="C55" i="17"/>
  <c r="G55" i="17"/>
  <c r="H55" i="17" s="1"/>
  <c r="I55" i="17" s="1"/>
  <c r="S55" i="17"/>
  <c r="C56" i="17"/>
  <c r="G56" i="17"/>
  <c r="H56" i="17"/>
  <c r="I56" i="17"/>
  <c r="J56" i="17" s="1"/>
  <c r="S56" i="17"/>
  <c r="C57" i="17"/>
  <c r="G57" i="17"/>
  <c r="H57" i="17"/>
  <c r="I57" i="17"/>
  <c r="J57" i="17" s="1"/>
  <c r="K57" i="17"/>
  <c r="L57" i="17" s="1"/>
  <c r="S57" i="17"/>
  <c r="C58" i="17"/>
  <c r="G58" i="17"/>
  <c r="H58" i="17" s="1"/>
  <c r="I58" i="17" s="1"/>
  <c r="K58" i="17" s="1"/>
  <c r="L58" i="17" s="1"/>
  <c r="J58" i="17"/>
  <c r="S58" i="17"/>
  <c r="T58" i="17"/>
  <c r="C59" i="17"/>
  <c r="G59" i="17"/>
  <c r="H59" i="17" s="1"/>
  <c r="I59" i="17" s="1"/>
  <c r="J59" i="17"/>
  <c r="K59" i="17"/>
  <c r="L59" i="17" s="1"/>
  <c r="S59" i="17"/>
  <c r="C60" i="17"/>
  <c r="G60" i="17"/>
  <c r="H60" i="17"/>
  <c r="I60" i="17" s="1"/>
  <c r="J60" i="17" s="1"/>
  <c r="S60" i="17"/>
  <c r="C61" i="17"/>
  <c r="G61" i="17"/>
  <c r="H61" i="17" s="1"/>
  <c r="I61" i="17" s="1"/>
  <c r="S61" i="17"/>
  <c r="C62" i="17"/>
  <c r="G62" i="17"/>
  <c r="H62" i="17"/>
  <c r="I62" i="17" s="1"/>
  <c r="S62" i="17"/>
  <c r="C63" i="17"/>
  <c r="G63" i="17"/>
  <c r="H63" i="17" s="1"/>
  <c r="I63" i="17"/>
  <c r="K63" i="17" s="1"/>
  <c r="L63" i="17" s="1"/>
  <c r="J63" i="17"/>
  <c r="S63" i="17"/>
  <c r="C64" i="17"/>
  <c r="G64" i="17"/>
  <c r="H64" i="17"/>
  <c r="I64" i="17" s="1"/>
  <c r="J64" i="17" s="1"/>
  <c r="S64" i="17"/>
  <c r="C65" i="17"/>
  <c r="G65" i="17"/>
  <c r="H65" i="17"/>
  <c r="I65" i="17" s="1"/>
  <c r="S65" i="17"/>
  <c r="C66" i="17"/>
  <c r="K66" i="17" s="1"/>
  <c r="G66" i="17"/>
  <c r="H66" i="17" s="1"/>
  <c r="I66" i="17" s="1"/>
  <c r="J66" i="17" s="1"/>
  <c r="L66" i="17"/>
  <c r="S66" i="17"/>
  <c r="C67" i="17"/>
  <c r="G67" i="17"/>
  <c r="H67" i="17" s="1"/>
  <c r="I67" i="17" s="1"/>
  <c r="J67" i="17" s="1"/>
  <c r="S67" i="17"/>
  <c r="C68" i="17"/>
  <c r="K68" i="17" s="1"/>
  <c r="G68" i="17"/>
  <c r="H68" i="17"/>
  <c r="I68" i="17" s="1"/>
  <c r="J68" i="17"/>
  <c r="L68" i="17"/>
  <c r="S68" i="17"/>
  <c r="C69" i="17"/>
  <c r="G69" i="17"/>
  <c r="H69" i="17"/>
  <c r="I69" i="17" s="1"/>
  <c r="S69" i="17"/>
  <c r="C70" i="17"/>
  <c r="G70" i="17"/>
  <c r="H70" i="17" s="1"/>
  <c r="I70" i="17" s="1"/>
  <c r="S70" i="17"/>
  <c r="C71" i="17"/>
  <c r="G71" i="17"/>
  <c r="H71" i="17" s="1"/>
  <c r="I71" i="17" s="1"/>
  <c r="S71" i="17"/>
  <c r="C72" i="17"/>
  <c r="G72" i="17"/>
  <c r="H72" i="17"/>
  <c r="I72" i="17"/>
  <c r="J72" i="17" s="1"/>
  <c r="S72" i="17"/>
  <c r="C73" i="17"/>
  <c r="G73" i="17"/>
  <c r="H73" i="17"/>
  <c r="I73" i="17"/>
  <c r="J73" i="17" s="1"/>
  <c r="K73" i="17"/>
  <c r="L73" i="17" s="1"/>
  <c r="S73" i="17"/>
  <c r="C74" i="17"/>
  <c r="G74" i="17"/>
  <c r="H74" i="17" s="1"/>
  <c r="I74" i="17" s="1"/>
  <c r="K74" i="17" s="1"/>
  <c r="L74" i="17" s="1"/>
  <c r="J74" i="17"/>
  <c r="S74" i="17"/>
  <c r="T74" i="17"/>
  <c r="C75" i="17"/>
  <c r="G75" i="17"/>
  <c r="H75" i="17" s="1"/>
  <c r="I75" i="17" s="1"/>
  <c r="J75" i="17"/>
  <c r="K75" i="17"/>
  <c r="L75" i="17" s="1"/>
  <c r="S75" i="17"/>
  <c r="C76" i="17"/>
  <c r="G76" i="17"/>
  <c r="H76" i="17"/>
  <c r="I76" i="17" s="1"/>
  <c r="J76" i="17" s="1"/>
  <c r="S76" i="17"/>
  <c r="C77" i="17"/>
  <c r="G77" i="17"/>
  <c r="H77" i="17" s="1"/>
  <c r="I77" i="17" s="1"/>
  <c r="S77" i="17"/>
  <c r="C78" i="17"/>
  <c r="G78" i="17"/>
  <c r="H78" i="17"/>
  <c r="I78" i="17" s="1"/>
  <c r="S78" i="17"/>
  <c r="T78" i="17"/>
  <c r="C79" i="17"/>
  <c r="G79" i="17"/>
  <c r="H79" i="17" s="1"/>
  <c r="I79" i="17"/>
  <c r="K79" i="17" s="1"/>
  <c r="L79" i="17" s="1"/>
  <c r="J79" i="17"/>
  <c r="S79" i="17"/>
  <c r="C80" i="17"/>
  <c r="G80" i="17"/>
  <c r="H80" i="17"/>
  <c r="I80" i="17" s="1"/>
  <c r="J80" i="17" s="1"/>
  <c r="S80" i="17"/>
  <c r="C81" i="17"/>
  <c r="G81" i="17"/>
  <c r="H81" i="17"/>
  <c r="I81" i="17" s="1"/>
  <c r="S81" i="17"/>
  <c r="C82" i="17"/>
  <c r="G82" i="17"/>
  <c r="H82" i="17" s="1"/>
  <c r="I82" i="17" s="1"/>
  <c r="J82" i="17" s="1"/>
  <c r="K82" i="17"/>
  <c r="L82" i="17" s="1"/>
  <c r="S82" i="17"/>
  <c r="C83" i="17"/>
  <c r="K83" i="17" s="1"/>
  <c r="L83" i="17" s="1"/>
  <c r="G83" i="17"/>
  <c r="H83" i="17" s="1"/>
  <c r="I83" i="17" s="1"/>
  <c r="J83" i="17" s="1"/>
  <c r="S83" i="17"/>
  <c r="C84" i="17"/>
  <c r="K84" i="17" s="1"/>
  <c r="G84" i="17"/>
  <c r="H84" i="17"/>
  <c r="I84" i="17" s="1"/>
  <c r="J84" i="17"/>
  <c r="L84" i="17"/>
  <c r="S84" i="17"/>
  <c r="C85" i="17"/>
  <c r="G85" i="17"/>
  <c r="H85" i="17"/>
  <c r="I85" i="17" s="1"/>
  <c r="S85" i="17"/>
  <c r="C86" i="17"/>
  <c r="G86" i="17"/>
  <c r="H86" i="17" s="1"/>
  <c r="I86" i="17" s="1"/>
  <c r="K86" i="17" s="1"/>
  <c r="J86" i="17"/>
  <c r="L86" i="17"/>
  <c r="S86" i="17"/>
  <c r="C87" i="17"/>
  <c r="G87" i="17"/>
  <c r="H87" i="17" s="1"/>
  <c r="I87" i="17" s="1"/>
  <c r="S87" i="17"/>
  <c r="T87" i="17"/>
  <c r="C88" i="17"/>
  <c r="G88" i="17"/>
  <c r="H88" i="17"/>
  <c r="I88" i="17" s="1"/>
  <c r="J88" i="17" s="1"/>
  <c r="S88" i="17"/>
  <c r="C89" i="17"/>
  <c r="G89" i="17"/>
  <c r="H89" i="17"/>
  <c r="I89" i="17"/>
  <c r="J89" i="17" s="1"/>
  <c r="K89" i="17"/>
  <c r="L89" i="17" s="1"/>
  <c r="S89" i="17"/>
  <c r="C90" i="17"/>
  <c r="G90" i="17"/>
  <c r="H90" i="17" s="1"/>
  <c r="I90" i="17" s="1"/>
  <c r="K90" i="17" s="1"/>
  <c r="L90" i="17" s="1"/>
  <c r="J90" i="17"/>
  <c r="S90" i="17"/>
  <c r="T90" i="17"/>
  <c r="C91" i="17"/>
  <c r="G91" i="17"/>
  <c r="H91" i="17" s="1"/>
  <c r="I91" i="17" s="1"/>
  <c r="J91" i="17"/>
  <c r="K91" i="17"/>
  <c r="L91" i="17" s="1"/>
  <c r="S91" i="17"/>
  <c r="C92" i="17"/>
  <c r="G92" i="17"/>
  <c r="H92" i="17"/>
  <c r="I92" i="17" s="1"/>
  <c r="J92" i="17" s="1"/>
  <c r="S92" i="17"/>
  <c r="C93" i="17"/>
  <c r="G93" i="17"/>
  <c r="H93" i="17" s="1"/>
  <c r="I93" i="17" s="1"/>
  <c r="S93" i="17"/>
  <c r="C94" i="17"/>
  <c r="G94" i="17"/>
  <c r="H94" i="17"/>
  <c r="I94" i="17" s="1"/>
  <c r="S94" i="17"/>
  <c r="C95" i="17"/>
  <c r="G95" i="17"/>
  <c r="H95" i="17" s="1"/>
  <c r="I95" i="17"/>
  <c r="K95" i="17" s="1"/>
  <c r="L95" i="17" s="1"/>
  <c r="J95" i="17"/>
  <c r="S95" i="17"/>
  <c r="C96" i="17"/>
  <c r="G96" i="17"/>
  <c r="H96" i="17"/>
  <c r="I96" i="17" s="1"/>
  <c r="J96" i="17" s="1"/>
  <c r="S96" i="17"/>
  <c r="C97" i="17"/>
  <c r="G97" i="17"/>
  <c r="H97" i="17"/>
  <c r="I97" i="17" s="1"/>
  <c r="S97" i="17"/>
  <c r="C98" i="17"/>
  <c r="K98" i="17" s="1"/>
  <c r="L98" i="17" s="1"/>
  <c r="G98" i="17"/>
  <c r="H98" i="17" s="1"/>
  <c r="I98" i="17" s="1"/>
  <c r="J98" i="17" s="1"/>
  <c r="S98" i="17"/>
  <c r="C99" i="17"/>
  <c r="K99" i="17" s="1"/>
  <c r="L99" i="17" s="1"/>
  <c r="G99" i="17"/>
  <c r="H99" i="17" s="1"/>
  <c r="I99" i="17" s="1"/>
  <c r="J99" i="17" s="1"/>
  <c r="S99" i="17"/>
  <c r="C100" i="17"/>
  <c r="K100" i="17" s="1"/>
  <c r="G100" i="17"/>
  <c r="H100" i="17"/>
  <c r="I100" i="17" s="1"/>
  <c r="J100" i="17"/>
  <c r="L100" i="17"/>
  <c r="S100" i="17"/>
  <c r="C101" i="17"/>
  <c r="G101" i="17"/>
  <c r="H101" i="17"/>
  <c r="I101" i="17" s="1"/>
  <c r="S101" i="17"/>
  <c r="C102" i="17"/>
  <c r="G102" i="17"/>
  <c r="H102" i="17" s="1"/>
  <c r="I102" i="17" s="1"/>
  <c r="K102" i="17" s="1"/>
  <c r="J102" i="17"/>
  <c r="L102" i="17"/>
  <c r="S102" i="17"/>
  <c r="C103" i="17"/>
  <c r="G103" i="17"/>
  <c r="H103" i="17" s="1"/>
  <c r="I103" i="17" s="1"/>
  <c r="S103" i="17"/>
  <c r="C104" i="17"/>
  <c r="G104" i="17"/>
  <c r="H104" i="17"/>
  <c r="I104" i="17" s="1"/>
  <c r="J104" i="17" s="1"/>
  <c r="S104" i="17"/>
  <c r="T104" i="17"/>
  <c r="C105" i="17"/>
  <c r="G105" i="17"/>
  <c r="H105" i="17"/>
  <c r="I105" i="17"/>
  <c r="S105" i="17"/>
  <c r="C106" i="17"/>
  <c r="G106" i="17"/>
  <c r="H106" i="17" s="1"/>
  <c r="I106" i="17" s="1"/>
  <c r="S106" i="17"/>
  <c r="T106" i="17"/>
  <c r="C107" i="17"/>
  <c r="G107" i="17"/>
  <c r="H107" i="17" s="1"/>
  <c r="I107" i="17" s="1"/>
  <c r="J107" i="17"/>
  <c r="K107" i="17"/>
  <c r="L107" i="17" s="1"/>
  <c r="S107" i="17"/>
  <c r="C108" i="17"/>
  <c r="G108" i="17"/>
  <c r="H108" i="17"/>
  <c r="I108" i="17" s="1"/>
  <c r="J108" i="17" s="1"/>
  <c r="S108" i="17"/>
  <c r="C109" i="17"/>
  <c r="G109" i="17"/>
  <c r="H109" i="17" s="1"/>
  <c r="I109" i="17" s="1"/>
  <c r="J109" i="17" s="1"/>
  <c r="K109" i="17"/>
  <c r="L109" i="17"/>
  <c r="S109" i="17"/>
  <c r="C110" i="17"/>
  <c r="G110" i="17"/>
  <c r="H110" i="17"/>
  <c r="I110" i="17" s="1"/>
  <c r="S110" i="17"/>
  <c r="C111" i="17"/>
  <c r="G111" i="17"/>
  <c r="H111" i="17" s="1"/>
  <c r="I111" i="17"/>
  <c r="S111" i="17"/>
  <c r="C112" i="17"/>
  <c r="K112" i="17" s="1"/>
  <c r="L112" i="17" s="1"/>
  <c r="G112" i="17"/>
  <c r="H112" i="17"/>
  <c r="I112" i="17" s="1"/>
  <c r="J112" i="17"/>
  <c r="S112" i="17"/>
  <c r="C113" i="17"/>
  <c r="G113" i="17"/>
  <c r="H113" i="17"/>
  <c r="I113" i="17" s="1"/>
  <c r="S113" i="17"/>
  <c r="C114" i="17"/>
  <c r="K114" i="17" s="1"/>
  <c r="G114" i="17"/>
  <c r="H114" i="17" s="1"/>
  <c r="I114" i="17" s="1"/>
  <c r="J114" i="17" s="1"/>
  <c r="L114" i="17"/>
  <c r="S114" i="17"/>
  <c r="C115" i="17"/>
  <c r="G115" i="17"/>
  <c r="H115" i="17" s="1"/>
  <c r="I115" i="17" s="1"/>
  <c r="J115" i="17" s="1"/>
  <c r="S115" i="17"/>
  <c r="C116" i="17"/>
  <c r="K116" i="17" s="1"/>
  <c r="G116" i="17"/>
  <c r="H116" i="17"/>
  <c r="I116" i="17" s="1"/>
  <c r="J116" i="17"/>
  <c r="L116" i="17"/>
  <c r="S116" i="17"/>
  <c r="C117" i="17"/>
  <c r="G117" i="17"/>
  <c r="H117" i="17"/>
  <c r="I117" i="17" s="1"/>
  <c r="S117" i="17"/>
  <c r="C118" i="17"/>
  <c r="G118" i="17"/>
  <c r="H118" i="17" s="1"/>
  <c r="I118" i="17" s="1"/>
  <c r="K118" i="17" s="1"/>
  <c r="L118" i="17" s="1"/>
  <c r="J118" i="17"/>
  <c r="S118" i="17"/>
  <c r="C119" i="17"/>
  <c r="G119" i="17"/>
  <c r="H119" i="17" s="1"/>
  <c r="I119" i="17" s="1"/>
  <c r="S119" i="17"/>
  <c r="C120" i="17"/>
  <c r="G120" i="17"/>
  <c r="H120" i="17"/>
  <c r="I120" i="17"/>
  <c r="J120" i="17" s="1"/>
  <c r="S120" i="17"/>
  <c r="T120" i="17"/>
  <c r="C121" i="17"/>
  <c r="G121" i="17"/>
  <c r="H121" i="17"/>
  <c r="I121" i="17"/>
  <c r="S121" i="17"/>
  <c r="C122" i="17"/>
  <c r="G122" i="17"/>
  <c r="H122" i="17" s="1"/>
  <c r="I122" i="17" s="1"/>
  <c r="S122" i="17"/>
  <c r="T122" i="17"/>
  <c r="C123" i="17"/>
  <c r="G123" i="17"/>
  <c r="H123" i="17" s="1"/>
  <c r="I123" i="17" s="1"/>
  <c r="J123" i="17"/>
  <c r="K123" i="17"/>
  <c r="L123" i="17" s="1"/>
  <c r="S123" i="17"/>
  <c r="T123" i="17"/>
  <c r="C124" i="17"/>
  <c r="K124" i="17" s="1"/>
  <c r="L124" i="17" s="1"/>
  <c r="G124" i="17"/>
  <c r="H124" i="17"/>
  <c r="I124" i="17" s="1"/>
  <c r="J124" i="17" s="1"/>
  <c r="S124" i="17"/>
  <c r="T124" i="17"/>
  <c r="C125" i="17"/>
  <c r="G125" i="17"/>
  <c r="H125" i="17"/>
  <c r="I125" i="17" s="1"/>
  <c r="S125" i="17"/>
  <c r="T125" i="17"/>
  <c r="C126" i="17"/>
  <c r="G126" i="17"/>
  <c r="H126" i="17"/>
  <c r="I126" i="17" s="1"/>
  <c r="S126" i="17"/>
  <c r="T126" i="17"/>
  <c r="C127" i="17"/>
  <c r="K127" i="17" s="1"/>
  <c r="L127" i="17" s="1"/>
  <c r="G127" i="17"/>
  <c r="H127" i="17" s="1"/>
  <c r="I127" i="17" s="1"/>
  <c r="S127" i="17"/>
  <c r="T127" i="17"/>
  <c r="C128" i="17"/>
  <c r="G128" i="17"/>
  <c r="H128" i="17"/>
  <c r="I128" i="17" s="1"/>
  <c r="S128" i="17"/>
  <c r="T128" i="17"/>
  <c r="C129" i="17"/>
  <c r="G129" i="17"/>
  <c r="H129" i="17"/>
  <c r="I129" i="17"/>
  <c r="S129" i="17"/>
  <c r="T129" i="17"/>
  <c r="C130" i="17"/>
  <c r="G130" i="17"/>
  <c r="H130" i="17" s="1"/>
  <c r="I130" i="17" s="1"/>
  <c r="C131" i="17"/>
  <c r="G131" i="17"/>
  <c r="H131" i="17" s="1"/>
  <c r="I131" i="17"/>
  <c r="K131" i="17"/>
  <c r="L131" i="17" s="1"/>
  <c r="C132" i="17"/>
  <c r="G132" i="17"/>
  <c r="H132" i="17"/>
  <c r="I132" i="17" s="1"/>
  <c r="J132" i="17" s="1"/>
  <c r="C133" i="17"/>
  <c r="G133" i="17"/>
  <c r="H133" i="17" s="1"/>
  <c r="I133" i="17" s="1"/>
  <c r="J133" i="17" s="1"/>
  <c r="C134" i="17"/>
  <c r="K134" i="17" s="1"/>
  <c r="L134" i="17" s="1"/>
  <c r="G134" i="17"/>
  <c r="H134" i="17"/>
  <c r="I134" i="17" s="1"/>
  <c r="J134" i="17" s="1"/>
  <c r="C135" i="17"/>
  <c r="G135" i="17"/>
  <c r="H135" i="17" s="1"/>
  <c r="I135" i="17" s="1"/>
  <c r="K135" i="17"/>
  <c r="L135" i="17"/>
  <c r="C136" i="17"/>
  <c r="G136" i="17"/>
  <c r="H136" i="17"/>
  <c r="I136" i="17"/>
  <c r="C137" i="17"/>
  <c r="G137" i="17"/>
  <c r="H137" i="17" s="1"/>
  <c r="I137" i="17"/>
  <c r="C138" i="17"/>
  <c r="G138" i="17"/>
  <c r="H138" i="17" s="1"/>
  <c r="I138" i="17" s="1"/>
  <c r="C139" i="17"/>
  <c r="G139" i="17"/>
  <c r="H139" i="17" s="1"/>
  <c r="I139" i="17" s="1"/>
  <c r="C140" i="17"/>
  <c r="G140" i="17"/>
  <c r="H140" i="17"/>
  <c r="I140" i="17"/>
  <c r="C141" i="17"/>
  <c r="G141" i="17"/>
  <c r="H141" i="17" s="1"/>
  <c r="I141" i="17"/>
  <c r="C142" i="17"/>
  <c r="G142" i="17"/>
  <c r="H142" i="17"/>
  <c r="I142" i="17" s="1"/>
  <c r="C143" i="17"/>
  <c r="G143" i="17"/>
  <c r="H143" i="17"/>
  <c r="I143" i="17" s="1"/>
  <c r="K143" i="17"/>
  <c r="L143" i="17" s="1"/>
  <c r="C144" i="17"/>
  <c r="K144" i="17" s="1"/>
  <c r="G144" i="17"/>
  <c r="H144" i="17"/>
  <c r="I144" i="17" s="1"/>
  <c r="T21" i="17" s="1"/>
  <c r="J144" i="17"/>
  <c r="L144" i="17"/>
  <c r="C145" i="17"/>
  <c r="G145" i="17"/>
  <c r="H145" i="17" s="1"/>
  <c r="I145" i="17"/>
  <c r="J145" i="17"/>
  <c r="C146" i="17"/>
  <c r="G146" i="17"/>
  <c r="H146" i="17"/>
  <c r="I146" i="17" s="1"/>
  <c r="C147" i="17"/>
  <c r="G147" i="17"/>
  <c r="H147" i="17" s="1"/>
  <c r="I147" i="17" s="1"/>
  <c r="C148" i="17"/>
  <c r="G148" i="17"/>
  <c r="H148" i="17"/>
  <c r="I148" i="17"/>
  <c r="C149" i="17"/>
  <c r="G149" i="17"/>
  <c r="H149" i="17" s="1"/>
  <c r="I149" i="17" s="1"/>
  <c r="J149" i="17"/>
  <c r="K149" i="17"/>
  <c r="L149" i="17" s="1"/>
  <c r="C150" i="17"/>
  <c r="G150" i="17"/>
  <c r="H150" i="17"/>
  <c r="I150" i="17" s="1"/>
  <c r="J150" i="17"/>
  <c r="C151" i="17"/>
  <c r="G151" i="17"/>
  <c r="H151" i="17"/>
  <c r="I151" i="17" s="1"/>
  <c r="C152" i="17"/>
  <c r="K152" i="17" s="1"/>
  <c r="L152" i="17" s="1"/>
  <c r="G152" i="17"/>
  <c r="H152" i="17"/>
  <c r="I152" i="17" s="1"/>
  <c r="T29" i="17" s="1"/>
  <c r="J152" i="17"/>
  <c r="C153" i="17"/>
  <c r="K153" i="17" s="1"/>
  <c r="L153" i="17" s="1"/>
  <c r="G153" i="17"/>
  <c r="H153" i="17" s="1"/>
  <c r="I153" i="17" s="1"/>
  <c r="J153" i="17" s="1"/>
  <c r="C154" i="17"/>
  <c r="G154" i="17"/>
  <c r="H154" i="17" s="1"/>
  <c r="I154" i="17" s="1"/>
  <c r="T31" i="17" s="1"/>
  <c r="K154" i="17"/>
  <c r="L154" i="17" s="1"/>
  <c r="C155" i="17"/>
  <c r="G155" i="17"/>
  <c r="H155" i="17"/>
  <c r="I155" i="17" s="1"/>
  <c r="C156" i="17"/>
  <c r="G156" i="17"/>
  <c r="H156" i="17"/>
  <c r="I156" i="17"/>
  <c r="C157" i="17"/>
  <c r="G157" i="17"/>
  <c r="H157" i="17" s="1"/>
  <c r="I157" i="17" s="1"/>
  <c r="C158" i="17"/>
  <c r="G158" i="17"/>
  <c r="H158" i="17" s="1"/>
  <c r="I158" i="17" s="1"/>
  <c r="K158" i="17"/>
  <c r="L158" i="17" s="1"/>
  <c r="C159" i="17"/>
  <c r="G159" i="17"/>
  <c r="H159" i="17"/>
  <c r="I159" i="17" s="1"/>
  <c r="C160" i="17"/>
  <c r="G160" i="17"/>
  <c r="H160" i="17"/>
  <c r="I160" i="17" s="1"/>
  <c r="T37" i="17" s="1"/>
  <c r="J160" i="17"/>
  <c r="C161" i="17"/>
  <c r="K161" i="17" s="1"/>
  <c r="L161" i="17" s="1"/>
  <c r="G161" i="17"/>
  <c r="H161" i="17" s="1"/>
  <c r="I161" i="17"/>
  <c r="C162" i="17"/>
  <c r="G162" i="17"/>
  <c r="H162" i="17" s="1"/>
  <c r="I162" i="17" s="1"/>
  <c r="C163" i="17"/>
  <c r="G163" i="17"/>
  <c r="H163" i="17" s="1"/>
  <c r="I163" i="17"/>
  <c r="K163" i="17"/>
  <c r="L163" i="17"/>
  <c r="C164" i="17"/>
  <c r="G164" i="17"/>
  <c r="H164" i="17"/>
  <c r="I164" i="17"/>
  <c r="C165" i="17"/>
  <c r="K165" i="17" s="1"/>
  <c r="L165" i="17" s="1"/>
  <c r="G165" i="17"/>
  <c r="H165" i="17" s="1"/>
  <c r="I165" i="17" s="1"/>
  <c r="J165" i="17"/>
  <c r="C166" i="17"/>
  <c r="K166" i="17" s="1"/>
  <c r="L166" i="17" s="1"/>
  <c r="G166" i="17"/>
  <c r="H166" i="17"/>
  <c r="I166" i="17" s="1"/>
  <c r="C167" i="17"/>
  <c r="G167" i="17"/>
  <c r="H167" i="17" s="1"/>
  <c r="I167" i="17" s="1"/>
  <c r="C168" i="17"/>
  <c r="K168" i="17" s="1"/>
  <c r="L168" i="17" s="1"/>
  <c r="G168" i="17"/>
  <c r="H168" i="17"/>
  <c r="I168" i="17"/>
  <c r="T45" i="17" s="1"/>
  <c r="J168" i="17"/>
  <c r="C169" i="17"/>
  <c r="G169" i="17"/>
  <c r="H169" i="17" s="1"/>
  <c r="I169" i="17"/>
  <c r="J169" i="17" s="1"/>
  <c r="K169" i="17"/>
  <c r="L169" i="17" s="1"/>
  <c r="C170" i="17"/>
  <c r="G170" i="17"/>
  <c r="H170" i="17" s="1"/>
  <c r="I170" i="17" s="1"/>
  <c r="T47" i="17" s="1"/>
  <c r="J170" i="17"/>
  <c r="K170" i="17"/>
  <c r="L170" i="17" s="1"/>
  <c r="C171" i="17"/>
  <c r="G171" i="17"/>
  <c r="H171" i="17"/>
  <c r="I171" i="17" s="1"/>
  <c r="C172" i="17"/>
  <c r="G172" i="17"/>
  <c r="H172" i="17"/>
  <c r="I172" i="17"/>
  <c r="C173" i="17"/>
  <c r="G173" i="17"/>
  <c r="H173" i="17" s="1"/>
  <c r="I173" i="17"/>
  <c r="C174" i="17"/>
  <c r="G174" i="17"/>
  <c r="H174" i="17" s="1"/>
  <c r="I174" i="17" s="1"/>
  <c r="C175" i="17"/>
  <c r="G175" i="17"/>
  <c r="H175" i="17"/>
  <c r="I175" i="17" s="1"/>
  <c r="C176" i="17"/>
  <c r="K176" i="17" s="1"/>
  <c r="G176" i="17"/>
  <c r="H176" i="17"/>
  <c r="I176" i="17" s="1"/>
  <c r="T53" i="17" s="1"/>
  <c r="J176" i="17"/>
  <c r="L176" i="17"/>
  <c r="C177" i="17"/>
  <c r="G177" i="17"/>
  <c r="H177" i="17" s="1"/>
  <c r="I177" i="17"/>
  <c r="T54" i="17" s="1"/>
  <c r="J177" i="17"/>
  <c r="K177" i="17"/>
  <c r="L177" i="17" s="1"/>
  <c r="C178" i="17"/>
  <c r="G178" i="17"/>
  <c r="H178" i="17"/>
  <c r="I178" i="17" s="1"/>
  <c r="K178" i="17" s="1"/>
  <c r="L178" i="17" s="1"/>
  <c r="J178" i="17"/>
  <c r="C179" i="17"/>
  <c r="G179" i="17"/>
  <c r="H179" i="17" s="1"/>
  <c r="I179" i="17"/>
  <c r="C180" i="17"/>
  <c r="G180" i="17"/>
  <c r="H180" i="17"/>
  <c r="I180" i="17"/>
  <c r="C181" i="17"/>
  <c r="G181" i="17"/>
  <c r="H181" i="17" s="1"/>
  <c r="I181" i="17" s="1"/>
  <c r="J181" i="17"/>
  <c r="K181" i="17"/>
  <c r="L181" i="17" s="1"/>
  <c r="C182" i="17"/>
  <c r="G182" i="17"/>
  <c r="H182" i="17"/>
  <c r="I182" i="17" s="1"/>
  <c r="C183" i="17"/>
  <c r="G183" i="17"/>
  <c r="H183" i="17"/>
  <c r="I183" i="17" s="1"/>
  <c r="C184" i="17"/>
  <c r="G184" i="17"/>
  <c r="H184" i="17"/>
  <c r="I184" i="17" s="1"/>
  <c r="C185" i="17"/>
  <c r="G185" i="17"/>
  <c r="H185" i="17" s="1"/>
  <c r="I185" i="17" s="1"/>
  <c r="J185" i="17" s="1"/>
  <c r="K185" i="17"/>
  <c r="L185" i="17" s="1"/>
  <c r="C186" i="17"/>
  <c r="G186" i="17"/>
  <c r="H186" i="17" s="1"/>
  <c r="I186" i="17" s="1"/>
  <c r="K186" i="17"/>
  <c r="L186" i="17"/>
  <c r="C187" i="17"/>
  <c r="G187" i="17"/>
  <c r="H187" i="17"/>
  <c r="I187" i="17"/>
  <c r="C188" i="17"/>
  <c r="G188" i="17"/>
  <c r="H188" i="17"/>
  <c r="I188" i="17"/>
  <c r="C189" i="17"/>
  <c r="G189" i="17"/>
  <c r="H189" i="17" s="1"/>
  <c r="I189" i="17" s="1"/>
  <c r="C190" i="17"/>
  <c r="G190" i="17"/>
  <c r="H190" i="17" s="1"/>
  <c r="I190" i="17" s="1"/>
  <c r="K190" i="17" s="1"/>
  <c r="L190" i="17" s="1"/>
  <c r="C191" i="17"/>
  <c r="G191" i="17"/>
  <c r="H191" i="17"/>
  <c r="I191" i="17" s="1"/>
  <c r="C192" i="17"/>
  <c r="G192" i="17"/>
  <c r="H192" i="17"/>
  <c r="I192" i="17" s="1"/>
  <c r="T69" i="17" s="1"/>
  <c r="J192" i="17"/>
  <c r="C193" i="17"/>
  <c r="K193" i="17" s="1"/>
  <c r="L193" i="17" s="1"/>
  <c r="G193" i="17"/>
  <c r="H193" i="17" s="1"/>
  <c r="I193" i="17"/>
  <c r="C194" i="17"/>
  <c r="G194" i="17"/>
  <c r="H194" i="17" s="1"/>
  <c r="I194" i="17" s="1"/>
  <c r="C195" i="17"/>
  <c r="G195" i="17"/>
  <c r="H195" i="17" s="1"/>
  <c r="I195" i="17"/>
  <c r="K195" i="17"/>
  <c r="L195" i="17"/>
  <c r="C196" i="17"/>
  <c r="G196" i="17"/>
  <c r="H196" i="17"/>
  <c r="I196" i="17"/>
  <c r="C197" i="17"/>
  <c r="K197" i="17" s="1"/>
  <c r="L197" i="17" s="1"/>
  <c r="G197" i="17"/>
  <c r="H197" i="17" s="1"/>
  <c r="I197" i="17" s="1"/>
  <c r="J197" i="17"/>
  <c r="C198" i="17"/>
  <c r="K198" i="17" s="1"/>
  <c r="L198" i="17" s="1"/>
  <c r="G198" i="17"/>
  <c r="H198" i="17"/>
  <c r="I198" i="17" s="1"/>
  <c r="C199" i="17"/>
  <c r="G199" i="17"/>
  <c r="H199" i="17" s="1"/>
  <c r="I199" i="17" s="1"/>
  <c r="C200" i="17"/>
  <c r="K200" i="17" s="1"/>
  <c r="L200" i="17" s="1"/>
  <c r="G200" i="17"/>
  <c r="H200" i="17"/>
  <c r="I200" i="17"/>
  <c r="T77" i="17" s="1"/>
  <c r="J200" i="17"/>
  <c r="C201" i="17"/>
  <c r="G201" i="17"/>
  <c r="H201" i="17" s="1"/>
  <c r="I201" i="17"/>
  <c r="J201" i="17" s="1"/>
  <c r="K201" i="17"/>
  <c r="L201" i="17" s="1"/>
  <c r="C202" i="17"/>
  <c r="G202" i="17"/>
  <c r="H202" i="17" s="1"/>
  <c r="I202" i="17" s="1"/>
  <c r="T79" i="17" s="1"/>
  <c r="J202" i="17"/>
  <c r="K202" i="17"/>
  <c r="L202" i="17" s="1"/>
  <c r="C203" i="17"/>
  <c r="G203" i="17"/>
  <c r="H203" i="17"/>
  <c r="I203" i="17" s="1"/>
  <c r="C204" i="17"/>
  <c r="K204" i="17" s="1"/>
  <c r="L204" i="17" s="1"/>
  <c r="G204" i="17"/>
  <c r="H204" i="17"/>
  <c r="I204" i="17"/>
  <c r="T81" i="17" s="1"/>
  <c r="J204" i="17"/>
  <c r="C205" i="17"/>
  <c r="G205" i="17"/>
  <c r="H205" i="17" s="1"/>
  <c r="I205" i="17" s="1"/>
  <c r="C206" i="17"/>
  <c r="G206" i="17"/>
  <c r="H206" i="17"/>
  <c r="I206" i="17" s="1"/>
  <c r="C207" i="17"/>
  <c r="G207" i="17"/>
  <c r="H207" i="17"/>
  <c r="I207" i="17" s="1"/>
  <c r="C208" i="17"/>
  <c r="K208" i="17" s="1"/>
  <c r="G208" i="17"/>
  <c r="H208" i="17"/>
  <c r="I208" i="17" s="1"/>
  <c r="T85" i="17" s="1"/>
  <c r="J208" i="17"/>
  <c r="L208" i="17"/>
  <c r="C209" i="17"/>
  <c r="G209" i="17"/>
  <c r="H209" i="17" s="1"/>
  <c r="I209" i="17"/>
  <c r="T86" i="17" s="1"/>
  <c r="J209" i="17"/>
  <c r="K209" i="17"/>
  <c r="L209" i="17" s="1"/>
  <c r="C210" i="17"/>
  <c r="G210" i="17"/>
  <c r="H210" i="17"/>
  <c r="I210" i="17" s="1"/>
  <c r="K210" i="17" s="1"/>
  <c r="L210" i="17" s="1"/>
  <c r="J210" i="17"/>
  <c r="C211" i="17"/>
  <c r="G211" i="17"/>
  <c r="H211" i="17" s="1"/>
  <c r="I211" i="17"/>
  <c r="C212" i="17"/>
  <c r="G212" i="17"/>
  <c r="H212" i="17"/>
  <c r="I212" i="17"/>
  <c r="C213" i="17"/>
  <c r="G213" i="17"/>
  <c r="H213" i="17" s="1"/>
  <c r="I213" i="17" s="1"/>
  <c r="J213" i="17"/>
  <c r="K213" i="17"/>
  <c r="L213" i="17" s="1"/>
  <c r="C214" i="17"/>
  <c r="G214" i="17"/>
  <c r="H214" i="17"/>
  <c r="I214" i="17" s="1"/>
  <c r="J214" i="17"/>
  <c r="C215" i="17"/>
  <c r="G215" i="17"/>
  <c r="H215" i="17" s="1"/>
  <c r="I215" i="17" s="1"/>
  <c r="C216" i="17"/>
  <c r="G216" i="17"/>
  <c r="H216" i="17"/>
  <c r="I216" i="17" s="1"/>
  <c r="C217" i="17"/>
  <c r="G217" i="17"/>
  <c r="H217" i="17" s="1"/>
  <c r="I217" i="17" s="1"/>
  <c r="J217" i="17" s="1"/>
  <c r="C218" i="17"/>
  <c r="G218" i="17"/>
  <c r="H218" i="17" s="1"/>
  <c r="I218" i="17" s="1"/>
  <c r="K218" i="17"/>
  <c r="L218" i="17" s="1"/>
  <c r="C219" i="17"/>
  <c r="G219" i="17"/>
  <c r="H219" i="17"/>
  <c r="I219" i="17" s="1"/>
  <c r="C220" i="17"/>
  <c r="G220" i="17"/>
  <c r="H220" i="17"/>
  <c r="I220" i="17"/>
  <c r="C221" i="17"/>
  <c r="G221" i="17"/>
  <c r="H221" i="17" s="1"/>
  <c r="I221" i="17" s="1"/>
  <c r="C222" i="17"/>
  <c r="G222" i="17"/>
  <c r="H222" i="17" s="1"/>
  <c r="I222" i="17" s="1"/>
  <c r="K222" i="17"/>
  <c r="L222" i="17" s="1"/>
  <c r="C223" i="17"/>
  <c r="G223" i="17"/>
  <c r="H223" i="17"/>
  <c r="I223" i="17" s="1"/>
  <c r="C224" i="17"/>
  <c r="G224" i="17"/>
  <c r="H224" i="17"/>
  <c r="I224" i="17" s="1"/>
  <c r="T101" i="17" s="1"/>
  <c r="J224" i="17"/>
  <c r="C225" i="17"/>
  <c r="K225" i="17" s="1"/>
  <c r="L225" i="17" s="1"/>
  <c r="G225" i="17"/>
  <c r="H225" i="17" s="1"/>
  <c r="I225" i="17"/>
  <c r="C226" i="17"/>
  <c r="G226" i="17"/>
  <c r="H226" i="17" s="1"/>
  <c r="I226" i="17" s="1"/>
  <c r="C227" i="17"/>
  <c r="G227" i="17"/>
  <c r="H227" i="17" s="1"/>
  <c r="I227" i="17"/>
  <c r="J227" i="17" s="1"/>
  <c r="K227" i="17"/>
  <c r="L227" i="17"/>
  <c r="C228" i="17"/>
  <c r="G228" i="17"/>
  <c r="H228" i="17"/>
  <c r="I228" i="17"/>
  <c r="C229" i="17"/>
  <c r="K229" i="17" s="1"/>
  <c r="L229" i="17" s="1"/>
  <c r="G229" i="17"/>
  <c r="H229" i="17" s="1"/>
  <c r="I229" i="17" s="1"/>
  <c r="J229" i="17"/>
  <c r="C230" i="17"/>
  <c r="K230" i="17" s="1"/>
  <c r="L230" i="17" s="1"/>
  <c r="G230" i="17"/>
  <c r="H230" i="17"/>
  <c r="I230" i="17" s="1"/>
  <c r="C231" i="17"/>
  <c r="G231" i="17"/>
  <c r="H231" i="17" s="1"/>
  <c r="I231" i="17" s="1"/>
  <c r="C232" i="17"/>
  <c r="K232" i="17" s="1"/>
  <c r="L232" i="17" s="1"/>
  <c r="G232" i="17"/>
  <c r="H232" i="17"/>
  <c r="I232" i="17"/>
  <c r="T109" i="17" s="1"/>
  <c r="J232" i="17"/>
  <c r="C233" i="17"/>
  <c r="G233" i="17"/>
  <c r="H233" i="17" s="1"/>
  <c r="I233" i="17"/>
  <c r="J233" i="17" s="1"/>
  <c r="K233" i="17"/>
  <c r="L233" i="17" s="1"/>
  <c r="C234" i="17"/>
  <c r="G234" i="17"/>
  <c r="H234" i="17" s="1"/>
  <c r="I234" i="17" s="1"/>
  <c r="T111" i="17" s="1"/>
  <c r="J234" i="17"/>
  <c r="K234" i="17"/>
  <c r="L234" i="17" s="1"/>
  <c r="C235" i="17"/>
  <c r="G235" i="17"/>
  <c r="H235" i="17"/>
  <c r="I235" i="17" s="1"/>
  <c r="C236" i="17"/>
  <c r="G236" i="17"/>
  <c r="H236" i="17"/>
  <c r="I236" i="17"/>
  <c r="T113" i="17" s="1"/>
  <c r="C237" i="17"/>
  <c r="G237" i="17"/>
  <c r="H237" i="17" s="1"/>
  <c r="I237" i="17"/>
  <c r="C238" i="17"/>
  <c r="G238" i="17"/>
  <c r="H238" i="17" s="1"/>
  <c r="I238" i="17" s="1"/>
  <c r="C239" i="17"/>
  <c r="G239" i="17"/>
  <c r="H239" i="17"/>
  <c r="I239" i="17" s="1"/>
  <c r="C240" i="17"/>
  <c r="K240" i="17" s="1"/>
  <c r="G240" i="17"/>
  <c r="H240" i="17"/>
  <c r="I240" i="17" s="1"/>
  <c r="T117" i="17" s="1"/>
  <c r="J240" i="17"/>
  <c r="L240" i="17"/>
  <c r="C241" i="17"/>
  <c r="G241" i="17"/>
  <c r="H241" i="17" s="1"/>
  <c r="I241" i="17"/>
  <c r="T118" i="17" s="1"/>
  <c r="J241" i="17"/>
  <c r="K241" i="17"/>
  <c r="L241" i="17" s="1"/>
  <c r="C242" i="17"/>
  <c r="G242" i="17"/>
  <c r="H242" i="17"/>
  <c r="I242" i="17" s="1"/>
  <c r="K242" i="17" s="1"/>
  <c r="L242" i="17" s="1"/>
  <c r="J242" i="17"/>
  <c r="C243" i="17"/>
  <c r="G243" i="17"/>
  <c r="H243" i="17" s="1"/>
  <c r="I243" i="17"/>
  <c r="C244" i="17"/>
  <c r="G244" i="17"/>
  <c r="H244" i="17"/>
  <c r="I244" i="17"/>
  <c r="G3" i="16"/>
  <c r="H3" i="16" s="1"/>
  <c r="I3" i="16"/>
  <c r="AH3" i="16" s="1"/>
  <c r="J3" i="16"/>
  <c r="C4" i="16"/>
  <c r="G4" i="16"/>
  <c r="H4" i="16"/>
  <c r="I4" i="16"/>
  <c r="J4" i="16"/>
  <c r="C5" i="16"/>
  <c r="G5" i="16"/>
  <c r="H5" i="16"/>
  <c r="I5" i="16"/>
  <c r="J5" i="16" s="1"/>
  <c r="C6" i="16"/>
  <c r="G6" i="16"/>
  <c r="H6" i="16" s="1"/>
  <c r="I6" i="16"/>
  <c r="J6" i="16"/>
  <c r="K6" i="16"/>
  <c r="L6" i="16" s="1"/>
  <c r="C7" i="16"/>
  <c r="K7" i="16" s="1"/>
  <c r="L7" i="16" s="1"/>
  <c r="G7" i="16"/>
  <c r="H7" i="16"/>
  <c r="I7" i="16"/>
  <c r="J7" i="16"/>
  <c r="C8" i="16"/>
  <c r="G8" i="16"/>
  <c r="H8" i="16"/>
  <c r="I8" i="16"/>
  <c r="J8" i="16"/>
  <c r="K8" i="16"/>
  <c r="L8" i="16"/>
  <c r="C9" i="16"/>
  <c r="G9" i="16"/>
  <c r="H9" i="16"/>
  <c r="I9" i="16"/>
  <c r="J9" i="16" s="1"/>
  <c r="C10" i="16"/>
  <c r="G10" i="16"/>
  <c r="H10" i="16" s="1"/>
  <c r="I10" i="16"/>
  <c r="J10" i="16"/>
  <c r="K10" i="16"/>
  <c r="L10" i="16" s="1"/>
  <c r="C11" i="16"/>
  <c r="K11" i="16" s="1"/>
  <c r="L11" i="16" s="1"/>
  <c r="G11" i="16"/>
  <c r="H11" i="16"/>
  <c r="I11" i="16"/>
  <c r="J11" i="16"/>
  <c r="C12" i="16"/>
  <c r="G12" i="16"/>
  <c r="H12" i="16"/>
  <c r="I12" i="16"/>
  <c r="J12" i="16"/>
  <c r="C13" i="16"/>
  <c r="G13" i="16"/>
  <c r="H13" i="16"/>
  <c r="I13" i="16"/>
  <c r="J13" i="16"/>
  <c r="C14" i="16"/>
  <c r="G14" i="16"/>
  <c r="H14" i="16"/>
  <c r="I14" i="16"/>
  <c r="J14" i="16"/>
  <c r="K14" i="16"/>
  <c r="L14" i="16"/>
  <c r="C15" i="16"/>
  <c r="G15" i="16"/>
  <c r="H15" i="16"/>
  <c r="I15" i="16"/>
  <c r="J15" i="16" s="1"/>
  <c r="C16" i="16"/>
  <c r="G16" i="16"/>
  <c r="H16" i="16"/>
  <c r="I16" i="16"/>
  <c r="J16" i="16"/>
  <c r="C17" i="16"/>
  <c r="G17" i="16"/>
  <c r="H17" i="16"/>
  <c r="I17" i="16"/>
  <c r="J17" i="16" s="1"/>
  <c r="C18" i="16"/>
  <c r="G18" i="16"/>
  <c r="H18" i="16" s="1"/>
  <c r="I18" i="16"/>
  <c r="J18" i="16"/>
  <c r="K18" i="16"/>
  <c r="L18" i="16" s="1"/>
  <c r="C19" i="16"/>
  <c r="G19" i="16"/>
  <c r="H19" i="16"/>
  <c r="I19" i="16"/>
  <c r="J19" i="16"/>
  <c r="C20" i="16"/>
  <c r="G20" i="16"/>
  <c r="H20" i="16"/>
  <c r="I20" i="16"/>
  <c r="J20" i="16"/>
  <c r="C21" i="16"/>
  <c r="G21" i="16"/>
  <c r="H21" i="16"/>
  <c r="I21" i="16"/>
  <c r="J21" i="16"/>
  <c r="C22" i="16"/>
  <c r="G22" i="16"/>
  <c r="H22" i="16" s="1"/>
  <c r="I22" i="16"/>
  <c r="J22" i="16"/>
  <c r="K22" i="16"/>
  <c r="L22" i="16" s="1"/>
  <c r="C23" i="16"/>
  <c r="G23" i="16"/>
  <c r="H23" i="16"/>
  <c r="I23" i="16"/>
  <c r="J23" i="16"/>
  <c r="C24" i="16"/>
  <c r="G24" i="16"/>
  <c r="H24" i="16" s="1"/>
  <c r="I24" i="16"/>
  <c r="J24" i="16"/>
  <c r="K24" i="16"/>
  <c r="L24" i="16" s="1"/>
  <c r="C25" i="16"/>
  <c r="G25" i="16"/>
  <c r="H25" i="16"/>
  <c r="I25" i="16"/>
  <c r="J25" i="16" s="1"/>
  <c r="C26" i="16"/>
  <c r="G26" i="16"/>
  <c r="H26" i="16" s="1"/>
  <c r="I26" i="16"/>
  <c r="J26" i="16"/>
  <c r="K26" i="16"/>
  <c r="L26" i="16" s="1"/>
  <c r="C27" i="16"/>
  <c r="G27" i="16"/>
  <c r="H27" i="16"/>
  <c r="I27" i="16"/>
  <c r="J27" i="16"/>
  <c r="C28" i="16"/>
  <c r="G28" i="16"/>
  <c r="H28" i="16"/>
  <c r="I28" i="16"/>
  <c r="J28" i="16"/>
  <c r="C29" i="16"/>
  <c r="G29" i="16"/>
  <c r="H29" i="16"/>
  <c r="I29" i="16"/>
  <c r="J29" i="16"/>
  <c r="C30" i="16"/>
  <c r="G30" i="16"/>
  <c r="H30" i="16" s="1"/>
  <c r="I30" i="16"/>
  <c r="J30" i="16"/>
  <c r="K30" i="16"/>
  <c r="L30" i="16" s="1"/>
  <c r="C31" i="16"/>
  <c r="G31" i="16"/>
  <c r="H31" i="16"/>
  <c r="I31" i="16"/>
  <c r="J31" i="16" s="1"/>
  <c r="C32" i="16"/>
  <c r="G32" i="16"/>
  <c r="H32" i="16"/>
  <c r="I32" i="16"/>
  <c r="J32" i="16"/>
  <c r="K32" i="16"/>
  <c r="L32" i="16"/>
  <c r="C33" i="16"/>
  <c r="G33" i="16"/>
  <c r="H33" i="16"/>
  <c r="I33" i="16"/>
  <c r="J33" i="16" s="1"/>
  <c r="C34" i="16"/>
  <c r="G34" i="16"/>
  <c r="H34" i="16" s="1"/>
  <c r="I34" i="16"/>
  <c r="J34" i="16"/>
  <c r="K34" i="16"/>
  <c r="L34" i="16" s="1"/>
  <c r="C35" i="16"/>
  <c r="K35" i="16" s="1"/>
  <c r="G35" i="16"/>
  <c r="H35" i="16"/>
  <c r="I35" i="16"/>
  <c r="J35" i="16"/>
  <c r="L35" i="16"/>
  <c r="C36" i="16"/>
  <c r="G36" i="16"/>
  <c r="H36" i="16"/>
  <c r="I36" i="16"/>
  <c r="J36" i="16"/>
  <c r="C37" i="16"/>
  <c r="G37" i="16"/>
  <c r="H37" i="16"/>
  <c r="I37" i="16"/>
  <c r="J37" i="16" s="1"/>
  <c r="C38" i="16"/>
  <c r="G38" i="16"/>
  <c r="H38" i="16"/>
  <c r="I38" i="16"/>
  <c r="J38" i="16"/>
  <c r="K38" i="16"/>
  <c r="L38" i="16"/>
  <c r="C39" i="16"/>
  <c r="K39" i="16" s="1"/>
  <c r="L39" i="16" s="1"/>
  <c r="G39" i="16"/>
  <c r="H39" i="16"/>
  <c r="I39" i="16"/>
  <c r="J39" i="16"/>
  <c r="C40" i="16"/>
  <c r="G40" i="16"/>
  <c r="H40" i="16"/>
  <c r="I40" i="16"/>
  <c r="J40" i="16"/>
  <c r="K40" i="16"/>
  <c r="L40" i="16"/>
  <c r="C41" i="16"/>
  <c r="G41" i="16"/>
  <c r="H41" i="16"/>
  <c r="I41" i="16"/>
  <c r="J41" i="16" s="1"/>
  <c r="C42" i="16"/>
  <c r="G42" i="16"/>
  <c r="H42" i="16" s="1"/>
  <c r="I42" i="16"/>
  <c r="J42" i="16"/>
  <c r="K42" i="16"/>
  <c r="L42" i="16" s="1"/>
  <c r="C43" i="16"/>
  <c r="G43" i="16"/>
  <c r="H43" i="16"/>
  <c r="I43" i="16"/>
  <c r="J43" i="16"/>
  <c r="C44" i="16"/>
  <c r="G44" i="16"/>
  <c r="H44" i="16"/>
  <c r="I44" i="16"/>
  <c r="J44" i="16"/>
  <c r="C45" i="16"/>
  <c r="G45" i="16"/>
  <c r="H45" i="16"/>
  <c r="I45" i="16"/>
  <c r="J45" i="16"/>
  <c r="C46" i="16"/>
  <c r="G46" i="16"/>
  <c r="H46" i="16"/>
  <c r="I46" i="16"/>
  <c r="J46" i="16"/>
  <c r="K46" i="16"/>
  <c r="L46" i="16"/>
  <c r="C47" i="16"/>
  <c r="G47" i="16"/>
  <c r="H47" i="16"/>
  <c r="I47" i="16"/>
  <c r="J47" i="16" s="1"/>
  <c r="C48" i="16"/>
  <c r="G48" i="16"/>
  <c r="H48" i="16"/>
  <c r="I48" i="16"/>
  <c r="J48" i="16"/>
  <c r="C49" i="16"/>
  <c r="G49" i="16"/>
  <c r="H49" i="16"/>
  <c r="I49" i="16"/>
  <c r="J49" i="16" s="1"/>
  <c r="C50" i="16"/>
  <c r="G50" i="16"/>
  <c r="H50" i="16"/>
  <c r="I50" i="16"/>
  <c r="J50" i="16" s="1"/>
  <c r="K50" i="16"/>
  <c r="L50" i="16" s="1"/>
  <c r="C51" i="16"/>
  <c r="G51" i="16"/>
  <c r="H51" i="16" s="1"/>
  <c r="I51" i="16"/>
  <c r="J51" i="16"/>
  <c r="K51" i="16"/>
  <c r="L51" i="16" s="1"/>
  <c r="C52" i="16"/>
  <c r="G52" i="16"/>
  <c r="H52" i="16" s="1"/>
  <c r="I52" i="16"/>
  <c r="J52" i="16" s="1"/>
  <c r="K52" i="16"/>
  <c r="L52" i="16"/>
  <c r="C53" i="16"/>
  <c r="G53" i="16"/>
  <c r="H53" i="16" s="1"/>
  <c r="I53" i="16"/>
  <c r="J53" i="16"/>
  <c r="K53" i="16"/>
  <c r="L53" i="16" s="1"/>
  <c r="C54" i="16"/>
  <c r="G54" i="16"/>
  <c r="H54" i="16" s="1"/>
  <c r="I54" i="16"/>
  <c r="J54" i="16" s="1"/>
  <c r="K54" i="16"/>
  <c r="L54" i="16"/>
  <c r="C55" i="16"/>
  <c r="G55" i="16"/>
  <c r="H55" i="16" s="1"/>
  <c r="I55" i="16"/>
  <c r="C56" i="16"/>
  <c r="G56" i="16"/>
  <c r="H56" i="16"/>
  <c r="I56" i="16"/>
  <c r="J56" i="16" s="1"/>
  <c r="K56" i="16"/>
  <c r="L56" i="16"/>
  <c r="C57" i="16"/>
  <c r="G57" i="16"/>
  <c r="H57" i="16" s="1"/>
  <c r="I57" i="16"/>
  <c r="K57" i="16" s="1"/>
  <c r="L57" i="16" s="1"/>
  <c r="J57" i="16"/>
  <c r="C58" i="16"/>
  <c r="G58" i="16"/>
  <c r="H58" i="16"/>
  <c r="I58" i="16"/>
  <c r="J58" i="16" s="1"/>
  <c r="K58" i="16"/>
  <c r="L58" i="16" s="1"/>
  <c r="C59" i="16"/>
  <c r="G59" i="16"/>
  <c r="H59" i="16" s="1"/>
  <c r="I59" i="16"/>
  <c r="J59" i="16"/>
  <c r="K59" i="16"/>
  <c r="L59" i="16" s="1"/>
  <c r="C60" i="16"/>
  <c r="G60" i="16"/>
  <c r="H60" i="16" s="1"/>
  <c r="I60" i="16"/>
  <c r="J60" i="16" s="1"/>
  <c r="K60" i="16"/>
  <c r="L60" i="16" s="1"/>
  <c r="C61" i="16"/>
  <c r="G61" i="16"/>
  <c r="H61" i="16" s="1"/>
  <c r="I61" i="16"/>
  <c r="J61" i="16"/>
  <c r="K61" i="16"/>
  <c r="L61" i="16" s="1"/>
  <c r="C62" i="16"/>
  <c r="G62" i="16"/>
  <c r="H62" i="16"/>
  <c r="I62" i="16"/>
  <c r="J62" i="16" s="1"/>
  <c r="K62" i="16"/>
  <c r="L62" i="16"/>
  <c r="C63" i="16"/>
  <c r="G63" i="16"/>
  <c r="H63" i="16" s="1"/>
  <c r="I63" i="16"/>
  <c r="C64" i="16"/>
  <c r="G64" i="16"/>
  <c r="H64" i="16"/>
  <c r="I64" i="16"/>
  <c r="J64" i="16" s="1"/>
  <c r="K64" i="16"/>
  <c r="L64" i="16"/>
  <c r="C65" i="16"/>
  <c r="G65" i="16"/>
  <c r="H65" i="16" s="1"/>
  <c r="I65" i="16"/>
  <c r="C66" i="16"/>
  <c r="G66" i="16"/>
  <c r="H66" i="16"/>
  <c r="I66" i="16"/>
  <c r="J66" i="16" s="1"/>
  <c r="K66" i="16"/>
  <c r="L66" i="16" s="1"/>
  <c r="C67" i="16"/>
  <c r="G67" i="16"/>
  <c r="H67" i="16" s="1"/>
  <c r="I67" i="16"/>
  <c r="J67" i="16"/>
  <c r="K67" i="16"/>
  <c r="L67" i="16" s="1"/>
  <c r="C68" i="16"/>
  <c r="G68" i="16"/>
  <c r="H68" i="16" s="1"/>
  <c r="I68" i="16"/>
  <c r="J68" i="16" s="1"/>
  <c r="K68" i="16"/>
  <c r="L68" i="16"/>
  <c r="C69" i="16"/>
  <c r="G69" i="16"/>
  <c r="H69" i="16" s="1"/>
  <c r="I69" i="16"/>
  <c r="J69" i="16"/>
  <c r="K69" i="16"/>
  <c r="L69" i="16" s="1"/>
  <c r="C70" i="16"/>
  <c r="G70" i="16"/>
  <c r="H70" i="16" s="1"/>
  <c r="I70" i="16"/>
  <c r="J70" i="16" s="1"/>
  <c r="K70" i="16"/>
  <c r="L70" i="16"/>
  <c r="C71" i="16"/>
  <c r="G71" i="16"/>
  <c r="H71" i="16" s="1"/>
  <c r="I71" i="16"/>
  <c r="C72" i="16"/>
  <c r="G72" i="16"/>
  <c r="H72" i="16"/>
  <c r="I72" i="16"/>
  <c r="J72" i="16" s="1"/>
  <c r="K72" i="16"/>
  <c r="L72" i="16"/>
  <c r="C73" i="16"/>
  <c r="G73" i="16"/>
  <c r="H73" i="16" s="1"/>
  <c r="I73" i="16"/>
  <c r="K73" i="16" s="1"/>
  <c r="L73" i="16" s="1"/>
  <c r="J73" i="16"/>
  <c r="C74" i="16"/>
  <c r="G74" i="16"/>
  <c r="H74" i="16"/>
  <c r="I74" i="16"/>
  <c r="J74" i="16" s="1"/>
  <c r="K74" i="16"/>
  <c r="L74" i="16" s="1"/>
  <c r="C75" i="16"/>
  <c r="G75" i="16"/>
  <c r="H75" i="16" s="1"/>
  <c r="I75" i="16"/>
  <c r="J75" i="16"/>
  <c r="K75" i="16"/>
  <c r="L75" i="16" s="1"/>
  <c r="C76" i="16"/>
  <c r="G76" i="16"/>
  <c r="H76" i="16" s="1"/>
  <c r="I76" i="16"/>
  <c r="J76" i="16" s="1"/>
  <c r="K76" i="16"/>
  <c r="L76" i="16" s="1"/>
  <c r="C77" i="16"/>
  <c r="G77" i="16"/>
  <c r="H77" i="16" s="1"/>
  <c r="I77" i="16"/>
  <c r="J77" i="16"/>
  <c r="K77" i="16"/>
  <c r="L77" i="16" s="1"/>
  <c r="C78" i="16"/>
  <c r="G78" i="16"/>
  <c r="H78" i="16"/>
  <c r="I78" i="16"/>
  <c r="J78" i="16" s="1"/>
  <c r="K78" i="16"/>
  <c r="L78" i="16"/>
  <c r="C79" i="16"/>
  <c r="G79" i="16"/>
  <c r="H79" i="16" s="1"/>
  <c r="I79" i="16"/>
  <c r="C80" i="16"/>
  <c r="G80" i="16"/>
  <c r="H80" i="16"/>
  <c r="I80" i="16"/>
  <c r="J80" i="16" s="1"/>
  <c r="K80" i="16"/>
  <c r="L80" i="16"/>
  <c r="C81" i="16"/>
  <c r="G81" i="16"/>
  <c r="H81" i="16" s="1"/>
  <c r="I81" i="16"/>
  <c r="C82" i="16"/>
  <c r="G82" i="16"/>
  <c r="H82" i="16"/>
  <c r="I82" i="16"/>
  <c r="J82" i="16" s="1"/>
  <c r="K82" i="16"/>
  <c r="L82" i="16" s="1"/>
  <c r="C83" i="16"/>
  <c r="G83" i="16"/>
  <c r="H83" i="16" s="1"/>
  <c r="I83" i="16"/>
  <c r="J83" i="16"/>
  <c r="K83" i="16"/>
  <c r="L83" i="16" s="1"/>
  <c r="C84" i="16"/>
  <c r="G84" i="16"/>
  <c r="H84" i="16" s="1"/>
  <c r="I84" i="16"/>
  <c r="J84" i="16" s="1"/>
  <c r="K84" i="16"/>
  <c r="L84" i="16"/>
  <c r="C85" i="16"/>
  <c r="G85" i="16"/>
  <c r="H85" i="16" s="1"/>
  <c r="I85" i="16"/>
  <c r="J85" i="16"/>
  <c r="K85" i="16"/>
  <c r="L85" i="16" s="1"/>
  <c r="C86" i="16"/>
  <c r="G86" i="16"/>
  <c r="H86" i="16" s="1"/>
  <c r="I86" i="16"/>
  <c r="J86" i="16" s="1"/>
  <c r="K86" i="16"/>
  <c r="L86" i="16"/>
  <c r="C87" i="16"/>
  <c r="G87" i="16"/>
  <c r="H87" i="16" s="1"/>
  <c r="I87" i="16"/>
  <c r="C88" i="16"/>
  <c r="G88" i="16"/>
  <c r="H88" i="16"/>
  <c r="I88" i="16"/>
  <c r="J88" i="16" s="1"/>
  <c r="K88" i="16"/>
  <c r="L88" i="16" s="1"/>
  <c r="C89" i="16"/>
  <c r="G89" i="16"/>
  <c r="H89" i="16" s="1"/>
  <c r="I89" i="16"/>
  <c r="C90" i="16"/>
  <c r="G90" i="16"/>
  <c r="H90" i="16"/>
  <c r="I90" i="16"/>
  <c r="C91" i="16"/>
  <c r="G91" i="16"/>
  <c r="H91" i="16" s="1"/>
  <c r="I91" i="16"/>
  <c r="C92" i="16"/>
  <c r="G92" i="16"/>
  <c r="H92" i="16"/>
  <c r="I92" i="16"/>
  <c r="J92" i="16" s="1"/>
  <c r="K92" i="16"/>
  <c r="L92" i="16" s="1"/>
  <c r="C93" i="16"/>
  <c r="G93" i="16"/>
  <c r="H93" i="16" s="1"/>
  <c r="I93" i="16"/>
  <c r="C94" i="16"/>
  <c r="G94" i="16"/>
  <c r="H94" i="16"/>
  <c r="I94" i="16"/>
  <c r="C95" i="16"/>
  <c r="G95" i="16"/>
  <c r="H95" i="16" s="1"/>
  <c r="I95" i="16"/>
  <c r="C96" i="16"/>
  <c r="G96" i="16"/>
  <c r="H96" i="16"/>
  <c r="I96" i="16"/>
  <c r="J96" i="16" s="1"/>
  <c r="K96" i="16"/>
  <c r="L96" i="16" s="1"/>
  <c r="C97" i="16"/>
  <c r="G97" i="16"/>
  <c r="H97" i="16" s="1"/>
  <c r="I97" i="16"/>
  <c r="C98" i="16"/>
  <c r="G98" i="16"/>
  <c r="H98" i="16"/>
  <c r="I98" i="16"/>
  <c r="C99" i="16"/>
  <c r="G99" i="16"/>
  <c r="H99" i="16" s="1"/>
  <c r="I99" i="16"/>
  <c r="C100" i="16"/>
  <c r="G100" i="16"/>
  <c r="H100" i="16"/>
  <c r="I100" i="16"/>
  <c r="J100" i="16" s="1"/>
  <c r="K100" i="16"/>
  <c r="L100" i="16" s="1"/>
  <c r="C101" i="16"/>
  <c r="G101" i="16"/>
  <c r="H101" i="16" s="1"/>
  <c r="I101" i="16"/>
  <c r="C102" i="16"/>
  <c r="G102" i="16"/>
  <c r="H102" i="16"/>
  <c r="I102" i="16"/>
  <c r="C103" i="16"/>
  <c r="G103" i="16"/>
  <c r="H103" i="16" s="1"/>
  <c r="I103" i="16"/>
  <c r="C104" i="16"/>
  <c r="G104" i="16"/>
  <c r="H104" i="16"/>
  <c r="I104" i="16"/>
  <c r="J104" i="16" s="1"/>
  <c r="C105" i="16"/>
  <c r="G105" i="16"/>
  <c r="H105" i="16" s="1"/>
  <c r="I105" i="16"/>
  <c r="C106" i="16"/>
  <c r="G106" i="16"/>
  <c r="H106" i="16"/>
  <c r="I106" i="16"/>
  <c r="C107" i="16"/>
  <c r="G107" i="16"/>
  <c r="H107" i="16" s="1"/>
  <c r="I107" i="16"/>
  <c r="C108" i="16"/>
  <c r="G108" i="16"/>
  <c r="H108" i="16"/>
  <c r="I108" i="16"/>
  <c r="J108" i="16" s="1"/>
  <c r="K108" i="16"/>
  <c r="L108" i="16" s="1"/>
  <c r="C109" i="16"/>
  <c r="G109" i="16"/>
  <c r="H109" i="16" s="1"/>
  <c r="I109" i="16"/>
  <c r="C110" i="16"/>
  <c r="G110" i="16"/>
  <c r="H110" i="16"/>
  <c r="I110" i="16"/>
  <c r="C111" i="16"/>
  <c r="G111" i="16"/>
  <c r="H111" i="16" s="1"/>
  <c r="I111" i="16"/>
  <c r="C112" i="16"/>
  <c r="G112" i="16"/>
  <c r="H112" i="16"/>
  <c r="I112" i="16"/>
  <c r="J112" i="16" s="1"/>
  <c r="K112" i="16"/>
  <c r="L112" i="16" s="1"/>
  <c r="C113" i="16"/>
  <c r="G113" i="16"/>
  <c r="H113" i="16" s="1"/>
  <c r="I113" i="16"/>
  <c r="C114" i="16"/>
  <c r="G114" i="16"/>
  <c r="H114" i="16"/>
  <c r="I114" i="16"/>
  <c r="C115" i="16"/>
  <c r="G115" i="16"/>
  <c r="H115" i="16" s="1"/>
  <c r="I115" i="16"/>
  <c r="C116" i="16"/>
  <c r="G116" i="16"/>
  <c r="H116" i="16"/>
  <c r="I116" i="16"/>
  <c r="J116" i="16" s="1"/>
  <c r="K116" i="16"/>
  <c r="L116" i="16" s="1"/>
  <c r="C117" i="16"/>
  <c r="G117" i="16"/>
  <c r="H117" i="16" s="1"/>
  <c r="I117" i="16"/>
  <c r="C118" i="16"/>
  <c r="G118" i="16"/>
  <c r="H118" i="16"/>
  <c r="I118" i="16"/>
  <c r="J118" i="16" s="1"/>
  <c r="K118" i="16"/>
  <c r="L118" i="16" s="1"/>
  <c r="C119" i="16"/>
  <c r="G119" i="16"/>
  <c r="H119" i="16" s="1"/>
  <c r="I119" i="16"/>
  <c r="C120" i="16"/>
  <c r="G120" i="16"/>
  <c r="H120" i="16"/>
  <c r="I120" i="16"/>
  <c r="J120" i="16" s="1"/>
  <c r="C121" i="16"/>
  <c r="G121" i="16"/>
  <c r="H121" i="16" s="1"/>
  <c r="I121" i="16"/>
  <c r="C122" i="16"/>
  <c r="G122" i="16"/>
  <c r="H122" i="16"/>
  <c r="I122" i="16"/>
  <c r="C123" i="16"/>
  <c r="G123" i="16"/>
  <c r="H123" i="16" s="1"/>
  <c r="I123" i="16"/>
  <c r="C124" i="16"/>
  <c r="G124" i="16"/>
  <c r="H124" i="16"/>
  <c r="I124" i="16"/>
  <c r="J124" i="16" s="1"/>
  <c r="K124" i="16"/>
  <c r="L124" i="16" s="1"/>
  <c r="C125" i="16"/>
  <c r="G125" i="16"/>
  <c r="H125" i="16" s="1"/>
  <c r="I125" i="16"/>
  <c r="C126" i="16"/>
  <c r="G126" i="16"/>
  <c r="H126" i="16"/>
  <c r="I126" i="16"/>
  <c r="Q126" i="16"/>
  <c r="S126" i="16"/>
  <c r="C127" i="16"/>
  <c r="G127" i="16"/>
  <c r="H127" i="16" s="1"/>
  <c r="I127" i="16"/>
  <c r="J127" i="16"/>
  <c r="K127" i="16"/>
  <c r="L127" i="16" s="1"/>
  <c r="C128" i="16"/>
  <c r="G128" i="16"/>
  <c r="H128" i="16" s="1"/>
  <c r="I128" i="16"/>
  <c r="J128" i="16"/>
  <c r="K128" i="16"/>
  <c r="L128" i="16" s="1"/>
  <c r="C129" i="16"/>
  <c r="G129" i="16"/>
  <c r="H129" i="16" s="1"/>
  <c r="I129" i="16"/>
  <c r="C130" i="16"/>
  <c r="G130" i="16"/>
  <c r="H130" i="16"/>
  <c r="I130" i="16"/>
  <c r="J130" i="16" s="1"/>
  <c r="K130" i="16"/>
  <c r="L130" i="16"/>
  <c r="C131" i="16"/>
  <c r="G131" i="16"/>
  <c r="H131" i="16" s="1"/>
  <c r="I131" i="16"/>
  <c r="C132" i="16"/>
  <c r="G132" i="16"/>
  <c r="H132" i="16"/>
  <c r="I132" i="16"/>
  <c r="J132" i="16" s="1"/>
  <c r="K132" i="16"/>
  <c r="L132" i="16"/>
  <c r="C133" i="16"/>
  <c r="G133" i="16"/>
  <c r="H133" i="16"/>
  <c r="I133" i="16"/>
  <c r="C134" i="16"/>
  <c r="G134" i="16"/>
  <c r="H134" i="16"/>
  <c r="I134" i="16"/>
  <c r="J134" i="16" s="1"/>
  <c r="K134" i="16"/>
  <c r="L134" i="16" s="1"/>
  <c r="C135" i="16"/>
  <c r="G135" i="16"/>
  <c r="H135" i="16" s="1"/>
  <c r="I135" i="16"/>
  <c r="J135" i="16" s="1"/>
  <c r="K135" i="16"/>
  <c r="L135" i="16" s="1"/>
  <c r="C136" i="16"/>
  <c r="G136" i="16"/>
  <c r="H136" i="16"/>
  <c r="I136" i="16"/>
  <c r="J136" i="16" s="1"/>
  <c r="K136" i="16"/>
  <c r="L136" i="16"/>
  <c r="C137" i="16"/>
  <c r="G137" i="16"/>
  <c r="H137" i="16"/>
  <c r="I137" i="16"/>
  <c r="C138" i="16"/>
  <c r="G138" i="16"/>
  <c r="H138" i="16"/>
  <c r="I138" i="16"/>
  <c r="J138" i="16" s="1"/>
  <c r="C139" i="16"/>
  <c r="G139" i="16"/>
  <c r="H139" i="16" s="1"/>
  <c r="I139" i="16"/>
  <c r="J139" i="16" s="1"/>
  <c r="K139" i="16"/>
  <c r="L139" i="16" s="1"/>
  <c r="C140" i="16"/>
  <c r="G140" i="16"/>
  <c r="H140" i="16" s="1"/>
  <c r="I140" i="16"/>
  <c r="J140" i="16" s="1"/>
  <c r="K140" i="16"/>
  <c r="L140" i="16"/>
  <c r="C141" i="16"/>
  <c r="G141" i="16"/>
  <c r="H141" i="16"/>
  <c r="I141" i="16"/>
  <c r="C142" i="16"/>
  <c r="G142" i="16"/>
  <c r="H142" i="16"/>
  <c r="I142" i="16"/>
  <c r="J142" i="16" s="1"/>
  <c r="K142" i="16"/>
  <c r="L142" i="16" s="1"/>
  <c r="C143" i="16"/>
  <c r="G143" i="16"/>
  <c r="H143" i="16" s="1"/>
  <c r="I143" i="16"/>
  <c r="J143" i="16" s="1"/>
  <c r="K143" i="16"/>
  <c r="L143" i="16"/>
  <c r="C144" i="16"/>
  <c r="G144" i="16"/>
  <c r="H144" i="16"/>
  <c r="I144" i="16"/>
  <c r="J144" i="16" s="1"/>
  <c r="K144" i="16"/>
  <c r="L144" i="16"/>
  <c r="C145" i="16"/>
  <c r="G145" i="16"/>
  <c r="H145" i="16"/>
  <c r="I145" i="16"/>
  <c r="C146" i="16"/>
  <c r="G146" i="16"/>
  <c r="H146" i="16"/>
  <c r="I146" i="16"/>
  <c r="J146" i="16" s="1"/>
  <c r="K146" i="16"/>
  <c r="L146" i="16" s="1"/>
  <c r="C147" i="16"/>
  <c r="G147" i="16"/>
  <c r="H147" i="16" s="1"/>
  <c r="I147" i="16"/>
  <c r="J147" i="16" s="1"/>
  <c r="K147" i="16"/>
  <c r="L147" i="16" s="1"/>
  <c r="C148" i="16"/>
  <c r="G148" i="16"/>
  <c r="H148" i="16"/>
  <c r="I148" i="16"/>
  <c r="J148" i="16" s="1"/>
  <c r="K148" i="16"/>
  <c r="L148" i="16"/>
  <c r="C149" i="16"/>
  <c r="G149" i="16"/>
  <c r="H149" i="16"/>
  <c r="I149" i="16"/>
  <c r="C150" i="16"/>
  <c r="G150" i="16"/>
  <c r="H150" i="16"/>
  <c r="I150" i="16"/>
  <c r="J150" i="16" s="1"/>
  <c r="K150" i="16"/>
  <c r="L150" i="16" s="1"/>
  <c r="C151" i="16"/>
  <c r="G151" i="16"/>
  <c r="H151" i="16" s="1"/>
  <c r="I151" i="16"/>
  <c r="J151" i="16" s="1"/>
  <c r="K151" i="16"/>
  <c r="L151" i="16" s="1"/>
  <c r="C152" i="16"/>
  <c r="G152" i="16"/>
  <c r="H152" i="16"/>
  <c r="I152" i="16"/>
  <c r="J152" i="16" s="1"/>
  <c r="K152" i="16"/>
  <c r="L152" i="16"/>
  <c r="C153" i="16"/>
  <c r="G153" i="16"/>
  <c r="H153" i="16"/>
  <c r="I153" i="16"/>
  <c r="C154" i="16"/>
  <c r="G154" i="16"/>
  <c r="H154" i="16"/>
  <c r="I154" i="16"/>
  <c r="J154" i="16" s="1"/>
  <c r="C155" i="16"/>
  <c r="G155" i="16"/>
  <c r="H155" i="16" s="1"/>
  <c r="I155" i="16"/>
  <c r="J155" i="16" s="1"/>
  <c r="K155" i="16"/>
  <c r="L155" i="16" s="1"/>
  <c r="C156" i="16"/>
  <c r="G156" i="16"/>
  <c r="H156" i="16" s="1"/>
  <c r="I156" i="16"/>
  <c r="J156" i="16" s="1"/>
  <c r="K156" i="16"/>
  <c r="L156" i="16"/>
  <c r="C157" i="16"/>
  <c r="G157" i="16"/>
  <c r="H157" i="16"/>
  <c r="I157" i="16"/>
  <c r="C158" i="16"/>
  <c r="G158" i="16"/>
  <c r="H158" i="16"/>
  <c r="I158" i="16"/>
  <c r="J158" i="16" s="1"/>
  <c r="K158" i="16"/>
  <c r="L158" i="16" s="1"/>
  <c r="C159" i="16"/>
  <c r="G159" i="16"/>
  <c r="H159" i="16" s="1"/>
  <c r="I159" i="16"/>
  <c r="J159" i="16" s="1"/>
  <c r="K159" i="16"/>
  <c r="L159" i="16"/>
  <c r="C160" i="16"/>
  <c r="G160" i="16"/>
  <c r="H160" i="16"/>
  <c r="I160" i="16"/>
  <c r="J160" i="16" s="1"/>
  <c r="K160" i="16"/>
  <c r="L160" i="16"/>
  <c r="C161" i="16"/>
  <c r="G161" i="16"/>
  <c r="H161" i="16"/>
  <c r="I161" i="16"/>
  <c r="C162" i="16"/>
  <c r="G162" i="16"/>
  <c r="H162" i="16"/>
  <c r="I162" i="16"/>
  <c r="J162" i="16" s="1"/>
  <c r="K162" i="16"/>
  <c r="L162" i="16" s="1"/>
  <c r="C163" i="16"/>
  <c r="G163" i="16"/>
  <c r="H163" i="16" s="1"/>
  <c r="I163" i="16"/>
  <c r="J163" i="16" s="1"/>
  <c r="K163" i="16"/>
  <c r="L163" i="16" s="1"/>
  <c r="C164" i="16"/>
  <c r="G164" i="16"/>
  <c r="H164" i="16"/>
  <c r="I164" i="16"/>
  <c r="J164" i="16" s="1"/>
  <c r="K164" i="16"/>
  <c r="L164" i="16"/>
  <c r="C165" i="16"/>
  <c r="G165" i="16"/>
  <c r="H165" i="16"/>
  <c r="I165" i="16"/>
  <c r="C166" i="16"/>
  <c r="G166" i="16"/>
  <c r="H166" i="16"/>
  <c r="I166" i="16"/>
  <c r="J166" i="16" s="1"/>
  <c r="K166" i="16"/>
  <c r="L166" i="16" s="1"/>
  <c r="C167" i="16"/>
  <c r="G167" i="16"/>
  <c r="H167" i="16" s="1"/>
  <c r="I167" i="16"/>
  <c r="J167" i="16" s="1"/>
  <c r="K167" i="16"/>
  <c r="L167" i="16" s="1"/>
  <c r="C168" i="16"/>
  <c r="G168" i="16"/>
  <c r="H168" i="16"/>
  <c r="I168" i="16"/>
  <c r="J168" i="16" s="1"/>
  <c r="K168" i="16"/>
  <c r="L168" i="16"/>
  <c r="C169" i="16"/>
  <c r="G169" i="16"/>
  <c r="H169" i="16"/>
  <c r="I169" i="16"/>
  <c r="C170" i="16"/>
  <c r="G170" i="16"/>
  <c r="H170" i="16"/>
  <c r="I170" i="16"/>
  <c r="J170" i="16" s="1"/>
  <c r="C171" i="16"/>
  <c r="G171" i="16"/>
  <c r="H171" i="16" s="1"/>
  <c r="I171" i="16"/>
  <c r="J171" i="16" s="1"/>
  <c r="K171" i="16"/>
  <c r="L171" i="16" s="1"/>
  <c r="C172" i="16"/>
  <c r="G172" i="16"/>
  <c r="H172" i="16" s="1"/>
  <c r="I172" i="16"/>
  <c r="J172" i="16" s="1"/>
  <c r="K172" i="16"/>
  <c r="L172" i="16"/>
  <c r="C173" i="16"/>
  <c r="G173" i="16"/>
  <c r="H173" i="16"/>
  <c r="I173" i="16"/>
  <c r="C174" i="16"/>
  <c r="G174" i="16"/>
  <c r="H174" i="16"/>
  <c r="I174" i="16"/>
  <c r="J174" i="16" s="1"/>
  <c r="K174" i="16"/>
  <c r="L174" i="16" s="1"/>
  <c r="C175" i="16"/>
  <c r="G175" i="16"/>
  <c r="H175" i="16" s="1"/>
  <c r="I175" i="16"/>
  <c r="J175" i="16" s="1"/>
  <c r="K175" i="16"/>
  <c r="L175" i="16"/>
  <c r="C176" i="16"/>
  <c r="G176" i="16"/>
  <c r="H176" i="16"/>
  <c r="I176" i="16"/>
  <c r="J176" i="16" s="1"/>
  <c r="K176" i="16"/>
  <c r="L176" i="16"/>
  <c r="C177" i="16"/>
  <c r="G177" i="16"/>
  <c r="H177" i="16"/>
  <c r="I177" i="16"/>
  <c r="C178" i="16"/>
  <c r="G178" i="16"/>
  <c r="H178" i="16"/>
  <c r="I178" i="16"/>
  <c r="J178" i="16" s="1"/>
  <c r="K178" i="16"/>
  <c r="L178" i="16" s="1"/>
  <c r="C179" i="16"/>
  <c r="G179" i="16"/>
  <c r="H179" i="16" s="1"/>
  <c r="I179" i="16"/>
  <c r="J179" i="16" s="1"/>
  <c r="K179" i="16"/>
  <c r="L179" i="16" s="1"/>
  <c r="C180" i="16"/>
  <c r="G180" i="16"/>
  <c r="H180" i="16"/>
  <c r="I180" i="16"/>
  <c r="J180" i="16" s="1"/>
  <c r="K180" i="16"/>
  <c r="L180" i="16"/>
  <c r="C181" i="16"/>
  <c r="G181" i="16"/>
  <c r="H181" i="16"/>
  <c r="I181" i="16"/>
  <c r="C182" i="16"/>
  <c r="G182" i="16"/>
  <c r="H182" i="16"/>
  <c r="I182" i="16"/>
  <c r="J182" i="16" s="1"/>
  <c r="K182" i="16"/>
  <c r="L182" i="16" s="1"/>
  <c r="C183" i="16"/>
  <c r="G183" i="16"/>
  <c r="H183" i="16" s="1"/>
  <c r="I183" i="16"/>
  <c r="J183" i="16" s="1"/>
  <c r="K183" i="16"/>
  <c r="L183" i="16" s="1"/>
  <c r="C184" i="16"/>
  <c r="G184" i="16"/>
  <c r="H184" i="16"/>
  <c r="I184" i="16"/>
  <c r="J184" i="16" s="1"/>
  <c r="K184" i="16"/>
  <c r="L184" i="16"/>
  <c r="C185" i="16"/>
  <c r="G185" i="16"/>
  <c r="H185" i="16"/>
  <c r="I185" i="16"/>
  <c r="C186" i="16"/>
  <c r="G186" i="16"/>
  <c r="H186" i="16"/>
  <c r="I186" i="16"/>
  <c r="J186" i="16" s="1"/>
  <c r="C187" i="16"/>
  <c r="G187" i="16"/>
  <c r="H187" i="16" s="1"/>
  <c r="I187" i="16"/>
  <c r="J187" i="16" s="1"/>
  <c r="K187" i="16"/>
  <c r="L187" i="16" s="1"/>
  <c r="C188" i="16"/>
  <c r="G188" i="16"/>
  <c r="H188" i="16" s="1"/>
  <c r="I188" i="16"/>
  <c r="J188" i="16" s="1"/>
  <c r="K188" i="16"/>
  <c r="L188" i="16"/>
  <c r="C189" i="16"/>
  <c r="G189" i="16"/>
  <c r="H189" i="16"/>
  <c r="I189" i="16"/>
  <c r="C190" i="16"/>
  <c r="G190" i="16"/>
  <c r="H190" i="16"/>
  <c r="I190" i="16"/>
  <c r="J190" i="16" s="1"/>
  <c r="K190" i="16"/>
  <c r="L190" i="16" s="1"/>
  <c r="C191" i="16"/>
  <c r="G191" i="16"/>
  <c r="H191" i="16" s="1"/>
  <c r="I191" i="16"/>
  <c r="J191" i="16" s="1"/>
  <c r="K191" i="16"/>
  <c r="L191" i="16"/>
  <c r="C192" i="16"/>
  <c r="G192" i="16"/>
  <c r="H192" i="16"/>
  <c r="I192" i="16"/>
  <c r="J192" i="16" s="1"/>
  <c r="K192" i="16"/>
  <c r="L192" i="16"/>
  <c r="C193" i="16"/>
  <c r="G193" i="16"/>
  <c r="H193" i="16"/>
  <c r="I193" i="16"/>
  <c r="C194" i="16"/>
  <c r="G194" i="16"/>
  <c r="H194" i="16"/>
  <c r="I194" i="16"/>
  <c r="J194" i="16" s="1"/>
  <c r="K194" i="16"/>
  <c r="L194" i="16" s="1"/>
  <c r="C195" i="16"/>
  <c r="G195" i="16"/>
  <c r="H195" i="16" s="1"/>
  <c r="I195" i="16"/>
  <c r="J195" i="16" s="1"/>
  <c r="K195" i="16"/>
  <c r="L195" i="16" s="1"/>
  <c r="C196" i="16"/>
  <c r="G196" i="16"/>
  <c r="H196" i="16"/>
  <c r="I196" i="16"/>
  <c r="J196" i="16" s="1"/>
  <c r="K196" i="16"/>
  <c r="L196" i="16"/>
  <c r="C197" i="16"/>
  <c r="G197" i="16"/>
  <c r="H197" i="16"/>
  <c r="I197" i="16"/>
  <c r="C198" i="16"/>
  <c r="G198" i="16"/>
  <c r="H198" i="16"/>
  <c r="I198" i="16"/>
  <c r="J198" i="16" s="1"/>
  <c r="K198" i="16"/>
  <c r="L198" i="16" s="1"/>
  <c r="C199" i="16"/>
  <c r="G199" i="16"/>
  <c r="H199" i="16" s="1"/>
  <c r="I199" i="16"/>
  <c r="J199" i="16" s="1"/>
  <c r="K199" i="16"/>
  <c r="L199" i="16" s="1"/>
  <c r="C200" i="16"/>
  <c r="G200" i="16"/>
  <c r="H200" i="16"/>
  <c r="I200" i="16"/>
  <c r="J200" i="16" s="1"/>
  <c r="K200" i="16"/>
  <c r="L200" i="16"/>
  <c r="C201" i="16"/>
  <c r="G201" i="16"/>
  <c r="H201" i="16"/>
  <c r="I201" i="16"/>
  <c r="C202" i="16"/>
  <c r="G202" i="16"/>
  <c r="H202" i="16"/>
  <c r="I202" i="16"/>
  <c r="J202" i="16" s="1"/>
  <c r="C203" i="16"/>
  <c r="G203" i="16"/>
  <c r="H203" i="16" s="1"/>
  <c r="I203" i="16"/>
  <c r="J203" i="16" s="1"/>
  <c r="K203" i="16"/>
  <c r="L203" i="16" s="1"/>
  <c r="C204" i="16"/>
  <c r="G204" i="16"/>
  <c r="H204" i="16" s="1"/>
  <c r="I204" i="16"/>
  <c r="J204" i="16" s="1"/>
  <c r="K204" i="16"/>
  <c r="L204" i="16"/>
  <c r="C205" i="16"/>
  <c r="G205" i="16"/>
  <c r="H205" i="16"/>
  <c r="I205" i="16"/>
  <c r="C206" i="16"/>
  <c r="G206" i="16"/>
  <c r="H206" i="16"/>
  <c r="I206" i="16"/>
  <c r="J206" i="16" s="1"/>
  <c r="K206" i="16"/>
  <c r="L206" i="16" s="1"/>
  <c r="C207" i="16"/>
  <c r="G207" i="16"/>
  <c r="H207" i="16" s="1"/>
  <c r="I207" i="16"/>
  <c r="J207" i="16" s="1"/>
  <c r="K207" i="16"/>
  <c r="L207" i="16"/>
  <c r="C208" i="16"/>
  <c r="G208" i="16"/>
  <c r="H208" i="16"/>
  <c r="I208" i="16"/>
  <c r="J208" i="16" s="1"/>
  <c r="K208" i="16"/>
  <c r="L208" i="16"/>
  <c r="C209" i="16"/>
  <c r="G209" i="16"/>
  <c r="H209" i="16"/>
  <c r="I209" i="16"/>
  <c r="C210" i="16"/>
  <c r="G210" i="16"/>
  <c r="H210" i="16"/>
  <c r="I210" i="16"/>
  <c r="J210" i="16" s="1"/>
  <c r="K210" i="16"/>
  <c r="L210" i="16" s="1"/>
  <c r="C211" i="16"/>
  <c r="G211" i="16"/>
  <c r="H211" i="16" s="1"/>
  <c r="I211" i="16"/>
  <c r="J211" i="16" s="1"/>
  <c r="K211" i="16"/>
  <c r="L211" i="16" s="1"/>
  <c r="C212" i="16"/>
  <c r="G212" i="16"/>
  <c r="H212" i="16"/>
  <c r="I212" i="16"/>
  <c r="J212" i="16" s="1"/>
  <c r="K212" i="16"/>
  <c r="L212" i="16"/>
  <c r="C213" i="16"/>
  <c r="G213" i="16"/>
  <c r="H213" i="16"/>
  <c r="I213" i="16"/>
  <c r="C214" i="16"/>
  <c r="G214" i="16"/>
  <c r="H214" i="16"/>
  <c r="I214" i="16"/>
  <c r="J214" i="16" s="1"/>
  <c r="K214" i="16"/>
  <c r="L214" i="16" s="1"/>
  <c r="C215" i="16"/>
  <c r="G215" i="16"/>
  <c r="H215" i="16" s="1"/>
  <c r="I215" i="16"/>
  <c r="J215" i="16" s="1"/>
  <c r="K215" i="16"/>
  <c r="L215" i="16" s="1"/>
  <c r="C216" i="16"/>
  <c r="G216" i="16"/>
  <c r="H216" i="16"/>
  <c r="I216" i="16"/>
  <c r="J216" i="16" s="1"/>
  <c r="K216" i="16"/>
  <c r="L216" i="16"/>
  <c r="C217" i="16"/>
  <c r="G217" i="16"/>
  <c r="H217" i="16"/>
  <c r="I217" i="16"/>
  <c r="C218" i="16"/>
  <c r="G218" i="16"/>
  <c r="H218" i="16"/>
  <c r="I218" i="16"/>
  <c r="J218" i="16" s="1"/>
  <c r="C219" i="16"/>
  <c r="G219" i="16"/>
  <c r="H219" i="16" s="1"/>
  <c r="I219" i="16"/>
  <c r="J219" i="16" s="1"/>
  <c r="K219" i="16"/>
  <c r="L219" i="16" s="1"/>
  <c r="C220" i="16"/>
  <c r="G220" i="16"/>
  <c r="H220" i="16" s="1"/>
  <c r="I220" i="16"/>
  <c r="J220" i="16" s="1"/>
  <c r="K220" i="16"/>
  <c r="L220" i="16"/>
  <c r="C221" i="16"/>
  <c r="G221" i="16"/>
  <c r="H221" i="16"/>
  <c r="I221" i="16"/>
  <c r="C222" i="16"/>
  <c r="G222" i="16"/>
  <c r="H222" i="16"/>
  <c r="I222" i="16"/>
  <c r="J222" i="16" s="1"/>
  <c r="K222" i="16"/>
  <c r="L222" i="16" s="1"/>
  <c r="C223" i="16"/>
  <c r="G223" i="16"/>
  <c r="H223" i="16" s="1"/>
  <c r="I223" i="16"/>
  <c r="J223" i="16" s="1"/>
  <c r="K223" i="16"/>
  <c r="L223" i="16"/>
  <c r="C224" i="16"/>
  <c r="G224" i="16"/>
  <c r="H224" i="16"/>
  <c r="I224" i="16"/>
  <c r="J224" i="16" s="1"/>
  <c r="K224" i="16"/>
  <c r="L224" i="16"/>
  <c r="C225" i="16"/>
  <c r="G225" i="16"/>
  <c r="H225" i="16"/>
  <c r="I225" i="16"/>
  <c r="C226" i="16"/>
  <c r="G226" i="16"/>
  <c r="H226" i="16"/>
  <c r="I226" i="16"/>
  <c r="J226" i="16" s="1"/>
  <c r="K226" i="16"/>
  <c r="L226" i="16" s="1"/>
  <c r="C227" i="16"/>
  <c r="G227" i="16"/>
  <c r="H227" i="16" s="1"/>
  <c r="I227" i="16"/>
  <c r="J227" i="16" s="1"/>
  <c r="K227" i="16"/>
  <c r="L227" i="16" s="1"/>
  <c r="C228" i="16"/>
  <c r="G228" i="16"/>
  <c r="H228" i="16"/>
  <c r="I228" i="16"/>
  <c r="J228" i="16" s="1"/>
  <c r="K228" i="16"/>
  <c r="L228" i="16"/>
  <c r="C229" i="16"/>
  <c r="G229" i="16"/>
  <c r="H229" i="16"/>
  <c r="I229" i="16"/>
  <c r="C230" i="16"/>
  <c r="G230" i="16"/>
  <c r="H230" i="16"/>
  <c r="I230" i="16"/>
  <c r="J230" i="16" s="1"/>
  <c r="K230" i="16"/>
  <c r="L230" i="16" s="1"/>
  <c r="C231" i="16"/>
  <c r="G231" i="16"/>
  <c r="H231" i="16" s="1"/>
  <c r="I231" i="16"/>
  <c r="J231" i="16" s="1"/>
  <c r="K231" i="16"/>
  <c r="L231" i="16" s="1"/>
  <c r="C232" i="16"/>
  <c r="G232" i="16"/>
  <c r="H232" i="16"/>
  <c r="I232" i="16"/>
  <c r="J232" i="16" s="1"/>
  <c r="K232" i="16"/>
  <c r="L232" i="16"/>
  <c r="C233" i="16"/>
  <c r="G233" i="16"/>
  <c r="H233" i="16"/>
  <c r="I233" i="16"/>
  <c r="C234" i="16"/>
  <c r="G234" i="16"/>
  <c r="H234" i="16"/>
  <c r="I234" i="16"/>
  <c r="J234" i="16" s="1"/>
  <c r="C235" i="16"/>
  <c r="G235" i="16"/>
  <c r="H235" i="16" s="1"/>
  <c r="I235" i="16"/>
  <c r="J235" i="16" s="1"/>
  <c r="K235" i="16"/>
  <c r="L235" i="16" s="1"/>
  <c r="C236" i="16"/>
  <c r="G236" i="16"/>
  <c r="H236" i="16" s="1"/>
  <c r="I236" i="16"/>
  <c r="J236" i="16" s="1"/>
  <c r="K236" i="16"/>
  <c r="L236" i="16"/>
  <c r="C237" i="16"/>
  <c r="G237" i="16"/>
  <c r="H237" i="16"/>
  <c r="I237" i="16"/>
  <c r="C238" i="16"/>
  <c r="G238" i="16"/>
  <c r="H238" i="16"/>
  <c r="I238" i="16"/>
  <c r="J238" i="16" s="1"/>
  <c r="K238" i="16"/>
  <c r="L238" i="16" s="1"/>
  <c r="C239" i="16"/>
  <c r="G239" i="16"/>
  <c r="H239" i="16" s="1"/>
  <c r="I239" i="16"/>
  <c r="J239" i="16" s="1"/>
  <c r="K239" i="16"/>
  <c r="L239" i="16"/>
  <c r="C240" i="16"/>
  <c r="G240" i="16"/>
  <c r="H240" i="16"/>
  <c r="I240" i="16"/>
  <c r="J240" i="16" s="1"/>
  <c r="K240" i="16"/>
  <c r="L240" i="16"/>
  <c r="C241" i="16"/>
  <c r="G241" i="16"/>
  <c r="H241" i="16"/>
  <c r="I241" i="16"/>
  <c r="C242" i="16"/>
  <c r="G242" i="16"/>
  <c r="H242" i="16"/>
  <c r="I242" i="16"/>
  <c r="J242" i="16" s="1"/>
  <c r="K242" i="16"/>
  <c r="L242" i="16" s="1"/>
  <c r="C243" i="16"/>
  <c r="G243" i="16"/>
  <c r="H243" i="16" s="1"/>
  <c r="I243" i="16"/>
  <c r="J243" i="16" s="1"/>
  <c r="K243" i="16"/>
  <c r="L243" i="16" s="1"/>
  <c r="C244" i="16"/>
  <c r="G244" i="16"/>
  <c r="H244" i="16"/>
  <c r="I244" i="16"/>
  <c r="J244" i="16" s="1"/>
  <c r="K244" i="16"/>
  <c r="L244" i="16"/>
  <c r="F3" i="15"/>
  <c r="G3" i="15"/>
  <c r="P3" i="15"/>
  <c r="X3" i="15"/>
  <c r="C4" i="15"/>
  <c r="F4" i="15"/>
  <c r="G4" i="15"/>
  <c r="H4" i="15"/>
  <c r="I4" i="15" s="1"/>
  <c r="P4" i="15"/>
  <c r="Q4" i="15"/>
  <c r="C5" i="15"/>
  <c r="F5" i="15"/>
  <c r="G5" i="15" s="1"/>
  <c r="P5" i="15"/>
  <c r="Q5" i="15"/>
  <c r="C6" i="15"/>
  <c r="H6" i="15" s="1"/>
  <c r="I6" i="15" s="1"/>
  <c r="F6" i="15"/>
  <c r="G6" i="15" s="1"/>
  <c r="P6" i="15"/>
  <c r="C7" i="15"/>
  <c r="F7" i="15"/>
  <c r="G7" i="15"/>
  <c r="H7" i="15"/>
  <c r="I7" i="15" s="1"/>
  <c r="P7" i="15"/>
  <c r="Q7" i="15"/>
  <c r="C8" i="15"/>
  <c r="F8" i="15"/>
  <c r="G8" i="15"/>
  <c r="H8" i="15"/>
  <c r="I8" i="15" s="1"/>
  <c r="P8" i="15"/>
  <c r="Q8" i="15"/>
  <c r="C9" i="15"/>
  <c r="F9" i="15"/>
  <c r="C10" i="15"/>
  <c r="H10" i="15" s="1"/>
  <c r="I10" i="15" s="1"/>
  <c r="F10" i="15"/>
  <c r="G10" i="15" s="1"/>
  <c r="C11" i="15"/>
  <c r="H11" i="15" s="1"/>
  <c r="I11" i="15" s="1"/>
  <c r="F11" i="15"/>
  <c r="G11" i="15" s="1"/>
  <c r="P11" i="15"/>
  <c r="C12" i="15"/>
  <c r="H12" i="15" s="1"/>
  <c r="I12" i="15" s="1"/>
  <c r="F12" i="15"/>
  <c r="G12" i="15"/>
  <c r="P12" i="15"/>
  <c r="Q12" i="15"/>
  <c r="C13" i="15"/>
  <c r="F13" i="15"/>
  <c r="G13" i="15" s="1"/>
  <c r="P13" i="15"/>
  <c r="Q13" i="15"/>
  <c r="C14" i="15"/>
  <c r="H14" i="15" s="1"/>
  <c r="F14" i="15"/>
  <c r="G14" i="15"/>
  <c r="I14" i="15"/>
  <c r="P14" i="15"/>
  <c r="C15" i="15"/>
  <c r="H15" i="15" s="1"/>
  <c r="F15" i="15"/>
  <c r="G15" i="15"/>
  <c r="I15" i="15"/>
  <c r="P15" i="15"/>
  <c r="C16" i="15"/>
  <c r="F16" i="15"/>
  <c r="G16" i="15"/>
  <c r="H16" i="15"/>
  <c r="I16" i="15" s="1"/>
  <c r="P16" i="15"/>
  <c r="Q16" i="15"/>
  <c r="C17" i="15"/>
  <c r="F17" i="15"/>
  <c r="G17" i="15"/>
  <c r="P17" i="15"/>
  <c r="Q17" i="15"/>
  <c r="C18" i="15"/>
  <c r="F18" i="15"/>
  <c r="G18" i="15"/>
  <c r="H18" i="15"/>
  <c r="I18" i="15" s="1"/>
  <c r="P18" i="15"/>
  <c r="Q18" i="15"/>
  <c r="C19" i="15"/>
  <c r="F19" i="15"/>
  <c r="G19" i="15" s="1"/>
  <c r="P19" i="15"/>
  <c r="Q19" i="15"/>
  <c r="C20" i="15"/>
  <c r="H20" i="15" s="1"/>
  <c r="I20" i="15" s="1"/>
  <c r="F20" i="15"/>
  <c r="G20" i="15"/>
  <c r="P20" i="15"/>
  <c r="Q20" i="15"/>
  <c r="C21" i="15"/>
  <c r="F21" i="15"/>
  <c r="P21" i="15"/>
  <c r="Q21" i="15"/>
  <c r="C22" i="15"/>
  <c r="F22" i="15"/>
  <c r="G22" i="15"/>
  <c r="P22" i="15"/>
  <c r="C23" i="15"/>
  <c r="F23" i="15"/>
  <c r="G23" i="15" s="1"/>
  <c r="H23" i="15"/>
  <c r="I23" i="15"/>
  <c r="P23" i="15"/>
  <c r="C24" i="15"/>
  <c r="F24" i="15"/>
  <c r="G24" i="15"/>
  <c r="H24" i="15"/>
  <c r="I24" i="15" s="1"/>
  <c r="P24" i="15"/>
  <c r="C25" i="15"/>
  <c r="F25" i="15"/>
  <c r="G25" i="15"/>
  <c r="H25" i="15"/>
  <c r="I25" i="15" s="1"/>
  <c r="P25" i="15"/>
  <c r="Q25" i="15"/>
  <c r="C26" i="15"/>
  <c r="H26" i="15" s="1"/>
  <c r="F26" i="15"/>
  <c r="G26" i="15"/>
  <c r="I26" i="15"/>
  <c r="P26" i="15"/>
  <c r="C27" i="15"/>
  <c r="F27" i="15"/>
  <c r="G27" i="15" s="1"/>
  <c r="P27" i="15"/>
  <c r="C28" i="15"/>
  <c r="H28" i="15" s="1"/>
  <c r="I28" i="15" s="1"/>
  <c r="F28" i="15"/>
  <c r="G28" i="15"/>
  <c r="P28" i="15"/>
  <c r="C29" i="15"/>
  <c r="F29" i="15"/>
  <c r="P29" i="15"/>
  <c r="Q29" i="15"/>
  <c r="C30" i="15"/>
  <c r="F30" i="15"/>
  <c r="G30" i="15" s="1"/>
  <c r="P30" i="15"/>
  <c r="Q30" i="15"/>
  <c r="C31" i="15"/>
  <c r="F31" i="15"/>
  <c r="G31" i="15" s="1"/>
  <c r="H31" i="15"/>
  <c r="I31" i="15"/>
  <c r="P31" i="15"/>
  <c r="C32" i="15"/>
  <c r="H32" i="15" s="1"/>
  <c r="I32" i="15" s="1"/>
  <c r="F32" i="15"/>
  <c r="G32" i="15"/>
  <c r="P32" i="15"/>
  <c r="Q32" i="15"/>
  <c r="C33" i="15"/>
  <c r="F33" i="15"/>
  <c r="G33" i="15"/>
  <c r="H33" i="15"/>
  <c r="I33" i="15" s="1"/>
  <c r="P33" i="15"/>
  <c r="Q33" i="15"/>
  <c r="C34" i="15"/>
  <c r="H34" i="15" s="1"/>
  <c r="I34" i="15" s="1"/>
  <c r="F34" i="15"/>
  <c r="G34" i="15"/>
  <c r="P34" i="15"/>
  <c r="C35" i="15"/>
  <c r="H35" i="15" s="1"/>
  <c r="I35" i="15" s="1"/>
  <c r="F35" i="15"/>
  <c r="G35" i="15" s="1"/>
  <c r="P35" i="15"/>
  <c r="C36" i="15"/>
  <c r="H36" i="15" s="1"/>
  <c r="I36" i="15" s="1"/>
  <c r="F36" i="15"/>
  <c r="G36" i="15"/>
  <c r="P36" i="15"/>
  <c r="Q36" i="15"/>
  <c r="C37" i="15"/>
  <c r="F37" i="15"/>
  <c r="P37" i="15"/>
  <c r="Q37" i="15"/>
  <c r="C38" i="15"/>
  <c r="F38" i="15"/>
  <c r="G38" i="15"/>
  <c r="P38" i="15"/>
  <c r="C39" i="15"/>
  <c r="F39" i="15"/>
  <c r="G39" i="15" s="1"/>
  <c r="H39" i="15"/>
  <c r="I39" i="15" s="1"/>
  <c r="P39" i="15"/>
  <c r="C40" i="15"/>
  <c r="F40" i="15"/>
  <c r="G40" i="15"/>
  <c r="H40" i="15"/>
  <c r="I40" i="15" s="1"/>
  <c r="P40" i="15"/>
  <c r="C41" i="15"/>
  <c r="F41" i="15"/>
  <c r="G41" i="15"/>
  <c r="H41" i="15"/>
  <c r="I41" i="15" s="1"/>
  <c r="P41" i="15"/>
  <c r="Q41" i="15"/>
  <c r="C42" i="15"/>
  <c r="H42" i="15" s="1"/>
  <c r="I42" i="15" s="1"/>
  <c r="F42" i="15"/>
  <c r="G42" i="15"/>
  <c r="P42" i="15"/>
  <c r="C43" i="15"/>
  <c r="H43" i="15" s="1"/>
  <c r="I43" i="15" s="1"/>
  <c r="F43" i="15"/>
  <c r="G43" i="15" s="1"/>
  <c r="P43" i="15"/>
  <c r="C44" i="15"/>
  <c r="H44" i="15" s="1"/>
  <c r="I44" i="15" s="1"/>
  <c r="F44" i="15"/>
  <c r="G44" i="15"/>
  <c r="P44" i="15"/>
  <c r="C45" i="15"/>
  <c r="F45" i="15"/>
  <c r="P45" i="15"/>
  <c r="Q45" i="15"/>
  <c r="C46" i="15"/>
  <c r="F46" i="15"/>
  <c r="G46" i="15"/>
  <c r="P46" i="15"/>
  <c r="Q46" i="15"/>
  <c r="C47" i="15"/>
  <c r="F47" i="15"/>
  <c r="G47" i="15" s="1"/>
  <c r="H47" i="15"/>
  <c r="I47" i="15"/>
  <c r="P47" i="15"/>
  <c r="C48" i="15"/>
  <c r="F48" i="15"/>
  <c r="G48" i="15"/>
  <c r="H48" i="15"/>
  <c r="I48" i="15" s="1"/>
  <c r="P48" i="15"/>
  <c r="Q48" i="15"/>
  <c r="C49" i="15"/>
  <c r="F49" i="15"/>
  <c r="G49" i="15"/>
  <c r="H49" i="15"/>
  <c r="I49" i="15" s="1"/>
  <c r="P49" i="15"/>
  <c r="Q49" i="15"/>
  <c r="C50" i="15"/>
  <c r="H50" i="15" s="1"/>
  <c r="F50" i="15"/>
  <c r="G50" i="15"/>
  <c r="I50" i="15"/>
  <c r="P50" i="15"/>
  <c r="C51" i="15"/>
  <c r="F51" i="15"/>
  <c r="G51" i="15" s="1"/>
  <c r="P51" i="15"/>
  <c r="C52" i="15"/>
  <c r="H52" i="15" s="1"/>
  <c r="I52" i="15" s="1"/>
  <c r="F52" i="15"/>
  <c r="G52" i="15"/>
  <c r="P52" i="15"/>
  <c r="Q52" i="15"/>
  <c r="C53" i="15"/>
  <c r="F53" i="15"/>
  <c r="P53" i="15"/>
  <c r="Q53" i="15"/>
  <c r="C54" i="15"/>
  <c r="F54" i="15"/>
  <c r="G54" i="15" s="1"/>
  <c r="P54" i="15"/>
  <c r="Q54" i="15"/>
  <c r="C55" i="15"/>
  <c r="F55" i="15"/>
  <c r="G55" i="15" s="1"/>
  <c r="H55" i="15"/>
  <c r="I55" i="15" s="1"/>
  <c r="P55" i="15"/>
  <c r="C56" i="15"/>
  <c r="H56" i="15" s="1"/>
  <c r="F56" i="15"/>
  <c r="G56" i="15"/>
  <c r="I56" i="15"/>
  <c r="P56" i="15"/>
  <c r="C57" i="15"/>
  <c r="F57" i="15"/>
  <c r="G57" i="15"/>
  <c r="H57" i="15"/>
  <c r="I57" i="15" s="1"/>
  <c r="P57" i="15"/>
  <c r="Q57" i="15"/>
  <c r="C58" i="15"/>
  <c r="H58" i="15" s="1"/>
  <c r="I58" i="15" s="1"/>
  <c r="F58" i="15"/>
  <c r="G58" i="15"/>
  <c r="P58" i="15"/>
  <c r="C59" i="15"/>
  <c r="H59" i="15" s="1"/>
  <c r="I59" i="15" s="1"/>
  <c r="F59" i="15"/>
  <c r="G59" i="15" s="1"/>
  <c r="P59" i="15"/>
  <c r="C60" i="15"/>
  <c r="H60" i="15" s="1"/>
  <c r="I60" i="15" s="1"/>
  <c r="F60" i="15"/>
  <c r="G60" i="15"/>
  <c r="P60" i="15"/>
  <c r="Q60" i="15"/>
  <c r="C61" i="15"/>
  <c r="F61" i="15"/>
  <c r="P61" i="15"/>
  <c r="Q61" i="15"/>
  <c r="C62" i="15"/>
  <c r="F62" i="15"/>
  <c r="G62" i="15"/>
  <c r="P62" i="15"/>
  <c r="Q62" i="15"/>
  <c r="C63" i="15"/>
  <c r="F63" i="15"/>
  <c r="G63" i="15" s="1"/>
  <c r="H63" i="15"/>
  <c r="I63" i="15" s="1"/>
  <c r="P63" i="15"/>
  <c r="C64" i="15"/>
  <c r="F64" i="15"/>
  <c r="G64" i="15"/>
  <c r="H64" i="15"/>
  <c r="I64" i="15" s="1"/>
  <c r="P64" i="15"/>
  <c r="Q64" i="15"/>
  <c r="C65" i="15"/>
  <c r="F65" i="15"/>
  <c r="G65" i="15"/>
  <c r="H65" i="15"/>
  <c r="I65" i="15" s="1"/>
  <c r="P65" i="15"/>
  <c r="Q65" i="15"/>
  <c r="C66" i="15"/>
  <c r="H66" i="15" s="1"/>
  <c r="F66" i="15"/>
  <c r="G66" i="15"/>
  <c r="I66" i="15"/>
  <c r="P66" i="15"/>
  <c r="C67" i="15"/>
  <c r="F67" i="15"/>
  <c r="G67" i="15" s="1"/>
  <c r="P67" i="15"/>
  <c r="C68" i="15"/>
  <c r="H68" i="15" s="1"/>
  <c r="I68" i="15" s="1"/>
  <c r="F68" i="15"/>
  <c r="G68" i="15"/>
  <c r="P68" i="15"/>
  <c r="Q68" i="15"/>
  <c r="C69" i="15"/>
  <c r="F69" i="15"/>
  <c r="P69" i="15"/>
  <c r="Q69" i="15"/>
  <c r="C70" i="15"/>
  <c r="F70" i="15"/>
  <c r="G70" i="15" s="1"/>
  <c r="P70" i="15"/>
  <c r="C71" i="15"/>
  <c r="F71" i="15"/>
  <c r="G71" i="15" s="1"/>
  <c r="H71" i="15"/>
  <c r="I71" i="15"/>
  <c r="P71" i="15"/>
  <c r="C72" i="15"/>
  <c r="H72" i="15" s="1"/>
  <c r="I72" i="15" s="1"/>
  <c r="F72" i="15"/>
  <c r="G72" i="15"/>
  <c r="P72" i="15"/>
  <c r="C73" i="15"/>
  <c r="F73" i="15"/>
  <c r="G73" i="15"/>
  <c r="H73" i="15"/>
  <c r="I73" i="15" s="1"/>
  <c r="P73" i="15"/>
  <c r="Q73" i="15"/>
  <c r="C74" i="15"/>
  <c r="H74" i="15" s="1"/>
  <c r="F74" i="15"/>
  <c r="G74" i="15"/>
  <c r="I74" i="15"/>
  <c r="P74" i="15"/>
  <c r="C75" i="15"/>
  <c r="F75" i="15"/>
  <c r="G75" i="15" s="1"/>
  <c r="P75" i="15"/>
  <c r="C76" i="15"/>
  <c r="H76" i="15" s="1"/>
  <c r="I76" i="15" s="1"/>
  <c r="F76" i="15"/>
  <c r="G76" i="15"/>
  <c r="P76" i="15"/>
  <c r="C77" i="15"/>
  <c r="F77" i="15"/>
  <c r="P77" i="15"/>
  <c r="Q77" i="15"/>
  <c r="C78" i="15"/>
  <c r="F78" i="15"/>
  <c r="G78" i="15" s="1"/>
  <c r="P78" i="15"/>
  <c r="Q78" i="15"/>
  <c r="C79" i="15"/>
  <c r="F79" i="15"/>
  <c r="G79" i="15" s="1"/>
  <c r="H79" i="15"/>
  <c r="I79" i="15" s="1"/>
  <c r="P79" i="15"/>
  <c r="C80" i="15"/>
  <c r="H80" i="15" s="1"/>
  <c r="I80" i="15" s="1"/>
  <c r="F80" i="15"/>
  <c r="G80" i="15"/>
  <c r="P80" i="15"/>
  <c r="Q80" i="15"/>
  <c r="C81" i="15"/>
  <c r="F81" i="15"/>
  <c r="G81" i="15"/>
  <c r="H81" i="15"/>
  <c r="I81" i="15" s="1"/>
  <c r="P81" i="15"/>
  <c r="Q81" i="15"/>
  <c r="C82" i="15"/>
  <c r="H82" i="15" s="1"/>
  <c r="I82" i="15" s="1"/>
  <c r="F82" i="15"/>
  <c r="G82" i="15"/>
  <c r="P82" i="15"/>
  <c r="C83" i="15"/>
  <c r="H83" i="15" s="1"/>
  <c r="I83" i="15" s="1"/>
  <c r="F83" i="15"/>
  <c r="G83" i="15" s="1"/>
  <c r="P83" i="15"/>
  <c r="C84" i="15"/>
  <c r="H84" i="15" s="1"/>
  <c r="I84" i="15" s="1"/>
  <c r="F84" i="15"/>
  <c r="G84" i="15"/>
  <c r="P84" i="15"/>
  <c r="Q84" i="15"/>
  <c r="C85" i="15"/>
  <c r="F85" i="15"/>
  <c r="P85" i="15"/>
  <c r="Q85" i="15"/>
  <c r="C86" i="15"/>
  <c r="F86" i="15"/>
  <c r="G86" i="15"/>
  <c r="P86" i="15"/>
  <c r="C87" i="15"/>
  <c r="F87" i="15"/>
  <c r="G87" i="15" s="1"/>
  <c r="H87" i="15"/>
  <c r="I87" i="15"/>
  <c r="P87" i="15"/>
  <c r="C88" i="15"/>
  <c r="F88" i="15"/>
  <c r="G88" i="15"/>
  <c r="H88" i="15"/>
  <c r="I88" i="15" s="1"/>
  <c r="P88" i="15"/>
  <c r="C89" i="15"/>
  <c r="F89" i="15"/>
  <c r="G89" i="15"/>
  <c r="H89" i="15"/>
  <c r="I89" i="15" s="1"/>
  <c r="P89" i="15"/>
  <c r="Q89" i="15"/>
  <c r="C90" i="15"/>
  <c r="H90" i="15" s="1"/>
  <c r="F90" i="15"/>
  <c r="G90" i="15"/>
  <c r="I90" i="15"/>
  <c r="P90" i="15"/>
  <c r="C91" i="15"/>
  <c r="F91" i="15"/>
  <c r="G91" i="15" s="1"/>
  <c r="P91" i="15"/>
  <c r="C92" i="15"/>
  <c r="H92" i="15" s="1"/>
  <c r="I92" i="15" s="1"/>
  <c r="F92" i="15"/>
  <c r="G92" i="15"/>
  <c r="P92" i="15"/>
  <c r="C93" i="15"/>
  <c r="F93" i="15"/>
  <c r="P93" i="15"/>
  <c r="Q93" i="15"/>
  <c r="C94" i="15"/>
  <c r="F94" i="15"/>
  <c r="G94" i="15" s="1"/>
  <c r="P94" i="15"/>
  <c r="Q94" i="15"/>
  <c r="C95" i="15"/>
  <c r="F95" i="15"/>
  <c r="G95" i="15" s="1"/>
  <c r="H95" i="15"/>
  <c r="I95" i="15"/>
  <c r="P95" i="15"/>
  <c r="C96" i="15"/>
  <c r="H96" i="15" s="1"/>
  <c r="I96" i="15" s="1"/>
  <c r="F96" i="15"/>
  <c r="G96" i="15"/>
  <c r="P96" i="15"/>
  <c r="Q96" i="15"/>
  <c r="C97" i="15"/>
  <c r="F97" i="15"/>
  <c r="G97" i="15"/>
  <c r="H97" i="15"/>
  <c r="I97" i="15" s="1"/>
  <c r="P97" i="15"/>
  <c r="Q97" i="15"/>
  <c r="C98" i="15"/>
  <c r="H98" i="15" s="1"/>
  <c r="I98" i="15" s="1"/>
  <c r="F98" i="15"/>
  <c r="G98" i="15"/>
  <c r="P98" i="15"/>
  <c r="C99" i="15"/>
  <c r="H99" i="15" s="1"/>
  <c r="I99" i="15" s="1"/>
  <c r="F99" i="15"/>
  <c r="G99" i="15" s="1"/>
  <c r="P99" i="15"/>
  <c r="C100" i="15"/>
  <c r="H100" i="15" s="1"/>
  <c r="I100" i="15" s="1"/>
  <c r="F100" i="15"/>
  <c r="G100" i="15"/>
  <c r="P100" i="15"/>
  <c r="Q100" i="15"/>
  <c r="C101" i="15"/>
  <c r="F101" i="15"/>
  <c r="P101" i="15"/>
  <c r="Q101" i="15"/>
  <c r="C102" i="15"/>
  <c r="F102" i="15"/>
  <c r="G102" i="15"/>
  <c r="P102" i="15"/>
  <c r="C103" i="15"/>
  <c r="F103" i="15"/>
  <c r="G103" i="15" s="1"/>
  <c r="H103" i="15"/>
  <c r="I103" i="15" s="1"/>
  <c r="P103" i="15"/>
  <c r="C104" i="15"/>
  <c r="F104" i="15"/>
  <c r="G104" i="15"/>
  <c r="H104" i="15"/>
  <c r="I104" i="15" s="1"/>
  <c r="P104" i="15"/>
  <c r="C105" i="15"/>
  <c r="F105" i="15"/>
  <c r="G105" i="15"/>
  <c r="H105" i="15"/>
  <c r="I105" i="15" s="1"/>
  <c r="P105" i="15"/>
  <c r="Q105" i="15"/>
  <c r="C106" i="15"/>
  <c r="H106" i="15" s="1"/>
  <c r="I106" i="15" s="1"/>
  <c r="F106" i="15"/>
  <c r="G106" i="15"/>
  <c r="P106" i="15"/>
  <c r="C107" i="15"/>
  <c r="H107" i="15" s="1"/>
  <c r="I107" i="15" s="1"/>
  <c r="F107" i="15"/>
  <c r="G107" i="15" s="1"/>
  <c r="P107" i="15"/>
  <c r="C108" i="15"/>
  <c r="H108" i="15" s="1"/>
  <c r="I108" i="15" s="1"/>
  <c r="F108" i="15"/>
  <c r="G108" i="15"/>
  <c r="P108" i="15"/>
  <c r="C109" i="15"/>
  <c r="F109" i="15"/>
  <c r="P109" i="15"/>
  <c r="Q109" i="15"/>
  <c r="C110" i="15"/>
  <c r="F110" i="15"/>
  <c r="G110" i="15"/>
  <c r="P110" i="15"/>
  <c r="Q110" i="15"/>
  <c r="C111" i="15"/>
  <c r="F111" i="15"/>
  <c r="G111" i="15" s="1"/>
  <c r="H111" i="15"/>
  <c r="I111" i="15"/>
  <c r="P111" i="15"/>
  <c r="C112" i="15"/>
  <c r="F112" i="15"/>
  <c r="G112" i="15"/>
  <c r="H112" i="15"/>
  <c r="I112" i="15" s="1"/>
  <c r="P112" i="15"/>
  <c r="Q112" i="15"/>
  <c r="C113" i="15"/>
  <c r="F113" i="15"/>
  <c r="G113" i="15"/>
  <c r="H113" i="15"/>
  <c r="I113" i="15" s="1"/>
  <c r="P113" i="15"/>
  <c r="Q113" i="15"/>
  <c r="C114" i="15"/>
  <c r="H114" i="15" s="1"/>
  <c r="F114" i="15"/>
  <c r="G114" i="15"/>
  <c r="I114" i="15"/>
  <c r="P114" i="15"/>
  <c r="C115" i="15"/>
  <c r="F115" i="15"/>
  <c r="G115" i="15" s="1"/>
  <c r="P115" i="15"/>
  <c r="C116" i="15"/>
  <c r="H116" i="15" s="1"/>
  <c r="I116" i="15" s="1"/>
  <c r="F116" i="15"/>
  <c r="G116" i="15"/>
  <c r="P116" i="15"/>
  <c r="Q116" i="15"/>
  <c r="C117" i="15"/>
  <c r="F117" i="15"/>
  <c r="P117" i="15"/>
  <c r="Q117" i="15"/>
  <c r="C118" i="15"/>
  <c r="F118" i="15"/>
  <c r="G118" i="15" s="1"/>
  <c r="P118" i="15"/>
  <c r="Q118" i="15"/>
  <c r="C119" i="15"/>
  <c r="F119" i="15"/>
  <c r="G119" i="15" s="1"/>
  <c r="H119" i="15"/>
  <c r="I119" i="15" s="1"/>
  <c r="P119" i="15"/>
  <c r="C120" i="15"/>
  <c r="H120" i="15" s="1"/>
  <c r="F120" i="15"/>
  <c r="G120" i="15"/>
  <c r="I120" i="15"/>
  <c r="P120" i="15"/>
  <c r="C121" i="15"/>
  <c r="F121" i="15"/>
  <c r="G121" i="15"/>
  <c r="H121" i="15"/>
  <c r="I121" i="15" s="1"/>
  <c r="P121" i="15"/>
  <c r="Q121" i="15"/>
  <c r="C122" i="15"/>
  <c r="H122" i="15" s="1"/>
  <c r="I122" i="15" s="1"/>
  <c r="F122" i="15"/>
  <c r="G122" i="15"/>
  <c r="P122" i="15"/>
  <c r="C123" i="15"/>
  <c r="H123" i="15" s="1"/>
  <c r="I123" i="15" s="1"/>
  <c r="F123" i="15"/>
  <c r="G123" i="15" s="1"/>
  <c r="P123" i="15"/>
  <c r="C124" i="15"/>
  <c r="H124" i="15" s="1"/>
  <c r="I124" i="15" s="1"/>
  <c r="F124" i="15"/>
  <c r="G124" i="15"/>
  <c r="P124" i="15"/>
  <c r="Q124" i="15"/>
  <c r="C125" i="15"/>
  <c r="F125" i="15"/>
  <c r="P125" i="15"/>
  <c r="Q125" i="15"/>
  <c r="C126" i="15"/>
  <c r="F126" i="15"/>
  <c r="G126" i="15"/>
  <c r="U3" i="15" s="1"/>
  <c r="U5" i="15" s="1"/>
  <c r="S7" i="15" s="1"/>
  <c r="P126" i="15"/>
  <c r="Q126" i="15"/>
  <c r="C127" i="15"/>
  <c r="F127" i="15"/>
  <c r="G127" i="15" s="1"/>
  <c r="H127" i="15"/>
  <c r="I127" i="15" s="1"/>
  <c r="P127" i="15"/>
  <c r="C128" i="15"/>
  <c r="F128" i="15"/>
  <c r="G128" i="15"/>
  <c r="H128" i="15"/>
  <c r="I128" i="15" s="1"/>
  <c r="P128" i="15"/>
  <c r="Q128" i="15"/>
  <c r="C129" i="15"/>
  <c r="F129" i="15"/>
  <c r="Q6" i="15" s="1"/>
  <c r="G129" i="15"/>
  <c r="H129" i="15"/>
  <c r="I129" i="15" s="1"/>
  <c r="P129" i="15"/>
  <c r="Q129" i="15"/>
  <c r="C130" i="15"/>
  <c r="H130" i="15" s="1"/>
  <c r="F130" i="15"/>
  <c r="Q15" i="15" s="1"/>
  <c r="G130" i="15"/>
  <c r="I130" i="15"/>
  <c r="C131" i="15"/>
  <c r="H131" i="15" s="1"/>
  <c r="F131" i="15"/>
  <c r="G131" i="15" s="1"/>
  <c r="I131" i="15"/>
  <c r="C132" i="15"/>
  <c r="H132" i="15" s="1"/>
  <c r="F132" i="15"/>
  <c r="G132" i="15"/>
  <c r="I132" i="15"/>
  <c r="C133" i="15"/>
  <c r="F133" i="15"/>
  <c r="G133" i="15"/>
  <c r="H133" i="15"/>
  <c r="I133" i="15" s="1"/>
  <c r="C134" i="15"/>
  <c r="F134" i="15"/>
  <c r="G134" i="15"/>
  <c r="C135" i="15"/>
  <c r="F135" i="15"/>
  <c r="G135" i="15" s="1"/>
  <c r="H135" i="15"/>
  <c r="I135" i="15"/>
  <c r="C136" i="15"/>
  <c r="F136" i="15"/>
  <c r="G136" i="15"/>
  <c r="H136" i="15"/>
  <c r="I136" i="15" s="1"/>
  <c r="C137" i="15"/>
  <c r="F137" i="15"/>
  <c r="H137" i="15" s="1"/>
  <c r="I137" i="15" s="1"/>
  <c r="G137" i="15"/>
  <c r="C138" i="15"/>
  <c r="F138" i="15"/>
  <c r="Q23" i="15" s="1"/>
  <c r="C139" i="15"/>
  <c r="F139" i="15"/>
  <c r="C140" i="15"/>
  <c r="H140" i="15" s="1"/>
  <c r="I140" i="15" s="1"/>
  <c r="F140" i="15"/>
  <c r="G140" i="15"/>
  <c r="C141" i="15"/>
  <c r="F141" i="15"/>
  <c r="C142" i="15"/>
  <c r="F142" i="15"/>
  <c r="C143" i="15"/>
  <c r="H143" i="15" s="1"/>
  <c r="I143" i="15" s="1"/>
  <c r="F143" i="15"/>
  <c r="G143" i="15" s="1"/>
  <c r="C144" i="15"/>
  <c r="H144" i="15" s="1"/>
  <c r="I144" i="15" s="1"/>
  <c r="F144" i="15"/>
  <c r="G144" i="15"/>
  <c r="C145" i="15"/>
  <c r="F145" i="15"/>
  <c r="G145" i="15"/>
  <c r="H145" i="15"/>
  <c r="I145" i="15" s="1"/>
  <c r="C146" i="15"/>
  <c r="H146" i="15" s="1"/>
  <c r="I146" i="15" s="1"/>
  <c r="F146" i="15"/>
  <c r="Q31" i="15" s="1"/>
  <c r="G146" i="15"/>
  <c r="C147" i="15"/>
  <c r="H147" i="15" s="1"/>
  <c r="I147" i="15" s="1"/>
  <c r="F147" i="15"/>
  <c r="G147" i="15" s="1"/>
  <c r="C148" i="15"/>
  <c r="F148" i="15"/>
  <c r="G148" i="15"/>
  <c r="H148" i="15"/>
  <c r="I148" i="15" s="1"/>
  <c r="C149" i="15"/>
  <c r="F149" i="15"/>
  <c r="Q34" i="15" s="1"/>
  <c r="G149" i="15"/>
  <c r="H149" i="15"/>
  <c r="I149" i="15" s="1"/>
  <c r="C150" i="15"/>
  <c r="F150" i="15"/>
  <c r="Q35" i="15" s="1"/>
  <c r="G150" i="15"/>
  <c r="C151" i="15"/>
  <c r="F151" i="15"/>
  <c r="G151" i="15" s="1"/>
  <c r="H151" i="15"/>
  <c r="I151" i="15" s="1"/>
  <c r="C152" i="15"/>
  <c r="F152" i="15"/>
  <c r="G152" i="15"/>
  <c r="H152" i="15"/>
  <c r="I152" i="15" s="1"/>
  <c r="C153" i="15"/>
  <c r="F153" i="15"/>
  <c r="C154" i="15"/>
  <c r="F154" i="15"/>
  <c r="Q39" i="15" s="1"/>
  <c r="G154" i="15"/>
  <c r="C155" i="15"/>
  <c r="F155" i="15"/>
  <c r="H155" i="15"/>
  <c r="I155" i="15" s="1"/>
  <c r="C156" i="15"/>
  <c r="H156" i="15" s="1"/>
  <c r="I156" i="15" s="1"/>
  <c r="F156" i="15"/>
  <c r="G156" i="15"/>
  <c r="C157" i="15"/>
  <c r="F157" i="15"/>
  <c r="C158" i="15"/>
  <c r="H158" i="15" s="1"/>
  <c r="I158" i="15" s="1"/>
  <c r="F158" i="15"/>
  <c r="C159" i="15"/>
  <c r="F159" i="15"/>
  <c r="C160" i="15"/>
  <c r="H160" i="15" s="1"/>
  <c r="F160" i="15"/>
  <c r="G160" i="15"/>
  <c r="I160" i="15"/>
  <c r="C161" i="15"/>
  <c r="F161" i="15"/>
  <c r="G161" i="15"/>
  <c r="H161" i="15"/>
  <c r="I161" i="15" s="1"/>
  <c r="C162" i="15"/>
  <c r="H162" i="15" s="1"/>
  <c r="F162" i="15"/>
  <c r="Q47" i="15" s="1"/>
  <c r="G162" i="15"/>
  <c r="I162" i="15"/>
  <c r="C163" i="15"/>
  <c r="H163" i="15" s="1"/>
  <c r="F163" i="15"/>
  <c r="G163" i="15" s="1"/>
  <c r="I163" i="15"/>
  <c r="C164" i="15"/>
  <c r="H164" i="15" s="1"/>
  <c r="F164" i="15"/>
  <c r="G164" i="15"/>
  <c r="I164" i="15"/>
  <c r="C165" i="15"/>
  <c r="F165" i="15"/>
  <c r="Q50" i="15" s="1"/>
  <c r="G165" i="15"/>
  <c r="H165" i="15"/>
  <c r="I165" i="15" s="1"/>
  <c r="C166" i="15"/>
  <c r="F166" i="15"/>
  <c r="Q51" i="15" s="1"/>
  <c r="G166" i="15"/>
  <c r="C167" i="15"/>
  <c r="F167" i="15"/>
  <c r="G167" i="15" s="1"/>
  <c r="H167" i="15"/>
  <c r="I167" i="15"/>
  <c r="C168" i="15"/>
  <c r="F168" i="15"/>
  <c r="G168" i="15"/>
  <c r="H168" i="15"/>
  <c r="I168" i="15" s="1"/>
  <c r="C169" i="15"/>
  <c r="F169" i="15"/>
  <c r="H169" i="15" s="1"/>
  <c r="I169" i="15" s="1"/>
  <c r="G169" i="15"/>
  <c r="C170" i="15"/>
  <c r="F170" i="15"/>
  <c r="Q55" i="15" s="1"/>
  <c r="C171" i="15"/>
  <c r="F171" i="15"/>
  <c r="C172" i="15"/>
  <c r="H172" i="15" s="1"/>
  <c r="I172" i="15" s="1"/>
  <c r="F172" i="15"/>
  <c r="G172" i="15"/>
  <c r="C173" i="15"/>
  <c r="F173" i="15"/>
  <c r="C174" i="15"/>
  <c r="F174" i="15"/>
  <c r="C175" i="15"/>
  <c r="H175" i="15" s="1"/>
  <c r="I175" i="15" s="1"/>
  <c r="F175" i="15"/>
  <c r="G175" i="15" s="1"/>
  <c r="C176" i="15"/>
  <c r="H176" i="15" s="1"/>
  <c r="I176" i="15" s="1"/>
  <c r="F176" i="15"/>
  <c r="G176" i="15"/>
  <c r="C177" i="15"/>
  <c r="F177" i="15"/>
  <c r="G177" i="15"/>
  <c r="H177" i="15"/>
  <c r="I177" i="15" s="1"/>
  <c r="C178" i="15"/>
  <c r="H178" i="15" s="1"/>
  <c r="I178" i="15" s="1"/>
  <c r="F178" i="15"/>
  <c r="Q63" i="15" s="1"/>
  <c r="G178" i="15"/>
  <c r="C179" i="15"/>
  <c r="H179" i="15" s="1"/>
  <c r="I179" i="15" s="1"/>
  <c r="F179" i="15"/>
  <c r="G179" i="15" s="1"/>
  <c r="C180" i="15"/>
  <c r="F180" i="15"/>
  <c r="G180" i="15"/>
  <c r="H180" i="15"/>
  <c r="I180" i="15" s="1"/>
  <c r="C181" i="15"/>
  <c r="F181" i="15"/>
  <c r="Q66" i="15" s="1"/>
  <c r="G181" i="15"/>
  <c r="H181" i="15"/>
  <c r="I181" i="15" s="1"/>
  <c r="C182" i="15"/>
  <c r="F182" i="15"/>
  <c r="Q67" i="15" s="1"/>
  <c r="G182" i="15"/>
  <c r="C183" i="15"/>
  <c r="F183" i="15"/>
  <c r="G183" i="15" s="1"/>
  <c r="H183" i="15"/>
  <c r="I183" i="15" s="1"/>
  <c r="C184" i="15"/>
  <c r="F184" i="15"/>
  <c r="G184" i="15"/>
  <c r="H184" i="15"/>
  <c r="I184" i="15" s="1"/>
  <c r="C185" i="15"/>
  <c r="F185" i="15"/>
  <c r="C186" i="15"/>
  <c r="F186" i="15"/>
  <c r="Q71" i="15" s="1"/>
  <c r="G186" i="15"/>
  <c r="C187" i="15"/>
  <c r="F187" i="15"/>
  <c r="H187" i="15"/>
  <c r="I187" i="15" s="1"/>
  <c r="C188" i="15"/>
  <c r="H188" i="15" s="1"/>
  <c r="I188" i="15" s="1"/>
  <c r="F188" i="15"/>
  <c r="G188" i="15"/>
  <c r="C189" i="15"/>
  <c r="F189" i="15"/>
  <c r="C190" i="15"/>
  <c r="H190" i="15" s="1"/>
  <c r="I190" i="15" s="1"/>
  <c r="F190" i="15"/>
  <c r="C191" i="15"/>
  <c r="F191" i="15"/>
  <c r="C192" i="15"/>
  <c r="H192" i="15" s="1"/>
  <c r="F192" i="15"/>
  <c r="G192" i="15"/>
  <c r="I192" i="15"/>
  <c r="C193" i="15"/>
  <c r="F193" i="15"/>
  <c r="G193" i="15"/>
  <c r="H193" i="15"/>
  <c r="I193" i="15" s="1"/>
  <c r="C194" i="15"/>
  <c r="H194" i="15" s="1"/>
  <c r="F194" i="15"/>
  <c r="Q79" i="15" s="1"/>
  <c r="G194" i="15"/>
  <c r="I194" i="15"/>
  <c r="C195" i="15"/>
  <c r="H195" i="15" s="1"/>
  <c r="F195" i="15"/>
  <c r="G195" i="15" s="1"/>
  <c r="I195" i="15"/>
  <c r="C196" i="15"/>
  <c r="H196" i="15" s="1"/>
  <c r="F196" i="15"/>
  <c r="G196" i="15"/>
  <c r="I196" i="15"/>
  <c r="C197" i="15"/>
  <c r="F197" i="15"/>
  <c r="Q82" i="15" s="1"/>
  <c r="G197" i="15"/>
  <c r="H197" i="15"/>
  <c r="I197" i="15" s="1"/>
  <c r="C198" i="15"/>
  <c r="F198" i="15"/>
  <c r="Q83" i="15" s="1"/>
  <c r="G198" i="15"/>
  <c r="C199" i="15"/>
  <c r="F199" i="15"/>
  <c r="G199" i="15" s="1"/>
  <c r="H199" i="15"/>
  <c r="I199" i="15"/>
  <c r="C200" i="15"/>
  <c r="F200" i="15"/>
  <c r="G200" i="15"/>
  <c r="H200" i="15"/>
  <c r="I200" i="15" s="1"/>
  <c r="C201" i="15"/>
  <c r="F201" i="15"/>
  <c r="H201" i="15" s="1"/>
  <c r="I201" i="15" s="1"/>
  <c r="G201" i="15"/>
  <c r="C202" i="15"/>
  <c r="F202" i="15"/>
  <c r="Q87" i="15" s="1"/>
  <c r="C203" i="15"/>
  <c r="F203" i="15"/>
  <c r="C204" i="15"/>
  <c r="H204" i="15" s="1"/>
  <c r="I204" i="15" s="1"/>
  <c r="F204" i="15"/>
  <c r="G204" i="15"/>
  <c r="C205" i="15"/>
  <c r="F205" i="15"/>
  <c r="C206" i="15"/>
  <c r="F206" i="15"/>
  <c r="C207" i="15"/>
  <c r="H207" i="15" s="1"/>
  <c r="I207" i="15" s="1"/>
  <c r="F207" i="15"/>
  <c r="G207" i="15" s="1"/>
  <c r="C208" i="15"/>
  <c r="H208" i="15" s="1"/>
  <c r="I208" i="15" s="1"/>
  <c r="F208" i="15"/>
  <c r="G208" i="15"/>
  <c r="C209" i="15"/>
  <c r="F209" i="15"/>
  <c r="G209" i="15"/>
  <c r="H209" i="15"/>
  <c r="I209" i="15" s="1"/>
  <c r="C210" i="15"/>
  <c r="H210" i="15" s="1"/>
  <c r="I210" i="15" s="1"/>
  <c r="F210" i="15"/>
  <c r="Q95" i="15" s="1"/>
  <c r="G210" i="15"/>
  <c r="C211" i="15"/>
  <c r="H211" i="15" s="1"/>
  <c r="I211" i="15" s="1"/>
  <c r="F211" i="15"/>
  <c r="G211" i="15" s="1"/>
  <c r="C212" i="15"/>
  <c r="F212" i="15"/>
  <c r="G212" i="15"/>
  <c r="H212" i="15"/>
  <c r="I212" i="15" s="1"/>
  <c r="C213" i="15"/>
  <c r="F213" i="15"/>
  <c r="Q98" i="15" s="1"/>
  <c r="G213" i="15"/>
  <c r="H213" i="15"/>
  <c r="I213" i="15" s="1"/>
  <c r="C214" i="15"/>
  <c r="F214" i="15"/>
  <c r="Q99" i="15" s="1"/>
  <c r="G214" i="15"/>
  <c r="C215" i="15"/>
  <c r="F215" i="15"/>
  <c r="G215" i="15" s="1"/>
  <c r="H215" i="15"/>
  <c r="I215" i="15" s="1"/>
  <c r="C216" i="15"/>
  <c r="F216" i="15"/>
  <c r="G216" i="15"/>
  <c r="H216" i="15"/>
  <c r="I216" i="15" s="1"/>
  <c r="C217" i="15"/>
  <c r="F217" i="15"/>
  <c r="C218" i="15"/>
  <c r="F218" i="15"/>
  <c r="Q103" i="15" s="1"/>
  <c r="G218" i="15"/>
  <c r="C219" i="15"/>
  <c r="F219" i="15"/>
  <c r="H219" i="15"/>
  <c r="I219" i="15" s="1"/>
  <c r="C220" i="15"/>
  <c r="H220" i="15" s="1"/>
  <c r="I220" i="15" s="1"/>
  <c r="F220" i="15"/>
  <c r="G220" i="15"/>
  <c r="C221" i="15"/>
  <c r="F221" i="15"/>
  <c r="C222" i="15"/>
  <c r="H222" i="15" s="1"/>
  <c r="I222" i="15" s="1"/>
  <c r="F222" i="15"/>
  <c r="C223" i="15"/>
  <c r="F223" i="15"/>
  <c r="C224" i="15"/>
  <c r="H224" i="15" s="1"/>
  <c r="F224" i="15"/>
  <c r="G224" i="15"/>
  <c r="I224" i="15"/>
  <c r="C225" i="15"/>
  <c r="F225" i="15"/>
  <c r="G225" i="15"/>
  <c r="H225" i="15"/>
  <c r="I225" i="15" s="1"/>
  <c r="C226" i="15"/>
  <c r="H226" i="15" s="1"/>
  <c r="F226" i="15"/>
  <c r="Q111" i="15" s="1"/>
  <c r="G226" i="15"/>
  <c r="I226" i="15"/>
  <c r="C227" i="15"/>
  <c r="H227" i="15" s="1"/>
  <c r="F227" i="15"/>
  <c r="G227" i="15" s="1"/>
  <c r="I227" i="15"/>
  <c r="C228" i="15"/>
  <c r="H228" i="15" s="1"/>
  <c r="F228" i="15"/>
  <c r="G228" i="15"/>
  <c r="I228" i="15"/>
  <c r="C229" i="15"/>
  <c r="F229" i="15"/>
  <c r="Q114" i="15" s="1"/>
  <c r="G229" i="15"/>
  <c r="H229" i="15"/>
  <c r="I229" i="15" s="1"/>
  <c r="C230" i="15"/>
  <c r="F230" i="15"/>
  <c r="Q115" i="15" s="1"/>
  <c r="G230" i="15"/>
  <c r="C231" i="15"/>
  <c r="F231" i="15"/>
  <c r="G231" i="15" s="1"/>
  <c r="H231" i="15"/>
  <c r="I231" i="15"/>
  <c r="C232" i="15"/>
  <c r="F232" i="15"/>
  <c r="G232" i="15"/>
  <c r="H232" i="15"/>
  <c r="I232" i="15" s="1"/>
  <c r="C233" i="15"/>
  <c r="F233" i="15"/>
  <c r="H233" i="15" s="1"/>
  <c r="I233" i="15" s="1"/>
  <c r="G233" i="15"/>
  <c r="C234" i="15"/>
  <c r="F234" i="15"/>
  <c r="Q119" i="15" s="1"/>
  <c r="C235" i="15"/>
  <c r="F235" i="15"/>
  <c r="C236" i="15"/>
  <c r="H236" i="15" s="1"/>
  <c r="I236" i="15" s="1"/>
  <c r="F236" i="15"/>
  <c r="G236" i="15"/>
  <c r="C237" i="15"/>
  <c r="F237" i="15"/>
  <c r="C238" i="15"/>
  <c r="F238" i="15"/>
  <c r="C239" i="15"/>
  <c r="H239" i="15" s="1"/>
  <c r="I239" i="15" s="1"/>
  <c r="F239" i="15"/>
  <c r="G239" i="15" s="1"/>
  <c r="C240" i="15"/>
  <c r="H240" i="15" s="1"/>
  <c r="I240" i="15" s="1"/>
  <c r="F240" i="15"/>
  <c r="G240" i="15"/>
  <c r="C241" i="15"/>
  <c r="F241" i="15"/>
  <c r="G241" i="15"/>
  <c r="H241" i="15"/>
  <c r="I241" i="15" s="1"/>
  <c r="C242" i="15"/>
  <c r="H242" i="15" s="1"/>
  <c r="I242" i="15" s="1"/>
  <c r="F242" i="15"/>
  <c r="Q127" i="15" s="1"/>
  <c r="G242" i="15"/>
  <c r="C243" i="15"/>
  <c r="H243" i="15" s="1"/>
  <c r="I243" i="15" s="1"/>
  <c r="F243" i="15"/>
  <c r="G243" i="15" s="1"/>
  <c r="C244" i="15"/>
  <c r="F244" i="15"/>
  <c r="G244" i="15"/>
  <c r="H244" i="15"/>
  <c r="I244" i="15" s="1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L126" i="14"/>
  <c r="N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C225" i="14"/>
  <c r="C226" i="14"/>
  <c r="C227" i="14"/>
  <c r="C228" i="14"/>
  <c r="C229" i="14"/>
  <c r="C230" i="14"/>
  <c r="C231" i="14"/>
  <c r="C232" i="14"/>
  <c r="C233" i="14"/>
  <c r="C234" i="14"/>
  <c r="C235" i="14"/>
  <c r="C236" i="14"/>
  <c r="C237" i="14"/>
  <c r="C238" i="14"/>
  <c r="C239" i="14"/>
  <c r="C240" i="14"/>
  <c r="C241" i="14"/>
  <c r="C242" i="14"/>
  <c r="C243" i="14"/>
  <c r="C244" i="14"/>
  <c r="M3" i="13"/>
  <c r="C4" i="13"/>
  <c r="M4" i="13"/>
  <c r="C5" i="13"/>
  <c r="M5" i="13"/>
  <c r="C6" i="13"/>
  <c r="M6" i="13"/>
  <c r="C7" i="13"/>
  <c r="M7" i="13"/>
  <c r="C8" i="13"/>
  <c r="M8" i="13"/>
  <c r="C9" i="13"/>
  <c r="C10" i="13"/>
  <c r="C11" i="13"/>
  <c r="M11" i="13"/>
  <c r="C12" i="13"/>
  <c r="M12" i="13"/>
  <c r="C13" i="13"/>
  <c r="M13" i="13"/>
  <c r="C14" i="13"/>
  <c r="M14" i="13"/>
  <c r="C15" i="13"/>
  <c r="M15" i="13"/>
  <c r="C16" i="13"/>
  <c r="M16" i="13"/>
  <c r="C17" i="13"/>
  <c r="M17" i="13"/>
  <c r="C18" i="13"/>
  <c r="M18" i="13"/>
  <c r="C19" i="13"/>
  <c r="M19" i="13"/>
  <c r="C20" i="13"/>
  <c r="M20" i="13"/>
  <c r="C21" i="13"/>
  <c r="M21" i="13"/>
  <c r="C22" i="13"/>
  <c r="M22" i="13"/>
  <c r="C23" i="13"/>
  <c r="M23" i="13"/>
  <c r="C24" i="13"/>
  <c r="M24" i="13"/>
  <c r="C25" i="13"/>
  <c r="M25" i="13"/>
  <c r="C26" i="13"/>
  <c r="M26" i="13"/>
  <c r="C27" i="13"/>
  <c r="M27" i="13"/>
  <c r="C28" i="13"/>
  <c r="M28" i="13"/>
  <c r="C29" i="13"/>
  <c r="M29" i="13"/>
  <c r="C30" i="13"/>
  <c r="M30" i="13"/>
  <c r="C31" i="13"/>
  <c r="M31" i="13"/>
  <c r="C32" i="13"/>
  <c r="M32" i="13"/>
  <c r="C33" i="13"/>
  <c r="M33" i="13"/>
  <c r="C34" i="13"/>
  <c r="M34" i="13"/>
  <c r="C35" i="13"/>
  <c r="M35" i="13"/>
  <c r="C36" i="13"/>
  <c r="M36" i="13"/>
  <c r="C37" i="13"/>
  <c r="M37" i="13"/>
  <c r="C38" i="13"/>
  <c r="M38" i="13"/>
  <c r="C39" i="13"/>
  <c r="M39" i="13"/>
  <c r="C40" i="13"/>
  <c r="M40" i="13"/>
  <c r="C41" i="13"/>
  <c r="M41" i="13"/>
  <c r="C42" i="13"/>
  <c r="M42" i="13"/>
  <c r="C43" i="13"/>
  <c r="M43" i="13"/>
  <c r="C44" i="13"/>
  <c r="M44" i="13"/>
  <c r="C45" i="13"/>
  <c r="M45" i="13"/>
  <c r="C46" i="13"/>
  <c r="M46" i="13"/>
  <c r="C47" i="13"/>
  <c r="M47" i="13"/>
  <c r="C48" i="13"/>
  <c r="M48" i="13"/>
  <c r="C49" i="13"/>
  <c r="M49" i="13"/>
  <c r="C50" i="13"/>
  <c r="M50" i="13"/>
  <c r="C51" i="13"/>
  <c r="M51" i="13"/>
  <c r="C52" i="13"/>
  <c r="M52" i="13"/>
  <c r="C53" i="13"/>
  <c r="M53" i="13"/>
  <c r="C54" i="13"/>
  <c r="M54" i="13"/>
  <c r="C55" i="13"/>
  <c r="M55" i="13"/>
  <c r="C56" i="13"/>
  <c r="M56" i="13"/>
  <c r="C57" i="13"/>
  <c r="M57" i="13"/>
  <c r="C58" i="13"/>
  <c r="M58" i="13"/>
  <c r="C59" i="13"/>
  <c r="M59" i="13"/>
  <c r="C60" i="13"/>
  <c r="M60" i="13"/>
  <c r="C61" i="13"/>
  <c r="M61" i="13"/>
  <c r="C62" i="13"/>
  <c r="M62" i="13"/>
  <c r="C63" i="13"/>
  <c r="M63" i="13"/>
  <c r="C64" i="13"/>
  <c r="M64" i="13"/>
  <c r="C65" i="13"/>
  <c r="M65" i="13"/>
  <c r="C66" i="13"/>
  <c r="M66" i="13"/>
  <c r="C67" i="13"/>
  <c r="M67" i="13"/>
  <c r="C68" i="13"/>
  <c r="M68" i="13"/>
  <c r="C69" i="13"/>
  <c r="M69" i="13"/>
  <c r="C70" i="13"/>
  <c r="M70" i="13"/>
  <c r="C71" i="13"/>
  <c r="M71" i="13"/>
  <c r="C72" i="13"/>
  <c r="M72" i="13"/>
  <c r="C73" i="13"/>
  <c r="M73" i="13"/>
  <c r="C74" i="13"/>
  <c r="M74" i="13"/>
  <c r="C75" i="13"/>
  <c r="M75" i="13"/>
  <c r="C76" i="13"/>
  <c r="M76" i="13"/>
  <c r="C77" i="13"/>
  <c r="M77" i="13"/>
  <c r="C78" i="13"/>
  <c r="M78" i="13"/>
  <c r="C79" i="13"/>
  <c r="M79" i="13"/>
  <c r="C80" i="13"/>
  <c r="M80" i="13"/>
  <c r="C81" i="13"/>
  <c r="M81" i="13"/>
  <c r="C82" i="13"/>
  <c r="M82" i="13"/>
  <c r="C83" i="13"/>
  <c r="M83" i="13"/>
  <c r="C84" i="13"/>
  <c r="M84" i="13"/>
  <c r="C85" i="13"/>
  <c r="M85" i="13"/>
  <c r="C86" i="13"/>
  <c r="M86" i="13"/>
  <c r="C87" i="13"/>
  <c r="M87" i="13"/>
  <c r="C88" i="13"/>
  <c r="M88" i="13"/>
  <c r="C89" i="13"/>
  <c r="M89" i="13"/>
  <c r="C90" i="13"/>
  <c r="M90" i="13"/>
  <c r="C91" i="13"/>
  <c r="M91" i="13"/>
  <c r="C92" i="13"/>
  <c r="M92" i="13"/>
  <c r="C93" i="13"/>
  <c r="M93" i="13"/>
  <c r="C94" i="13"/>
  <c r="M94" i="13"/>
  <c r="C95" i="13"/>
  <c r="M95" i="13"/>
  <c r="C96" i="13"/>
  <c r="M96" i="13"/>
  <c r="C97" i="13"/>
  <c r="M97" i="13"/>
  <c r="C98" i="13"/>
  <c r="M98" i="13"/>
  <c r="C99" i="13"/>
  <c r="M99" i="13"/>
  <c r="C100" i="13"/>
  <c r="M100" i="13"/>
  <c r="C101" i="13"/>
  <c r="M101" i="13"/>
  <c r="C102" i="13"/>
  <c r="M102" i="13"/>
  <c r="C103" i="13"/>
  <c r="M103" i="13"/>
  <c r="C104" i="13"/>
  <c r="M104" i="13"/>
  <c r="C105" i="13"/>
  <c r="M105" i="13"/>
  <c r="C106" i="13"/>
  <c r="M106" i="13"/>
  <c r="C107" i="13"/>
  <c r="M107" i="13"/>
  <c r="C108" i="13"/>
  <c r="M108" i="13"/>
  <c r="C109" i="13"/>
  <c r="M109" i="13"/>
  <c r="C110" i="13"/>
  <c r="M110" i="13"/>
  <c r="C111" i="13"/>
  <c r="M111" i="13"/>
  <c r="C112" i="13"/>
  <c r="M112" i="13"/>
  <c r="C113" i="13"/>
  <c r="M113" i="13"/>
  <c r="C114" i="13"/>
  <c r="M114" i="13"/>
  <c r="C115" i="13"/>
  <c r="M115" i="13"/>
  <c r="C116" i="13"/>
  <c r="M116" i="13"/>
  <c r="C117" i="13"/>
  <c r="M117" i="13"/>
  <c r="C118" i="13"/>
  <c r="M118" i="13"/>
  <c r="C119" i="13"/>
  <c r="M119" i="13"/>
  <c r="C120" i="13"/>
  <c r="M120" i="13"/>
  <c r="C121" i="13"/>
  <c r="M121" i="13"/>
  <c r="C122" i="13"/>
  <c r="M122" i="13"/>
  <c r="C123" i="13"/>
  <c r="M123" i="13"/>
  <c r="C124" i="13"/>
  <c r="M124" i="13"/>
  <c r="C125" i="13"/>
  <c r="M125" i="13"/>
  <c r="C126" i="13"/>
  <c r="M126" i="13"/>
  <c r="C127" i="13"/>
  <c r="M127" i="13"/>
  <c r="C128" i="13"/>
  <c r="M128" i="13"/>
  <c r="C129" i="13"/>
  <c r="M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E236" i="13" l="1"/>
  <c r="F236" i="13" s="1"/>
  <c r="E220" i="13"/>
  <c r="F220" i="13" s="1"/>
  <c r="E204" i="13"/>
  <c r="F204" i="13" s="1"/>
  <c r="E188" i="13"/>
  <c r="F188" i="13" s="1"/>
  <c r="E172" i="13"/>
  <c r="F172" i="13" s="1"/>
  <c r="E156" i="13"/>
  <c r="F156" i="13" s="1"/>
  <c r="E140" i="13"/>
  <c r="F140" i="13" s="1"/>
  <c r="E17" i="13"/>
  <c r="F17" i="13" s="1"/>
  <c r="E6" i="13"/>
  <c r="F6" i="13" s="1"/>
  <c r="E10" i="13"/>
  <c r="F10" i="13" s="1"/>
  <c r="E234" i="13"/>
  <c r="F234" i="13" s="1"/>
  <c r="E218" i="13"/>
  <c r="F218" i="13" s="1"/>
  <c r="E202" i="13"/>
  <c r="F202" i="13" s="1"/>
  <c r="E186" i="13"/>
  <c r="F186" i="13" s="1"/>
  <c r="E170" i="13"/>
  <c r="F170" i="13" s="1"/>
  <c r="E154" i="13"/>
  <c r="F154" i="13" s="1"/>
  <c r="E138" i="13"/>
  <c r="F138" i="13" s="1"/>
  <c r="E126" i="13"/>
  <c r="F126" i="13" s="1"/>
  <c r="E118" i="13"/>
  <c r="F118" i="13" s="1"/>
  <c r="E110" i="13"/>
  <c r="F110" i="13" s="1"/>
  <c r="E102" i="13"/>
  <c r="F102" i="13" s="1"/>
  <c r="E94" i="13"/>
  <c r="F94" i="13" s="1"/>
  <c r="E86" i="13"/>
  <c r="F86" i="13" s="1"/>
  <c r="E78" i="13"/>
  <c r="F78" i="13" s="1"/>
  <c r="E70" i="13"/>
  <c r="F70" i="13" s="1"/>
  <c r="E62" i="13"/>
  <c r="F62" i="13" s="1"/>
  <c r="E54" i="13"/>
  <c r="F54" i="13" s="1"/>
  <c r="E46" i="13"/>
  <c r="F46" i="13" s="1"/>
  <c r="E38" i="13"/>
  <c r="F38" i="13" s="1"/>
  <c r="E30" i="13"/>
  <c r="F30" i="13" s="1"/>
  <c r="E22" i="13"/>
  <c r="F22" i="13" s="1"/>
  <c r="E14" i="13"/>
  <c r="F14" i="13" s="1"/>
  <c r="E44" i="14"/>
  <c r="H153" i="15"/>
  <c r="I153" i="15" s="1"/>
  <c r="Q38" i="15"/>
  <c r="G153" i="15"/>
  <c r="J169" i="16"/>
  <c r="K169" i="16"/>
  <c r="L169" i="16" s="1"/>
  <c r="J122" i="16"/>
  <c r="K122" i="16"/>
  <c r="L122" i="16" s="1"/>
  <c r="J115" i="16"/>
  <c r="K115" i="16"/>
  <c r="L115" i="16" s="1"/>
  <c r="J106" i="16"/>
  <c r="K106" i="16"/>
  <c r="L106" i="16" s="1"/>
  <c r="J129" i="17"/>
  <c r="K129" i="17"/>
  <c r="L129" i="17" s="1"/>
  <c r="T6" i="17"/>
  <c r="J93" i="17"/>
  <c r="K93" i="17"/>
  <c r="L93" i="17" s="1"/>
  <c r="D3" i="13"/>
  <c r="E242" i="14"/>
  <c r="E226" i="14"/>
  <c r="E210" i="14"/>
  <c r="E194" i="14"/>
  <c r="E178" i="14"/>
  <c r="E162" i="14"/>
  <c r="E146" i="14"/>
  <c r="E128" i="14"/>
  <c r="E29" i="14"/>
  <c r="G223" i="15"/>
  <c r="Q108" i="15"/>
  <c r="Q106" i="15"/>
  <c r="G221" i="15"/>
  <c r="H221" i="15"/>
  <c r="I221" i="15" s="1"/>
  <c r="G203" i="15"/>
  <c r="Q88" i="15"/>
  <c r="H203" i="15"/>
  <c r="I203" i="15" s="1"/>
  <c r="G159" i="15"/>
  <c r="Q44" i="15"/>
  <c r="Q42" i="15"/>
  <c r="G157" i="15"/>
  <c r="H157" i="15"/>
  <c r="I157" i="15" s="1"/>
  <c r="G139" i="15"/>
  <c r="Q24" i="15"/>
  <c r="H139" i="15"/>
  <c r="I139" i="15" s="1"/>
  <c r="G93" i="15"/>
  <c r="H93" i="15"/>
  <c r="I93" i="15" s="1"/>
  <c r="G29" i="15"/>
  <c r="H29" i="15"/>
  <c r="I29" i="15" s="1"/>
  <c r="J129" i="16"/>
  <c r="K129" i="16"/>
  <c r="L129" i="16" s="1"/>
  <c r="J121" i="16"/>
  <c r="K121" i="16"/>
  <c r="L121" i="16" s="1"/>
  <c r="J105" i="16"/>
  <c r="K105" i="16"/>
  <c r="L105" i="16" s="1"/>
  <c r="K65" i="16"/>
  <c r="L65" i="16" s="1"/>
  <c r="J65" i="16"/>
  <c r="K173" i="17"/>
  <c r="L173" i="17" s="1"/>
  <c r="T50" i="17"/>
  <c r="J173" i="17"/>
  <c r="E57" i="14"/>
  <c r="Q59" i="15"/>
  <c r="G174" i="15"/>
  <c r="G69" i="15"/>
  <c r="H69" i="15"/>
  <c r="I69" i="15" s="1"/>
  <c r="J217" i="16"/>
  <c r="K217" i="16"/>
  <c r="L217" i="16" s="1"/>
  <c r="J137" i="16"/>
  <c r="K137" i="16"/>
  <c r="L137" i="16" s="1"/>
  <c r="T7" i="17"/>
  <c r="K130" i="17"/>
  <c r="L130" i="17" s="1"/>
  <c r="J130" i="17"/>
  <c r="E122" i="14"/>
  <c r="Q91" i="15"/>
  <c r="G206" i="15"/>
  <c r="H185" i="15"/>
  <c r="I185" i="15" s="1"/>
  <c r="G185" i="15"/>
  <c r="Q70" i="15"/>
  <c r="Q27" i="15"/>
  <c r="G142" i="15"/>
  <c r="J126" i="16"/>
  <c r="K126" i="16"/>
  <c r="L126" i="16" s="1"/>
  <c r="J110" i="16"/>
  <c r="K110" i="16"/>
  <c r="L110" i="16" s="1"/>
  <c r="K226" i="17"/>
  <c r="L226" i="17" s="1"/>
  <c r="T103" i="17"/>
  <c r="J226" i="17"/>
  <c r="J215" i="17"/>
  <c r="T92" i="17"/>
  <c r="K215" i="17"/>
  <c r="L215" i="17" s="1"/>
  <c r="J199" i="17"/>
  <c r="T76" i="17"/>
  <c r="K199" i="17"/>
  <c r="L199" i="17" s="1"/>
  <c r="T73" i="17"/>
  <c r="J196" i="17"/>
  <c r="E106" i="14"/>
  <c r="E48" i="14"/>
  <c r="Q123" i="15"/>
  <c r="G238" i="15"/>
  <c r="H217" i="15"/>
  <c r="I217" i="15" s="1"/>
  <c r="Q102" i="15"/>
  <c r="G217" i="15"/>
  <c r="J233" i="16"/>
  <c r="K233" i="16"/>
  <c r="L233" i="16" s="1"/>
  <c r="J201" i="16"/>
  <c r="K201" i="16"/>
  <c r="L201" i="16" s="1"/>
  <c r="J185" i="16"/>
  <c r="K185" i="16"/>
  <c r="L185" i="16" s="1"/>
  <c r="J153" i="16"/>
  <c r="K153" i="16"/>
  <c r="L153" i="16" s="1"/>
  <c r="J88" i="18"/>
  <c r="K88" i="18"/>
  <c r="L88" i="18" s="1"/>
  <c r="E7" i="13"/>
  <c r="F7" i="13" s="1"/>
  <c r="E68" i="14"/>
  <c r="G235" i="15"/>
  <c r="Q120" i="15"/>
  <c r="H235" i="15"/>
  <c r="I235" i="15" s="1"/>
  <c r="G191" i="15"/>
  <c r="Q76" i="15"/>
  <c r="Q74" i="15"/>
  <c r="G189" i="15"/>
  <c r="H189" i="15"/>
  <c r="I189" i="15" s="1"/>
  <c r="G171" i="15"/>
  <c r="Q56" i="15"/>
  <c r="H171" i="15"/>
  <c r="I171" i="15" s="1"/>
  <c r="E79" i="14"/>
  <c r="H238" i="15"/>
  <c r="I238" i="15" s="1"/>
  <c r="H223" i="15"/>
  <c r="I223" i="15" s="1"/>
  <c r="H206" i="15"/>
  <c r="I206" i="15" s="1"/>
  <c r="H191" i="15"/>
  <c r="I191" i="15" s="1"/>
  <c r="H174" i="15"/>
  <c r="I174" i="15" s="1"/>
  <c r="H159" i="15"/>
  <c r="I159" i="15" s="1"/>
  <c r="H142" i="15"/>
  <c r="I142" i="15" s="1"/>
  <c r="H115" i="15"/>
  <c r="I115" i="15" s="1"/>
  <c r="G109" i="15"/>
  <c r="H109" i="15"/>
  <c r="I109" i="15" s="1"/>
  <c r="G85" i="15"/>
  <c r="H85" i="15"/>
  <c r="I85" i="15" s="1"/>
  <c r="H75" i="15"/>
  <c r="I75" i="15" s="1"/>
  <c r="H51" i="15"/>
  <c r="I51" i="15" s="1"/>
  <c r="G45" i="15"/>
  <c r="H45" i="15"/>
  <c r="I45" i="15" s="1"/>
  <c r="G21" i="15"/>
  <c r="H21" i="15"/>
  <c r="I21" i="15" s="1"/>
  <c r="G9" i="15"/>
  <c r="H9" i="15"/>
  <c r="I9" i="15" s="1"/>
  <c r="J229" i="16"/>
  <c r="K229" i="16"/>
  <c r="L229" i="16" s="1"/>
  <c r="J213" i="16"/>
  <c r="K213" i="16"/>
  <c r="L213" i="16" s="1"/>
  <c r="J197" i="16"/>
  <c r="K197" i="16"/>
  <c r="L197" i="16" s="1"/>
  <c r="J181" i="16"/>
  <c r="K181" i="16"/>
  <c r="L181" i="16" s="1"/>
  <c r="J165" i="16"/>
  <c r="K165" i="16"/>
  <c r="L165" i="16" s="1"/>
  <c r="J149" i="16"/>
  <c r="K149" i="16"/>
  <c r="L149" i="16" s="1"/>
  <c r="J133" i="16"/>
  <c r="K133" i="16"/>
  <c r="L133" i="16" s="1"/>
  <c r="J131" i="16"/>
  <c r="K131" i="16"/>
  <c r="L131" i="16" s="1"/>
  <c r="J111" i="16"/>
  <c r="K111" i="16"/>
  <c r="L111" i="16" s="1"/>
  <c r="J103" i="16"/>
  <c r="K103" i="16"/>
  <c r="L103" i="16" s="1"/>
  <c r="J99" i="16"/>
  <c r="K99" i="16"/>
  <c r="L99" i="16" s="1"/>
  <c r="J95" i="16"/>
  <c r="K95" i="16"/>
  <c r="L95" i="16" s="1"/>
  <c r="J91" i="16"/>
  <c r="K91" i="16"/>
  <c r="L91" i="16" s="1"/>
  <c r="J87" i="16"/>
  <c r="K87" i="16"/>
  <c r="L87" i="16" s="1"/>
  <c r="K48" i="16"/>
  <c r="L48" i="16" s="1"/>
  <c r="K23" i="16"/>
  <c r="L23" i="16" s="1"/>
  <c r="K13" i="16"/>
  <c r="L13" i="16" s="1"/>
  <c r="J219" i="17"/>
  <c r="K219" i="17"/>
  <c r="L219" i="17" s="1"/>
  <c r="T96" i="17"/>
  <c r="T93" i="17"/>
  <c r="J216" i="17"/>
  <c r="K205" i="17"/>
  <c r="L205" i="17" s="1"/>
  <c r="T82" i="17"/>
  <c r="J205" i="17"/>
  <c r="T57" i="17"/>
  <c r="J180" i="17"/>
  <c r="J139" i="17"/>
  <c r="T16" i="17"/>
  <c r="K139" i="17"/>
  <c r="L139" i="17" s="1"/>
  <c r="J105" i="17"/>
  <c r="K105" i="17"/>
  <c r="L105" i="17" s="1"/>
  <c r="E47" i="14"/>
  <c r="E21" i="14"/>
  <c r="D3" i="14"/>
  <c r="Q122" i="15"/>
  <c r="G237" i="15"/>
  <c r="H237" i="15"/>
  <c r="I237" i="15" s="1"/>
  <c r="G234" i="15"/>
  <c r="Q107" i="15"/>
  <c r="G222" i="15"/>
  <c r="G219" i="15"/>
  <c r="Q104" i="15"/>
  <c r="Q90" i="15"/>
  <c r="G205" i="15"/>
  <c r="H205" i="15"/>
  <c r="I205" i="15" s="1"/>
  <c r="G202" i="15"/>
  <c r="Q75" i="15"/>
  <c r="G190" i="15"/>
  <c r="G187" i="15"/>
  <c r="Q72" i="15"/>
  <c r="Q58" i="15"/>
  <c r="G173" i="15"/>
  <c r="H173" i="15"/>
  <c r="I173" i="15" s="1"/>
  <c r="G170" i="15"/>
  <c r="Q43" i="15"/>
  <c r="G158" i="15"/>
  <c r="G155" i="15"/>
  <c r="Q40" i="15"/>
  <c r="Q26" i="15"/>
  <c r="G141" i="15"/>
  <c r="H141" i="15"/>
  <c r="I141" i="15" s="1"/>
  <c r="G138" i="15"/>
  <c r="U13" i="15" s="1"/>
  <c r="U15" i="15" s="1"/>
  <c r="Q11" i="15"/>
  <c r="Q3" i="15"/>
  <c r="G125" i="15"/>
  <c r="H125" i="15"/>
  <c r="I125" i="15" s="1"/>
  <c r="G101" i="15"/>
  <c r="H101" i="15"/>
  <c r="I101" i="15" s="1"/>
  <c r="Q92" i="15"/>
  <c r="H91" i="15"/>
  <c r="I91" i="15" s="1"/>
  <c r="Q86" i="15"/>
  <c r="H67" i="15"/>
  <c r="I67" i="15" s="1"/>
  <c r="G61" i="15"/>
  <c r="H61" i="15"/>
  <c r="I61" i="15" s="1"/>
  <c r="G37" i="15"/>
  <c r="H37" i="15"/>
  <c r="I37" i="15" s="1"/>
  <c r="Q28" i="15"/>
  <c r="H27" i="15"/>
  <c r="I27" i="15" s="1"/>
  <c r="Q22" i="15"/>
  <c r="H5" i="15"/>
  <c r="I5" i="15" s="1"/>
  <c r="S4" i="15"/>
  <c r="J241" i="16"/>
  <c r="K241" i="16"/>
  <c r="L241" i="16" s="1"/>
  <c r="K234" i="16"/>
  <c r="L234" i="16" s="1"/>
  <c r="J225" i="16"/>
  <c r="K225" i="16"/>
  <c r="L225" i="16" s="1"/>
  <c r="K218" i="16"/>
  <c r="L218" i="16" s="1"/>
  <c r="J209" i="16"/>
  <c r="K209" i="16"/>
  <c r="L209" i="16" s="1"/>
  <c r="K202" i="16"/>
  <c r="L202" i="16" s="1"/>
  <c r="J193" i="16"/>
  <c r="K193" i="16"/>
  <c r="L193" i="16" s="1"/>
  <c r="K186" i="16"/>
  <c r="L186" i="16" s="1"/>
  <c r="J177" i="16"/>
  <c r="K177" i="16"/>
  <c r="L177" i="16" s="1"/>
  <c r="K170" i="16"/>
  <c r="L170" i="16" s="1"/>
  <c r="J161" i="16"/>
  <c r="K161" i="16"/>
  <c r="L161" i="16" s="1"/>
  <c r="K154" i="16"/>
  <c r="L154" i="16" s="1"/>
  <c r="J145" i="16"/>
  <c r="K145" i="16"/>
  <c r="L145" i="16" s="1"/>
  <c r="K138" i="16"/>
  <c r="L138" i="16" s="1"/>
  <c r="J123" i="16"/>
  <c r="K123" i="16"/>
  <c r="L123" i="16" s="1"/>
  <c r="K120" i="16"/>
  <c r="L120" i="16" s="1"/>
  <c r="J114" i="16"/>
  <c r="K114" i="16"/>
  <c r="L114" i="16" s="1"/>
  <c r="J113" i="16"/>
  <c r="K113" i="16"/>
  <c r="L113" i="16" s="1"/>
  <c r="J107" i="16"/>
  <c r="K107" i="16"/>
  <c r="L107" i="16" s="1"/>
  <c r="K104" i="16"/>
  <c r="L104" i="16" s="1"/>
  <c r="J102" i="16"/>
  <c r="K102" i="16"/>
  <c r="L102" i="16" s="1"/>
  <c r="J98" i="16"/>
  <c r="K98" i="16"/>
  <c r="L98" i="16" s="1"/>
  <c r="J94" i="16"/>
  <c r="K94" i="16"/>
  <c r="L94" i="16" s="1"/>
  <c r="J90" i="16"/>
  <c r="K90" i="16"/>
  <c r="L90" i="16" s="1"/>
  <c r="K81" i="16"/>
  <c r="L81" i="16" s="1"/>
  <c r="J81" i="16"/>
  <c r="T115" i="17"/>
  <c r="J238" i="17"/>
  <c r="K238" i="17"/>
  <c r="L238" i="17" s="1"/>
  <c r="T83" i="17"/>
  <c r="J206" i="17"/>
  <c r="K206" i="17"/>
  <c r="L206" i="17" s="1"/>
  <c r="T59" i="17"/>
  <c r="K182" i="17"/>
  <c r="L182" i="17" s="1"/>
  <c r="J182" i="17"/>
  <c r="T51" i="17"/>
  <c r="J174" i="17"/>
  <c r="K174" i="17"/>
  <c r="L174" i="17" s="1"/>
  <c r="K141" i="17"/>
  <c r="L141" i="17" s="1"/>
  <c r="J141" i="17"/>
  <c r="T18" i="17"/>
  <c r="K106" i="17"/>
  <c r="L106" i="17" s="1"/>
  <c r="J106" i="17"/>
  <c r="K54" i="17"/>
  <c r="L54" i="17" s="1"/>
  <c r="J54" i="17"/>
  <c r="J49" i="17"/>
  <c r="K49" i="17"/>
  <c r="L49" i="17" s="1"/>
  <c r="E99" i="14"/>
  <c r="E75" i="14"/>
  <c r="E67" i="14"/>
  <c r="G117" i="15"/>
  <c r="H117" i="15"/>
  <c r="I117" i="15" s="1"/>
  <c r="G77" i="15"/>
  <c r="H77" i="15"/>
  <c r="I77" i="15" s="1"/>
  <c r="G53" i="15"/>
  <c r="H53" i="15"/>
  <c r="I53" i="15" s="1"/>
  <c r="J237" i="16"/>
  <c r="K237" i="16"/>
  <c r="L237" i="16" s="1"/>
  <c r="J221" i="16"/>
  <c r="K221" i="16"/>
  <c r="L221" i="16" s="1"/>
  <c r="J205" i="16"/>
  <c r="K205" i="16"/>
  <c r="L205" i="16" s="1"/>
  <c r="J189" i="16"/>
  <c r="K189" i="16"/>
  <c r="L189" i="16" s="1"/>
  <c r="J173" i="16"/>
  <c r="K173" i="16"/>
  <c r="L173" i="16" s="1"/>
  <c r="J157" i="16"/>
  <c r="K157" i="16"/>
  <c r="L157" i="16" s="1"/>
  <c r="J141" i="16"/>
  <c r="K141" i="16"/>
  <c r="L141" i="16" s="1"/>
  <c r="J119" i="16"/>
  <c r="K119" i="16"/>
  <c r="L119" i="16" s="1"/>
  <c r="J55" i="16"/>
  <c r="K55" i="16"/>
  <c r="L55" i="16" s="1"/>
  <c r="J239" i="17"/>
  <c r="T116" i="17"/>
  <c r="K239" i="17"/>
  <c r="L239" i="17" s="1"/>
  <c r="K189" i="17"/>
  <c r="L189" i="17" s="1"/>
  <c r="T66" i="17"/>
  <c r="J189" i="17"/>
  <c r="J183" i="17"/>
  <c r="T60" i="17"/>
  <c r="K183" i="17"/>
  <c r="L183" i="17" s="1"/>
  <c r="T49" i="17"/>
  <c r="J172" i="17"/>
  <c r="T3" i="17"/>
  <c r="X2" i="17" s="1"/>
  <c r="J126" i="17"/>
  <c r="K126" i="17"/>
  <c r="L126" i="17" s="1"/>
  <c r="J121" i="17"/>
  <c r="K121" i="17"/>
  <c r="L121" i="17" s="1"/>
  <c r="K111" i="17"/>
  <c r="L111" i="17" s="1"/>
  <c r="J111" i="17"/>
  <c r="K110" i="17"/>
  <c r="L110" i="17" s="1"/>
  <c r="J110" i="17"/>
  <c r="K71" i="17"/>
  <c r="L71" i="17" s="1"/>
  <c r="J71" i="17"/>
  <c r="K189" i="18"/>
  <c r="L189" i="18" s="1"/>
  <c r="K162" i="18"/>
  <c r="L162" i="18" s="1"/>
  <c r="J162" i="18"/>
  <c r="H13" i="15"/>
  <c r="I13" i="15" s="1"/>
  <c r="S8" i="15"/>
  <c r="S5" i="15"/>
  <c r="K2" i="15"/>
  <c r="J125" i="16"/>
  <c r="K125" i="16"/>
  <c r="L125" i="16" s="1"/>
  <c r="J117" i="16"/>
  <c r="K117" i="16"/>
  <c r="L117" i="16" s="1"/>
  <c r="J109" i="16"/>
  <c r="K109" i="16"/>
  <c r="L109" i="16" s="1"/>
  <c r="J101" i="16"/>
  <c r="K101" i="16"/>
  <c r="L101" i="16" s="1"/>
  <c r="J93" i="16"/>
  <c r="K93" i="16"/>
  <c r="L93" i="16" s="1"/>
  <c r="J63" i="16"/>
  <c r="K63" i="16"/>
  <c r="L63" i="16" s="1"/>
  <c r="K43" i="16"/>
  <c r="L43" i="16" s="1"/>
  <c r="K27" i="16"/>
  <c r="L27" i="16" s="1"/>
  <c r="J236" i="17"/>
  <c r="K236" i="17"/>
  <c r="L236" i="17" s="1"/>
  <c r="J223" i="17"/>
  <c r="T100" i="17"/>
  <c r="K223" i="17"/>
  <c r="L223" i="17" s="1"/>
  <c r="T99" i="17"/>
  <c r="J222" i="17"/>
  <c r="K217" i="17"/>
  <c r="L217" i="17" s="1"/>
  <c r="J207" i="17"/>
  <c r="T84" i="17"/>
  <c r="K207" i="17"/>
  <c r="L207" i="17" s="1"/>
  <c r="K194" i="17"/>
  <c r="L194" i="17" s="1"/>
  <c r="J194" i="17"/>
  <c r="T71" i="17"/>
  <c r="T61" i="17"/>
  <c r="J184" i="17"/>
  <c r="J167" i="17"/>
  <c r="T44" i="17"/>
  <c r="K167" i="17"/>
  <c r="L167" i="17" s="1"/>
  <c r="T41" i="17"/>
  <c r="J164" i="17"/>
  <c r="K157" i="17"/>
  <c r="L157" i="17" s="1"/>
  <c r="T34" i="17"/>
  <c r="J157" i="17"/>
  <c r="K146" i="17"/>
  <c r="L146" i="17" s="1"/>
  <c r="J146" i="17"/>
  <c r="T23" i="17"/>
  <c r="K145" i="17"/>
  <c r="L145" i="17" s="1"/>
  <c r="T22" i="17"/>
  <c r="J142" i="17"/>
  <c r="K142" i="17"/>
  <c r="L142" i="17" s="1"/>
  <c r="T19" i="17"/>
  <c r="K122" i="17"/>
  <c r="L122" i="17" s="1"/>
  <c r="J122" i="17"/>
  <c r="K55" i="17"/>
  <c r="L55" i="17" s="1"/>
  <c r="J55" i="17"/>
  <c r="K38" i="17"/>
  <c r="L38" i="17" s="1"/>
  <c r="J38" i="17"/>
  <c r="J33" i="17"/>
  <c r="K33" i="17"/>
  <c r="L33" i="17" s="1"/>
  <c r="T30" i="17"/>
  <c r="J71" i="16"/>
  <c r="K71" i="16"/>
  <c r="L71" i="16" s="1"/>
  <c r="K45" i="16"/>
  <c r="L45" i="16" s="1"/>
  <c r="K29" i="16"/>
  <c r="L29" i="16" s="1"/>
  <c r="K19" i="16"/>
  <c r="L19" i="16" s="1"/>
  <c r="T121" i="17"/>
  <c r="J244" i="17"/>
  <c r="K237" i="17"/>
  <c r="L237" i="17" s="1"/>
  <c r="T114" i="17"/>
  <c r="J237" i="17"/>
  <c r="J191" i="17"/>
  <c r="T68" i="17"/>
  <c r="K191" i="17"/>
  <c r="L191" i="17" s="1"/>
  <c r="T67" i="17"/>
  <c r="J190" i="17"/>
  <c r="J187" i="17"/>
  <c r="K187" i="17"/>
  <c r="L187" i="17" s="1"/>
  <c r="T64" i="17"/>
  <c r="J175" i="17"/>
  <c r="T52" i="17"/>
  <c r="K175" i="17"/>
  <c r="L175" i="17" s="1"/>
  <c r="K162" i="17"/>
  <c r="L162" i="17" s="1"/>
  <c r="J162" i="17"/>
  <c r="T39" i="17"/>
  <c r="K138" i="17"/>
  <c r="L138" i="17" s="1"/>
  <c r="T15" i="17"/>
  <c r="J138" i="17"/>
  <c r="J117" i="17"/>
  <c r="K117" i="17"/>
  <c r="L117" i="17" s="1"/>
  <c r="K103" i="17"/>
  <c r="L103" i="17" s="1"/>
  <c r="J103" i="17"/>
  <c r="J101" i="17"/>
  <c r="K101" i="17"/>
  <c r="L101" i="17" s="1"/>
  <c r="T94" i="17"/>
  <c r="J81" i="17"/>
  <c r="K81" i="17"/>
  <c r="L81" i="17" s="1"/>
  <c r="K39" i="17"/>
  <c r="L39" i="17" s="1"/>
  <c r="J39" i="17"/>
  <c r="K22" i="17"/>
  <c r="L22" i="17" s="1"/>
  <c r="J22" i="17"/>
  <c r="K103" i="18"/>
  <c r="L103" i="18" s="1"/>
  <c r="J97" i="16"/>
  <c r="K97" i="16"/>
  <c r="L97" i="16" s="1"/>
  <c r="J89" i="16"/>
  <c r="K89" i="16"/>
  <c r="L89" i="16" s="1"/>
  <c r="J79" i="16"/>
  <c r="K79" i="16"/>
  <c r="L79" i="16" s="1"/>
  <c r="K21" i="16"/>
  <c r="L21" i="16" s="1"/>
  <c r="J231" i="17"/>
  <c r="T108" i="17"/>
  <c r="K231" i="17"/>
  <c r="L231" i="17" s="1"/>
  <c r="T105" i="17"/>
  <c r="J228" i="17"/>
  <c r="K221" i="17"/>
  <c r="L221" i="17" s="1"/>
  <c r="T98" i="17"/>
  <c r="J221" i="17"/>
  <c r="T91" i="17"/>
  <c r="K214" i="17"/>
  <c r="L214" i="17" s="1"/>
  <c r="T89" i="17"/>
  <c r="J212" i="17"/>
  <c r="K172" i="17"/>
  <c r="L172" i="17" s="1"/>
  <c r="J159" i="17"/>
  <c r="T36" i="17"/>
  <c r="K159" i="17"/>
  <c r="L159" i="17" s="1"/>
  <c r="T35" i="17"/>
  <c r="J158" i="17"/>
  <c r="J155" i="17"/>
  <c r="K155" i="17"/>
  <c r="L155" i="17" s="1"/>
  <c r="T32" i="17"/>
  <c r="T17" i="17"/>
  <c r="J140" i="17"/>
  <c r="T13" i="17"/>
  <c r="J136" i="17"/>
  <c r="T4" i="17"/>
  <c r="J127" i="17"/>
  <c r="K119" i="17"/>
  <c r="L119" i="17" s="1"/>
  <c r="J119" i="17"/>
  <c r="K70" i="17"/>
  <c r="L70" i="17" s="1"/>
  <c r="J70" i="17"/>
  <c r="J65" i="17"/>
  <c r="K65" i="17"/>
  <c r="L65" i="17" s="1"/>
  <c r="T62" i="17"/>
  <c r="K23" i="17"/>
  <c r="L23" i="17" s="1"/>
  <c r="J23" i="17"/>
  <c r="K11" i="17"/>
  <c r="L11" i="17" s="1"/>
  <c r="J11" i="17"/>
  <c r="J7" i="17"/>
  <c r="K7" i="17"/>
  <c r="L7" i="17" s="1"/>
  <c r="N2" i="17" s="1"/>
  <c r="K226" i="18"/>
  <c r="L226" i="18" s="1"/>
  <c r="J226" i="18"/>
  <c r="K145" i="18"/>
  <c r="L145" i="18" s="1"/>
  <c r="J145" i="18"/>
  <c r="K15" i="17"/>
  <c r="L15" i="17" s="1"/>
  <c r="J15" i="17"/>
  <c r="J9" i="17"/>
  <c r="K9" i="17"/>
  <c r="L9" i="17" s="1"/>
  <c r="J3" i="17"/>
  <c r="AE3" i="17"/>
  <c r="K242" i="18"/>
  <c r="L242" i="18" s="1"/>
  <c r="J242" i="18"/>
  <c r="K219" i="18"/>
  <c r="L219" i="18" s="1"/>
  <c r="K178" i="18"/>
  <c r="L178" i="18" s="1"/>
  <c r="J178" i="18"/>
  <c r="K155" i="18"/>
  <c r="L155" i="18" s="1"/>
  <c r="J114" i="18"/>
  <c r="K114" i="18"/>
  <c r="L114" i="18" s="1"/>
  <c r="J110" i="18"/>
  <c r="K110" i="18"/>
  <c r="L110" i="18" s="1"/>
  <c r="E33" i="14"/>
  <c r="E25" i="14"/>
  <c r="H234" i="15"/>
  <c r="I234" i="15" s="1"/>
  <c r="H218" i="15"/>
  <c r="I218" i="15" s="1"/>
  <c r="H202" i="15"/>
  <c r="I202" i="15" s="1"/>
  <c r="H186" i="15"/>
  <c r="I186" i="15" s="1"/>
  <c r="H170" i="15"/>
  <c r="I170" i="15" s="1"/>
  <c r="H154" i="15"/>
  <c r="I154" i="15" s="1"/>
  <c r="H138" i="15"/>
  <c r="I138" i="15" s="1"/>
  <c r="H126" i="15"/>
  <c r="I126" i="15" s="1"/>
  <c r="H118" i="15"/>
  <c r="I118" i="15" s="1"/>
  <c r="H110" i="15"/>
  <c r="I110" i="15" s="1"/>
  <c r="H102" i="15"/>
  <c r="I102" i="15" s="1"/>
  <c r="H94" i="15"/>
  <c r="I94" i="15" s="1"/>
  <c r="H86" i="15"/>
  <c r="I86" i="15" s="1"/>
  <c r="H78" i="15"/>
  <c r="I78" i="15" s="1"/>
  <c r="H70" i="15"/>
  <c r="I70" i="15" s="1"/>
  <c r="H62" i="15"/>
  <c r="I62" i="15" s="1"/>
  <c r="H54" i="15"/>
  <c r="I54" i="15" s="1"/>
  <c r="H46" i="15"/>
  <c r="I46" i="15" s="1"/>
  <c r="H38" i="15"/>
  <c r="I38" i="15" s="1"/>
  <c r="H30" i="15"/>
  <c r="I30" i="15" s="1"/>
  <c r="H22" i="15"/>
  <c r="I22" i="15" s="1"/>
  <c r="H19" i="15"/>
  <c r="I19" i="15" s="1"/>
  <c r="S6" i="15"/>
  <c r="K44" i="16"/>
  <c r="L44" i="16" s="1"/>
  <c r="K28" i="16"/>
  <c r="L28" i="16" s="1"/>
  <c r="K16" i="16"/>
  <c r="L16" i="16" s="1"/>
  <c r="J243" i="17"/>
  <c r="K243" i="17"/>
  <c r="L243" i="17" s="1"/>
  <c r="J235" i="17"/>
  <c r="K235" i="17"/>
  <c r="L235" i="17" s="1"/>
  <c r="T112" i="17"/>
  <c r="T95" i="17"/>
  <c r="J218" i="17"/>
  <c r="K216" i="17"/>
  <c r="L216" i="17" s="1"/>
  <c r="J211" i="17"/>
  <c r="K211" i="17"/>
  <c r="L211" i="17" s="1"/>
  <c r="J203" i="17"/>
  <c r="K203" i="17"/>
  <c r="L203" i="17" s="1"/>
  <c r="T80" i="17"/>
  <c r="T63" i="17"/>
  <c r="J186" i="17"/>
  <c r="K184" i="17"/>
  <c r="L184" i="17" s="1"/>
  <c r="J179" i="17"/>
  <c r="K179" i="17"/>
  <c r="L179" i="17" s="1"/>
  <c r="T56" i="17"/>
  <c r="J171" i="17"/>
  <c r="K171" i="17"/>
  <c r="L171" i="17" s="1"/>
  <c r="T48" i="17"/>
  <c r="J151" i="17"/>
  <c r="T28" i="17"/>
  <c r="K151" i="17"/>
  <c r="L151" i="17" s="1"/>
  <c r="T27" i="17"/>
  <c r="K150" i="17"/>
  <c r="L150" i="17" s="1"/>
  <c r="T25" i="17"/>
  <c r="J148" i="17"/>
  <c r="J143" i="17"/>
  <c r="T20" i="17"/>
  <c r="J137" i="17"/>
  <c r="T14" i="17"/>
  <c r="K137" i="17"/>
  <c r="L137" i="17" s="1"/>
  <c r="K133" i="17"/>
  <c r="L133" i="17" s="1"/>
  <c r="J128" i="17"/>
  <c r="T5" i="17"/>
  <c r="J125" i="17"/>
  <c r="K125" i="17"/>
  <c r="L125" i="17" s="1"/>
  <c r="T119" i="17"/>
  <c r="J113" i="17"/>
  <c r="K113" i="17"/>
  <c r="L113" i="17" s="1"/>
  <c r="K96" i="17"/>
  <c r="L96" i="17" s="1"/>
  <c r="K94" i="17"/>
  <c r="L94" i="17" s="1"/>
  <c r="J94" i="17"/>
  <c r="T88" i="17"/>
  <c r="K87" i="17"/>
  <c r="L87" i="17" s="1"/>
  <c r="J87" i="17"/>
  <c r="J85" i="17"/>
  <c r="K85" i="17"/>
  <c r="L85" i="17" s="1"/>
  <c r="K78" i="17"/>
  <c r="L78" i="17" s="1"/>
  <c r="J78" i="17"/>
  <c r="K67" i="17"/>
  <c r="L67" i="17" s="1"/>
  <c r="K62" i="17"/>
  <c r="L62" i="17" s="1"/>
  <c r="J62" i="17"/>
  <c r="T55" i="17"/>
  <c r="K51" i="17"/>
  <c r="L51" i="17" s="1"/>
  <c r="K46" i="17"/>
  <c r="L46" i="17" s="1"/>
  <c r="J46" i="17"/>
  <c r="K35" i="17"/>
  <c r="L35" i="17" s="1"/>
  <c r="K30" i="17"/>
  <c r="L30" i="17" s="1"/>
  <c r="J30" i="17"/>
  <c r="K235" i="18"/>
  <c r="L235" i="18" s="1"/>
  <c r="K194" i="18"/>
  <c r="L194" i="18" s="1"/>
  <c r="J194" i="18"/>
  <c r="K171" i="18"/>
  <c r="L171" i="18" s="1"/>
  <c r="H230" i="15"/>
  <c r="I230" i="15" s="1"/>
  <c r="H214" i="15"/>
  <c r="I214" i="15" s="1"/>
  <c r="H198" i="15"/>
  <c r="I198" i="15" s="1"/>
  <c r="H182" i="15"/>
  <c r="I182" i="15" s="1"/>
  <c r="H166" i="15"/>
  <c r="I166" i="15" s="1"/>
  <c r="H150" i="15"/>
  <c r="I150" i="15" s="1"/>
  <c r="H134" i="15"/>
  <c r="I134" i="15" s="1"/>
  <c r="H17" i="15"/>
  <c r="I17" i="15" s="1"/>
  <c r="Q14" i="15"/>
  <c r="K31" i="16"/>
  <c r="L31" i="16" s="1"/>
  <c r="K20" i="16"/>
  <c r="L20" i="16" s="1"/>
  <c r="K12" i="16"/>
  <c r="L12" i="16" s="1"/>
  <c r="T107" i="17"/>
  <c r="J230" i="17"/>
  <c r="T102" i="17"/>
  <c r="J225" i="17"/>
  <c r="T97" i="17"/>
  <c r="J220" i="17"/>
  <c r="T75" i="17"/>
  <c r="J198" i="17"/>
  <c r="J195" i="17"/>
  <c r="T72" i="17"/>
  <c r="T70" i="17"/>
  <c r="J193" i="17"/>
  <c r="T65" i="17"/>
  <c r="J188" i="17"/>
  <c r="T43" i="17"/>
  <c r="J166" i="17"/>
  <c r="J163" i="17"/>
  <c r="T40" i="17"/>
  <c r="T38" i="17"/>
  <c r="J161" i="17"/>
  <c r="T33" i="17"/>
  <c r="J156" i="17"/>
  <c r="J147" i="17"/>
  <c r="K147" i="17"/>
  <c r="L147" i="17" s="1"/>
  <c r="T24" i="17"/>
  <c r="K140" i="17"/>
  <c r="L140" i="17" s="1"/>
  <c r="J135" i="17"/>
  <c r="T12" i="17"/>
  <c r="T8" i="17"/>
  <c r="J131" i="17"/>
  <c r="X13" i="17" s="1"/>
  <c r="X15" i="17" s="1"/>
  <c r="K115" i="17"/>
  <c r="L115" i="17" s="1"/>
  <c r="T110" i="17"/>
  <c r="J97" i="17"/>
  <c r="K97" i="17"/>
  <c r="L97" i="17" s="1"/>
  <c r="J77" i="17"/>
  <c r="K77" i="17"/>
  <c r="L77" i="17" s="1"/>
  <c r="J69" i="17"/>
  <c r="K69" i="17"/>
  <c r="L69" i="17" s="1"/>
  <c r="J61" i="17"/>
  <c r="K61" i="17"/>
  <c r="L61" i="17" s="1"/>
  <c r="J53" i="17"/>
  <c r="K53" i="17"/>
  <c r="L53" i="17" s="1"/>
  <c r="J45" i="17"/>
  <c r="K45" i="17"/>
  <c r="L45" i="17" s="1"/>
  <c r="J37" i="17"/>
  <c r="K37" i="17"/>
  <c r="L37" i="17" s="1"/>
  <c r="J29" i="17"/>
  <c r="K29" i="17"/>
  <c r="L29" i="17" s="1"/>
  <c r="J21" i="17"/>
  <c r="K21" i="17"/>
  <c r="L21" i="17" s="1"/>
  <c r="K19" i="17"/>
  <c r="L19" i="17" s="1"/>
  <c r="J19" i="17"/>
  <c r="K210" i="18"/>
  <c r="L210" i="18" s="1"/>
  <c r="J210" i="18"/>
  <c r="K187" i="18"/>
  <c r="L187" i="18" s="1"/>
  <c r="K121" i="18"/>
  <c r="L121" i="18" s="1"/>
  <c r="K80" i="17"/>
  <c r="L80" i="17" s="1"/>
  <c r="K64" i="17"/>
  <c r="L64" i="17" s="1"/>
  <c r="K48" i="17"/>
  <c r="L48" i="17" s="1"/>
  <c r="K32" i="17"/>
  <c r="L32" i="17" s="1"/>
  <c r="T11" i="17"/>
  <c r="K231" i="18"/>
  <c r="L231" i="18" s="1"/>
  <c r="K215" i="18"/>
  <c r="L215" i="18" s="1"/>
  <c r="K199" i="18"/>
  <c r="L199" i="18" s="1"/>
  <c r="K183" i="18"/>
  <c r="L183" i="18" s="1"/>
  <c r="K167" i="18"/>
  <c r="L167" i="18" s="1"/>
  <c r="K138" i="18"/>
  <c r="L138" i="18" s="1"/>
  <c r="K136" i="18"/>
  <c r="L136" i="18" s="1"/>
  <c r="K131" i="18"/>
  <c r="L131" i="18" s="1"/>
  <c r="K127" i="18"/>
  <c r="L127" i="18" s="1"/>
  <c r="J126" i="18"/>
  <c r="K126" i="18"/>
  <c r="L126" i="18" s="1"/>
  <c r="J112" i="18"/>
  <c r="K112" i="18"/>
  <c r="L112" i="18" s="1"/>
  <c r="J104" i="18"/>
  <c r="K104" i="18"/>
  <c r="L104" i="18" s="1"/>
  <c r="J98" i="18"/>
  <c r="K98" i="18"/>
  <c r="L98" i="18" s="1"/>
  <c r="J86" i="18"/>
  <c r="K86" i="18"/>
  <c r="L86" i="18" s="1"/>
  <c r="J78" i="18"/>
  <c r="K78" i="18"/>
  <c r="L78" i="18" s="1"/>
  <c r="J3" i="18"/>
  <c r="AF3" i="18"/>
  <c r="K47" i="16"/>
  <c r="L47" i="16" s="1"/>
  <c r="K37" i="16"/>
  <c r="L37" i="16" s="1"/>
  <c r="K36" i="16"/>
  <c r="L36" i="16" s="1"/>
  <c r="K15" i="16"/>
  <c r="L15" i="16" s="1"/>
  <c r="K5" i="16"/>
  <c r="L5" i="16" s="1"/>
  <c r="K4" i="16"/>
  <c r="L4" i="16" s="1"/>
  <c r="K224" i="17"/>
  <c r="L224" i="17" s="1"/>
  <c r="K220" i="17"/>
  <c r="L220" i="17" s="1"/>
  <c r="K192" i="17"/>
  <c r="L192" i="17" s="1"/>
  <c r="K188" i="17"/>
  <c r="L188" i="17" s="1"/>
  <c r="K160" i="17"/>
  <c r="L160" i="17" s="1"/>
  <c r="K156" i="17"/>
  <c r="L156" i="17" s="1"/>
  <c r="J154" i="17"/>
  <c r="K108" i="17"/>
  <c r="L108" i="17" s="1"/>
  <c r="K92" i="17"/>
  <c r="L92" i="17" s="1"/>
  <c r="K76" i="17"/>
  <c r="L76" i="17" s="1"/>
  <c r="K60" i="17"/>
  <c r="L60" i="17" s="1"/>
  <c r="K44" i="17"/>
  <c r="L44" i="17" s="1"/>
  <c r="K28" i="17"/>
  <c r="L28" i="17" s="1"/>
  <c r="K8" i="17"/>
  <c r="L8" i="17" s="1"/>
  <c r="X3" i="17"/>
  <c r="X5" i="17" s="1"/>
  <c r="K244" i="18"/>
  <c r="L244" i="18" s="1"/>
  <c r="K243" i="18"/>
  <c r="L243" i="18" s="1"/>
  <c r="J230" i="18"/>
  <c r="K227" i="18"/>
  <c r="L227" i="18" s="1"/>
  <c r="J214" i="18"/>
  <c r="K211" i="18"/>
  <c r="L211" i="18" s="1"/>
  <c r="J198" i="18"/>
  <c r="K195" i="18"/>
  <c r="L195" i="18" s="1"/>
  <c r="J182" i="18"/>
  <c r="K179" i="18"/>
  <c r="L179" i="18" s="1"/>
  <c r="J166" i="18"/>
  <c r="K163" i="18"/>
  <c r="L163" i="18" s="1"/>
  <c r="K150" i="18"/>
  <c r="L150" i="18" s="1"/>
  <c r="K140" i="18"/>
  <c r="L140" i="18" s="1"/>
  <c r="K135" i="18"/>
  <c r="L135" i="18" s="1"/>
  <c r="J135" i="18"/>
  <c r="J132" i="18"/>
  <c r="K132" i="18"/>
  <c r="L132" i="18" s="1"/>
  <c r="K117" i="18"/>
  <c r="L117" i="18" s="1"/>
  <c r="J96" i="18"/>
  <c r="K96" i="18"/>
  <c r="L96" i="18" s="1"/>
  <c r="J84" i="18"/>
  <c r="K84" i="18"/>
  <c r="L84" i="18" s="1"/>
  <c r="K68" i="18"/>
  <c r="L68" i="18" s="1"/>
  <c r="J68" i="18"/>
  <c r="K62" i="18"/>
  <c r="L62" i="18" s="1"/>
  <c r="J62" i="18"/>
  <c r="J49" i="18"/>
  <c r="K49" i="18"/>
  <c r="L49" i="18" s="1"/>
  <c r="K136" i="17"/>
  <c r="L136" i="17" s="1"/>
  <c r="K120" i="17"/>
  <c r="L120" i="17" s="1"/>
  <c r="K104" i="17"/>
  <c r="L104" i="17" s="1"/>
  <c r="K88" i="17"/>
  <c r="L88" i="17" s="1"/>
  <c r="K72" i="17"/>
  <c r="L72" i="17" s="1"/>
  <c r="K56" i="17"/>
  <c r="L56" i="17" s="1"/>
  <c r="K40" i="17"/>
  <c r="L40" i="17" s="1"/>
  <c r="K24" i="17"/>
  <c r="L24" i="17" s="1"/>
  <c r="K16" i="17"/>
  <c r="L16" i="17" s="1"/>
  <c r="K239" i="18"/>
  <c r="L239" i="18" s="1"/>
  <c r="K223" i="18"/>
  <c r="L223" i="18" s="1"/>
  <c r="K207" i="18"/>
  <c r="L207" i="18" s="1"/>
  <c r="K191" i="18"/>
  <c r="L191" i="18" s="1"/>
  <c r="K175" i="18"/>
  <c r="L175" i="18" s="1"/>
  <c r="K159" i="18"/>
  <c r="L159" i="18" s="1"/>
  <c r="K151" i="18"/>
  <c r="L151" i="18" s="1"/>
  <c r="J151" i="18"/>
  <c r="K149" i="18"/>
  <c r="L149" i="18" s="1"/>
  <c r="J149" i="18"/>
  <c r="J120" i="18"/>
  <c r="K120" i="18"/>
  <c r="L120" i="18" s="1"/>
  <c r="K113" i="18"/>
  <c r="L113" i="18" s="1"/>
  <c r="J90" i="18"/>
  <c r="K90" i="18"/>
  <c r="L90" i="18" s="1"/>
  <c r="J80" i="18"/>
  <c r="K80" i="18"/>
  <c r="L80" i="18" s="1"/>
  <c r="K75" i="18"/>
  <c r="L75" i="18" s="1"/>
  <c r="K70" i="18"/>
  <c r="L70" i="18" s="1"/>
  <c r="J70" i="18"/>
  <c r="J45" i="18"/>
  <c r="K45" i="18"/>
  <c r="L45" i="18" s="1"/>
  <c r="K146" i="18"/>
  <c r="L146" i="18" s="1"/>
  <c r="K129" i="18"/>
  <c r="L129" i="18" s="1"/>
  <c r="J118" i="18"/>
  <c r="K118" i="18"/>
  <c r="L118" i="18" s="1"/>
  <c r="J100" i="18"/>
  <c r="K100" i="18"/>
  <c r="L100" i="18" s="1"/>
  <c r="J82" i="18"/>
  <c r="K82" i="18"/>
  <c r="L82" i="18" s="1"/>
  <c r="K54" i="18"/>
  <c r="L54" i="18" s="1"/>
  <c r="J54" i="18"/>
  <c r="K49" i="16"/>
  <c r="L49" i="16" s="1"/>
  <c r="K41" i="16"/>
  <c r="L41" i="16" s="1"/>
  <c r="K33" i="16"/>
  <c r="L33" i="16" s="1"/>
  <c r="K25" i="16"/>
  <c r="L25" i="16" s="1"/>
  <c r="K17" i="16"/>
  <c r="L17" i="16" s="1"/>
  <c r="K9" i="16"/>
  <c r="L9" i="16" s="1"/>
  <c r="K244" i="17"/>
  <c r="L244" i="17" s="1"/>
  <c r="K228" i="17"/>
  <c r="L228" i="17" s="1"/>
  <c r="K212" i="17"/>
  <c r="L212" i="17" s="1"/>
  <c r="K196" i="17"/>
  <c r="L196" i="17" s="1"/>
  <c r="K180" i="17"/>
  <c r="L180" i="17" s="1"/>
  <c r="K164" i="17"/>
  <c r="L164" i="17" s="1"/>
  <c r="K148" i="17"/>
  <c r="L148" i="17" s="1"/>
  <c r="K132" i="17"/>
  <c r="L132" i="17" s="1"/>
  <c r="K128" i="17"/>
  <c r="L128" i="17" s="1"/>
  <c r="K14" i="17"/>
  <c r="L14" i="17" s="1"/>
  <c r="K148" i="18"/>
  <c r="L148" i="18" s="1"/>
  <c r="K142" i="18"/>
  <c r="L142" i="18" s="1"/>
  <c r="J134" i="18"/>
  <c r="K134" i="18"/>
  <c r="L134" i="18" s="1"/>
  <c r="K128" i="18"/>
  <c r="L128" i="18" s="1"/>
  <c r="J94" i="18"/>
  <c r="K94" i="18"/>
  <c r="L94" i="18" s="1"/>
  <c r="J92" i="18"/>
  <c r="K92" i="18"/>
  <c r="L92" i="18" s="1"/>
  <c r="K44" i="18"/>
  <c r="L44" i="18" s="1"/>
  <c r="J44" i="18"/>
  <c r="J43" i="18"/>
  <c r="K43" i="18"/>
  <c r="L43" i="18" s="1"/>
  <c r="K111" i="18"/>
  <c r="L111" i="18" s="1"/>
  <c r="K105" i="18"/>
  <c r="L105" i="18" s="1"/>
  <c r="J74" i="18"/>
  <c r="K74" i="18"/>
  <c r="L74" i="18" s="1"/>
  <c r="K48" i="18"/>
  <c r="L48" i="18" s="1"/>
  <c r="J48" i="18"/>
  <c r="J41" i="18"/>
  <c r="K41" i="18"/>
  <c r="L41" i="18" s="1"/>
  <c r="J39" i="18"/>
  <c r="K39" i="18"/>
  <c r="L39" i="18" s="1"/>
  <c r="K123" i="18"/>
  <c r="L123" i="18" s="1"/>
  <c r="K115" i="18"/>
  <c r="L115" i="18" s="1"/>
  <c r="K107" i="18"/>
  <c r="L107" i="18" s="1"/>
  <c r="J76" i="18"/>
  <c r="K76" i="18"/>
  <c r="L76" i="18" s="1"/>
  <c r="K50" i="18"/>
  <c r="L50" i="18" s="1"/>
  <c r="J50" i="18"/>
  <c r="K46" i="18"/>
  <c r="L46" i="18" s="1"/>
  <c r="J46" i="18"/>
  <c r="J27" i="18"/>
  <c r="K27" i="18"/>
  <c r="L27" i="18" s="1"/>
  <c r="K18" i="18"/>
  <c r="L18" i="18" s="1"/>
  <c r="K71" i="18"/>
  <c r="L71" i="18" s="1"/>
  <c r="K63" i="18"/>
  <c r="L63" i="18" s="1"/>
  <c r="K55" i="18"/>
  <c r="L55" i="18" s="1"/>
  <c r="K40" i="18"/>
  <c r="L40" i="18" s="1"/>
  <c r="J37" i="18"/>
  <c r="K37" i="18"/>
  <c r="L37" i="18" s="1"/>
  <c r="J35" i="18"/>
  <c r="K35" i="18"/>
  <c r="L35" i="18" s="1"/>
  <c r="J33" i="18"/>
  <c r="K33" i="18"/>
  <c r="L33" i="18" s="1"/>
  <c r="J31" i="18"/>
  <c r="K31" i="18"/>
  <c r="L31" i="18" s="1"/>
  <c r="J29" i="18"/>
  <c r="K29" i="18"/>
  <c r="L29" i="18" s="1"/>
  <c r="J25" i="18"/>
  <c r="K25" i="18"/>
  <c r="L25" i="18" s="1"/>
  <c r="K21" i="18"/>
  <c r="L21" i="18" s="1"/>
  <c r="J21" i="18"/>
  <c r="K22" i="18"/>
  <c r="L22" i="18" s="1"/>
  <c r="K24" i="18"/>
  <c r="L24" i="18" s="1"/>
  <c r="K20" i="18"/>
  <c r="L20" i="18" s="1"/>
  <c r="K16" i="18"/>
  <c r="L16" i="18" s="1"/>
  <c r="K14" i="18"/>
  <c r="L14" i="18" s="1"/>
  <c r="K12" i="18"/>
  <c r="L12" i="18" s="1"/>
  <c r="K10" i="18"/>
  <c r="L10" i="18" s="1"/>
  <c r="K8" i="18"/>
  <c r="L8" i="18" s="1"/>
  <c r="K6" i="18"/>
  <c r="L6" i="18" s="1"/>
  <c r="K4" i="18"/>
  <c r="L4" i="18" s="1"/>
  <c r="S123" i="8"/>
  <c r="Q123" i="8"/>
  <c r="T5" i="8"/>
  <c r="Z5" i="8" s="1"/>
  <c r="T6" i="8"/>
  <c r="Z6" i="8" s="1"/>
  <c r="T7" i="8"/>
  <c r="Z7" i="8" s="1"/>
  <c r="T8" i="8"/>
  <c r="Z8" i="8" s="1"/>
  <c r="T9" i="8"/>
  <c r="Z9" i="8" s="1"/>
  <c r="T10" i="8"/>
  <c r="Z10" i="8" s="1"/>
  <c r="T11" i="8"/>
  <c r="Z11" i="8" s="1"/>
  <c r="T12" i="8"/>
  <c r="Z12" i="8" s="1"/>
  <c r="T13" i="8"/>
  <c r="Z13" i="8" s="1"/>
  <c r="T14" i="8"/>
  <c r="Z14" i="8" s="1"/>
  <c r="T15" i="8"/>
  <c r="Z15" i="8" s="1"/>
  <c r="T16" i="8"/>
  <c r="Z16" i="8" s="1"/>
  <c r="T17" i="8"/>
  <c r="Z17" i="8" s="1"/>
  <c r="T18" i="8"/>
  <c r="Z18" i="8" s="1"/>
  <c r="T19" i="8"/>
  <c r="Z19" i="8" s="1"/>
  <c r="T20" i="8"/>
  <c r="Z20" i="8" s="1"/>
  <c r="T21" i="8"/>
  <c r="Z21" i="8" s="1"/>
  <c r="T22" i="8"/>
  <c r="Z22" i="8" s="1"/>
  <c r="T23" i="8"/>
  <c r="Z23" i="8" s="1"/>
  <c r="T24" i="8"/>
  <c r="Z24" i="8" s="1"/>
  <c r="T25" i="8"/>
  <c r="Z25" i="8" s="1"/>
  <c r="T26" i="8"/>
  <c r="Z26" i="8" s="1"/>
  <c r="T27" i="8"/>
  <c r="Z27" i="8" s="1"/>
  <c r="T28" i="8"/>
  <c r="Z28" i="8" s="1"/>
  <c r="T29" i="8"/>
  <c r="Z29" i="8" s="1"/>
  <c r="T30" i="8"/>
  <c r="Z30" i="8" s="1"/>
  <c r="T31" i="8"/>
  <c r="Z31" i="8" s="1"/>
  <c r="T32" i="8"/>
  <c r="Z32" i="8" s="1"/>
  <c r="T33" i="8"/>
  <c r="Z33" i="8" s="1"/>
  <c r="T34" i="8"/>
  <c r="Z34" i="8" s="1"/>
  <c r="T35" i="8"/>
  <c r="Z35" i="8" s="1"/>
  <c r="T36" i="8"/>
  <c r="Z36" i="8" s="1"/>
  <c r="T37" i="8"/>
  <c r="Z37" i="8" s="1"/>
  <c r="T38" i="8"/>
  <c r="Z38" i="8" s="1"/>
  <c r="T39" i="8"/>
  <c r="Z39" i="8" s="1"/>
  <c r="T40" i="8"/>
  <c r="Z40" i="8" s="1"/>
  <c r="T41" i="8"/>
  <c r="Z41" i="8" s="1"/>
  <c r="T42" i="8"/>
  <c r="Z42" i="8" s="1"/>
  <c r="T43" i="8"/>
  <c r="Z43" i="8" s="1"/>
  <c r="T44" i="8"/>
  <c r="Z44" i="8" s="1"/>
  <c r="T45" i="8"/>
  <c r="Z45" i="8" s="1"/>
  <c r="T46" i="8"/>
  <c r="Z46" i="8" s="1"/>
  <c r="T47" i="8"/>
  <c r="Z47" i="8" s="1"/>
  <c r="T48" i="8"/>
  <c r="Z48" i="8" s="1"/>
  <c r="T49" i="8"/>
  <c r="Z49" i="8" s="1"/>
  <c r="T50" i="8"/>
  <c r="Z50" i="8" s="1"/>
  <c r="T51" i="8"/>
  <c r="Z51" i="8" s="1"/>
  <c r="T52" i="8"/>
  <c r="Z52" i="8" s="1"/>
  <c r="T53" i="8"/>
  <c r="Z53" i="8" s="1"/>
  <c r="T54" i="8"/>
  <c r="Z54" i="8" s="1"/>
  <c r="T55" i="8"/>
  <c r="Z55" i="8" s="1"/>
  <c r="T56" i="8"/>
  <c r="Z56" i="8" s="1"/>
  <c r="T57" i="8"/>
  <c r="Z57" i="8" s="1"/>
  <c r="T58" i="8"/>
  <c r="Z58" i="8" s="1"/>
  <c r="T59" i="8"/>
  <c r="Z59" i="8" s="1"/>
  <c r="T60" i="8"/>
  <c r="Z60" i="8" s="1"/>
  <c r="T61" i="8"/>
  <c r="Z61" i="8" s="1"/>
  <c r="T62" i="8"/>
  <c r="Z62" i="8" s="1"/>
  <c r="T63" i="8"/>
  <c r="Z63" i="8" s="1"/>
  <c r="T64" i="8"/>
  <c r="Z64" i="8" s="1"/>
  <c r="T65" i="8"/>
  <c r="Z65" i="8" s="1"/>
  <c r="T66" i="8"/>
  <c r="Z66" i="8" s="1"/>
  <c r="T67" i="8"/>
  <c r="Z67" i="8" s="1"/>
  <c r="T68" i="8"/>
  <c r="Z68" i="8" s="1"/>
  <c r="T69" i="8"/>
  <c r="Z69" i="8" s="1"/>
  <c r="T70" i="8"/>
  <c r="Z70" i="8" s="1"/>
  <c r="T71" i="8"/>
  <c r="Z71" i="8" s="1"/>
  <c r="T72" i="8"/>
  <c r="Z72" i="8" s="1"/>
  <c r="T73" i="8"/>
  <c r="Z73" i="8" s="1"/>
  <c r="T74" i="8"/>
  <c r="Z74" i="8" s="1"/>
  <c r="T75" i="8"/>
  <c r="Z75" i="8" s="1"/>
  <c r="T76" i="8"/>
  <c r="Z76" i="8" s="1"/>
  <c r="T77" i="8"/>
  <c r="Z77" i="8" s="1"/>
  <c r="T78" i="8"/>
  <c r="Z78" i="8" s="1"/>
  <c r="T79" i="8"/>
  <c r="Z79" i="8" s="1"/>
  <c r="T80" i="8"/>
  <c r="Z80" i="8" s="1"/>
  <c r="T81" i="8"/>
  <c r="Z81" i="8" s="1"/>
  <c r="T82" i="8"/>
  <c r="Z82" i="8" s="1"/>
  <c r="T83" i="8"/>
  <c r="Z83" i="8" s="1"/>
  <c r="T84" i="8"/>
  <c r="Z84" i="8" s="1"/>
  <c r="T85" i="8"/>
  <c r="Z85" i="8" s="1"/>
  <c r="T86" i="8"/>
  <c r="Z86" i="8" s="1"/>
  <c r="T87" i="8"/>
  <c r="Z87" i="8" s="1"/>
  <c r="T88" i="8"/>
  <c r="Z88" i="8" s="1"/>
  <c r="T89" i="8"/>
  <c r="Z89" i="8" s="1"/>
  <c r="T90" i="8"/>
  <c r="Z90" i="8" s="1"/>
  <c r="T91" i="8"/>
  <c r="Z91" i="8" s="1"/>
  <c r="T92" i="8"/>
  <c r="Z92" i="8" s="1"/>
  <c r="T93" i="8"/>
  <c r="Z93" i="8" s="1"/>
  <c r="T94" i="8"/>
  <c r="Z94" i="8" s="1"/>
  <c r="T95" i="8"/>
  <c r="Z95" i="8" s="1"/>
  <c r="T96" i="8"/>
  <c r="Z96" i="8" s="1"/>
  <c r="T97" i="8"/>
  <c r="Z97" i="8" s="1"/>
  <c r="T98" i="8"/>
  <c r="Z98" i="8" s="1"/>
  <c r="T99" i="8"/>
  <c r="Z99" i="8" s="1"/>
  <c r="T100" i="8"/>
  <c r="Z100" i="8" s="1"/>
  <c r="T101" i="8"/>
  <c r="Z101" i="8" s="1"/>
  <c r="T102" i="8"/>
  <c r="Z102" i="8" s="1"/>
  <c r="T103" i="8"/>
  <c r="Z103" i="8" s="1"/>
  <c r="T104" i="8"/>
  <c r="Z104" i="8" s="1"/>
  <c r="T105" i="8"/>
  <c r="Z105" i="8" s="1"/>
  <c r="T106" i="8"/>
  <c r="Z106" i="8" s="1"/>
  <c r="T107" i="8"/>
  <c r="Z107" i="8" s="1"/>
  <c r="T108" i="8"/>
  <c r="Z108" i="8" s="1"/>
  <c r="T109" i="8"/>
  <c r="Z109" i="8" s="1"/>
  <c r="T110" i="8"/>
  <c r="Z110" i="8" s="1"/>
  <c r="T111" i="8"/>
  <c r="Z111" i="8" s="1"/>
  <c r="T112" i="8"/>
  <c r="Z112" i="8" s="1"/>
  <c r="T113" i="8"/>
  <c r="Z113" i="8" s="1"/>
  <c r="T114" i="8"/>
  <c r="Z114" i="8" s="1"/>
  <c r="T115" i="8"/>
  <c r="Z115" i="8" s="1"/>
  <c r="T116" i="8"/>
  <c r="Z116" i="8" s="1"/>
  <c r="T117" i="8"/>
  <c r="Z117" i="8" s="1"/>
  <c r="T118" i="8"/>
  <c r="Z118" i="8" s="1"/>
  <c r="T119" i="8"/>
  <c r="Z119" i="8" s="1"/>
  <c r="T120" i="8"/>
  <c r="Z120" i="8" s="1"/>
  <c r="T121" i="8"/>
  <c r="Z121" i="8" s="1"/>
  <c r="T122" i="8"/>
  <c r="Z122" i="8" s="1"/>
  <c r="T123" i="8"/>
  <c r="Z123" i="8" s="1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R123" i="8"/>
  <c r="V123" i="8" s="1"/>
  <c r="R5" i="8"/>
  <c r="V5" i="8" s="1"/>
  <c r="R6" i="8"/>
  <c r="V6" i="8" s="1"/>
  <c r="R7" i="8"/>
  <c r="V7" i="8" s="1"/>
  <c r="R8" i="8"/>
  <c r="V8" i="8" s="1"/>
  <c r="R9" i="8"/>
  <c r="V9" i="8" s="1"/>
  <c r="R10" i="8"/>
  <c r="V10" i="8" s="1"/>
  <c r="R11" i="8"/>
  <c r="V11" i="8" s="1"/>
  <c r="R12" i="8"/>
  <c r="V12" i="8" s="1"/>
  <c r="R13" i="8"/>
  <c r="V13" i="8" s="1"/>
  <c r="R14" i="8"/>
  <c r="V14" i="8" s="1"/>
  <c r="R15" i="8"/>
  <c r="V15" i="8" s="1"/>
  <c r="R16" i="8"/>
  <c r="V16" i="8" s="1"/>
  <c r="R17" i="8"/>
  <c r="V17" i="8" s="1"/>
  <c r="R18" i="8"/>
  <c r="V18" i="8" s="1"/>
  <c r="R19" i="8"/>
  <c r="V19" i="8" s="1"/>
  <c r="R20" i="8"/>
  <c r="V20" i="8" s="1"/>
  <c r="R21" i="8"/>
  <c r="V21" i="8" s="1"/>
  <c r="R22" i="8"/>
  <c r="V22" i="8" s="1"/>
  <c r="R23" i="8"/>
  <c r="V23" i="8" s="1"/>
  <c r="R24" i="8"/>
  <c r="V24" i="8" s="1"/>
  <c r="R25" i="8"/>
  <c r="V25" i="8" s="1"/>
  <c r="R26" i="8"/>
  <c r="V26" i="8" s="1"/>
  <c r="R27" i="8"/>
  <c r="V27" i="8" s="1"/>
  <c r="R28" i="8"/>
  <c r="V28" i="8" s="1"/>
  <c r="R29" i="8"/>
  <c r="V29" i="8" s="1"/>
  <c r="R30" i="8"/>
  <c r="V30" i="8" s="1"/>
  <c r="R31" i="8"/>
  <c r="V31" i="8" s="1"/>
  <c r="R32" i="8"/>
  <c r="V32" i="8" s="1"/>
  <c r="R33" i="8"/>
  <c r="V33" i="8" s="1"/>
  <c r="R34" i="8"/>
  <c r="V34" i="8" s="1"/>
  <c r="R35" i="8"/>
  <c r="V35" i="8" s="1"/>
  <c r="R36" i="8"/>
  <c r="V36" i="8" s="1"/>
  <c r="R37" i="8"/>
  <c r="V37" i="8" s="1"/>
  <c r="R38" i="8"/>
  <c r="V38" i="8" s="1"/>
  <c r="R39" i="8"/>
  <c r="V39" i="8" s="1"/>
  <c r="R40" i="8"/>
  <c r="V40" i="8" s="1"/>
  <c r="R41" i="8"/>
  <c r="V41" i="8" s="1"/>
  <c r="R42" i="8"/>
  <c r="V42" i="8" s="1"/>
  <c r="R43" i="8"/>
  <c r="V43" i="8" s="1"/>
  <c r="R44" i="8"/>
  <c r="V44" i="8" s="1"/>
  <c r="R45" i="8"/>
  <c r="V45" i="8" s="1"/>
  <c r="R46" i="8"/>
  <c r="V46" i="8" s="1"/>
  <c r="R47" i="8"/>
  <c r="V47" i="8" s="1"/>
  <c r="R48" i="8"/>
  <c r="V48" i="8" s="1"/>
  <c r="R49" i="8"/>
  <c r="V49" i="8" s="1"/>
  <c r="R50" i="8"/>
  <c r="V50" i="8" s="1"/>
  <c r="R51" i="8"/>
  <c r="V51" i="8" s="1"/>
  <c r="R52" i="8"/>
  <c r="V52" i="8" s="1"/>
  <c r="R53" i="8"/>
  <c r="V53" i="8" s="1"/>
  <c r="R54" i="8"/>
  <c r="V54" i="8" s="1"/>
  <c r="R55" i="8"/>
  <c r="V55" i="8" s="1"/>
  <c r="R56" i="8"/>
  <c r="V56" i="8" s="1"/>
  <c r="R57" i="8"/>
  <c r="V57" i="8" s="1"/>
  <c r="R58" i="8"/>
  <c r="V58" i="8" s="1"/>
  <c r="R59" i="8"/>
  <c r="V59" i="8" s="1"/>
  <c r="R60" i="8"/>
  <c r="V60" i="8" s="1"/>
  <c r="R61" i="8"/>
  <c r="V61" i="8" s="1"/>
  <c r="R62" i="8"/>
  <c r="V62" i="8" s="1"/>
  <c r="R63" i="8"/>
  <c r="V63" i="8" s="1"/>
  <c r="R64" i="8"/>
  <c r="V64" i="8" s="1"/>
  <c r="R65" i="8"/>
  <c r="V65" i="8" s="1"/>
  <c r="R66" i="8"/>
  <c r="V66" i="8" s="1"/>
  <c r="R67" i="8"/>
  <c r="V67" i="8" s="1"/>
  <c r="R68" i="8"/>
  <c r="V68" i="8" s="1"/>
  <c r="R69" i="8"/>
  <c r="V69" i="8" s="1"/>
  <c r="R70" i="8"/>
  <c r="V70" i="8" s="1"/>
  <c r="R71" i="8"/>
  <c r="V71" i="8" s="1"/>
  <c r="R72" i="8"/>
  <c r="V72" i="8" s="1"/>
  <c r="R73" i="8"/>
  <c r="V73" i="8" s="1"/>
  <c r="R74" i="8"/>
  <c r="V74" i="8" s="1"/>
  <c r="R75" i="8"/>
  <c r="V75" i="8" s="1"/>
  <c r="R76" i="8"/>
  <c r="V76" i="8" s="1"/>
  <c r="R77" i="8"/>
  <c r="V77" i="8" s="1"/>
  <c r="R78" i="8"/>
  <c r="V78" i="8" s="1"/>
  <c r="R79" i="8"/>
  <c r="V79" i="8" s="1"/>
  <c r="R80" i="8"/>
  <c r="V80" i="8" s="1"/>
  <c r="R81" i="8"/>
  <c r="V81" i="8" s="1"/>
  <c r="R82" i="8"/>
  <c r="V82" i="8" s="1"/>
  <c r="R83" i="8"/>
  <c r="V83" i="8" s="1"/>
  <c r="R84" i="8"/>
  <c r="V84" i="8" s="1"/>
  <c r="R85" i="8"/>
  <c r="V85" i="8" s="1"/>
  <c r="R86" i="8"/>
  <c r="V86" i="8" s="1"/>
  <c r="R87" i="8"/>
  <c r="V87" i="8" s="1"/>
  <c r="R88" i="8"/>
  <c r="V88" i="8" s="1"/>
  <c r="R89" i="8"/>
  <c r="V89" i="8" s="1"/>
  <c r="R90" i="8"/>
  <c r="V90" i="8" s="1"/>
  <c r="R91" i="8"/>
  <c r="V91" i="8" s="1"/>
  <c r="R92" i="8"/>
  <c r="V92" i="8" s="1"/>
  <c r="R93" i="8"/>
  <c r="V93" i="8" s="1"/>
  <c r="R94" i="8"/>
  <c r="V94" i="8" s="1"/>
  <c r="R95" i="8"/>
  <c r="V95" i="8" s="1"/>
  <c r="R96" i="8"/>
  <c r="V96" i="8" s="1"/>
  <c r="R97" i="8"/>
  <c r="V97" i="8" s="1"/>
  <c r="R98" i="8"/>
  <c r="V98" i="8" s="1"/>
  <c r="R99" i="8"/>
  <c r="V99" i="8" s="1"/>
  <c r="R100" i="8"/>
  <c r="V100" i="8" s="1"/>
  <c r="R101" i="8"/>
  <c r="V101" i="8" s="1"/>
  <c r="R102" i="8"/>
  <c r="V102" i="8" s="1"/>
  <c r="R103" i="8"/>
  <c r="V103" i="8" s="1"/>
  <c r="R104" i="8"/>
  <c r="V104" i="8" s="1"/>
  <c r="R105" i="8"/>
  <c r="V105" i="8" s="1"/>
  <c r="R106" i="8"/>
  <c r="V106" i="8" s="1"/>
  <c r="R107" i="8"/>
  <c r="V107" i="8" s="1"/>
  <c r="R108" i="8"/>
  <c r="V108" i="8" s="1"/>
  <c r="R109" i="8"/>
  <c r="V109" i="8" s="1"/>
  <c r="R110" i="8"/>
  <c r="V110" i="8" s="1"/>
  <c r="R111" i="8"/>
  <c r="V111" i="8" s="1"/>
  <c r="R112" i="8"/>
  <c r="V112" i="8" s="1"/>
  <c r="R113" i="8"/>
  <c r="V113" i="8" s="1"/>
  <c r="R114" i="8"/>
  <c r="V114" i="8" s="1"/>
  <c r="R115" i="8"/>
  <c r="V115" i="8" s="1"/>
  <c r="R116" i="8"/>
  <c r="V116" i="8" s="1"/>
  <c r="R117" i="8"/>
  <c r="V117" i="8" s="1"/>
  <c r="R118" i="8"/>
  <c r="V118" i="8" s="1"/>
  <c r="R119" i="8"/>
  <c r="V119" i="8" s="1"/>
  <c r="R120" i="8"/>
  <c r="V120" i="8" s="1"/>
  <c r="R121" i="8"/>
  <c r="V121" i="8" s="1"/>
  <c r="R122" i="8"/>
  <c r="V122" i="8" s="1"/>
  <c r="Q5" i="8"/>
  <c r="Q6" i="8"/>
  <c r="Q7" i="8"/>
  <c r="Q8" i="8"/>
  <c r="R4" i="8" s="1"/>
  <c r="V4" i="8" s="1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T4" i="8"/>
  <c r="Z4" i="8" s="1"/>
  <c r="S4" i="8"/>
  <c r="Q4" i="8"/>
  <c r="N6" i="17" l="1"/>
  <c r="N3" i="17"/>
  <c r="N7" i="17"/>
  <c r="S16" i="15"/>
  <c r="S47" i="15"/>
  <c r="S64" i="15"/>
  <c r="S111" i="15"/>
  <c r="S128" i="15"/>
  <c r="S31" i="15"/>
  <c r="S48" i="15"/>
  <c r="S95" i="15"/>
  <c r="S112" i="15"/>
  <c r="S17" i="15"/>
  <c r="S32" i="15"/>
  <c r="S46" i="15"/>
  <c r="S79" i="15"/>
  <c r="S96" i="15"/>
  <c r="S110" i="15"/>
  <c r="S80" i="15"/>
  <c r="S19" i="15"/>
  <c r="S30" i="15"/>
  <c r="S94" i="15"/>
  <c r="S39" i="15"/>
  <c r="S63" i="15"/>
  <c r="S103" i="15"/>
  <c r="S127" i="15"/>
  <c r="S67" i="15"/>
  <c r="S55" i="15"/>
  <c r="S126" i="15"/>
  <c r="S66" i="15"/>
  <c r="S124" i="15"/>
  <c r="S116" i="15"/>
  <c r="S82" i="15"/>
  <c r="S109" i="15"/>
  <c r="S45" i="15"/>
  <c r="S99" i="15"/>
  <c r="S61" i="15"/>
  <c r="S50" i="15"/>
  <c r="S69" i="15"/>
  <c r="S13" i="15"/>
  <c r="S85" i="15"/>
  <c r="S105" i="15"/>
  <c r="S57" i="15"/>
  <c r="S25" i="15"/>
  <c r="S98" i="15"/>
  <c r="S34" i="15"/>
  <c r="S54" i="15"/>
  <c r="S36" i="15"/>
  <c r="S125" i="15"/>
  <c r="S117" i="15"/>
  <c r="S52" i="15"/>
  <c r="S114" i="15"/>
  <c r="S51" i="15"/>
  <c r="S15" i="15"/>
  <c r="S93" i="15"/>
  <c r="S29" i="15"/>
  <c r="S12" i="15"/>
  <c r="S129" i="15"/>
  <c r="S113" i="15"/>
  <c r="S97" i="15"/>
  <c r="S81" i="15"/>
  <c r="S65" i="15"/>
  <c r="S49" i="15"/>
  <c r="S33" i="15"/>
  <c r="S101" i="15"/>
  <c r="S77" i="15"/>
  <c r="S18" i="15"/>
  <c r="S89" i="15"/>
  <c r="S118" i="15"/>
  <c r="S100" i="15"/>
  <c r="S37" i="15"/>
  <c r="S78" i="15"/>
  <c r="S60" i="15"/>
  <c r="S53" i="15"/>
  <c r="S83" i="15"/>
  <c r="S71" i="15"/>
  <c r="S68" i="15"/>
  <c r="S87" i="15"/>
  <c r="S84" i="15"/>
  <c r="S23" i="15"/>
  <c r="S20" i="15"/>
  <c r="S119" i="15"/>
  <c r="S35" i="15"/>
  <c r="S62" i="15"/>
  <c r="S115" i="15"/>
  <c r="S21" i="15"/>
  <c r="S121" i="15"/>
  <c r="S73" i="15"/>
  <c r="S41" i="15"/>
  <c r="S14" i="15"/>
  <c r="G25" i="14"/>
  <c r="F25" i="14"/>
  <c r="S3" i="15"/>
  <c r="U8" i="15" s="1"/>
  <c r="U9" i="15" s="1"/>
  <c r="U2" i="15"/>
  <c r="F47" i="14"/>
  <c r="G47" i="14"/>
  <c r="S74" i="15"/>
  <c r="F48" i="14"/>
  <c r="G48" i="14"/>
  <c r="G146" i="14"/>
  <c r="F146" i="14"/>
  <c r="G162" i="14"/>
  <c r="F162" i="14"/>
  <c r="G210" i="14"/>
  <c r="F210" i="14"/>
  <c r="G242" i="14"/>
  <c r="F242" i="14"/>
  <c r="F33" i="14"/>
  <c r="G33" i="14"/>
  <c r="F75" i="14"/>
  <c r="G75" i="14"/>
  <c r="U12" i="15"/>
  <c r="S11" i="15"/>
  <c r="S90" i="15"/>
  <c r="S107" i="15"/>
  <c r="E4" i="14"/>
  <c r="E12" i="14"/>
  <c r="E20" i="14"/>
  <c r="E28" i="14"/>
  <c r="E10" i="14"/>
  <c r="E18" i="14"/>
  <c r="E26" i="14"/>
  <c r="E34" i="14"/>
  <c r="E38" i="14"/>
  <c r="E42" i="14"/>
  <c r="E46" i="14"/>
  <c r="E50" i="14"/>
  <c r="E54" i="14"/>
  <c r="E8" i="14"/>
  <c r="E24" i="14"/>
  <c r="E7" i="14"/>
  <c r="E23" i="14"/>
  <c r="E37" i="14"/>
  <c r="E41" i="14"/>
  <c r="E45" i="14"/>
  <c r="E49" i="14"/>
  <c r="E53" i="14"/>
  <c r="E58" i="14"/>
  <c r="E66" i="14"/>
  <c r="E74" i="14"/>
  <c r="E82" i="14"/>
  <c r="E90" i="14"/>
  <c r="E98" i="14"/>
  <c r="AA3" i="14"/>
  <c r="E16" i="14"/>
  <c r="E32" i="14"/>
  <c r="E56" i="14"/>
  <c r="E64" i="14"/>
  <c r="E72" i="14"/>
  <c r="E80" i="14"/>
  <c r="E88" i="14"/>
  <c r="E96" i="14"/>
  <c r="E69" i="14"/>
  <c r="E70" i="14"/>
  <c r="E85" i="14"/>
  <c r="E86" i="14"/>
  <c r="E101" i="14"/>
  <c r="E102" i="14"/>
  <c r="E104" i="14"/>
  <c r="E125" i="14"/>
  <c r="E22" i="14"/>
  <c r="E129" i="14"/>
  <c r="E132" i="14"/>
  <c r="E135" i="14"/>
  <c r="E141" i="14"/>
  <c r="E144" i="14"/>
  <c r="E149" i="14"/>
  <c r="E152" i="14"/>
  <c r="E156" i="14"/>
  <c r="E161" i="14"/>
  <c r="E165" i="14"/>
  <c r="E169" i="14"/>
  <c r="E171" i="14"/>
  <c r="E175" i="14"/>
  <c r="E181" i="14"/>
  <c r="E183" i="14"/>
  <c r="E187" i="14"/>
  <c r="E192" i="14"/>
  <c r="E195" i="14"/>
  <c r="E197" i="14"/>
  <c r="E199" i="14"/>
  <c r="E205" i="14"/>
  <c r="E208" i="14"/>
  <c r="E211" i="14"/>
  <c r="E217" i="14"/>
  <c r="E219" i="14"/>
  <c r="E223" i="14"/>
  <c r="E225" i="14"/>
  <c r="E229" i="14"/>
  <c r="E232" i="14"/>
  <c r="E235" i="14"/>
  <c r="E237" i="14"/>
  <c r="E240" i="14"/>
  <c r="E243" i="14"/>
  <c r="E123" i="14"/>
  <c r="E112" i="14"/>
  <c r="E133" i="14"/>
  <c r="E136" i="14"/>
  <c r="E139" i="14"/>
  <c r="E145" i="14"/>
  <c r="E148" i="14"/>
  <c r="E151" i="14"/>
  <c r="E157" i="14"/>
  <c r="E160" i="14"/>
  <c r="E163" i="14"/>
  <c r="E164" i="14"/>
  <c r="E167" i="14"/>
  <c r="E173" i="14"/>
  <c r="E176" i="14"/>
  <c r="E179" i="14"/>
  <c r="E185" i="14"/>
  <c r="E188" i="14"/>
  <c r="E191" i="14"/>
  <c r="E193" i="14"/>
  <c r="E201" i="14"/>
  <c r="E204" i="14"/>
  <c r="E209" i="14"/>
  <c r="E212" i="14"/>
  <c r="E215" i="14"/>
  <c r="E221" i="14"/>
  <c r="E224" i="14"/>
  <c r="E227" i="14"/>
  <c r="E233" i="14"/>
  <c r="E236" i="14"/>
  <c r="E239" i="14"/>
  <c r="E61" i="14"/>
  <c r="E62" i="14"/>
  <c r="E77" i="14"/>
  <c r="E78" i="14"/>
  <c r="E93" i="14"/>
  <c r="E94" i="14"/>
  <c r="E121" i="14"/>
  <c r="E6" i="14"/>
  <c r="E15" i="14"/>
  <c r="E31" i="14"/>
  <c r="E105" i="14"/>
  <c r="E108" i="14"/>
  <c r="E109" i="14"/>
  <c r="E113" i="14"/>
  <c r="E116" i="14"/>
  <c r="E117" i="14"/>
  <c r="E119" i="14"/>
  <c r="E137" i="14"/>
  <c r="E140" i="14"/>
  <c r="E143" i="14"/>
  <c r="E147" i="14"/>
  <c r="E153" i="14"/>
  <c r="E155" i="14"/>
  <c r="E159" i="14"/>
  <c r="E168" i="14"/>
  <c r="E172" i="14"/>
  <c r="E177" i="14"/>
  <c r="E180" i="14"/>
  <c r="E184" i="14"/>
  <c r="E189" i="14"/>
  <c r="E196" i="14"/>
  <c r="E200" i="14"/>
  <c r="E203" i="14"/>
  <c r="E207" i="14"/>
  <c r="E213" i="14"/>
  <c r="E216" i="14"/>
  <c r="E220" i="14"/>
  <c r="E228" i="14"/>
  <c r="E231" i="14"/>
  <c r="E241" i="14"/>
  <c r="E244" i="14"/>
  <c r="E35" i="14"/>
  <c r="E51" i="14"/>
  <c r="E87" i="14"/>
  <c r="S76" i="15"/>
  <c r="E84" i="14"/>
  <c r="S123" i="15"/>
  <c r="E52" i="14"/>
  <c r="E111" i="14"/>
  <c r="S27" i="15"/>
  <c r="S70" i="15"/>
  <c r="S91" i="15"/>
  <c r="E65" i="14"/>
  <c r="E107" i="14"/>
  <c r="S44" i="15"/>
  <c r="S88" i="15"/>
  <c r="S106" i="15"/>
  <c r="E11" i="14"/>
  <c r="E60" i="14"/>
  <c r="E134" i="14"/>
  <c r="E150" i="14"/>
  <c r="E166" i="14"/>
  <c r="E182" i="14"/>
  <c r="E198" i="14"/>
  <c r="E214" i="14"/>
  <c r="E230" i="14"/>
  <c r="N7" i="13"/>
  <c r="N8" i="13"/>
  <c r="N11" i="13"/>
  <c r="N23" i="13"/>
  <c r="N27" i="13"/>
  <c r="N31" i="13"/>
  <c r="N35" i="13"/>
  <c r="N39" i="13"/>
  <c r="N43" i="13"/>
  <c r="N47" i="13"/>
  <c r="N51" i="13"/>
  <c r="N55" i="13"/>
  <c r="N59" i="13"/>
  <c r="N63" i="13"/>
  <c r="N67" i="13"/>
  <c r="N71" i="13"/>
  <c r="N75" i="13"/>
  <c r="N79" i="13"/>
  <c r="N83" i="13"/>
  <c r="N87" i="13"/>
  <c r="N91" i="13"/>
  <c r="N95" i="13"/>
  <c r="N99" i="13"/>
  <c r="N103" i="13"/>
  <c r="N107" i="13"/>
  <c r="N111" i="13"/>
  <c r="N115" i="13"/>
  <c r="N119" i="13"/>
  <c r="N123" i="13"/>
  <c r="N127" i="13"/>
  <c r="E5" i="13"/>
  <c r="F5" i="13" s="1"/>
  <c r="N12" i="13"/>
  <c r="N13" i="13"/>
  <c r="N16" i="13"/>
  <c r="E21" i="13"/>
  <c r="F21" i="13" s="1"/>
  <c r="N24" i="13"/>
  <c r="E29" i="13"/>
  <c r="F29" i="13" s="1"/>
  <c r="N32" i="13"/>
  <c r="N36" i="13"/>
  <c r="E41" i="13"/>
  <c r="F41" i="13" s="1"/>
  <c r="E49" i="13"/>
  <c r="F49" i="13" s="1"/>
  <c r="N60" i="13"/>
  <c r="E61" i="13"/>
  <c r="F61" i="13" s="1"/>
  <c r="N64" i="13"/>
  <c r="E69" i="13"/>
  <c r="F69" i="13" s="1"/>
  <c r="N72" i="13"/>
  <c r="E77" i="13"/>
  <c r="F77" i="13" s="1"/>
  <c r="N84" i="13"/>
  <c r="E89" i="13"/>
  <c r="F89" i="13" s="1"/>
  <c r="E101" i="13"/>
  <c r="F101" i="13" s="1"/>
  <c r="E149" i="13"/>
  <c r="F149" i="13" s="1"/>
  <c r="E161" i="13"/>
  <c r="F161" i="13" s="1"/>
  <c r="E165" i="13"/>
  <c r="F165" i="13" s="1"/>
  <c r="E185" i="13"/>
  <c r="F185" i="13" s="1"/>
  <c r="E189" i="13"/>
  <c r="F189" i="13" s="1"/>
  <c r="E197" i="13"/>
  <c r="F197" i="13" s="1"/>
  <c r="E213" i="13"/>
  <c r="F213" i="13" s="1"/>
  <c r="E217" i="13"/>
  <c r="F217" i="13" s="1"/>
  <c r="E241" i="13"/>
  <c r="F241" i="13" s="1"/>
  <c r="U3" i="13"/>
  <c r="N6" i="13"/>
  <c r="E9" i="13"/>
  <c r="F9" i="13" s="1"/>
  <c r="E11" i="13"/>
  <c r="F11" i="13" s="1"/>
  <c r="N22" i="13"/>
  <c r="E23" i="13"/>
  <c r="F23" i="13" s="1"/>
  <c r="N26" i="13"/>
  <c r="E27" i="13"/>
  <c r="F27" i="13" s="1"/>
  <c r="N30" i="13"/>
  <c r="E31" i="13"/>
  <c r="F31" i="13" s="1"/>
  <c r="N34" i="13"/>
  <c r="E35" i="13"/>
  <c r="F35" i="13" s="1"/>
  <c r="N38" i="13"/>
  <c r="E39" i="13"/>
  <c r="F39" i="13" s="1"/>
  <c r="N42" i="13"/>
  <c r="E43" i="13"/>
  <c r="F43" i="13" s="1"/>
  <c r="N46" i="13"/>
  <c r="E47" i="13"/>
  <c r="F47" i="13" s="1"/>
  <c r="N50" i="13"/>
  <c r="E51" i="13"/>
  <c r="F51" i="13" s="1"/>
  <c r="N54" i="13"/>
  <c r="E55" i="13"/>
  <c r="F55" i="13" s="1"/>
  <c r="N58" i="13"/>
  <c r="E59" i="13"/>
  <c r="F59" i="13" s="1"/>
  <c r="N62" i="13"/>
  <c r="E63" i="13"/>
  <c r="F63" i="13" s="1"/>
  <c r="N66" i="13"/>
  <c r="E67" i="13"/>
  <c r="F67" i="13" s="1"/>
  <c r="N70" i="13"/>
  <c r="E71" i="13"/>
  <c r="F71" i="13" s="1"/>
  <c r="N74" i="13"/>
  <c r="E75" i="13"/>
  <c r="F75" i="13" s="1"/>
  <c r="N78" i="13"/>
  <c r="E79" i="13"/>
  <c r="F79" i="13" s="1"/>
  <c r="N82" i="13"/>
  <c r="E83" i="13"/>
  <c r="F83" i="13" s="1"/>
  <c r="N86" i="13"/>
  <c r="E87" i="13"/>
  <c r="F87" i="13" s="1"/>
  <c r="N90" i="13"/>
  <c r="E91" i="13"/>
  <c r="F91" i="13" s="1"/>
  <c r="N94" i="13"/>
  <c r="E95" i="13"/>
  <c r="F95" i="13" s="1"/>
  <c r="N98" i="13"/>
  <c r="E99" i="13"/>
  <c r="F99" i="13" s="1"/>
  <c r="N102" i="13"/>
  <c r="E103" i="13"/>
  <c r="F103" i="13" s="1"/>
  <c r="N106" i="13"/>
  <c r="E107" i="13"/>
  <c r="F107" i="13" s="1"/>
  <c r="N110" i="13"/>
  <c r="E111" i="13"/>
  <c r="F111" i="13" s="1"/>
  <c r="N114" i="13"/>
  <c r="E115" i="13"/>
  <c r="F115" i="13" s="1"/>
  <c r="N118" i="13"/>
  <c r="E119" i="13"/>
  <c r="F119" i="13" s="1"/>
  <c r="N122" i="13"/>
  <c r="E123" i="13"/>
  <c r="F123" i="13" s="1"/>
  <c r="N126" i="13"/>
  <c r="E127" i="13"/>
  <c r="F127" i="13" s="1"/>
  <c r="E131" i="13"/>
  <c r="F131" i="13" s="1"/>
  <c r="E135" i="13"/>
  <c r="F135" i="13" s="1"/>
  <c r="E139" i="13"/>
  <c r="F139" i="13" s="1"/>
  <c r="E143" i="13"/>
  <c r="F143" i="13" s="1"/>
  <c r="E147" i="13"/>
  <c r="F147" i="13" s="1"/>
  <c r="E151" i="13"/>
  <c r="F151" i="13" s="1"/>
  <c r="E155" i="13"/>
  <c r="F155" i="13" s="1"/>
  <c r="E159" i="13"/>
  <c r="F159" i="13" s="1"/>
  <c r="E163" i="13"/>
  <c r="F163" i="13" s="1"/>
  <c r="E167" i="13"/>
  <c r="F167" i="13" s="1"/>
  <c r="E171" i="13"/>
  <c r="F171" i="13" s="1"/>
  <c r="E175" i="13"/>
  <c r="F175" i="13" s="1"/>
  <c r="E179" i="13"/>
  <c r="F179" i="13" s="1"/>
  <c r="E183" i="13"/>
  <c r="F183" i="13" s="1"/>
  <c r="E187" i="13"/>
  <c r="F187" i="13" s="1"/>
  <c r="E191" i="13"/>
  <c r="F191" i="13" s="1"/>
  <c r="E195" i="13"/>
  <c r="F195" i="13" s="1"/>
  <c r="E199" i="13"/>
  <c r="F199" i="13" s="1"/>
  <c r="E203" i="13"/>
  <c r="F203" i="13" s="1"/>
  <c r="E207" i="13"/>
  <c r="F207" i="13" s="1"/>
  <c r="E211" i="13"/>
  <c r="F211" i="13" s="1"/>
  <c r="E215" i="13"/>
  <c r="F215" i="13" s="1"/>
  <c r="E219" i="13"/>
  <c r="F219" i="13" s="1"/>
  <c r="E223" i="13"/>
  <c r="F223" i="13" s="1"/>
  <c r="E227" i="13"/>
  <c r="F227" i="13" s="1"/>
  <c r="E231" i="13"/>
  <c r="F231" i="13" s="1"/>
  <c r="E235" i="13"/>
  <c r="F235" i="13" s="1"/>
  <c r="E239" i="13"/>
  <c r="F239" i="13" s="1"/>
  <c r="E243" i="13"/>
  <c r="F243" i="13" s="1"/>
  <c r="N4" i="13"/>
  <c r="N15" i="13"/>
  <c r="N17" i="13"/>
  <c r="N18" i="13"/>
  <c r="N28" i="13"/>
  <c r="N44" i="13"/>
  <c r="E53" i="13"/>
  <c r="F53" i="13" s="1"/>
  <c r="N56" i="13"/>
  <c r="E65" i="13"/>
  <c r="F65" i="13" s="1"/>
  <c r="N68" i="13"/>
  <c r="N76" i="13"/>
  <c r="E81" i="13"/>
  <c r="F81" i="13" s="1"/>
  <c r="N92" i="13"/>
  <c r="E93" i="13"/>
  <c r="F93" i="13" s="1"/>
  <c r="N96" i="13"/>
  <c r="N100" i="13"/>
  <c r="E105" i="13"/>
  <c r="F105" i="13" s="1"/>
  <c r="E109" i="13"/>
  <c r="F109" i="13" s="1"/>
  <c r="E113" i="13"/>
  <c r="F113" i="13" s="1"/>
  <c r="N116" i="13"/>
  <c r="E121" i="13"/>
  <c r="F121" i="13" s="1"/>
  <c r="N124" i="13"/>
  <c r="E129" i="13"/>
  <c r="F129" i="13" s="1"/>
  <c r="E137" i="13"/>
  <c r="F137" i="13" s="1"/>
  <c r="E153" i="13"/>
  <c r="F153" i="13" s="1"/>
  <c r="E157" i="13"/>
  <c r="F157" i="13" s="1"/>
  <c r="E181" i="13"/>
  <c r="F181" i="13" s="1"/>
  <c r="E201" i="13"/>
  <c r="F201" i="13" s="1"/>
  <c r="E225" i="13"/>
  <c r="F225" i="13" s="1"/>
  <c r="N3" i="13"/>
  <c r="N5" i="13"/>
  <c r="N21" i="13"/>
  <c r="N25" i="13"/>
  <c r="N29" i="13"/>
  <c r="N33" i="13"/>
  <c r="N37" i="13"/>
  <c r="N41" i="13"/>
  <c r="N45" i="13"/>
  <c r="N49" i="13"/>
  <c r="N53" i="13"/>
  <c r="N57" i="13"/>
  <c r="N61" i="13"/>
  <c r="N65" i="13"/>
  <c r="N69" i="13"/>
  <c r="N73" i="13"/>
  <c r="N77" i="13"/>
  <c r="N81" i="13"/>
  <c r="N85" i="13"/>
  <c r="N89" i="13"/>
  <c r="N93" i="13"/>
  <c r="N97" i="13"/>
  <c r="N101" i="13"/>
  <c r="N105" i="13"/>
  <c r="N109" i="13"/>
  <c r="N113" i="13"/>
  <c r="N117" i="13"/>
  <c r="N121" i="13"/>
  <c r="N125" i="13"/>
  <c r="N129" i="13"/>
  <c r="E4" i="13"/>
  <c r="F4" i="13" s="1"/>
  <c r="N14" i="13"/>
  <c r="N19" i="13"/>
  <c r="N20" i="13"/>
  <c r="E25" i="13"/>
  <c r="F25" i="13" s="1"/>
  <c r="E33" i="13"/>
  <c r="F33" i="13" s="1"/>
  <c r="E37" i="13"/>
  <c r="F37" i="13" s="1"/>
  <c r="N40" i="13"/>
  <c r="E45" i="13"/>
  <c r="F45" i="13" s="1"/>
  <c r="N48" i="13"/>
  <c r="N52" i="13"/>
  <c r="E57" i="13"/>
  <c r="F57" i="13" s="1"/>
  <c r="E73" i="13"/>
  <c r="F73" i="13" s="1"/>
  <c r="N80" i="13"/>
  <c r="E85" i="13"/>
  <c r="F85" i="13" s="1"/>
  <c r="N88" i="13"/>
  <c r="E97" i="13"/>
  <c r="F97" i="13" s="1"/>
  <c r="N104" i="13"/>
  <c r="N108" i="13"/>
  <c r="N112" i="13"/>
  <c r="E117" i="13"/>
  <c r="F117" i="13" s="1"/>
  <c r="N120" i="13"/>
  <c r="E125" i="13"/>
  <c r="F125" i="13" s="1"/>
  <c r="N128" i="13"/>
  <c r="E133" i="13"/>
  <c r="F133" i="13" s="1"/>
  <c r="E141" i="13"/>
  <c r="F141" i="13" s="1"/>
  <c r="E145" i="13"/>
  <c r="F145" i="13" s="1"/>
  <c r="E169" i="13"/>
  <c r="F169" i="13" s="1"/>
  <c r="E173" i="13"/>
  <c r="F173" i="13" s="1"/>
  <c r="E177" i="13"/>
  <c r="F177" i="13" s="1"/>
  <c r="E193" i="13"/>
  <c r="F193" i="13" s="1"/>
  <c r="E205" i="13"/>
  <c r="F205" i="13" s="1"/>
  <c r="E209" i="13"/>
  <c r="F209" i="13" s="1"/>
  <c r="E221" i="13"/>
  <c r="F221" i="13" s="1"/>
  <c r="E229" i="13"/>
  <c r="F229" i="13" s="1"/>
  <c r="E233" i="13"/>
  <c r="F233" i="13" s="1"/>
  <c r="E237" i="13"/>
  <c r="F237" i="13" s="1"/>
  <c r="S38" i="15"/>
  <c r="E110" i="14"/>
  <c r="E16" i="13"/>
  <c r="F16" i="13" s="1"/>
  <c r="E24" i="13"/>
  <c r="F24" i="13" s="1"/>
  <c r="E32" i="13"/>
  <c r="F32" i="13" s="1"/>
  <c r="E40" i="13"/>
  <c r="F40" i="13" s="1"/>
  <c r="E48" i="13"/>
  <c r="F48" i="13" s="1"/>
  <c r="E56" i="13"/>
  <c r="F56" i="13" s="1"/>
  <c r="E64" i="13"/>
  <c r="F64" i="13" s="1"/>
  <c r="E72" i="13"/>
  <c r="F72" i="13" s="1"/>
  <c r="E80" i="13"/>
  <c r="F80" i="13" s="1"/>
  <c r="E88" i="13"/>
  <c r="F88" i="13" s="1"/>
  <c r="E96" i="13"/>
  <c r="F96" i="13" s="1"/>
  <c r="E104" i="13"/>
  <c r="F104" i="13" s="1"/>
  <c r="E112" i="13"/>
  <c r="F112" i="13" s="1"/>
  <c r="E120" i="13"/>
  <c r="F120" i="13" s="1"/>
  <c r="E128" i="13"/>
  <c r="F128" i="13" s="1"/>
  <c r="E142" i="13"/>
  <c r="F142" i="13" s="1"/>
  <c r="E158" i="13"/>
  <c r="F158" i="13" s="1"/>
  <c r="E174" i="13"/>
  <c r="F174" i="13" s="1"/>
  <c r="E190" i="13"/>
  <c r="F190" i="13" s="1"/>
  <c r="E206" i="13"/>
  <c r="F206" i="13" s="1"/>
  <c r="E222" i="13"/>
  <c r="F222" i="13" s="1"/>
  <c r="E238" i="13"/>
  <c r="F238" i="13" s="1"/>
  <c r="E120" i="14"/>
  <c r="E8" i="13"/>
  <c r="F8" i="13" s="1"/>
  <c r="E19" i="13"/>
  <c r="F19" i="13" s="1"/>
  <c r="E144" i="13"/>
  <c r="F144" i="13" s="1"/>
  <c r="E160" i="13"/>
  <c r="F160" i="13" s="1"/>
  <c r="E176" i="13"/>
  <c r="F176" i="13" s="1"/>
  <c r="E192" i="13"/>
  <c r="F192" i="13" s="1"/>
  <c r="E208" i="13"/>
  <c r="F208" i="13" s="1"/>
  <c r="E224" i="13"/>
  <c r="F224" i="13" s="1"/>
  <c r="E240" i="13"/>
  <c r="F240" i="13" s="1"/>
  <c r="F67" i="14"/>
  <c r="G67" i="14"/>
  <c r="S28" i="15"/>
  <c r="S92" i="15"/>
  <c r="S122" i="15"/>
  <c r="G79" i="14"/>
  <c r="F79" i="14"/>
  <c r="S56" i="15"/>
  <c r="F68" i="14"/>
  <c r="G68" i="14"/>
  <c r="F106" i="14"/>
  <c r="G106" i="14"/>
  <c r="G122" i="14"/>
  <c r="F122" i="14"/>
  <c r="G57" i="14"/>
  <c r="F57" i="14"/>
  <c r="S24" i="15"/>
  <c r="F29" i="14"/>
  <c r="G29" i="14"/>
  <c r="G194" i="14"/>
  <c r="F194" i="14"/>
  <c r="E9" i="14"/>
  <c r="E83" i="14"/>
  <c r="S22" i="15"/>
  <c r="S86" i="15"/>
  <c r="S58" i="15"/>
  <c r="S75" i="15"/>
  <c r="S104" i="15"/>
  <c r="E5" i="14"/>
  <c r="E39" i="14"/>
  <c r="E55" i="14"/>
  <c r="E63" i="14"/>
  <c r="E95" i="14"/>
  <c r="E14" i="14"/>
  <c r="E100" i="14"/>
  <c r="S102" i="15"/>
  <c r="E36" i="14"/>
  <c r="E73" i="14"/>
  <c r="E115" i="14"/>
  <c r="E81" i="14"/>
  <c r="E114" i="14"/>
  <c r="S108" i="15"/>
  <c r="E13" i="14"/>
  <c r="E76" i="14"/>
  <c r="E138" i="14"/>
  <c r="E154" i="14"/>
  <c r="E170" i="14"/>
  <c r="E186" i="14"/>
  <c r="E202" i="14"/>
  <c r="E218" i="14"/>
  <c r="E234" i="14"/>
  <c r="E126" i="14"/>
  <c r="E18" i="13"/>
  <c r="F18" i="13" s="1"/>
  <c r="E26" i="13"/>
  <c r="F26" i="13" s="1"/>
  <c r="E34" i="13"/>
  <c r="F34" i="13" s="1"/>
  <c r="E42" i="13"/>
  <c r="F42" i="13" s="1"/>
  <c r="E50" i="13"/>
  <c r="F50" i="13" s="1"/>
  <c r="E58" i="13"/>
  <c r="F58" i="13" s="1"/>
  <c r="E66" i="13"/>
  <c r="F66" i="13" s="1"/>
  <c r="E74" i="13"/>
  <c r="F74" i="13" s="1"/>
  <c r="E82" i="13"/>
  <c r="F82" i="13" s="1"/>
  <c r="E90" i="13"/>
  <c r="F90" i="13" s="1"/>
  <c r="E98" i="13"/>
  <c r="F98" i="13" s="1"/>
  <c r="E106" i="13"/>
  <c r="F106" i="13" s="1"/>
  <c r="E114" i="13"/>
  <c r="F114" i="13" s="1"/>
  <c r="E122" i="13"/>
  <c r="F122" i="13" s="1"/>
  <c r="E130" i="13"/>
  <c r="F130" i="13" s="1"/>
  <c r="E146" i="13"/>
  <c r="F146" i="13" s="1"/>
  <c r="E162" i="13"/>
  <c r="F162" i="13" s="1"/>
  <c r="E178" i="13"/>
  <c r="F178" i="13" s="1"/>
  <c r="E194" i="13"/>
  <c r="F194" i="13" s="1"/>
  <c r="E210" i="13"/>
  <c r="F210" i="13" s="1"/>
  <c r="E226" i="13"/>
  <c r="F226" i="13" s="1"/>
  <c r="E242" i="13"/>
  <c r="F242" i="13" s="1"/>
  <c r="E124" i="14"/>
  <c r="E13" i="13"/>
  <c r="F13" i="13" s="1"/>
  <c r="E132" i="13"/>
  <c r="F132" i="13" s="1"/>
  <c r="E148" i="13"/>
  <c r="F148" i="13" s="1"/>
  <c r="E164" i="13"/>
  <c r="F164" i="13" s="1"/>
  <c r="E180" i="13"/>
  <c r="F180" i="13" s="1"/>
  <c r="E196" i="13"/>
  <c r="F196" i="13" s="1"/>
  <c r="E212" i="13"/>
  <c r="F212" i="13" s="1"/>
  <c r="E228" i="13"/>
  <c r="F228" i="13" s="1"/>
  <c r="E244" i="13"/>
  <c r="F244" i="13" s="1"/>
  <c r="K3" i="15"/>
  <c r="K7" i="15"/>
  <c r="K6" i="15"/>
  <c r="N4" i="17"/>
  <c r="N8" i="17" s="1"/>
  <c r="X4" i="17"/>
  <c r="F99" i="14"/>
  <c r="G99" i="14"/>
  <c r="S40" i="15"/>
  <c r="F21" i="14"/>
  <c r="G21" i="14"/>
  <c r="S120" i="15"/>
  <c r="S42" i="15"/>
  <c r="G128" i="14"/>
  <c r="F128" i="14"/>
  <c r="G178" i="14"/>
  <c r="F178" i="14"/>
  <c r="G226" i="14"/>
  <c r="F226" i="14"/>
  <c r="F44" i="14"/>
  <c r="G44" i="14"/>
  <c r="N2" i="18"/>
  <c r="N3" i="18" s="1"/>
  <c r="X12" i="17"/>
  <c r="N2" i="16"/>
  <c r="N3" i="16" s="1"/>
  <c r="E17" i="14"/>
  <c r="E59" i="14"/>
  <c r="E91" i="14"/>
  <c r="S26" i="15"/>
  <c r="S43" i="15"/>
  <c r="S72" i="15"/>
  <c r="E19" i="14"/>
  <c r="E43" i="14"/>
  <c r="E71" i="14"/>
  <c r="E103" i="14"/>
  <c r="E30" i="14"/>
  <c r="E130" i="14"/>
  <c r="E40" i="14"/>
  <c r="E89" i="14"/>
  <c r="E97" i="14"/>
  <c r="S59" i="15"/>
  <c r="E118" i="14"/>
  <c r="E27" i="14"/>
  <c r="E92" i="14"/>
  <c r="E142" i="14"/>
  <c r="E158" i="14"/>
  <c r="E174" i="14"/>
  <c r="E190" i="14"/>
  <c r="E206" i="14"/>
  <c r="E222" i="14"/>
  <c r="E238" i="14"/>
  <c r="E12" i="13"/>
  <c r="F12" i="13" s="1"/>
  <c r="E20" i="13"/>
  <c r="F20" i="13" s="1"/>
  <c r="E28" i="13"/>
  <c r="F28" i="13" s="1"/>
  <c r="E36" i="13"/>
  <c r="F36" i="13" s="1"/>
  <c r="E44" i="13"/>
  <c r="F44" i="13" s="1"/>
  <c r="E52" i="13"/>
  <c r="F52" i="13" s="1"/>
  <c r="E60" i="13"/>
  <c r="F60" i="13" s="1"/>
  <c r="E68" i="13"/>
  <c r="F68" i="13" s="1"/>
  <c r="E76" i="13"/>
  <c r="F76" i="13" s="1"/>
  <c r="E84" i="13"/>
  <c r="F84" i="13" s="1"/>
  <c r="E92" i="13"/>
  <c r="F92" i="13" s="1"/>
  <c r="E100" i="13"/>
  <c r="F100" i="13" s="1"/>
  <c r="E108" i="13"/>
  <c r="F108" i="13" s="1"/>
  <c r="E116" i="13"/>
  <c r="F116" i="13" s="1"/>
  <c r="E124" i="13"/>
  <c r="F124" i="13" s="1"/>
  <c r="E134" i="13"/>
  <c r="F134" i="13" s="1"/>
  <c r="E150" i="13"/>
  <c r="F150" i="13" s="1"/>
  <c r="E166" i="13"/>
  <c r="F166" i="13" s="1"/>
  <c r="E182" i="13"/>
  <c r="F182" i="13" s="1"/>
  <c r="E198" i="13"/>
  <c r="F198" i="13" s="1"/>
  <c r="E214" i="13"/>
  <c r="F214" i="13" s="1"/>
  <c r="E230" i="13"/>
  <c r="F230" i="13" s="1"/>
  <c r="E127" i="14"/>
  <c r="E15" i="13"/>
  <c r="F15" i="13" s="1"/>
  <c r="E136" i="13"/>
  <c r="F136" i="13" s="1"/>
  <c r="E152" i="13"/>
  <c r="F152" i="13" s="1"/>
  <c r="E168" i="13"/>
  <c r="F168" i="13" s="1"/>
  <c r="E184" i="13"/>
  <c r="F184" i="13" s="1"/>
  <c r="E200" i="13"/>
  <c r="F200" i="13" s="1"/>
  <c r="E216" i="13"/>
  <c r="F216" i="13" s="1"/>
  <c r="E232" i="13"/>
  <c r="F232" i="13" s="1"/>
  <c r="E131" i="14"/>
  <c r="AA8" i="8"/>
  <c r="AB8" i="8" s="1"/>
  <c r="AA12" i="8"/>
  <c r="AB12" i="8" s="1"/>
  <c r="AA16" i="8"/>
  <c r="AB16" i="8" s="1"/>
  <c r="AA20" i="8"/>
  <c r="AB20" i="8" s="1"/>
  <c r="AA24" i="8"/>
  <c r="AB24" i="8" s="1"/>
  <c r="AA28" i="8"/>
  <c r="AB28" i="8" s="1"/>
  <c r="AA32" i="8"/>
  <c r="AB32" i="8" s="1"/>
  <c r="AA36" i="8"/>
  <c r="AB36" i="8" s="1"/>
  <c r="AA40" i="8"/>
  <c r="AB40" i="8" s="1"/>
  <c r="AA44" i="8"/>
  <c r="AB44" i="8" s="1"/>
  <c r="AA48" i="8"/>
  <c r="AB48" i="8" s="1"/>
  <c r="AA52" i="8"/>
  <c r="AB52" i="8" s="1"/>
  <c r="AA56" i="8"/>
  <c r="AB56" i="8" s="1"/>
  <c r="AA60" i="8"/>
  <c r="AB60" i="8" s="1"/>
  <c r="AA64" i="8"/>
  <c r="AB64" i="8" s="1"/>
  <c r="AA68" i="8"/>
  <c r="AB68" i="8" s="1"/>
  <c r="AA72" i="8"/>
  <c r="AB72" i="8" s="1"/>
  <c r="AA76" i="8"/>
  <c r="AB76" i="8" s="1"/>
  <c r="AA80" i="8"/>
  <c r="AB80" i="8" s="1"/>
  <c r="AA84" i="8"/>
  <c r="AB84" i="8" s="1"/>
  <c r="AA88" i="8"/>
  <c r="AB88" i="8" s="1"/>
  <c r="AA92" i="8"/>
  <c r="AB92" i="8" s="1"/>
  <c r="AA96" i="8"/>
  <c r="AB96" i="8" s="1"/>
  <c r="AA100" i="8"/>
  <c r="AB100" i="8" s="1"/>
  <c r="AA104" i="8"/>
  <c r="AB104" i="8" s="1"/>
  <c r="AA108" i="8"/>
  <c r="AB108" i="8" s="1"/>
  <c r="AA112" i="8"/>
  <c r="AB112" i="8" s="1"/>
  <c r="AA116" i="8"/>
  <c r="AB116" i="8" s="1"/>
  <c r="AA120" i="8"/>
  <c r="AB120" i="8" s="1"/>
  <c r="AA5" i="8"/>
  <c r="AB5" i="8" s="1"/>
  <c r="AA9" i="8"/>
  <c r="AB9" i="8" s="1"/>
  <c r="AA13" i="8"/>
  <c r="AB13" i="8" s="1"/>
  <c r="AA17" i="8"/>
  <c r="AB17" i="8" s="1"/>
  <c r="AA21" i="8"/>
  <c r="AB21" i="8" s="1"/>
  <c r="AA25" i="8"/>
  <c r="AB25" i="8" s="1"/>
  <c r="AA29" i="8"/>
  <c r="AB29" i="8" s="1"/>
  <c r="AA33" i="8"/>
  <c r="AB33" i="8" s="1"/>
  <c r="AA37" i="8"/>
  <c r="AB37" i="8" s="1"/>
  <c r="AA41" i="8"/>
  <c r="AB41" i="8" s="1"/>
  <c r="AA45" i="8"/>
  <c r="AB45" i="8" s="1"/>
  <c r="AA49" i="8"/>
  <c r="AB49" i="8" s="1"/>
  <c r="AA53" i="8"/>
  <c r="AB53" i="8" s="1"/>
  <c r="AA57" i="8"/>
  <c r="AB57" i="8" s="1"/>
  <c r="AA61" i="8"/>
  <c r="AB61" i="8" s="1"/>
  <c r="AA65" i="8"/>
  <c r="AB65" i="8" s="1"/>
  <c r="AA69" i="8"/>
  <c r="AB69" i="8" s="1"/>
  <c r="AA73" i="8"/>
  <c r="AB73" i="8" s="1"/>
  <c r="AA77" i="8"/>
  <c r="AB77" i="8" s="1"/>
  <c r="AA81" i="8"/>
  <c r="AB81" i="8" s="1"/>
  <c r="AA85" i="8"/>
  <c r="AB85" i="8" s="1"/>
  <c r="AA89" i="8"/>
  <c r="AB89" i="8" s="1"/>
  <c r="AA93" i="8"/>
  <c r="AB93" i="8" s="1"/>
  <c r="AA97" i="8"/>
  <c r="AB97" i="8" s="1"/>
  <c r="AA101" i="8"/>
  <c r="AB101" i="8" s="1"/>
  <c r="AA105" i="8"/>
  <c r="AB105" i="8" s="1"/>
  <c r="AA109" i="8"/>
  <c r="AB109" i="8" s="1"/>
  <c r="AA113" i="8"/>
  <c r="AB113" i="8" s="1"/>
  <c r="AA117" i="8"/>
  <c r="AB117" i="8" s="1"/>
  <c r="AA121" i="8"/>
  <c r="AB121" i="8" s="1"/>
  <c r="AA6" i="8"/>
  <c r="AB6" i="8" s="1"/>
  <c r="AA10" i="8"/>
  <c r="AB10" i="8" s="1"/>
  <c r="AA14" i="8"/>
  <c r="AB14" i="8" s="1"/>
  <c r="AA18" i="8"/>
  <c r="AB18" i="8" s="1"/>
  <c r="AA22" i="8"/>
  <c r="AB22" i="8" s="1"/>
  <c r="AA26" i="8"/>
  <c r="AB26" i="8" s="1"/>
  <c r="AA30" i="8"/>
  <c r="AB30" i="8" s="1"/>
  <c r="AA34" i="8"/>
  <c r="AB34" i="8" s="1"/>
  <c r="AA38" i="8"/>
  <c r="AB38" i="8" s="1"/>
  <c r="AA42" i="8"/>
  <c r="AB42" i="8" s="1"/>
  <c r="AA46" i="8"/>
  <c r="AB46" i="8" s="1"/>
  <c r="AA50" i="8"/>
  <c r="AB50" i="8" s="1"/>
  <c r="AA54" i="8"/>
  <c r="AB54" i="8" s="1"/>
  <c r="AA58" i="8"/>
  <c r="AB58" i="8" s="1"/>
  <c r="AA62" i="8"/>
  <c r="AB62" i="8" s="1"/>
  <c r="AA66" i="8"/>
  <c r="AB66" i="8" s="1"/>
  <c r="AA70" i="8"/>
  <c r="AB70" i="8" s="1"/>
  <c r="AA74" i="8"/>
  <c r="AB74" i="8" s="1"/>
  <c r="AA78" i="8"/>
  <c r="AB78" i="8" s="1"/>
  <c r="AA82" i="8"/>
  <c r="AB82" i="8" s="1"/>
  <c r="AA86" i="8"/>
  <c r="AB86" i="8" s="1"/>
  <c r="AA90" i="8"/>
  <c r="AB90" i="8" s="1"/>
  <c r="AA94" i="8"/>
  <c r="AB94" i="8" s="1"/>
  <c r="AA98" i="8"/>
  <c r="AB98" i="8" s="1"/>
  <c r="AA102" i="8"/>
  <c r="AB102" i="8" s="1"/>
  <c r="AA106" i="8"/>
  <c r="AB106" i="8" s="1"/>
  <c r="AA110" i="8"/>
  <c r="AB110" i="8" s="1"/>
  <c r="AA114" i="8"/>
  <c r="AB114" i="8" s="1"/>
  <c r="AA118" i="8"/>
  <c r="AB118" i="8" s="1"/>
  <c r="AA122" i="8"/>
  <c r="AB122" i="8" s="1"/>
  <c r="AA7" i="8"/>
  <c r="AB7" i="8" s="1"/>
  <c r="AA11" i="8"/>
  <c r="AB11" i="8" s="1"/>
  <c r="AA15" i="8"/>
  <c r="AB15" i="8" s="1"/>
  <c r="AA19" i="8"/>
  <c r="AB19" i="8" s="1"/>
  <c r="AA23" i="8"/>
  <c r="AB23" i="8" s="1"/>
  <c r="AA27" i="8"/>
  <c r="AB27" i="8" s="1"/>
  <c r="AA31" i="8"/>
  <c r="AB31" i="8" s="1"/>
  <c r="AA35" i="8"/>
  <c r="AB35" i="8" s="1"/>
  <c r="AA39" i="8"/>
  <c r="AB39" i="8" s="1"/>
  <c r="AA43" i="8"/>
  <c r="AB43" i="8" s="1"/>
  <c r="AA47" i="8"/>
  <c r="AB47" i="8" s="1"/>
  <c r="AA51" i="8"/>
  <c r="AB51" i="8" s="1"/>
  <c r="AA55" i="8"/>
  <c r="AB55" i="8" s="1"/>
  <c r="AA59" i="8"/>
  <c r="AB59" i="8" s="1"/>
  <c r="AA63" i="8"/>
  <c r="AB63" i="8" s="1"/>
  <c r="AA67" i="8"/>
  <c r="AB67" i="8" s="1"/>
  <c r="AA71" i="8"/>
  <c r="AB71" i="8" s="1"/>
  <c r="AA75" i="8"/>
  <c r="AB75" i="8" s="1"/>
  <c r="AA79" i="8"/>
  <c r="AB79" i="8" s="1"/>
  <c r="AA83" i="8"/>
  <c r="AB83" i="8" s="1"/>
  <c r="AA87" i="8"/>
  <c r="AB87" i="8" s="1"/>
  <c r="AA91" i="8"/>
  <c r="AB91" i="8" s="1"/>
  <c r="AA95" i="8"/>
  <c r="AB95" i="8" s="1"/>
  <c r="AA99" i="8"/>
  <c r="AB99" i="8" s="1"/>
  <c r="AA103" i="8"/>
  <c r="AB103" i="8" s="1"/>
  <c r="AA107" i="8"/>
  <c r="AB107" i="8" s="1"/>
  <c r="AA111" i="8"/>
  <c r="AB111" i="8" s="1"/>
  <c r="AA115" i="8"/>
  <c r="AB115" i="8" s="1"/>
  <c r="AA119" i="8"/>
  <c r="AB119" i="8" s="1"/>
  <c r="AA123" i="8"/>
  <c r="W8" i="8"/>
  <c r="X8" i="8" s="1"/>
  <c r="W12" i="8"/>
  <c r="X12" i="8" s="1"/>
  <c r="W16" i="8"/>
  <c r="X16" i="8" s="1"/>
  <c r="W20" i="8"/>
  <c r="X20" i="8" s="1"/>
  <c r="W24" i="8"/>
  <c r="X24" i="8" s="1"/>
  <c r="W28" i="8"/>
  <c r="X28" i="8" s="1"/>
  <c r="W32" i="8"/>
  <c r="X32" i="8" s="1"/>
  <c r="W36" i="8"/>
  <c r="X36" i="8" s="1"/>
  <c r="W40" i="8"/>
  <c r="X40" i="8" s="1"/>
  <c r="W44" i="8"/>
  <c r="X44" i="8" s="1"/>
  <c r="W48" i="8"/>
  <c r="X48" i="8" s="1"/>
  <c r="W52" i="8"/>
  <c r="X52" i="8" s="1"/>
  <c r="W56" i="8"/>
  <c r="X56" i="8" s="1"/>
  <c r="W60" i="8"/>
  <c r="X60" i="8" s="1"/>
  <c r="W64" i="8"/>
  <c r="X64" i="8" s="1"/>
  <c r="W68" i="8"/>
  <c r="X68" i="8" s="1"/>
  <c r="W72" i="8"/>
  <c r="X72" i="8" s="1"/>
  <c r="W76" i="8"/>
  <c r="X76" i="8" s="1"/>
  <c r="W80" i="8"/>
  <c r="X80" i="8" s="1"/>
  <c r="W84" i="8"/>
  <c r="X84" i="8" s="1"/>
  <c r="W88" i="8"/>
  <c r="X88" i="8" s="1"/>
  <c r="W92" i="8"/>
  <c r="X92" i="8" s="1"/>
  <c r="W96" i="8"/>
  <c r="X96" i="8" s="1"/>
  <c r="W100" i="8"/>
  <c r="X100" i="8" s="1"/>
  <c r="W104" i="8"/>
  <c r="X104" i="8" s="1"/>
  <c r="W108" i="8"/>
  <c r="X108" i="8" s="1"/>
  <c r="W112" i="8"/>
  <c r="X112" i="8" s="1"/>
  <c r="W116" i="8"/>
  <c r="X116" i="8" s="1"/>
  <c r="W120" i="8"/>
  <c r="X120" i="8" s="1"/>
  <c r="W5" i="8"/>
  <c r="X5" i="8" s="1"/>
  <c r="W9" i="8"/>
  <c r="X9" i="8" s="1"/>
  <c r="W13" i="8"/>
  <c r="X13" i="8" s="1"/>
  <c r="W17" i="8"/>
  <c r="X17" i="8" s="1"/>
  <c r="W21" i="8"/>
  <c r="X21" i="8" s="1"/>
  <c r="W25" i="8"/>
  <c r="X25" i="8" s="1"/>
  <c r="W29" i="8"/>
  <c r="X29" i="8" s="1"/>
  <c r="W33" i="8"/>
  <c r="X33" i="8" s="1"/>
  <c r="W37" i="8"/>
  <c r="X37" i="8" s="1"/>
  <c r="W41" i="8"/>
  <c r="X41" i="8" s="1"/>
  <c r="W45" i="8"/>
  <c r="X45" i="8" s="1"/>
  <c r="W49" i="8"/>
  <c r="X49" i="8" s="1"/>
  <c r="W53" i="8"/>
  <c r="X53" i="8" s="1"/>
  <c r="W57" i="8"/>
  <c r="X57" i="8" s="1"/>
  <c r="W61" i="8"/>
  <c r="X61" i="8" s="1"/>
  <c r="W65" i="8"/>
  <c r="X65" i="8" s="1"/>
  <c r="W69" i="8"/>
  <c r="X69" i="8" s="1"/>
  <c r="W73" i="8"/>
  <c r="X73" i="8" s="1"/>
  <c r="W77" i="8"/>
  <c r="X77" i="8" s="1"/>
  <c r="W81" i="8"/>
  <c r="X81" i="8" s="1"/>
  <c r="W85" i="8"/>
  <c r="X85" i="8" s="1"/>
  <c r="W89" i="8"/>
  <c r="X89" i="8" s="1"/>
  <c r="W93" i="8"/>
  <c r="X93" i="8" s="1"/>
  <c r="W97" i="8"/>
  <c r="X97" i="8" s="1"/>
  <c r="W101" i="8"/>
  <c r="X101" i="8" s="1"/>
  <c r="W105" i="8"/>
  <c r="X105" i="8" s="1"/>
  <c r="W109" i="8"/>
  <c r="X109" i="8" s="1"/>
  <c r="W113" i="8"/>
  <c r="X113" i="8" s="1"/>
  <c r="W117" i="8"/>
  <c r="X117" i="8" s="1"/>
  <c r="W121" i="8"/>
  <c r="X121" i="8" s="1"/>
  <c r="W6" i="8"/>
  <c r="X6" i="8" s="1"/>
  <c r="W10" i="8"/>
  <c r="X10" i="8" s="1"/>
  <c r="W14" i="8"/>
  <c r="X14" i="8" s="1"/>
  <c r="W18" i="8"/>
  <c r="X18" i="8" s="1"/>
  <c r="W22" i="8"/>
  <c r="X22" i="8" s="1"/>
  <c r="W26" i="8"/>
  <c r="X26" i="8" s="1"/>
  <c r="W30" i="8"/>
  <c r="X30" i="8" s="1"/>
  <c r="W34" i="8"/>
  <c r="X34" i="8" s="1"/>
  <c r="W38" i="8"/>
  <c r="X38" i="8" s="1"/>
  <c r="W42" i="8"/>
  <c r="X42" i="8" s="1"/>
  <c r="W46" i="8"/>
  <c r="X46" i="8" s="1"/>
  <c r="W50" i="8"/>
  <c r="X50" i="8" s="1"/>
  <c r="W54" i="8"/>
  <c r="X54" i="8" s="1"/>
  <c r="W58" i="8"/>
  <c r="X58" i="8" s="1"/>
  <c r="W62" i="8"/>
  <c r="X62" i="8" s="1"/>
  <c r="W66" i="8"/>
  <c r="X66" i="8" s="1"/>
  <c r="W70" i="8"/>
  <c r="X70" i="8" s="1"/>
  <c r="W74" i="8"/>
  <c r="X74" i="8" s="1"/>
  <c r="W78" i="8"/>
  <c r="X78" i="8" s="1"/>
  <c r="W82" i="8"/>
  <c r="X82" i="8" s="1"/>
  <c r="W86" i="8"/>
  <c r="X86" i="8" s="1"/>
  <c r="W90" i="8"/>
  <c r="X90" i="8" s="1"/>
  <c r="W94" i="8"/>
  <c r="X94" i="8" s="1"/>
  <c r="W98" i="8"/>
  <c r="X98" i="8" s="1"/>
  <c r="W102" i="8"/>
  <c r="X102" i="8" s="1"/>
  <c r="W106" i="8"/>
  <c r="X106" i="8" s="1"/>
  <c r="W110" i="8"/>
  <c r="X110" i="8" s="1"/>
  <c r="W114" i="8"/>
  <c r="X114" i="8" s="1"/>
  <c r="W118" i="8"/>
  <c r="X118" i="8" s="1"/>
  <c r="W122" i="8"/>
  <c r="X122" i="8" s="1"/>
  <c r="W7" i="8"/>
  <c r="X7" i="8" s="1"/>
  <c r="W11" i="8"/>
  <c r="X11" i="8" s="1"/>
  <c r="W15" i="8"/>
  <c r="X15" i="8" s="1"/>
  <c r="W19" i="8"/>
  <c r="X19" i="8" s="1"/>
  <c r="W23" i="8"/>
  <c r="X23" i="8" s="1"/>
  <c r="W27" i="8"/>
  <c r="X27" i="8" s="1"/>
  <c r="W31" i="8"/>
  <c r="X31" i="8" s="1"/>
  <c r="W35" i="8"/>
  <c r="X35" i="8" s="1"/>
  <c r="W39" i="8"/>
  <c r="X39" i="8" s="1"/>
  <c r="W43" i="8"/>
  <c r="X43" i="8" s="1"/>
  <c r="W47" i="8"/>
  <c r="X47" i="8" s="1"/>
  <c r="W51" i="8"/>
  <c r="X51" i="8" s="1"/>
  <c r="W55" i="8"/>
  <c r="X55" i="8" s="1"/>
  <c r="W59" i="8"/>
  <c r="X59" i="8" s="1"/>
  <c r="W63" i="8"/>
  <c r="X63" i="8" s="1"/>
  <c r="W67" i="8"/>
  <c r="X67" i="8" s="1"/>
  <c r="W71" i="8"/>
  <c r="X71" i="8" s="1"/>
  <c r="W75" i="8"/>
  <c r="X75" i="8" s="1"/>
  <c r="W79" i="8"/>
  <c r="X79" i="8" s="1"/>
  <c r="W83" i="8"/>
  <c r="X83" i="8" s="1"/>
  <c r="W87" i="8"/>
  <c r="X87" i="8" s="1"/>
  <c r="W91" i="8"/>
  <c r="X91" i="8" s="1"/>
  <c r="W95" i="8"/>
  <c r="X95" i="8" s="1"/>
  <c r="W99" i="8"/>
  <c r="X99" i="8" s="1"/>
  <c r="W103" i="8"/>
  <c r="X103" i="8" s="1"/>
  <c r="W107" i="8"/>
  <c r="X107" i="8" s="1"/>
  <c r="W111" i="8"/>
  <c r="X111" i="8" s="1"/>
  <c r="W115" i="8"/>
  <c r="X115" i="8" s="1"/>
  <c r="W119" i="8"/>
  <c r="X119" i="8" s="1"/>
  <c r="W123" i="8"/>
  <c r="AA4" i="8"/>
  <c r="AB4" i="8" s="1"/>
  <c r="W4" i="8"/>
  <c r="X4" i="8" s="1"/>
  <c r="Q123" i="7"/>
  <c r="R6" i="7" s="1"/>
  <c r="X6" i="7" s="1"/>
  <c r="O123" i="7"/>
  <c r="P11" i="7" s="1"/>
  <c r="T11" i="7" s="1"/>
  <c r="Q1" i="7"/>
  <c r="R7" i="7"/>
  <c r="X7" i="7" s="1"/>
  <c r="R10" i="7"/>
  <c r="X10" i="7" s="1"/>
  <c r="R15" i="7"/>
  <c r="X15" i="7" s="1"/>
  <c r="R18" i="7"/>
  <c r="X18" i="7" s="1"/>
  <c r="R23" i="7"/>
  <c r="X23" i="7" s="1"/>
  <c r="R26" i="7"/>
  <c r="X26" i="7" s="1"/>
  <c r="R31" i="7"/>
  <c r="X31" i="7" s="1"/>
  <c r="R34" i="7"/>
  <c r="X34" i="7" s="1"/>
  <c r="R39" i="7"/>
  <c r="X39" i="7" s="1"/>
  <c r="R42" i="7"/>
  <c r="X42" i="7" s="1"/>
  <c r="R47" i="7"/>
  <c r="X47" i="7" s="1"/>
  <c r="R50" i="7"/>
  <c r="X50" i="7" s="1"/>
  <c r="R55" i="7"/>
  <c r="X55" i="7" s="1"/>
  <c r="R58" i="7"/>
  <c r="X58" i="7" s="1"/>
  <c r="R63" i="7"/>
  <c r="X63" i="7" s="1"/>
  <c r="R66" i="7"/>
  <c r="X66" i="7" s="1"/>
  <c r="R71" i="7"/>
  <c r="X71" i="7" s="1"/>
  <c r="R74" i="7"/>
  <c r="X74" i="7" s="1"/>
  <c r="R79" i="7"/>
  <c r="X79" i="7" s="1"/>
  <c r="R82" i="7"/>
  <c r="X82" i="7" s="1"/>
  <c r="R87" i="7"/>
  <c r="X87" i="7" s="1"/>
  <c r="R90" i="7"/>
  <c r="X90" i="7" s="1"/>
  <c r="R95" i="7"/>
  <c r="X95" i="7" s="1"/>
  <c r="R98" i="7"/>
  <c r="X98" i="7" s="1"/>
  <c r="R103" i="7"/>
  <c r="X103" i="7" s="1"/>
  <c r="R106" i="7"/>
  <c r="X106" i="7" s="1"/>
  <c r="R111" i="7"/>
  <c r="X111" i="7" s="1"/>
  <c r="R114" i="7"/>
  <c r="X114" i="7" s="1"/>
  <c r="R119" i="7"/>
  <c r="X119" i="7" s="1"/>
  <c r="R122" i="7"/>
  <c r="X122" i="7" s="1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P7" i="7"/>
  <c r="T7" i="7" s="1"/>
  <c r="P15" i="7"/>
  <c r="T15" i="7" s="1"/>
  <c r="P23" i="7"/>
  <c r="T23" i="7" s="1"/>
  <c r="P29" i="7"/>
  <c r="T29" i="7" s="1"/>
  <c r="P34" i="7"/>
  <c r="T34" i="7" s="1"/>
  <c r="P38" i="7"/>
  <c r="T38" i="7" s="1"/>
  <c r="P42" i="7"/>
  <c r="T42" i="7" s="1"/>
  <c r="P46" i="7"/>
  <c r="T46" i="7" s="1"/>
  <c r="P50" i="7"/>
  <c r="T50" i="7" s="1"/>
  <c r="P54" i="7"/>
  <c r="T54" i="7" s="1"/>
  <c r="P58" i="7"/>
  <c r="T58" i="7" s="1"/>
  <c r="P62" i="7"/>
  <c r="T62" i="7" s="1"/>
  <c r="P66" i="7"/>
  <c r="T66" i="7" s="1"/>
  <c r="P70" i="7"/>
  <c r="T70" i="7" s="1"/>
  <c r="P74" i="7"/>
  <c r="T74" i="7" s="1"/>
  <c r="P78" i="7"/>
  <c r="T78" i="7" s="1"/>
  <c r="P82" i="7"/>
  <c r="T82" i="7" s="1"/>
  <c r="P86" i="7"/>
  <c r="T86" i="7" s="1"/>
  <c r="P90" i="7"/>
  <c r="T90" i="7" s="1"/>
  <c r="P93" i="7"/>
  <c r="T93" i="7" s="1"/>
  <c r="P94" i="7"/>
  <c r="T94" i="7" s="1"/>
  <c r="P98" i="7"/>
  <c r="T98" i="7" s="1"/>
  <c r="P102" i="7"/>
  <c r="T102" i="7" s="1"/>
  <c r="P106" i="7"/>
  <c r="T106" i="7" s="1"/>
  <c r="P110" i="7"/>
  <c r="T110" i="7" s="1"/>
  <c r="P114" i="7"/>
  <c r="T114" i="7" s="1"/>
  <c r="P118" i="7"/>
  <c r="T118" i="7" s="1"/>
  <c r="P122" i="7"/>
  <c r="T122" i="7" s="1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P4" i="7" s="1"/>
  <c r="T4" i="7" s="1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R4" i="7"/>
  <c r="X4" i="7" s="1"/>
  <c r="Q4" i="7"/>
  <c r="O4" i="7"/>
  <c r="F127" i="14" l="1"/>
  <c r="G127" i="14"/>
  <c r="G222" i="14"/>
  <c r="F222" i="14"/>
  <c r="G89" i="14"/>
  <c r="F89" i="14"/>
  <c r="G138" i="14"/>
  <c r="F138" i="14"/>
  <c r="G73" i="14"/>
  <c r="F73" i="14"/>
  <c r="G134" i="14"/>
  <c r="F134" i="14"/>
  <c r="G216" i="14"/>
  <c r="F216" i="14"/>
  <c r="F159" i="14"/>
  <c r="G159" i="14"/>
  <c r="F6" i="14"/>
  <c r="G6" i="14"/>
  <c r="G224" i="14"/>
  <c r="F224" i="14"/>
  <c r="G176" i="14"/>
  <c r="F176" i="14"/>
  <c r="F133" i="14"/>
  <c r="G133" i="14"/>
  <c r="F217" i="14"/>
  <c r="G217" i="14"/>
  <c r="F171" i="14"/>
  <c r="G171" i="14"/>
  <c r="G101" i="14"/>
  <c r="F101" i="14"/>
  <c r="U14" i="15"/>
  <c r="K5" i="15"/>
  <c r="K9" i="15" s="1"/>
  <c r="O25" i="16"/>
  <c r="O15" i="16"/>
  <c r="O17" i="16"/>
  <c r="O41" i="16"/>
  <c r="O52" i="16"/>
  <c r="O60" i="16"/>
  <c r="O68" i="16"/>
  <c r="O76" i="16"/>
  <c r="O84" i="16"/>
  <c r="O135" i="16"/>
  <c r="O139" i="16"/>
  <c r="O143" i="16"/>
  <c r="O147" i="16"/>
  <c r="O151" i="16"/>
  <c r="O155" i="16"/>
  <c r="O159" i="16"/>
  <c r="O163" i="16"/>
  <c r="O167" i="16"/>
  <c r="O171" i="16"/>
  <c r="O175" i="16"/>
  <c r="O179" i="16"/>
  <c r="O183" i="16"/>
  <c r="O187" i="16"/>
  <c r="O191" i="16"/>
  <c r="O195" i="16"/>
  <c r="O199" i="16"/>
  <c r="O203" i="16"/>
  <c r="O207" i="16"/>
  <c r="O211" i="16"/>
  <c r="O215" i="16"/>
  <c r="O219" i="16"/>
  <c r="O223" i="16"/>
  <c r="O227" i="16"/>
  <c r="O231" i="16"/>
  <c r="O235" i="16"/>
  <c r="O239" i="16"/>
  <c r="O243" i="16"/>
  <c r="O31" i="16"/>
  <c r="O33" i="16"/>
  <c r="O35" i="16"/>
  <c r="O47" i="16"/>
  <c r="O49" i="16"/>
  <c r="O50" i="16"/>
  <c r="O58" i="16"/>
  <c r="O66" i="16"/>
  <c r="O74" i="16"/>
  <c r="O82" i="16"/>
  <c r="O88" i="16"/>
  <c r="O90" i="16"/>
  <c r="O92" i="16"/>
  <c r="O94" i="16"/>
  <c r="O96" i="16"/>
  <c r="O98" i="16"/>
  <c r="O100" i="16"/>
  <c r="O102" i="16"/>
  <c r="O104" i="16"/>
  <c r="O106" i="16"/>
  <c r="O108" i="16"/>
  <c r="O110" i="16"/>
  <c r="O112" i="16"/>
  <c r="O114" i="16"/>
  <c r="O116" i="16"/>
  <c r="O118" i="16"/>
  <c r="O120" i="16"/>
  <c r="O122" i="16"/>
  <c r="O124" i="16"/>
  <c r="O126" i="16"/>
  <c r="O134" i="16"/>
  <c r="O138" i="16"/>
  <c r="O142" i="16"/>
  <c r="O146" i="16"/>
  <c r="O150" i="16"/>
  <c r="O154" i="16"/>
  <c r="O158" i="16"/>
  <c r="O162" i="16"/>
  <c r="O166" i="16"/>
  <c r="O170" i="16"/>
  <c r="O174" i="16"/>
  <c r="O178" i="16"/>
  <c r="O182" i="16"/>
  <c r="O186" i="16"/>
  <c r="O190" i="16"/>
  <c r="O194" i="16"/>
  <c r="O198" i="16"/>
  <c r="O202" i="16"/>
  <c r="O206" i="16"/>
  <c r="O210" i="16"/>
  <c r="O214" i="16"/>
  <c r="O218" i="16"/>
  <c r="O222" i="16"/>
  <c r="O226" i="16"/>
  <c r="O230" i="16"/>
  <c r="O234" i="16"/>
  <c r="O238" i="16"/>
  <c r="O242" i="16"/>
  <c r="O70" i="16"/>
  <c r="O72" i="16"/>
  <c r="O87" i="16"/>
  <c r="O95" i="16"/>
  <c r="O103" i="16"/>
  <c r="O7" i="16"/>
  <c r="O11" i="16"/>
  <c r="O62" i="16"/>
  <c r="O64" i="16"/>
  <c r="O9" i="16"/>
  <c r="O54" i="16"/>
  <c r="O56" i="16"/>
  <c r="O86" i="16"/>
  <c r="O91" i="16"/>
  <c r="O99" i="16"/>
  <c r="O107" i="16"/>
  <c r="O115" i="16"/>
  <c r="O123" i="16"/>
  <c r="O133" i="16"/>
  <c r="O141" i="16"/>
  <c r="O149" i="16"/>
  <c r="O157" i="16"/>
  <c r="O165" i="16"/>
  <c r="O173" i="16"/>
  <c r="O181" i="16"/>
  <c r="O189" i="16"/>
  <c r="O197" i="16"/>
  <c r="O205" i="16"/>
  <c r="O213" i="16"/>
  <c r="O221" i="16"/>
  <c r="O229" i="16"/>
  <c r="O237" i="16"/>
  <c r="O105" i="16"/>
  <c r="O109" i="16"/>
  <c r="O121" i="16"/>
  <c r="O125" i="16"/>
  <c r="O129" i="16"/>
  <c r="O137" i="16"/>
  <c r="O140" i="16"/>
  <c r="O153" i="16"/>
  <c r="O156" i="16"/>
  <c r="O169" i="16"/>
  <c r="O172" i="16"/>
  <c r="O185" i="16"/>
  <c r="O188" i="16"/>
  <c r="O201" i="16"/>
  <c r="O204" i="16"/>
  <c r="O217" i="16"/>
  <c r="O220" i="16"/>
  <c r="O233" i="16"/>
  <c r="O236" i="16"/>
  <c r="O39" i="16"/>
  <c r="O80" i="16"/>
  <c r="O119" i="16"/>
  <c r="O144" i="16"/>
  <c r="O160" i="16"/>
  <c r="O176" i="16"/>
  <c r="O192" i="16"/>
  <c r="O208" i="16"/>
  <c r="O224" i="16"/>
  <c r="O240" i="16"/>
  <c r="O78" i="16"/>
  <c r="O113" i="16"/>
  <c r="O117" i="16"/>
  <c r="O127" i="16"/>
  <c r="O132" i="16"/>
  <c r="O145" i="16"/>
  <c r="O148" i="16"/>
  <c r="O161" i="16"/>
  <c r="O164" i="16"/>
  <c r="O177" i="16"/>
  <c r="O180" i="16"/>
  <c r="O193" i="16"/>
  <c r="O196" i="16"/>
  <c r="O209" i="16"/>
  <c r="O212" i="16"/>
  <c r="O225" i="16"/>
  <c r="O228" i="16"/>
  <c r="O241" i="16"/>
  <c r="O244" i="16"/>
  <c r="O89" i="16"/>
  <c r="O168" i="16"/>
  <c r="O101" i="16"/>
  <c r="O130" i="16"/>
  <c r="O131" i="16"/>
  <c r="O200" i="16"/>
  <c r="O97" i="16"/>
  <c r="O111" i="16"/>
  <c r="O93" i="16"/>
  <c r="O136" i="16"/>
  <c r="O152" i="16"/>
  <c r="O184" i="16"/>
  <c r="O216" i="16"/>
  <c r="O232" i="16"/>
  <c r="O48" i="16"/>
  <c r="O43" i="16"/>
  <c r="O59" i="16"/>
  <c r="O29" i="16"/>
  <c r="O85" i="16"/>
  <c r="O53" i="16"/>
  <c r="O55" i="16"/>
  <c r="O32" i="16"/>
  <c r="O16" i="16"/>
  <c r="O81" i="16"/>
  <c r="O42" i="16"/>
  <c r="O36" i="16"/>
  <c r="O8" i="16"/>
  <c r="O46" i="16"/>
  <c r="O30" i="16"/>
  <c r="O14" i="16"/>
  <c r="O5" i="16"/>
  <c r="O22" i="16"/>
  <c r="O34" i="16"/>
  <c r="O57" i="16"/>
  <c r="O4" i="16"/>
  <c r="O13" i="16"/>
  <c r="O26" i="16"/>
  <c r="O75" i="16"/>
  <c r="O77" i="16"/>
  <c r="O79" i="16"/>
  <c r="O44" i="16"/>
  <c r="O28" i="16"/>
  <c r="O73" i="16"/>
  <c r="O20" i="16"/>
  <c r="O40" i="16"/>
  <c r="O38" i="16"/>
  <c r="O61" i="16"/>
  <c r="O69" i="16"/>
  <c r="O24" i="16"/>
  <c r="O10" i="16"/>
  <c r="O128" i="16"/>
  <c r="O83" i="16"/>
  <c r="O51" i="16"/>
  <c r="O27" i="16"/>
  <c r="O45" i="16"/>
  <c r="O19" i="16"/>
  <c r="O21" i="16"/>
  <c r="O71" i="16"/>
  <c r="O65" i="16"/>
  <c r="O6" i="16"/>
  <c r="O23" i="16"/>
  <c r="O67" i="16"/>
  <c r="O63" i="16"/>
  <c r="O18" i="16"/>
  <c r="O12" i="16"/>
  <c r="O37" i="16"/>
  <c r="F126" i="14"/>
  <c r="G126" i="14"/>
  <c r="F114" i="14"/>
  <c r="G114" i="14"/>
  <c r="F39" i="14"/>
  <c r="G39" i="14"/>
  <c r="F110" i="14"/>
  <c r="G110" i="14"/>
  <c r="G182" i="14"/>
  <c r="F182" i="14"/>
  <c r="F107" i="14"/>
  <c r="G107" i="14"/>
  <c r="F111" i="14"/>
  <c r="G111" i="14"/>
  <c r="F231" i="14"/>
  <c r="G231" i="14"/>
  <c r="G140" i="14"/>
  <c r="F140" i="14"/>
  <c r="F116" i="14"/>
  <c r="G116" i="14"/>
  <c r="G121" i="14"/>
  <c r="F121" i="14"/>
  <c r="G236" i="14"/>
  <c r="F236" i="14"/>
  <c r="G204" i="14"/>
  <c r="F204" i="14"/>
  <c r="G160" i="14"/>
  <c r="F160" i="14"/>
  <c r="F237" i="14"/>
  <c r="G237" i="14"/>
  <c r="F197" i="14"/>
  <c r="G197" i="14"/>
  <c r="F169" i="14"/>
  <c r="G169" i="14"/>
  <c r="F125" i="14"/>
  <c r="G125" i="14"/>
  <c r="F96" i="14"/>
  <c r="G96" i="14"/>
  <c r="G49" i="14"/>
  <c r="F49" i="14"/>
  <c r="F54" i="14"/>
  <c r="G54" i="14"/>
  <c r="F38" i="14"/>
  <c r="G38" i="14"/>
  <c r="F4" i="14"/>
  <c r="G4" i="14"/>
  <c r="F118" i="14"/>
  <c r="G118" i="14"/>
  <c r="F100" i="14"/>
  <c r="G100" i="14"/>
  <c r="P8" i="13"/>
  <c r="F241" i="14"/>
  <c r="G241" i="14"/>
  <c r="G180" i="14"/>
  <c r="F180" i="14"/>
  <c r="G117" i="14"/>
  <c r="F117" i="14"/>
  <c r="F239" i="14"/>
  <c r="G239" i="14"/>
  <c r="F191" i="14"/>
  <c r="G191" i="14"/>
  <c r="G148" i="14"/>
  <c r="F148" i="14"/>
  <c r="F229" i="14"/>
  <c r="G229" i="14"/>
  <c r="F187" i="14"/>
  <c r="G187" i="14"/>
  <c r="F141" i="14"/>
  <c r="G141" i="14"/>
  <c r="G69" i="14"/>
  <c r="F69" i="14"/>
  <c r="G16" i="14"/>
  <c r="F16" i="14"/>
  <c r="G53" i="14"/>
  <c r="F53" i="14"/>
  <c r="G8" i="14"/>
  <c r="F8" i="14"/>
  <c r="F18" i="14"/>
  <c r="G18" i="14"/>
  <c r="K4" i="15"/>
  <c r="K8" i="15" s="1"/>
  <c r="U4" i="15"/>
  <c r="G142" i="14"/>
  <c r="F142" i="14"/>
  <c r="G71" i="14"/>
  <c r="F71" i="14"/>
  <c r="F76" i="14"/>
  <c r="G76" i="14"/>
  <c r="F14" i="14"/>
  <c r="G14" i="14"/>
  <c r="F60" i="14"/>
  <c r="G60" i="14"/>
  <c r="F84" i="14"/>
  <c r="G84" i="14"/>
  <c r="F213" i="14"/>
  <c r="G213" i="14"/>
  <c r="G196" i="14"/>
  <c r="F196" i="14"/>
  <c r="F177" i="14"/>
  <c r="G177" i="14"/>
  <c r="F155" i="14"/>
  <c r="G155" i="14"/>
  <c r="G105" i="14"/>
  <c r="F105" i="14"/>
  <c r="G77" i="14"/>
  <c r="F77" i="14"/>
  <c r="F221" i="14"/>
  <c r="G221" i="14"/>
  <c r="G188" i="14"/>
  <c r="F188" i="14"/>
  <c r="F173" i="14"/>
  <c r="G173" i="14"/>
  <c r="F145" i="14"/>
  <c r="G145" i="14"/>
  <c r="F112" i="14"/>
  <c r="G112" i="14"/>
  <c r="F225" i="14"/>
  <c r="G225" i="14"/>
  <c r="F211" i="14"/>
  <c r="G211" i="14"/>
  <c r="F183" i="14"/>
  <c r="G183" i="14"/>
  <c r="G152" i="14"/>
  <c r="F152" i="14"/>
  <c r="F135" i="14"/>
  <c r="G135" i="14"/>
  <c r="F86" i="14"/>
  <c r="G86" i="14"/>
  <c r="F64" i="14"/>
  <c r="G64" i="14"/>
  <c r="F74" i="14"/>
  <c r="G74" i="14"/>
  <c r="G23" i="14"/>
  <c r="F23" i="14"/>
  <c r="F10" i="14"/>
  <c r="G10" i="14"/>
  <c r="G190" i="14"/>
  <c r="F190" i="14"/>
  <c r="F92" i="14"/>
  <c r="G92" i="14"/>
  <c r="F130" i="14"/>
  <c r="G130" i="14"/>
  <c r="F43" i="14"/>
  <c r="G43" i="14"/>
  <c r="F91" i="14"/>
  <c r="G91" i="14"/>
  <c r="X14" i="17"/>
  <c r="N5" i="17"/>
  <c r="N9" i="17" s="1"/>
  <c r="G124" i="14"/>
  <c r="F124" i="14"/>
  <c r="G234" i="14"/>
  <c r="F234" i="14"/>
  <c r="G170" i="14"/>
  <c r="F170" i="14"/>
  <c r="F13" i="14"/>
  <c r="G13" i="14"/>
  <c r="G81" i="14"/>
  <c r="F81" i="14"/>
  <c r="G95" i="14"/>
  <c r="F95" i="14"/>
  <c r="F5" i="14"/>
  <c r="G5" i="14"/>
  <c r="G9" i="14"/>
  <c r="F9" i="14"/>
  <c r="G120" i="14"/>
  <c r="F120" i="14"/>
  <c r="R2" i="13"/>
  <c r="R3" i="13"/>
  <c r="R5" i="13" s="1"/>
  <c r="P5" i="13" s="1"/>
  <c r="R13" i="13"/>
  <c r="R15" i="13" s="1"/>
  <c r="P56" i="13" s="1"/>
  <c r="G230" i="14"/>
  <c r="F230" i="14"/>
  <c r="G166" i="14"/>
  <c r="F166" i="14"/>
  <c r="G11" i="14"/>
  <c r="F11" i="14"/>
  <c r="G65" i="14"/>
  <c r="F65" i="14"/>
  <c r="F52" i="14"/>
  <c r="G52" i="14"/>
  <c r="F35" i="14"/>
  <c r="G35" i="14"/>
  <c r="G228" i="14"/>
  <c r="F228" i="14"/>
  <c r="F207" i="14"/>
  <c r="G207" i="14"/>
  <c r="F189" i="14"/>
  <c r="G189" i="14"/>
  <c r="G172" i="14"/>
  <c r="F172" i="14"/>
  <c r="F153" i="14"/>
  <c r="G153" i="14"/>
  <c r="F137" i="14"/>
  <c r="G137" i="14"/>
  <c r="G113" i="14"/>
  <c r="F113" i="14"/>
  <c r="G31" i="14"/>
  <c r="F31" i="14"/>
  <c r="F94" i="14"/>
  <c r="G94" i="14"/>
  <c r="F62" i="14"/>
  <c r="G62" i="14"/>
  <c r="F233" i="14"/>
  <c r="G233" i="14"/>
  <c r="F215" i="14"/>
  <c r="G215" i="14"/>
  <c r="F201" i="14"/>
  <c r="G201" i="14"/>
  <c r="F185" i="14"/>
  <c r="G185" i="14"/>
  <c r="F167" i="14"/>
  <c r="G167" i="14"/>
  <c r="F157" i="14"/>
  <c r="G157" i="14"/>
  <c r="F139" i="14"/>
  <c r="G139" i="14"/>
  <c r="F123" i="14"/>
  <c r="G123" i="14"/>
  <c r="F235" i="14"/>
  <c r="G235" i="14"/>
  <c r="F223" i="14"/>
  <c r="G223" i="14"/>
  <c r="G208" i="14"/>
  <c r="F208" i="14"/>
  <c r="F195" i="14"/>
  <c r="G195" i="14"/>
  <c r="F181" i="14"/>
  <c r="G181" i="14"/>
  <c r="F165" i="14"/>
  <c r="G165" i="14"/>
  <c r="F149" i="14"/>
  <c r="G149" i="14"/>
  <c r="G132" i="14"/>
  <c r="F132" i="14"/>
  <c r="F104" i="14"/>
  <c r="G104" i="14"/>
  <c r="G85" i="14"/>
  <c r="F85" i="14"/>
  <c r="F88" i="14"/>
  <c r="G88" i="14"/>
  <c r="F56" i="14"/>
  <c r="G56" i="14"/>
  <c r="F98" i="14"/>
  <c r="G98" i="14"/>
  <c r="F66" i="14"/>
  <c r="G66" i="14"/>
  <c r="G45" i="14"/>
  <c r="F45" i="14"/>
  <c r="G7" i="14"/>
  <c r="F7" i="14"/>
  <c r="F50" i="14"/>
  <c r="G50" i="14"/>
  <c r="F34" i="14"/>
  <c r="G34" i="14"/>
  <c r="F28" i="14"/>
  <c r="G28" i="14"/>
  <c r="G158" i="14"/>
  <c r="F158" i="14"/>
  <c r="G103" i="14"/>
  <c r="F103" i="14"/>
  <c r="F17" i="14"/>
  <c r="G17" i="14"/>
  <c r="G202" i="14"/>
  <c r="F202" i="14"/>
  <c r="F55" i="14"/>
  <c r="G55" i="14"/>
  <c r="H2" i="13"/>
  <c r="P60" i="13"/>
  <c r="P95" i="13"/>
  <c r="G198" i="14"/>
  <c r="F198" i="14"/>
  <c r="G87" i="14"/>
  <c r="F87" i="14"/>
  <c r="G200" i="14"/>
  <c r="F200" i="14"/>
  <c r="F143" i="14"/>
  <c r="G143" i="14"/>
  <c r="F108" i="14"/>
  <c r="G108" i="14"/>
  <c r="F78" i="14"/>
  <c r="G78" i="14"/>
  <c r="F209" i="14"/>
  <c r="G209" i="14"/>
  <c r="F163" i="14"/>
  <c r="G163" i="14"/>
  <c r="G240" i="14"/>
  <c r="F240" i="14"/>
  <c r="F199" i="14"/>
  <c r="G199" i="14"/>
  <c r="G156" i="14"/>
  <c r="F156" i="14"/>
  <c r="F22" i="14"/>
  <c r="G22" i="14"/>
  <c r="F72" i="14"/>
  <c r="G72" i="14"/>
  <c r="F82" i="14"/>
  <c r="G82" i="14"/>
  <c r="G37" i="14"/>
  <c r="F37" i="14"/>
  <c r="F42" i="14"/>
  <c r="G42" i="14"/>
  <c r="F12" i="14"/>
  <c r="G12" i="14"/>
  <c r="G206" i="14"/>
  <c r="F206" i="14"/>
  <c r="F40" i="14"/>
  <c r="G40" i="14"/>
  <c r="G186" i="14"/>
  <c r="F186" i="14"/>
  <c r="F36" i="14"/>
  <c r="G36" i="14"/>
  <c r="F83" i="14"/>
  <c r="G83" i="14"/>
  <c r="P20" i="13"/>
  <c r="P96" i="13"/>
  <c r="P6" i="13"/>
  <c r="P107" i="13"/>
  <c r="P7" i="13"/>
  <c r="F51" i="14"/>
  <c r="G51" i="14"/>
  <c r="F131" i="14"/>
  <c r="G131" i="14"/>
  <c r="G238" i="14"/>
  <c r="F238" i="14"/>
  <c r="G174" i="14"/>
  <c r="F174" i="14"/>
  <c r="G27" i="14"/>
  <c r="F27" i="14"/>
  <c r="G97" i="14"/>
  <c r="F97" i="14"/>
  <c r="F30" i="14"/>
  <c r="G30" i="14"/>
  <c r="G19" i="14"/>
  <c r="F19" i="14"/>
  <c r="F59" i="14"/>
  <c r="G59" i="14"/>
  <c r="O4" i="18"/>
  <c r="O12" i="18"/>
  <c r="O6" i="18"/>
  <c r="O14" i="18"/>
  <c r="O8" i="18"/>
  <c r="O29" i="18"/>
  <c r="O31" i="18"/>
  <c r="O33" i="18"/>
  <c r="O35" i="18"/>
  <c r="O37" i="18"/>
  <c r="O38" i="18"/>
  <c r="O39" i="18"/>
  <c r="O42" i="18"/>
  <c r="O43" i="18"/>
  <c r="O45" i="18"/>
  <c r="O47" i="18"/>
  <c r="O49" i="18"/>
  <c r="O51" i="18"/>
  <c r="O10" i="18"/>
  <c r="O20" i="18"/>
  <c r="O53" i="18"/>
  <c r="O55" i="18"/>
  <c r="O57" i="18"/>
  <c r="O59" i="18"/>
  <c r="O61" i="18"/>
  <c r="O63" i="18"/>
  <c r="O65" i="18"/>
  <c r="O67" i="18"/>
  <c r="O69" i="18"/>
  <c r="O71" i="18"/>
  <c r="O78" i="18"/>
  <c r="O80" i="18"/>
  <c r="O82" i="18"/>
  <c r="O84" i="18"/>
  <c r="O86" i="18"/>
  <c r="O88" i="18"/>
  <c r="O90" i="18"/>
  <c r="O92" i="18"/>
  <c r="O94" i="18"/>
  <c r="O96" i="18"/>
  <c r="O98" i="18"/>
  <c r="O100" i="18"/>
  <c r="O102" i="18"/>
  <c r="O24" i="18"/>
  <c r="O25" i="18"/>
  <c r="O27" i="18"/>
  <c r="O73" i="18"/>
  <c r="O40" i="18"/>
  <c r="O41" i="18"/>
  <c r="O77" i="18"/>
  <c r="O85" i="18"/>
  <c r="O93" i="18"/>
  <c r="O101" i="18"/>
  <c r="O83" i="18"/>
  <c r="O115" i="18"/>
  <c r="O79" i="18"/>
  <c r="O81" i="18"/>
  <c r="O91" i="18"/>
  <c r="O111" i="18"/>
  <c r="O155" i="18"/>
  <c r="O159" i="18"/>
  <c r="O163" i="18"/>
  <c r="O167" i="18"/>
  <c r="O171" i="18"/>
  <c r="O175" i="18"/>
  <c r="O179" i="18"/>
  <c r="O183" i="18"/>
  <c r="O187" i="18"/>
  <c r="O191" i="18"/>
  <c r="O195" i="18"/>
  <c r="O199" i="18"/>
  <c r="O203" i="18"/>
  <c r="O207" i="18"/>
  <c r="O211" i="18"/>
  <c r="O215" i="18"/>
  <c r="O219" i="18"/>
  <c r="O223" i="18"/>
  <c r="O227" i="18"/>
  <c r="O231" i="18"/>
  <c r="O235" i="18"/>
  <c r="O239" i="18"/>
  <c r="O244" i="18"/>
  <c r="O89" i="18"/>
  <c r="O109" i="18"/>
  <c r="O161" i="18"/>
  <c r="O177" i="18"/>
  <c r="O193" i="18"/>
  <c r="O209" i="18"/>
  <c r="O225" i="18"/>
  <c r="O241" i="18"/>
  <c r="O243" i="18"/>
  <c r="O16" i="18"/>
  <c r="O119" i="18"/>
  <c r="O165" i="18"/>
  <c r="O181" i="18"/>
  <c r="O197" i="18"/>
  <c r="O213" i="18"/>
  <c r="O229" i="18"/>
  <c r="O123" i="18"/>
  <c r="O153" i="18"/>
  <c r="O169" i="18"/>
  <c r="O185" i="18"/>
  <c r="O201" i="18"/>
  <c r="O217" i="18"/>
  <c r="O233" i="18"/>
  <c r="O87" i="18"/>
  <c r="O95" i="18"/>
  <c r="O107" i="18"/>
  <c r="O237" i="18"/>
  <c r="O125" i="18"/>
  <c r="O97" i="18"/>
  <c r="O99" i="18"/>
  <c r="O173" i="18"/>
  <c r="O176" i="18"/>
  <c r="O200" i="18"/>
  <c r="O117" i="18"/>
  <c r="O212" i="18"/>
  <c r="O180" i="18"/>
  <c r="O28" i="18"/>
  <c r="O230" i="18"/>
  <c r="O214" i="18"/>
  <c r="O198" i="18"/>
  <c r="O182" i="18"/>
  <c r="O166" i="18"/>
  <c r="O128" i="18"/>
  <c r="O105" i="18"/>
  <c r="O147" i="18"/>
  <c r="O139" i="18"/>
  <c r="O126" i="18"/>
  <c r="O110" i="18"/>
  <c r="O9" i="18"/>
  <c r="O76" i="18"/>
  <c r="O68" i="18"/>
  <c r="O60" i="18"/>
  <c r="O52" i="18"/>
  <c r="O44" i="18"/>
  <c r="O32" i="18"/>
  <c r="O17" i="18"/>
  <c r="O7" i="18"/>
  <c r="O150" i="18"/>
  <c r="O228" i="18"/>
  <c r="O196" i="18"/>
  <c r="O19" i="18"/>
  <c r="O206" i="18"/>
  <c r="O142" i="18"/>
  <c r="O151" i="18"/>
  <c r="O143" i="18"/>
  <c r="O48" i="18"/>
  <c r="O23" i="18"/>
  <c r="O103" i="18"/>
  <c r="O157" i="18"/>
  <c r="O172" i="18"/>
  <c r="O184" i="18"/>
  <c r="O134" i="18"/>
  <c r="O113" i="18"/>
  <c r="O146" i="18"/>
  <c r="O234" i="18"/>
  <c r="O186" i="18"/>
  <c r="O149" i="18"/>
  <c r="O141" i="18"/>
  <c r="O70" i="18"/>
  <c r="O54" i="18"/>
  <c r="O46" i="18"/>
  <c r="O22" i="18"/>
  <c r="O5" i="18"/>
  <c r="O224" i="18"/>
  <c r="O121" i="18"/>
  <c r="O220" i="18"/>
  <c r="O188" i="18"/>
  <c r="O156" i="18"/>
  <c r="O136" i="18"/>
  <c r="O131" i="18"/>
  <c r="O216" i="18"/>
  <c r="O152" i="18"/>
  <c r="O108" i="18"/>
  <c r="O75" i="18"/>
  <c r="O26" i="18"/>
  <c r="O242" i="18"/>
  <c r="O226" i="18"/>
  <c r="O210" i="18"/>
  <c r="O194" i="18"/>
  <c r="O178" i="18"/>
  <c r="O162" i="18"/>
  <c r="O144" i="18"/>
  <c r="O116" i="18"/>
  <c r="O124" i="18"/>
  <c r="O104" i="18"/>
  <c r="O145" i="18"/>
  <c r="O137" i="18"/>
  <c r="O74" i="18"/>
  <c r="O66" i="18"/>
  <c r="O58" i="18"/>
  <c r="O50" i="18"/>
  <c r="O11" i="18"/>
  <c r="O30" i="18"/>
  <c r="O21" i="18"/>
  <c r="O232" i="18"/>
  <c r="O168" i="18"/>
  <c r="O122" i="18"/>
  <c r="O148" i="18"/>
  <c r="O222" i="18"/>
  <c r="O174" i="18"/>
  <c r="O132" i="18"/>
  <c r="O135" i="18"/>
  <c r="O72" i="18"/>
  <c r="O56" i="18"/>
  <c r="O189" i="18"/>
  <c r="O240" i="18"/>
  <c r="O204" i="18"/>
  <c r="O133" i="18"/>
  <c r="O120" i="18"/>
  <c r="O202" i="18"/>
  <c r="O154" i="18"/>
  <c r="O106" i="18"/>
  <c r="O130" i="18"/>
  <c r="O18" i="18"/>
  <c r="O62" i="18"/>
  <c r="O192" i="18"/>
  <c r="O208" i="18"/>
  <c r="O221" i="18"/>
  <c r="O160" i="18"/>
  <c r="O140" i="18"/>
  <c r="O114" i="18"/>
  <c r="O164" i="18"/>
  <c r="O129" i="18"/>
  <c r="O238" i="18"/>
  <c r="O190" i="18"/>
  <c r="O158" i="18"/>
  <c r="O112" i="18"/>
  <c r="O118" i="18"/>
  <c r="O64" i="18"/>
  <c r="O36" i="18"/>
  <c r="O13" i="18"/>
  <c r="O205" i="18"/>
  <c r="O236" i="18"/>
  <c r="O138" i="18"/>
  <c r="O127" i="18"/>
  <c r="O218" i="18"/>
  <c r="O170" i="18"/>
  <c r="O34" i="18"/>
  <c r="O15" i="18"/>
  <c r="G218" i="14"/>
  <c r="F218" i="14"/>
  <c r="G154" i="14"/>
  <c r="F154" i="14"/>
  <c r="F115" i="14"/>
  <c r="G115" i="14"/>
  <c r="G63" i="14"/>
  <c r="F63" i="14"/>
  <c r="P104" i="13"/>
  <c r="P48" i="13"/>
  <c r="P28" i="13"/>
  <c r="P4" i="13"/>
  <c r="P36" i="13"/>
  <c r="P99" i="13"/>
  <c r="P67" i="13"/>
  <c r="P35" i="13"/>
  <c r="R12" i="13"/>
  <c r="G214" i="14"/>
  <c r="F214" i="14"/>
  <c r="G150" i="14"/>
  <c r="F150" i="14"/>
  <c r="G244" i="14"/>
  <c r="F244" i="14"/>
  <c r="G220" i="14"/>
  <c r="F220" i="14"/>
  <c r="F203" i="14"/>
  <c r="G203" i="14"/>
  <c r="G184" i="14"/>
  <c r="F184" i="14"/>
  <c r="G168" i="14"/>
  <c r="F168" i="14"/>
  <c r="F147" i="14"/>
  <c r="G147" i="14"/>
  <c r="F119" i="14"/>
  <c r="G119" i="14"/>
  <c r="G109" i="14"/>
  <c r="F109" i="14"/>
  <c r="G15" i="14"/>
  <c r="F15" i="14"/>
  <c r="G93" i="14"/>
  <c r="F93" i="14"/>
  <c r="G61" i="14"/>
  <c r="F61" i="14"/>
  <c r="F227" i="14"/>
  <c r="G227" i="14"/>
  <c r="G212" i="14"/>
  <c r="F212" i="14"/>
  <c r="F193" i="14"/>
  <c r="G193" i="14"/>
  <c r="F179" i="14"/>
  <c r="G179" i="14"/>
  <c r="G164" i="14"/>
  <c r="F164" i="14"/>
  <c r="F151" i="14"/>
  <c r="G151" i="14"/>
  <c r="G136" i="14"/>
  <c r="F136" i="14"/>
  <c r="F243" i="14"/>
  <c r="G243" i="14"/>
  <c r="G232" i="14"/>
  <c r="F232" i="14"/>
  <c r="F219" i="14"/>
  <c r="G219" i="14"/>
  <c r="F205" i="14"/>
  <c r="G205" i="14"/>
  <c r="G192" i="14"/>
  <c r="F192" i="14"/>
  <c r="F175" i="14"/>
  <c r="G175" i="14"/>
  <c r="F161" i="14"/>
  <c r="G161" i="14"/>
  <c r="G144" i="14"/>
  <c r="F144" i="14"/>
  <c r="F129" i="14"/>
  <c r="G129" i="14"/>
  <c r="F102" i="14"/>
  <c r="G102" i="14"/>
  <c r="F70" i="14"/>
  <c r="G70" i="14"/>
  <c r="F80" i="14"/>
  <c r="G80" i="14"/>
  <c r="G32" i="14"/>
  <c r="F32" i="14"/>
  <c r="F90" i="14"/>
  <c r="G90" i="14"/>
  <c r="F58" i="14"/>
  <c r="G58" i="14"/>
  <c r="G41" i="14"/>
  <c r="F41" i="14"/>
  <c r="G24" i="14"/>
  <c r="F24" i="14"/>
  <c r="F46" i="14"/>
  <c r="G46" i="14"/>
  <c r="F26" i="14"/>
  <c r="G26" i="14"/>
  <c r="F20" i="14"/>
  <c r="G20" i="14"/>
  <c r="U18" i="15"/>
  <c r="U19" i="15" s="1"/>
  <c r="AB124" i="8"/>
  <c r="AB123" i="8"/>
  <c r="AA126" i="8"/>
  <c r="X123" i="8"/>
  <c r="X124" i="8" s="1"/>
  <c r="W126" i="8"/>
  <c r="P81" i="7"/>
  <c r="T81" i="7" s="1"/>
  <c r="P73" i="7"/>
  <c r="T73" i="7" s="1"/>
  <c r="P65" i="7"/>
  <c r="T65" i="7" s="1"/>
  <c r="P57" i="7"/>
  <c r="T57" i="7" s="1"/>
  <c r="P49" i="7"/>
  <c r="T49" i="7" s="1"/>
  <c r="P41" i="7"/>
  <c r="T41" i="7" s="1"/>
  <c r="P33" i="7"/>
  <c r="T33" i="7" s="1"/>
  <c r="P14" i="7"/>
  <c r="T14" i="7" s="1"/>
  <c r="P120" i="7"/>
  <c r="T120" i="7" s="1"/>
  <c r="P116" i="7"/>
  <c r="T116" i="7" s="1"/>
  <c r="P112" i="7"/>
  <c r="T112" i="7" s="1"/>
  <c r="P108" i="7"/>
  <c r="T108" i="7" s="1"/>
  <c r="P104" i="7"/>
  <c r="T104" i="7" s="1"/>
  <c r="P100" i="7"/>
  <c r="T100" i="7" s="1"/>
  <c r="P96" i="7"/>
  <c r="T96" i="7" s="1"/>
  <c r="P92" i="7"/>
  <c r="T92" i="7" s="1"/>
  <c r="P88" i="7"/>
  <c r="T88" i="7" s="1"/>
  <c r="P84" i="7"/>
  <c r="T84" i="7" s="1"/>
  <c r="P80" i="7"/>
  <c r="T80" i="7" s="1"/>
  <c r="P76" i="7"/>
  <c r="T76" i="7" s="1"/>
  <c r="P72" i="7"/>
  <c r="T72" i="7" s="1"/>
  <c r="P68" i="7"/>
  <c r="T68" i="7" s="1"/>
  <c r="P64" i="7"/>
  <c r="T64" i="7" s="1"/>
  <c r="P60" i="7"/>
  <c r="T60" i="7" s="1"/>
  <c r="P56" i="7"/>
  <c r="T56" i="7" s="1"/>
  <c r="P52" i="7"/>
  <c r="T52" i="7" s="1"/>
  <c r="P48" i="7"/>
  <c r="T48" i="7" s="1"/>
  <c r="P44" i="7"/>
  <c r="T44" i="7" s="1"/>
  <c r="P40" i="7"/>
  <c r="T40" i="7" s="1"/>
  <c r="P36" i="7"/>
  <c r="T36" i="7" s="1"/>
  <c r="P31" i="7"/>
  <c r="T31" i="7" s="1"/>
  <c r="P26" i="7"/>
  <c r="T26" i="7" s="1"/>
  <c r="P19" i="7"/>
  <c r="T19" i="7" s="1"/>
  <c r="R118" i="7"/>
  <c r="X118" i="7" s="1"/>
  <c r="R110" i="7"/>
  <c r="X110" i="7" s="1"/>
  <c r="R102" i="7"/>
  <c r="X102" i="7" s="1"/>
  <c r="R94" i="7"/>
  <c r="X94" i="7" s="1"/>
  <c r="R86" i="7"/>
  <c r="X86" i="7" s="1"/>
  <c r="R78" i="7"/>
  <c r="X78" i="7" s="1"/>
  <c r="R70" i="7"/>
  <c r="X70" i="7" s="1"/>
  <c r="R62" i="7"/>
  <c r="X62" i="7" s="1"/>
  <c r="R54" i="7"/>
  <c r="X54" i="7" s="1"/>
  <c r="R46" i="7"/>
  <c r="X46" i="7" s="1"/>
  <c r="R38" i="7"/>
  <c r="X38" i="7" s="1"/>
  <c r="R30" i="7"/>
  <c r="X30" i="7" s="1"/>
  <c r="R22" i="7"/>
  <c r="X22" i="7" s="1"/>
  <c r="R14" i="7"/>
  <c r="X14" i="7" s="1"/>
  <c r="P123" i="7"/>
  <c r="T123" i="7" s="1"/>
  <c r="P8" i="7"/>
  <c r="T8" i="7" s="1"/>
  <c r="P12" i="7"/>
  <c r="T12" i="7" s="1"/>
  <c r="P16" i="7"/>
  <c r="T16" i="7" s="1"/>
  <c r="U27" i="7" s="1"/>
  <c r="V27" i="7" s="1"/>
  <c r="P20" i="7"/>
  <c r="T20" i="7" s="1"/>
  <c r="P24" i="7"/>
  <c r="T24" i="7" s="1"/>
  <c r="P28" i="7"/>
  <c r="T28" i="7" s="1"/>
  <c r="P32" i="7"/>
  <c r="T32" i="7" s="1"/>
  <c r="P5" i="7"/>
  <c r="T5" i="7" s="1"/>
  <c r="P9" i="7"/>
  <c r="T9" i="7" s="1"/>
  <c r="P13" i="7"/>
  <c r="T13" i="7" s="1"/>
  <c r="P17" i="7"/>
  <c r="T17" i="7" s="1"/>
  <c r="P21" i="7"/>
  <c r="T21" i="7" s="1"/>
  <c r="P121" i="7"/>
  <c r="T121" i="7" s="1"/>
  <c r="P117" i="7"/>
  <c r="T117" i="7" s="1"/>
  <c r="P113" i="7"/>
  <c r="T113" i="7" s="1"/>
  <c r="P109" i="7"/>
  <c r="T109" i="7" s="1"/>
  <c r="P105" i="7"/>
  <c r="T105" i="7" s="1"/>
  <c r="P101" i="7"/>
  <c r="T101" i="7" s="1"/>
  <c r="P97" i="7"/>
  <c r="T97" i="7" s="1"/>
  <c r="P89" i="7"/>
  <c r="T89" i="7" s="1"/>
  <c r="P85" i="7"/>
  <c r="T85" i="7" s="1"/>
  <c r="P77" i="7"/>
  <c r="T77" i="7" s="1"/>
  <c r="P69" i="7"/>
  <c r="T69" i="7" s="1"/>
  <c r="P61" i="7"/>
  <c r="T61" i="7" s="1"/>
  <c r="P53" i="7"/>
  <c r="T53" i="7" s="1"/>
  <c r="P45" i="7"/>
  <c r="T45" i="7" s="1"/>
  <c r="P37" i="7"/>
  <c r="T37" i="7" s="1"/>
  <c r="P27" i="7"/>
  <c r="T27" i="7" s="1"/>
  <c r="P22" i="7"/>
  <c r="T22" i="7" s="1"/>
  <c r="P6" i="7"/>
  <c r="T6" i="7" s="1"/>
  <c r="U11" i="7" s="1"/>
  <c r="V11" i="7" s="1"/>
  <c r="R123" i="7"/>
  <c r="X123" i="7" s="1"/>
  <c r="R8" i="7"/>
  <c r="X8" i="7" s="1"/>
  <c r="R12" i="7"/>
  <c r="X12" i="7" s="1"/>
  <c r="R16" i="7"/>
  <c r="X16" i="7" s="1"/>
  <c r="R20" i="7"/>
  <c r="X20" i="7" s="1"/>
  <c r="R24" i="7"/>
  <c r="X24" i="7" s="1"/>
  <c r="R28" i="7"/>
  <c r="X28" i="7" s="1"/>
  <c r="R32" i="7"/>
  <c r="X32" i="7" s="1"/>
  <c r="R36" i="7"/>
  <c r="X36" i="7" s="1"/>
  <c r="R40" i="7"/>
  <c r="X40" i="7" s="1"/>
  <c r="R44" i="7"/>
  <c r="X44" i="7" s="1"/>
  <c r="R48" i="7"/>
  <c r="X48" i="7" s="1"/>
  <c r="R52" i="7"/>
  <c r="X52" i="7" s="1"/>
  <c r="R56" i="7"/>
  <c r="X56" i="7" s="1"/>
  <c r="R60" i="7"/>
  <c r="X60" i="7" s="1"/>
  <c r="R64" i="7"/>
  <c r="X64" i="7" s="1"/>
  <c r="R68" i="7"/>
  <c r="X68" i="7" s="1"/>
  <c r="R72" i="7"/>
  <c r="X72" i="7" s="1"/>
  <c r="R76" i="7"/>
  <c r="X76" i="7" s="1"/>
  <c r="R80" i="7"/>
  <c r="X80" i="7" s="1"/>
  <c r="R84" i="7"/>
  <c r="X84" i="7" s="1"/>
  <c r="R88" i="7"/>
  <c r="X88" i="7" s="1"/>
  <c r="R92" i="7"/>
  <c r="X92" i="7" s="1"/>
  <c r="R96" i="7"/>
  <c r="X96" i="7" s="1"/>
  <c r="R100" i="7"/>
  <c r="X100" i="7" s="1"/>
  <c r="R104" i="7"/>
  <c r="X104" i="7" s="1"/>
  <c r="R108" i="7"/>
  <c r="X108" i="7" s="1"/>
  <c r="R112" i="7"/>
  <c r="X112" i="7" s="1"/>
  <c r="R116" i="7"/>
  <c r="X116" i="7" s="1"/>
  <c r="R120" i="7"/>
  <c r="X120" i="7" s="1"/>
  <c r="R5" i="7"/>
  <c r="X5" i="7" s="1"/>
  <c r="R9" i="7"/>
  <c r="X9" i="7" s="1"/>
  <c r="R13" i="7"/>
  <c r="X13" i="7" s="1"/>
  <c r="R17" i="7"/>
  <c r="X17" i="7" s="1"/>
  <c r="R21" i="7"/>
  <c r="X21" i="7" s="1"/>
  <c r="R25" i="7"/>
  <c r="X25" i="7" s="1"/>
  <c r="R29" i="7"/>
  <c r="X29" i="7" s="1"/>
  <c r="R33" i="7"/>
  <c r="X33" i="7" s="1"/>
  <c r="R37" i="7"/>
  <c r="X37" i="7" s="1"/>
  <c r="R41" i="7"/>
  <c r="X41" i="7" s="1"/>
  <c r="R45" i="7"/>
  <c r="X45" i="7" s="1"/>
  <c r="R49" i="7"/>
  <c r="X49" i="7" s="1"/>
  <c r="R53" i="7"/>
  <c r="X53" i="7" s="1"/>
  <c r="R57" i="7"/>
  <c r="X57" i="7" s="1"/>
  <c r="R61" i="7"/>
  <c r="X61" i="7" s="1"/>
  <c r="R65" i="7"/>
  <c r="X65" i="7" s="1"/>
  <c r="R69" i="7"/>
  <c r="X69" i="7" s="1"/>
  <c r="R73" i="7"/>
  <c r="X73" i="7" s="1"/>
  <c r="R77" i="7"/>
  <c r="X77" i="7" s="1"/>
  <c r="R81" i="7"/>
  <c r="X81" i="7" s="1"/>
  <c r="R85" i="7"/>
  <c r="X85" i="7" s="1"/>
  <c r="R89" i="7"/>
  <c r="X89" i="7" s="1"/>
  <c r="R93" i="7"/>
  <c r="X93" i="7" s="1"/>
  <c r="R97" i="7"/>
  <c r="X97" i="7" s="1"/>
  <c r="R101" i="7"/>
  <c r="X101" i="7" s="1"/>
  <c r="R105" i="7"/>
  <c r="X105" i="7" s="1"/>
  <c r="R109" i="7"/>
  <c r="X109" i="7" s="1"/>
  <c r="R113" i="7"/>
  <c r="X113" i="7" s="1"/>
  <c r="R117" i="7"/>
  <c r="X117" i="7" s="1"/>
  <c r="R121" i="7"/>
  <c r="X121" i="7" s="1"/>
  <c r="P119" i="7"/>
  <c r="T119" i="7" s="1"/>
  <c r="P115" i="7"/>
  <c r="T115" i="7" s="1"/>
  <c r="P111" i="7"/>
  <c r="T111" i="7" s="1"/>
  <c r="P107" i="7"/>
  <c r="T107" i="7" s="1"/>
  <c r="P103" i="7"/>
  <c r="T103" i="7" s="1"/>
  <c r="P99" i="7"/>
  <c r="T99" i="7" s="1"/>
  <c r="P95" i="7"/>
  <c r="T95" i="7" s="1"/>
  <c r="P91" i="7"/>
  <c r="T91" i="7" s="1"/>
  <c r="P87" i="7"/>
  <c r="T87" i="7" s="1"/>
  <c r="P83" i="7"/>
  <c r="T83" i="7" s="1"/>
  <c r="P79" i="7"/>
  <c r="T79" i="7" s="1"/>
  <c r="P75" i="7"/>
  <c r="T75" i="7" s="1"/>
  <c r="P71" i="7"/>
  <c r="T71" i="7" s="1"/>
  <c r="P67" i="7"/>
  <c r="T67" i="7" s="1"/>
  <c r="P63" i="7"/>
  <c r="T63" i="7" s="1"/>
  <c r="P59" i="7"/>
  <c r="T59" i="7" s="1"/>
  <c r="P55" i="7"/>
  <c r="T55" i="7" s="1"/>
  <c r="P51" i="7"/>
  <c r="T51" i="7" s="1"/>
  <c r="P47" i="7"/>
  <c r="T47" i="7" s="1"/>
  <c r="P43" i="7"/>
  <c r="T43" i="7" s="1"/>
  <c r="P39" i="7"/>
  <c r="T39" i="7" s="1"/>
  <c r="P35" i="7"/>
  <c r="T35" i="7" s="1"/>
  <c r="P30" i="7"/>
  <c r="T30" i="7" s="1"/>
  <c r="P25" i="7"/>
  <c r="T25" i="7" s="1"/>
  <c r="P18" i="7"/>
  <c r="T18" i="7" s="1"/>
  <c r="P10" i="7"/>
  <c r="T10" i="7" s="1"/>
  <c r="R115" i="7"/>
  <c r="X115" i="7" s="1"/>
  <c r="R107" i="7"/>
  <c r="X107" i="7" s="1"/>
  <c r="R99" i="7"/>
  <c r="X99" i="7" s="1"/>
  <c r="R91" i="7"/>
  <c r="X91" i="7" s="1"/>
  <c r="R83" i="7"/>
  <c r="X83" i="7" s="1"/>
  <c r="R75" i="7"/>
  <c r="X75" i="7" s="1"/>
  <c r="R67" i="7"/>
  <c r="X67" i="7" s="1"/>
  <c r="R59" i="7"/>
  <c r="X59" i="7" s="1"/>
  <c r="R51" i="7"/>
  <c r="X51" i="7" s="1"/>
  <c r="R43" i="7"/>
  <c r="X43" i="7" s="1"/>
  <c r="R35" i="7"/>
  <c r="X35" i="7" s="1"/>
  <c r="R27" i="7"/>
  <c r="X27" i="7" s="1"/>
  <c r="R19" i="7"/>
  <c r="X19" i="7" s="1"/>
  <c r="R11" i="7"/>
  <c r="X11" i="7" s="1"/>
  <c r="U7" i="7"/>
  <c r="V7" i="7" s="1"/>
  <c r="U43" i="7"/>
  <c r="V43" i="7" s="1"/>
  <c r="U107" i="7"/>
  <c r="V107" i="7" s="1"/>
  <c r="U40" i="7"/>
  <c r="V40" i="7" s="1"/>
  <c r="U104" i="7"/>
  <c r="V104" i="7" s="1"/>
  <c r="U5" i="7"/>
  <c r="V5" i="7" s="1"/>
  <c r="U9" i="7"/>
  <c r="V9" i="7" s="1"/>
  <c r="U13" i="7"/>
  <c r="V13" i="7" s="1"/>
  <c r="U65" i="7"/>
  <c r="V65" i="7" s="1"/>
  <c r="U102" i="7"/>
  <c r="V102" i="7" s="1"/>
  <c r="U34" i="7"/>
  <c r="V34" i="7" s="1"/>
  <c r="U10" i="7"/>
  <c r="V10" i="7" s="1"/>
  <c r="Y4" i="7"/>
  <c r="Z4" i="7" s="1"/>
  <c r="U4" i="7"/>
  <c r="V4" i="7" s="1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4" i="6"/>
  <c r="Q15" i="18" l="1"/>
  <c r="S15" i="18"/>
  <c r="Q112" i="18"/>
  <c r="S112" i="18"/>
  <c r="S72" i="18"/>
  <c r="Q72" i="18"/>
  <c r="Q5" i="18"/>
  <c r="S5" i="18"/>
  <c r="S23" i="18"/>
  <c r="Q23" i="18"/>
  <c r="S32" i="18"/>
  <c r="Q32" i="18"/>
  <c r="S101" i="18"/>
  <c r="Q101" i="18"/>
  <c r="Q25" i="18"/>
  <c r="S25" i="18"/>
  <c r="Q90" i="18"/>
  <c r="S90" i="18"/>
  <c r="Q61" i="18"/>
  <c r="S61" i="18"/>
  <c r="Q49" i="18"/>
  <c r="S49" i="18"/>
  <c r="Q35" i="18"/>
  <c r="S35" i="18"/>
  <c r="Q4" i="18"/>
  <c r="S4" i="18"/>
  <c r="H3" i="13"/>
  <c r="H6" i="13"/>
  <c r="H7" i="13"/>
  <c r="L52" i="14"/>
  <c r="L65" i="14"/>
  <c r="P39" i="13"/>
  <c r="P71" i="13"/>
  <c r="P103" i="13"/>
  <c r="P12" i="13"/>
  <c r="P64" i="13"/>
  <c r="P46" i="13"/>
  <c r="P78" i="13"/>
  <c r="P110" i="13"/>
  <c r="P124" i="13"/>
  <c r="P45" i="13"/>
  <c r="L95" i="14"/>
  <c r="L74" i="14"/>
  <c r="P129" i="13"/>
  <c r="L71" i="14"/>
  <c r="L16" i="14"/>
  <c r="I2" i="14"/>
  <c r="I3" i="14" s="1"/>
  <c r="L61" i="14" s="1"/>
  <c r="P43" i="13"/>
  <c r="P76" i="13"/>
  <c r="P40" i="13"/>
  <c r="S6" i="16"/>
  <c r="Q6" i="16"/>
  <c r="S83" i="16"/>
  <c r="Q83" i="16"/>
  <c r="S20" i="16"/>
  <c r="Q20" i="16"/>
  <c r="S13" i="16"/>
  <c r="Q13" i="16"/>
  <c r="Q46" i="16"/>
  <c r="S46" i="16"/>
  <c r="S81" i="16"/>
  <c r="Q81" i="16"/>
  <c r="Q43" i="16"/>
  <c r="S43" i="16"/>
  <c r="S111" i="16"/>
  <c r="Q111" i="16"/>
  <c r="S117" i="16"/>
  <c r="Q117" i="16"/>
  <c r="S39" i="16"/>
  <c r="Q39" i="16"/>
  <c r="S125" i="16"/>
  <c r="Q125" i="16"/>
  <c r="S107" i="16"/>
  <c r="Q107" i="16"/>
  <c r="Q56" i="16"/>
  <c r="S56" i="16"/>
  <c r="Q62" i="16"/>
  <c r="S62" i="16"/>
  <c r="S95" i="16"/>
  <c r="Q95" i="16"/>
  <c r="Q118" i="16"/>
  <c r="S118" i="16"/>
  <c r="Q110" i="16"/>
  <c r="S110" i="16"/>
  <c r="Q102" i="16"/>
  <c r="S102" i="16"/>
  <c r="Q94" i="16"/>
  <c r="S94" i="16"/>
  <c r="Q82" i="16"/>
  <c r="S82" i="16"/>
  <c r="Q50" i="16"/>
  <c r="S50" i="16"/>
  <c r="S33" i="16"/>
  <c r="Q33" i="16"/>
  <c r="Q68" i="16"/>
  <c r="S68" i="16"/>
  <c r="S17" i="16"/>
  <c r="Q17" i="16"/>
  <c r="P98" i="13"/>
  <c r="P21" i="13"/>
  <c r="P117" i="13"/>
  <c r="L26" i="14"/>
  <c r="L80" i="14"/>
  <c r="L109" i="14"/>
  <c r="H5" i="13"/>
  <c r="R14" i="13"/>
  <c r="P25" i="13"/>
  <c r="P57" i="13"/>
  <c r="P89" i="13"/>
  <c r="P121" i="13"/>
  <c r="S34" i="18"/>
  <c r="Q34" i="18"/>
  <c r="S36" i="18"/>
  <c r="Q36" i="18"/>
  <c r="Q18" i="18"/>
  <c r="S18" i="18"/>
  <c r="Q21" i="18"/>
  <c r="S21" i="18"/>
  <c r="S58" i="18"/>
  <c r="Q58" i="18"/>
  <c r="S75" i="18"/>
  <c r="Q75" i="18"/>
  <c r="Q22" i="18"/>
  <c r="S22" i="18"/>
  <c r="S48" i="18"/>
  <c r="Q48" i="18"/>
  <c r="S44" i="18"/>
  <c r="Q44" i="18"/>
  <c r="S76" i="18"/>
  <c r="Q76" i="18"/>
  <c r="S117" i="18"/>
  <c r="Q117" i="18"/>
  <c r="S99" i="18"/>
  <c r="Q99" i="18"/>
  <c r="S107" i="18"/>
  <c r="Q107" i="18"/>
  <c r="Q16" i="18"/>
  <c r="S16" i="18"/>
  <c r="S109" i="18"/>
  <c r="Q109" i="18"/>
  <c r="S79" i="18"/>
  <c r="Q79" i="18"/>
  <c r="S93" i="18"/>
  <c r="Q93" i="18"/>
  <c r="S40" i="18"/>
  <c r="Q40" i="18"/>
  <c r="Q24" i="18"/>
  <c r="S24" i="18"/>
  <c r="Q96" i="18"/>
  <c r="S96" i="18"/>
  <c r="Q88" i="18"/>
  <c r="S88" i="18"/>
  <c r="Q80" i="18"/>
  <c r="S80" i="18"/>
  <c r="Q67" i="18"/>
  <c r="S67" i="18"/>
  <c r="Q59" i="18"/>
  <c r="S59" i="18"/>
  <c r="Q20" i="18"/>
  <c r="S20" i="18"/>
  <c r="Q47" i="18"/>
  <c r="S47" i="18"/>
  <c r="Q39" i="18"/>
  <c r="S39" i="18"/>
  <c r="Q33" i="18"/>
  <c r="S33" i="18"/>
  <c r="Q14" i="18"/>
  <c r="S14" i="18"/>
  <c r="P65" i="13"/>
  <c r="L36" i="14"/>
  <c r="P42" i="13"/>
  <c r="P90" i="13"/>
  <c r="P53" i="13"/>
  <c r="L28" i="14"/>
  <c r="L34" i="14"/>
  <c r="L88" i="14"/>
  <c r="L94" i="14"/>
  <c r="L113" i="14"/>
  <c r="L35" i="14"/>
  <c r="P30" i="13"/>
  <c r="P62" i="13"/>
  <c r="P94" i="13"/>
  <c r="P52" i="13"/>
  <c r="L9" i="14"/>
  <c r="L13" i="14"/>
  <c r="L92" i="14"/>
  <c r="L112" i="14"/>
  <c r="L77" i="14"/>
  <c r="L60" i="14"/>
  <c r="P75" i="13"/>
  <c r="P88" i="13"/>
  <c r="L14" i="14"/>
  <c r="L117" i="14"/>
  <c r="P34" i="13"/>
  <c r="P82" i="13"/>
  <c r="P37" i="13"/>
  <c r="L100" i="14"/>
  <c r="L54" i="14"/>
  <c r="P49" i="13"/>
  <c r="L39" i="14"/>
  <c r="S63" i="16"/>
  <c r="Q63" i="16"/>
  <c r="S65" i="16"/>
  <c r="Q65" i="16"/>
  <c r="Q45" i="16"/>
  <c r="S45" i="16"/>
  <c r="S61" i="16"/>
  <c r="Q61" i="16"/>
  <c r="S73" i="16"/>
  <c r="Q73" i="16"/>
  <c r="S77" i="16"/>
  <c r="Q77" i="16"/>
  <c r="S4" i="16"/>
  <c r="Q4" i="16"/>
  <c r="Q5" i="16"/>
  <c r="S5" i="16"/>
  <c r="Q8" i="16"/>
  <c r="S8" i="16"/>
  <c r="Q16" i="16"/>
  <c r="S16" i="16"/>
  <c r="S85" i="16"/>
  <c r="Q85" i="16"/>
  <c r="Q48" i="16"/>
  <c r="S48" i="16"/>
  <c r="S97" i="16"/>
  <c r="Q97" i="16"/>
  <c r="S101" i="16"/>
  <c r="Q101" i="16"/>
  <c r="S113" i="16"/>
  <c r="Q113" i="16"/>
  <c r="S121" i="16"/>
  <c r="Q121" i="16"/>
  <c r="S99" i="16"/>
  <c r="Q99" i="16"/>
  <c r="Q54" i="16"/>
  <c r="S54" i="16"/>
  <c r="Q11" i="16"/>
  <c r="S11" i="16"/>
  <c r="S87" i="16"/>
  <c r="Q87" i="16"/>
  <c r="Q124" i="16"/>
  <c r="S124" i="16"/>
  <c r="Q116" i="16"/>
  <c r="S116" i="16"/>
  <c r="Q108" i="16"/>
  <c r="S108" i="16"/>
  <c r="Q100" i="16"/>
  <c r="S100" i="16"/>
  <c r="Q92" i="16"/>
  <c r="S92" i="16"/>
  <c r="Q74" i="16"/>
  <c r="S74" i="16"/>
  <c r="S49" i="16"/>
  <c r="Q49" i="16"/>
  <c r="Q31" i="16"/>
  <c r="S31" i="16"/>
  <c r="Q60" i="16"/>
  <c r="S60" i="16"/>
  <c r="Q15" i="16"/>
  <c r="S15" i="16"/>
  <c r="P79" i="13"/>
  <c r="P32" i="13"/>
  <c r="P116" i="13"/>
  <c r="L89" i="14"/>
  <c r="L87" i="14"/>
  <c r="P47" i="13"/>
  <c r="P16" i="13"/>
  <c r="L55" i="14"/>
  <c r="L56" i="14"/>
  <c r="L85" i="14"/>
  <c r="L123" i="14"/>
  <c r="L62" i="14"/>
  <c r="L31" i="14"/>
  <c r="P23" i="13"/>
  <c r="P55" i="13"/>
  <c r="P87" i="13"/>
  <c r="P119" i="13"/>
  <c r="P24" i="13"/>
  <c r="P84" i="13"/>
  <c r="P38" i="13"/>
  <c r="P102" i="13"/>
  <c r="P118" i="13"/>
  <c r="P15" i="13"/>
  <c r="P68" i="13"/>
  <c r="R4" i="13"/>
  <c r="H4" i="13"/>
  <c r="H8" i="13" s="1"/>
  <c r="P29" i="13"/>
  <c r="P61" i="13"/>
  <c r="P93" i="13"/>
  <c r="P125" i="13"/>
  <c r="L86" i="14"/>
  <c r="L84" i="14"/>
  <c r="P81" i="13"/>
  <c r="L8" i="14"/>
  <c r="L53" i="14"/>
  <c r="P63" i="13"/>
  <c r="P72" i="13"/>
  <c r="P106" i="13"/>
  <c r="P100" i="13"/>
  <c r="L38" i="14"/>
  <c r="L49" i="14"/>
  <c r="L125" i="14"/>
  <c r="P91" i="13"/>
  <c r="P17" i="13"/>
  <c r="P112" i="13"/>
  <c r="Q37" i="16"/>
  <c r="S37" i="16"/>
  <c r="S67" i="16"/>
  <c r="Q67" i="16"/>
  <c r="S71" i="16"/>
  <c r="Q71" i="16"/>
  <c r="Q27" i="16"/>
  <c r="S27" i="16"/>
  <c r="Q10" i="16"/>
  <c r="S10" i="16"/>
  <c r="S38" i="16"/>
  <c r="Q38" i="16"/>
  <c r="S28" i="16"/>
  <c r="Q28" i="16"/>
  <c r="S75" i="16"/>
  <c r="Q75" i="16"/>
  <c r="S57" i="16"/>
  <c r="Q57" i="16"/>
  <c r="S14" i="16"/>
  <c r="Q14" i="16"/>
  <c r="S36" i="16"/>
  <c r="Q36" i="16"/>
  <c r="Q32" i="16"/>
  <c r="S32" i="16"/>
  <c r="S29" i="16"/>
  <c r="Q29" i="16"/>
  <c r="Q78" i="16"/>
  <c r="S78" i="16"/>
  <c r="S119" i="16"/>
  <c r="Q119" i="16"/>
  <c r="S109" i="16"/>
  <c r="Q109" i="16"/>
  <c r="S123" i="16"/>
  <c r="Q123" i="16"/>
  <c r="S91" i="16"/>
  <c r="Q91" i="16"/>
  <c r="S9" i="16"/>
  <c r="Q9" i="16"/>
  <c r="S7" i="16"/>
  <c r="Q7" i="16"/>
  <c r="Q72" i="16"/>
  <c r="S72" i="16"/>
  <c r="Q122" i="16"/>
  <c r="S122" i="16"/>
  <c r="Q114" i="16"/>
  <c r="S114" i="16"/>
  <c r="Q106" i="16"/>
  <c r="S106" i="16"/>
  <c r="Q98" i="16"/>
  <c r="S98" i="16"/>
  <c r="Q90" i="16"/>
  <c r="S90" i="16"/>
  <c r="Q66" i="16"/>
  <c r="S66" i="16"/>
  <c r="Q47" i="16"/>
  <c r="S47" i="16"/>
  <c r="Q84" i="16"/>
  <c r="S84" i="16"/>
  <c r="Q52" i="16"/>
  <c r="S52" i="16"/>
  <c r="S25" i="16"/>
  <c r="Q25" i="16"/>
  <c r="P74" i="13"/>
  <c r="P122" i="13"/>
  <c r="P69" i="13"/>
  <c r="L58" i="14"/>
  <c r="L115" i="14"/>
  <c r="Q13" i="18"/>
  <c r="S13" i="18"/>
  <c r="S62" i="18"/>
  <c r="Q62" i="18"/>
  <c r="S50" i="18"/>
  <c r="Q50" i="18"/>
  <c r="Q116" i="18"/>
  <c r="S116" i="18"/>
  <c r="S26" i="18"/>
  <c r="Q26" i="18"/>
  <c r="S70" i="18"/>
  <c r="Q70" i="18"/>
  <c r="S68" i="18"/>
  <c r="Q68" i="18"/>
  <c r="S119" i="18"/>
  <c r="Q119" i="18"/>
  <c r="S81" i="18"/>
  <c r="Q81" i="18"/>
  <c r="Q41" i="18"/>
  <c r="S41" i="18"/>
  <c r="Q98" i="18"/>
  <c r="S98" i="18"/>
  <c r="Q82" i="18"/>
  <c r="S82" i="18"/>
  <c r="Q69" i="18"/>
  <c r="S69" i="18"/>
  <c r="Q53" i="18"/>
  <c r="S53" i="18"/>
  <c r="S42" i="18"/>
  <c r="Q42" i="18"/>
  <c r="Q8" i="18"/>
  <c r="S8" i="18"/>
  <c r="L30" i="14"/>
  <c r="L40" i="14"/>
  <c r="L82" i="14"/>
  <c r="L78" i="14"/>
  <c r="L108" i="14"/>
  <c r="L66" i="14"/>
  <c r="L104" i="14"/>
  <c r="P126" i="13"/>
  <c r="P44" i="13"/>
  <c r="P77" i="13"/>
  <c r="P109" i="13"/>
  <c r="L5" i="14"/>
  <c r="L91" i="14"/>
  <c r="L76" i="14"/>
  <c r="R8" i="15"/>
  <c r="R4" i="15"/>
  <c r="R6" i="15"/>
  <c r="R5" i="15"/>
  <c r="R7" i="15"/>
  <c r="R3" i="15"/>
  <c r="L69" i="14"/>
  <c r="P127" i="13"/>
  <c r="P18" i="13"/>
  <c r="L118" i="14"/>
  <c r="L111" i="14"/>
  <c r="P13" i="13"/>
  <c r="L110" i="14"/>
  <c r="Q18" i="16"/>
  <c r="S18" i="16"/>
  <c r="Q19" i="16"/>
  <c r="S19" i="16"/>
  <c r="S69" i="16"/>
  <c r="Q69" i="16"/>
  <c r="S79" i="16"/>
  <c r="Q79" i="16"/>
  <c r="Q22" i="16"/>
  <c r="S22" i="16"/>
  <c r="S53" i="16"/>
  <c r="Q53" i="16"/>
  <c r="R31" i="15"/>
  <c r="R47" i="15"/>
  <c r="R63" i="15"/>
  <c r="R79" i="15"/>
  <c r="R95" i="15"/>
  <c r="R111" i="15"/>
  <c r="R127" i="15"/>
  <c r="R16" i="15"/>
  <c r="R48" i="15"/>
  <c r="R49" i="15"/>
  <c r="R67" i="15"/>
  <c r="R73" i="15"/>
  <c r="R112" i="15"/>
  <c r="R113" i="15"/>
  <c r="R32" i="15"/>
  <c r="R33" i="15"/>
  <c r="R51" i="15"/>
  <c r="R57" i="15"/>
  <c r="R96" i="15"/>
  <c r="R97" i="15"/>
  <c r="R115" i="15"/>
  <c r="R121" i="15"/>
  <c r="R35" i="15"/>
  <c r="R41" i="15"/>
  <c r="R80" i="15"/>
  <c r="R81" i="15"/>
  <c r="R99" i="15"/>
  <c r="R105" i="15"/>
  <c r="R25" i="15"/>
  <c r="R65" i="15"/>
  <c r="R89" i="15"/>
  <c r="R129" i="15"/>
  <c r="R64" i="15"/>
  <c r="R83" i="15"/>
  <c r="R128" i="15"/>
  <c r="R98" i="15"/>
  <c r="R34" i="15"/>
  <c r="R101" i="15"/>
  <c r="R54" i="15"/>
  <c r="R36" i="15"/>
  <c r="R61" i="15"/>
  <c r="R103" i="15"/>
  <c r="R94" i="15"/>
  <c r="R77" i="15"/>
  <c r="R52" i="15"/>
  <c r="R19" i="15"/>
  <c r="R114" i="15"/>
  <c r="R15" i="15"/>
  <c r="R69" i="15"/>
  <c r="R12" i="15"/>
  <c r="R23" i="15"/>
  <c r="R85" i="15"/>
  <c r="R21" i="15"/>
  <c r="R37" i="15"/>
  <c r="R124" i="15"/>
  <c r="R82" i="15"/>
  <c r="R55" i="15"/>
  <c r="R118" i="15"/>
  <c r="R100" i="15"/>
  <c r="R78" i="15"/>
  <c r="R60" i="15"/>
  <c r="R30" i="15"/>
  <c r="R68" i="15"/>
  <c r="R119" i="15"/>
  <c r="R126" i="15"/>
  <c r="R109" i="15"/>
  <c r="R84" i="15"/>
  <c r="R62" i="15"/>
  <c r="R45" i="15"/>
  <c r="R20" i="15"/>
  <c r="R66" i="15"/>
  <c r="R116" i="15"/>
  <c r="R125" i="15"/>
  <c r="R39" i="15"/>
  <c r="R117" i="15"/>
  <c r="R50" i="15"/>
  <c r="R110" i="15"/>
  <c r="R93" i="15"/>
  <c r="R46" i="15"/>
  <c r="R29" i="15"/>
  <c r="R13" i="15"/>
  <c r="R87" i="15"/>
  <c r="R17" i="15"/>
  <c r="R18" i="15"/>
  <c r="R71" i="15"/>
  <c r="R53" i="15"/>
  <c r="R74" i="15"/>
  <c r="R76" i="15"/>
  <c r="R123" i="15"/>
  <c r="R27" i="15"/>
  <c r="R91" i="15"/>
  <c r="R38" i="15"/>
  <c r="R92" i="15"/>
  <c r="R102" i="15"/>
  <c r="R120" i="15"/>
  <c r="R88" i="15"/>
  <c r="R75" i="15"/>
  <c r="R42" i="15"/>
  <c r="R72" i="15"/>
  <c r="R59" i="15"/>
  <c r="R58" i="15"/>
  <c r="R108" i="15"/>
  <c r="R14" i="15"/>
  <c r="R11" i="15"/>
  <c r="R107" i="15"/>
  <c r="R70" i="15"/>
  <c r="R86" i="15"/>
  <c r="R43" i="15"/>
  <c r="R24" i="15"/>
  <c r="R26" i="15"/>
  <c r="R106" i="15"/>
  <c r="R56" i="15"/>
  <c r="R40" i="15"/>
  <c r="R90" i="15"/>
  <c r="R28" i="15"/>
  <c r="R122" i="15"/>
  <c r="R44" i="15"/>
  <c r="R22" i="15"/>
  <c r="R104" i="15"/>
  <c r="L15" i="14"/>
  <c r="P11" i="13"/>
  <c r="P51" i="13"/>
  <c r="P83" i="13"/>
  <c r="P115" i="13"/>
  <c r="P92" i="13"/>
  <c r="P14" i="13"/>
  <c r="P80" i="13"/>
  <c r="P120" i="13"/>
  <c r="L63" i="14"/>
  <c r="S64" i="18"/>
  <c r="Q64" i="18"/>
  <c r="Q114" i="18"/>
  <c r="S114" i="18"/>
  <c r="Q120" i="18"/>
  <c r="S120" i="18"/>
  <c r="Q122" i="18"/>
  <c r="S122" i="18"/>
  <c r="S30" i="18"/>
  <c r="Q30" i="18"/>
  <c r="S66" i="18"/>
  <c r="Q66" i="18"/>
  <c r="Q104" i="18"/>
  <c r="S104" i="18"/>
  <c r="Q108" i="18"/>
  <c r="S108" i="18"/>
  <c r="S121" i="18"/>
  <c r="Q121" i="18"/>
  <c r="S46" i="18"/>
  <c r="Q46" i="18"/>
  <c r="S113" i="18"/>
  <c r="Q113" i="18"/>
  <c r="S19" i="18"/>
  <c r="Q19" i="18"/>
  <c r="Q7" i="18"/>
  <c r="S7" i="18"/>
  <c r="S52" i="18"/>
  <c r="Q52" i="18"/>
  <c r="Q9" i="18"/>
  <c r="S9" i="18"/>
  <c r="S28" i="18"/>
  <c r="Q28" i="18"/>
  <c r="S97" i="18"/>
  <c r="Q97" i="18"/>
  <c r="S95" i="18"/>
  <c r="Q95" i="18"/>
  <c r="S123" i="18"/>
  <c r="Q123" i="18"/>
  <c r="S89" i="18"/>
  <c r="Q89" i="18"/>
  <c r="S111" i="18"/>
  <c r="Q111" i="18"/>
  <c r="S115" i="18"/>
  <c r="Q115" i="18"/>
  <c r="S85" i="18"/>
  <c r="Q85" i="18"/>
  <c r="Q73" i="18"/>
  <c r="S73" i="18"/>
  <c r="Q102" i="18"/>
  <c r="S102" i="18"/>
  <c r="Q94" i="18"/>
  <c r="S94" i="18"/>
  <c r="Q86" i="18"/>
  <c r="S86" i="18"/>
  <c r="Q78" i="18"/>
  <c r="S78" i="18"/>
  <c r="Q65" i="18"/>
  <c r="S65" i="18"/>
  <c r="Q57" i="18"/>
  <c r="S57" i="18"/>
  <c r="Q10" i="18"/>
  <c r="S10" i="18"/>
  <c r="Q45" i="18"/>
  <c r="S45" i="18"/>
  <c r="S38" i="18"/>
  <c r="Q38" i="18"/>
  <c r="Q31" i="18"/>
  <c r="S31" i="18"/>
  <c r="Q6" i="18"/>
  <c r="S6" i="18"/>
  <c r="L59" i="14"/>
  <c r="L19" i="14"/>
  <c r="L51" i="14"/>
  <c r="P59" i="13"/>
  <c r="P128" i="13"/>
  <c r="L83" i="14"/>
  <c r="L42" i="14"/>
  <c r="L46" i="14"/>
  <c r="L24" i="14"/>
  <c r="L41" i="14"/>
  <c r="L90" i="14"/>
  <c r="L32" i="14"/>
  <c r="L102" i="14"/>
  <c r="L93" i="14"/>
  <c r="L119" i="14"/>
  <c r="P41" i="13"/>
  <c r="P73" i="13"/>
  <c r="P105" i="13"/>
  <c r="Q118" i="18"/>
  <c r="S118" i="18"/>
  <c r="Q106" i="18"/>
  <c r="S106" i="18"/>
  <c r="S56" i="18"/>
  <c r="Q56" i="18"/>
  <c r="Q11" i="18"/>
  <c r="S11" i="18"/>
  <c r="S74" i="18"/>
  <c r="Q74" i="18"/>
  <c r="Q124" i="18"/>
  <c r="S124" i="18"/>
  <c r="S54" i="18"/>
  <c r="Q54" i="18"/>
  <c r="S103" i="18"/>
  <c r="Q103" i="18"/>
  <c r="Q17" i="18"/>
  <c r="S17" i="18"/>
  <c r="S60" i="18"/>
  <c r="Q60" i="18"/>
  <c r="Q110" i="18"/>
  <c r="S110" i="18"/>
  <c r="S105" i="18"/>
  <c r="Q105" i="18"/>
  <c r="S125" i="18"/>
  <c r="Q125" i="18"/>
  <c r="S87" i="18"/>
  <c r="Q87" i="18"/>
  <c r="S91" i="18"/>
  <c r="Q91" i="18"/>
  <c r="S83" i="18"/>
  <c r="T83" i="18" s="1"/>
  <c r="Z83" i="18" s="1"/>
  <c r="Q83" i="18"/>
  <c r="S77" i="18"/>
  <c r="Q77" i="18"/>
  <c r="Q27" i="18"/>
  <c r="S27" i="18"/>
  <c r="Q100" i="18"/>
  <c r="S100" i="18"/>
  <c r="Q92" i="18"/>
  <c r="S92" i="18"/>
  <c r="Q84" i="18"/>
  <c r="S84" i="18"/>
  <c r="Q71" i="18"/>
  <c r="S71" i="18"/>
  <c r="Q63" i="18"/>
  <c r="S63" i="18"/>
  <c r="Q55" i="18"/>
  <c r="S55" i="18"/>
  <c r="Q51" i="18"/>
  <c r="S51" i="18"/>
  <c r="Q43" i="18"/>
  <c r="S43" i="18"/>
  <c r="Q37" i="18"/>
  <c r="S37" i="18"/>
  <c r="Q29" i="18"/>
  <c r="R29" i="18" s="1"/>
  <c r="V29" i="18" s="1"/>
  <c r="S29" i="18"/>
  <c r="Q12" i="18"/>
  <c r="S12" i="18"/>
  <c r="L27" i="14"/>
  <c r="P33" i="13"/>
  <c r="P113" i="13"/>
  <c r="L12" i="14"/>
  <c r="L37" i="14"/>
  <c r="L72" i="14"/>
  <c r="L22" i="14"/>
  <c r="P26" i="13"/>
  <c r="P66" i="13"/>
  <c r="P114" i="13"/>
  <c r="P101" i="13"/>
  <c r="L17" i="14"/>
  <c r="L50" i="14"/>
  <c r="L45" i="14"/>
  <c r="L98" i="14"/>
  <c r="L11" i="14"/>
  <c r="P22" i="13"/>
  <c r="P54" i="13"/>
  <c r="P70" i="13"/>
  <c r="P86" i="13"/>
  <c r="P3" i="13"/>
  <c r="R8" i="13" s="1"/>
  <c r="R9" i="13" s="1"/>
  <c r="P19" i="13"/>
  <c r="P108" i="13"/>
  <c r="L120" i="14"/>
  <c r="L81" i="14"/>
  <c r="L124" i="14"/>
  <c r="L43" i="14"/>
  <c r="L10" i="14"/>
  <c r="L23" i="14"/>
  <c r="L64" i="14"/>
  <c r="P27" i="13"/>
  <c r="P123" i="13"/>
  <c r="L18" i="14"/>
  <c r="P58" i="13"/>
  <c r="P85" i="13"/>
  <c r="L4" i="14"/>
  <c r="L96" i="14"/>
  <c r="L116" i="14"/>
  <c r="L107" i="14"/>
  <c r="P97" i="13"/>
  <c r="L114" i="14"/>
  <c r="S12" i="16"/>
  <c r="Q12" i="16"/>
  <c r="S23" i="16"/>
  <c r="Q23" i="16"/>
  <c r="Q21" i="16"/>
  <c r="S21" i="16"/>
  <c r="S51" i="16"/>
  <c r="Q51" i="16"/>
  <c r="Q24" i="16"/>
  <c r="S24" i="16"/>
  <c r="Q40" i="16"/>
  <c r="S40" i="16"/>
  <c r="S44" i="16"/>
  <c r="Q44" i="16"/>
  <c r="S26" i="16"/>
  <c r="Q26" i="16"/>
  <c r="S34" i="16"/>
  <c r="Q34" i="16"/>
  <c r="Q30" i="16"/>
  <c r="S30" i="16"/>
  <c r="S42" i="16"/>
  <c r="Q42" i="16"/>
  <c r="S55" i="16"/>
  <c r="Q55" i="16"/>
  <c r="S59" i="16"/>
  <c r="Q59" i="16"/>
  <c r="S93" i="16"/>
  <c r="Q93" i="16"/>
  <c r="S89" i="16"/>
  <c r="Q89" i="16"/>
  <c r="Q80" i="16"/>
  <c r="S80" i="16"/>
  <c r="S105" i="16"/>
  <c r="Q105" i="16"/>
  <c r="S115" i="16"/>
  <c r="Q115" i="16"/>
  <c r="R115" i="16" s="1"/>
  <c r="V115" i="16" s="1"/>
  <c r="Q86" i="16"/>
  <c r="S86" i="16"/>
  <c r="Q64" i="16"/>
  <c r="S64" i="16"/>
  <c r="S103" i="16"/>
  <c r="Q103" i="16"/>
  <c r="Q70" i="16"/>
  <c r="S70" i="16"/>
  <c r="Q120" i="16"/>
  <c r="S120" i="16"/>
  <c r="Q112" i="16"/>
  <c r="S112" i="16"/>
  <c r="Q104" i="16"/>
  <c r="S104" i="16"/>
  <c r="Q96" i="16"/>
  <c r="S96" i="16"/>
  <c r="Q88" i="16"/>
  <c r="S88" i="16"/>
  <c r="Q58" i="16"/>
  <c r="S58" i="16"/>
  <c r="Q35" i="16"/>
  <c r="S35" i="16"/>
  <c r="Q76" i="16"/>
  <c r="S76" i="16"/>
  <c r="T76" i="16" s="1"/>
  <c r="Z76" i="16" s="1"/>
  <c r="S41" i="16"/>
  <c r="Q41" i="16"/>
  <c r="L101" i="14"/>
  <c r="P31" i="13"/>
  <c r="P111" i="13"/>
  <c r="P50" i="13"/>
  <c r="L73" i="14"/>
  <c r="U98" i="7"/>
  <c r="V98" i="7" s="1"/>
  <c r="Y108" i="7"/>
  <c r="Z108" i="7" s="1"/>
  <c r="U14" i="7"/>
  <c r="V14" i="7" s="1"/>
  <c r="U6" i="7"/>
  <c r="V6" i="7" s="1"/>
  <c r="U97" i="7"/>
  <c r="V97" i="7" s="1"/>
  <c r="U72" i="7"/>
  <c r="V72" i="7" s="1"/>
  <c r="U12" i="7"/>
  <c r="V12" i="7" s="1"/>
  <c r="U75" i="7"/>
  <c r="V75" i="7" s="1"/>
  <c r="U15" i="7"/>
  <c r="V15" i="7" s="1"/>
  <c r="U74" i="7"/>
  <c r="V74" i="7" s="1"/>
  <c r="U113" i="7"/>
  <c r="V113" i="7" s="1"/>
  <c r="U49" i="7"/>
  <c r="V49" i="7" s="1"/>
  <c r="U88" i="7"/>
  <c r="V88" i="7" s="1"/>
  <c r="U24" i="7"/>
  <c r="V24" i="7" s="1"/>
  <c r="U91" i="7"/>
  <c r="V91" i="7" s="1"/>
  <c r="U33" i="7"/>
  <c r="V33" i="7" s="1"/>
  <c r="U78" i="7"/>
  <c r="V78" i="7" s="1"/>
  <c r="U38" i="7"/>
  <c r="V38" i="7" s="1"/>
  <c r="U81" i="7"/>
  <c r="V81" i="7" s="1"/>
  <c r="U17" i="7"/>
  <c r="V17" i="7" s="1"/>
  <c r="U120" i="7"/>
  <c r="V120" i="7" s="1"/>
  <c r="U56" i="7"/>
  <c r="V56" i="7" s="1"/>
  <c r="U8" i="7"/>
  <c r="V8" i="7" s="1"/>
  <c r="U59" i="7"/>
  <c r="V59" i="7" s="1"/>
  <c r="U19" i="7"/>
  <c r="V19" i="7" s="1"/>
  <c r="Y124" i="8"/>
  <c r="W128" i="8" s="1"/>
  <c r="W127" i="8"/>
  <c r="Y44" i="7"/>
  <c r="Z44" i="7" s="1"/>
  <c r="AC124" i="8"/>
  <c r="AA128" i="8" s="1"/>
  <c r="AA127" i="8"/>
  <c r="Y84" i="7"/>
  <c r="Z84" i="7" s="1"/>
  <c r="U31" i="7"/>
  <c r="V31" i="7" s="1"/>
  <c r="Y5" i="7"/>
  <c r="Z5" i="7" s="1"/>
  <c r="Y21" i="7"/>
  <c r="Z21" i="7" s="1"/>
  <c r="Y37" i="7"/>
  <c r="Z37" i="7" s="1"/>
  <c r="Y53" i="7"/>
  <c r="Z53" i="7" s="1"/>
  <c r="Y69" i="7"/>
  <c r="Z69" i="7" s="1"/>
  <c r="Y85" i="7"/>
  <c r="Z85" i="7" s="1"/>
  <c r="Y101" i="7"/>
  <c r="Z101" i="7" s="1"/>
  <c r="Y117" i="7"/>
  <c r="Z117" i="7" s="1"/>
  <c r="Y65" i="7"/>
  <c r="Z65" i="7" s="1"/>
  <c r="Y33" i="7"/>
  <c r="Z33" i="7" s="1"/>
  <c r="Y88" i="7"/>
  <c r="Z88" i="7" s="1"/>
  <c r="Y56" i="7"/>
  <c r="Z56" i="7" s="1"/>
  <c r="Y119" i="7"/>
  <c r="Z119" i="7" s="1"/>
  <c r="Y103" i="7"/>
  <c r="Z103" i="7" s="1"/>
  <c r="Y87" i="7"/>
  <c r="Z87" i="7" s="1"/>
  <c r="Y55" i="7"/>
  <c r="Z55" i="7" s="1"/>
  <c r="Y39" i="7"/>
  <c r="Z39" i="7" s="1"/>
  <c r="Y23" i="7"/>
  <c r="Z23" i="7" s="1"/>
  <c r="Y7" i="7"/>
  <c r="Z7" i="7" s="1"/>
  <c r="Y110" i="7"/>
  <c r="Z110" i="7" s="1"/>
  <c r="Y94" i="7"/>
  <c r="Z94" i="7" s="1"/>
  <c r="Y62" i="7"/>
  <c r="Z62" i="7" s="1"/>
  <c r="Y46" i="7"/>
  <c r="Z46" i="7" s="1"/>
  <c r="Y30" i="7"/>
  <c r="Z30" i="7" s="1"/>
  <c r="Y14" i="7"/>
  <c r="Z14" i="7" s="1"/>
  <c r="U90" i="7"/>
  <c r="V90" i="7" s="1"/>
  <c r="U50" i="7"/>
  <c r="V50" i="7" s="1"/>
  <c r="U109" i="7"/>
  <c r="V109" i="7" s="1"/>
  <c r="U77" i="7"/>
  <c r="V77" i="7" s="1"/>
  <c r="U45" i="7"/>
  <c r="V45" i="7" s="1"/>
  <c r="U29" i="7"/>
  <c r="V29" i="7" s="1"/>
  <c r="U116" i="7"/>
  <c r="V116" i="7" s="1"/>
  <c r="U68" i="7"/>
  <c r="V68" i="7" s="1"/>
  <c r="U20" i="7"/>
  <c r="V20" i="7" s="1"/>
  <c r="U103" i="7"/>
  <c r="V103" i="7" s="1"/>
  <c r="U71" i="7"/>
  <c r="V71" i="7" s="1"/>
  <c r="U55" i="7"/>
  <c r="V55" i="7" s="1"/>
  <c r="U23" i="7"/>
  <c r="V23" i="7" s="1"/>
  <c r="Y60" i="7"/>
  <c r="Z60" i="7" s="1"/>
  <c r="Y36" i="7"/>
  <c r="Z36" i="7" s="1"/>
  <c r="Y100" i="7"/>
  <c r="Z100" i="7" s="1"/>
  <c r="Y121" i="7"/>
  <c r="Z121" i="7" s="1"/>
  <c r="Y89" i="7"/>
  <c r="Z89" i="7" s="1"/>
  <c r="Y57" i="7"/>
  <c r="Z57" i="7" s="1"/>
  <c r="Y25" i="7"/>
  <c r="Z25" i="7" s="1"/>
  <c r="Y112" i="7"/>
  <c r="Z112" i="7" s="1"/>
  <c r="Y80" i="7"/>
  <c r="Z80" i="7" s="1"/>
  <c r="Y48" i="7"/>
  <c r="Z48" i="7" s="1"/>
  <c r="Y16" i="7"/>
  <c r="Z16" i="7" s="1"/>
  <c r="Y115" i="7"/>
  <c r="Z115" i="7" s="1"/>
  <c r="Y99" i="7"/>
  <c r="Z99" i="7" s="1"/>
  <c r="Y83" i="7"/>
  <c r="Z83" i="7" s="1"/>
  <c r="Y67" i="7"/>
  <c r="Z67" i="7" s="1"/>
  <c r="Y51" i="7"/>
  <c r="Z51" i="7" s="1"/>
  <c r="Y35" i="7"/>
  <c r="Z35" i="7" s="1"/>
  <c r="Y19" i="7"/>
  <c r="Z19" i="7" s="1"/>
  <c r="Y122" i="7"/>
  <c r="Z122" i="7" s="1"/>
  <c r="Y106" i="7"/>
  <c r="Z106" i="7" s="1"/>
  <c r="Y90" i="7"/>
  <c r="Z90" i="7" s="1"/>
  <c r="Y74" i="7"/>
  <c r="Z74" i="7" s="1"/>
  <c r="Y58" i="7"/>
  <c r="Z58" i="7" s="1"/>
  <c r="Y42" i="7"/>
  <c r="Z42" i="7" s="1"/>
  <c r="Y26" i="7"/>
  <c r="Z26" i="7" s="1"/>
  <c r="Y10" i="7"/>
  <c r="Z10" i="7" s="1"/>
  <c r="Y29" i="7"/>
  <c r="Z29" i="7" s="1"/>
  <c r="Y93" i="7"/>
  <c r="Z93" i="7" s="1"/>
  <c r="U42" i="7"/>
  <c r="V42" i="7" s="1"/>
  <c r="U106" i="7"/>
  <c r="V106" i="7" s="1"/>
  <c r="U46" i="7"/>
  <c r="V46" i="7" s="1"/>
  <c r="U110" i="7"/>
  <c r="V110" i="7" s="1"/>
  <c r="U66" i="7"/>
  <c r="V66" i="7" s="1"/>
  <c r="U70" i="7"/>
  <c r="V70" i="7" s="1"/>
  <c r="U121" i="7"/>
  <c r="V121" i="7" s="1"/>
  <c r="U105" i="7"/>
  <c r="V105" i="7" s="1"/>
  <c r="U89" i="7"/>
  <c r="V89" i="7" s="1"/>
  <c r="U73" i="7"/>
  <c r="V73" i="7" s="1"/>
  <c r="U57" i="7"/>
  <c r="V57" i="7" s="1"/>
  <c r="U41" i="7"/>
  <c r="V41" i="7" s="1"/>
  <c r="U25" i="7"/>
  <c r="V25" i="7" s="1"/>
  <c r="U112" i="7"/>
  <c r="V112" i="7" s="1"/>
  <c r="U96" i="7"/>
  <c r="V96" i="7" s="1"/>
  <c r="U80" i="7"/>
  <c r="V80" i="7" s="1"/>
  <c r="U64" i="7"/>
  <c r="V64" i="7" s="1"/>
  <c r="U48" i="7"/>
  <c r="V48" i="7" s="1"/>
  <c r="U32" i="7"/>
  <c r="V32" i="7" s="1"/>
  <c r="U16" i="7"/>
  <c r="V16" i="7" s="1"/>
  <c r="U115" i="7"/>
  <c r="V115" i="7" s="1"/>
  <c r="U99" i="7"/>
  <c r="V99" i="7" s="1"/>
  <c r="U83" i="7"/>
  <c r="V83" i="7" s="1"/>
  <c r="U67" i="7"/>
  <c r="V67" i="7" s="1"/>
  <c r="U51" i="7"/>
  <c r="V51" i="7" s="1"/>
  <c r="U35" i="7"/>
  <c r="V35" i="7" s="1"/>
  <c r="Y12" i="7"/>
  <c r="Z12" i="7" s="1"/>
  <c r="Y76" i="7"/>
  <c r="Z76" i="7" s="1"/>
  <c r="Y52" i="7"/>
  <c r="Z52" i="7" s="1"/>
  <c r="Y116" i="7"/>
  <c r="Z116" i="7" s="1"/>
  <c r="Y113" i="7"/>
  <c r="Z113" i="7" s="1"/>
  <c r="Y81" i="7"/>
  <c r="Z81" i="7" s="1"/>
  <c r="Y49" i="7"/>
  <c r="Z49" i="7" s="1"/>
  <c r="Y17" i="7"/>
  <c r="Z17" i="7" s="1"/>
  <c r="Y104" i="7"/>
  <c r="Z104" i="7" s="1"/>
  <c r="Y72" i="7"/>
  <c r="Z72" i="7" s="1"/>
  <c r="Y40" i="7"/>
  <c r="Z40" i="7" s="1"/>
  <c r="Y8" i="7"/>
  <c r="Z8" i="7" s="1"/>
  <c r="Y111" i="7"/>
  <c r="Z111" i="7" s="1"/>
  <c r="Y95" i="7"/>
  <c r="Z95" i="7" s="1"/>
  <c r="Y79" i="7"/>
  <c r="Z79" i="7" s="1"/>
  <c r="Y63" i="7"/>
  <c r="Z63" i="7" s="1"/>
  <c r="Y47" i="7"/>
  <c r="Z47" i="7" s="1"/>
  <c r="Y31" i="7"/>
  <c r="Z31" i="7" s="1"/>
  <c r="Y15" i="7"/>
  <c r="Z15" i="7" s="1"/>
  <c r="Y118" i="7"/>
  <c r="Z118" i="7" s="1"/>
  <c r="Y102" i="7"/>
  <c r="Z102" i="7" s="1"/>
  <c r="Y86" i="7"/>
  <c r="Z86" i="7" s="1"/>
  <c r="Y70" i="7"/>
  <c r="Z70" i="7" s="1"/>
  <c r="Y54" i="7"/>
  <c r="Z54" i="7" s="1"/>
  <c r="Y38" i="7"/>
  <c r="Z38" i="7" s="1"/>
  <c r="Y22" i="7"/>
  <c r="Z22" i="7" s="1"/>
  <c r="Y6" i="7"/>
  <c r="Z6" i="7" s="1"/>
  <c r="Y45" i="7"/>
  <c r="Z45" i="7" s="1"/>
  <c r="Y109" i="7"/>
  <c r="Z109" i="7" s="1"/>
  <c r="Y20" i="7"/>
  <c r="Z20" i="7" s="1"/>
  <c r="Y97" i="7"/>
  <c r="Z97" i="7" s="1"/>
  <c r="Y120" i="7"/>
  <c r="Z120" i="7" s="1"/>
  <c r="Y24" i="7"/>
  <c r="Z24" i="7" s="1"/>
  <c r="Y71" i="7"/>
  <c r="Z71" i="7" s="1"/>
  <c r="Y78" i="7"/>
  <c r="Z78" i="7" s="1"/>
  <c r="U123" i="7"/>
  <c r="Y77" i="7"/>
  <c r="Z77" i="7" s="1"/>
  <c r="U26" i="7"/>
  <c r="V26" i="7" s="1"/>
  <c r="U30" i="7"/>
  <c r="V30" i="7" s="1"/>
  <c r="U94" i="7"/>
  <c r="V94" i="7" s="1"/>
  <c r="U114" i="7"/>
  <c r="V114" i="7" s="1"/>
  <c r="U54" i="7"/>
  <c r="V54" i="7" s="1"/>
  <c r="U118" i="7"/>
  <c r="V118" i="7" s="1"/>
  <c r="U93" i="7"/>
  <c r="V93" i="7" s="1"/>
  <c r="U61" i="7"/>
  <c r="V61" i="7" s="1"/>
  <c r="U100" i="7"/>
  <c r="V100" i="7" s="1"/>
  <c r="U84" i="7"/>
  <c r="V84" i="7" s="1"/>
  <c r="U52" i="7"/>
  <c r="V52" i="7" s="1"/>
  <c r="U36" i="7"/>
  <c r="V36" i="7" s="1"/>
  <c r="U119" i="7"/>
  <c r="V119" i="7" s="1"/>
  <c r="U87" i="7"/>
  <c r="V87" i="7" s="1"/>
  <c r="U39" i="7"/>
  <c r="V39" i="7" s="1"/>
  <c r="U58" i="7"/>
  <c r="V58" i="7" s="1"/>
  <c r="U122" i="7"/>
  <c r="V122" i="7" s="1"/>
  <c r="U62" i="7"/>
  <c r="V62" i="7" s="1"/>
  <c r="U18" i="7"/>
  <c r="V18" i="7" s="1"/>
  <c r="U82" i="7"/>
  <c r="V82" i="7" s="1"/>
  <c r="U22" i="7"/>
  <c r="V22" i="7" s="1"/>
  <c r="U86" i="7"/>
  <c r="V86" i="7" s="1"/>
  <c r="U117" i="7"/>
  <c r="V117" i="7" s="1"/>
  <c r="U101" i="7"/>
  <c r="V101" i="7" s="1"/>
  <c r="U85" i="7"/>
  <c r="V85" i="7" s="1"/>
  <c r="U69" i="7"/>
  <c r="V69" i="7" s="1"/>
  <c r="U53" i="7"/>
  <c r="V53" i="7" s="1"/>
  <c r="U37" i="7"/>
  <c r="V37" i="7" s="1"/>
  <c r="U21" i="7"/>
  <c r="V21" i="7" s="1"/>
  <c r="U108" i="7"/>
  <c r="V108" i="7" s="1"/>
  <c r="U92" i="7"/>
  <c r="V92" i="7" s="1"/>
  <c r="U76" i="7"/>
  <c r="V76" i="7" s="1"/>
  <c r="U60" i="7"/>
  <c r="V60" i="7" s="1"/>
  <c r="U44" i="7"/>
  <c r="V44" i="7" s="1"/>
  <c r="U28" i="7"/>
  <c r="V28" i="7" s="1"/>
  <c r="U111" i="7"/>
  <c r="V111" i="7" s="1"/>
  <c r="U95" i="7"/>
  <c r="V95" i="7" s="1"/>
  <c r="U79" i="7"/>
  <c r="V79" i="7" s="1"/>
  <c r="U63" i="7"/>
  <c r="V63" i="7" s="1"/>
  <c r="U47" i="7"/>
  <c r="V47" i="7" s="1"/>
  <c r="Y28" i="7"/>
  <c r="Z28" i="7" s="1"/>
  <c r="Y92" i="7"/>
  <c r="Z92" i="7" s="1"/>
  <c r="Y68" i="7"/>
  <c r="Z68" i="7" s="1"/>
  <c r="Y105" i="7"/>
  <c r="Z105" i="7" s="1"/>
  <c r="Y73" i="7"/>
  <c r="Z73" i="7" s="1"/>
  <c r="Y41" i="7"/>
  <c r="Z41" i="7" s="1"/>
  <c r="Y9" i="7"/>
  <c r="Z9" i="7" s="1"/>
  <c r="Y96" i="7"/>
  <c r="Z96" i="7" s="1"/>
  <c r="Y64" i="7"/>
  <c r="Z64" i="7" s="1"/>
  <c r="Y32" i="7"/>
  <c r="Z32" i="7" s="1"/>
  <c r="Y123" i="7"/>
  <c r="Y107" i="7"/>
  <c r="Z107" i="7" s="1"/>
  <c r="Y91" i="7"/>
  <c r="Z91" i="7" s="1"/>
  <c r="Y75" i="7"/>
  <c r="Z75" i="7" s="1"/>
  <c r="Y59" i="7"/>
  <c r="Z59" i="7" s="1"/>
  <c r="Y43" i="7"/>
  <c r="Z43" i="7" s="1"/>
  <c r="Y27" i="7"/>
  <c r="Z27" i="7" s="1"/>
  <c r="Y11" i="7"/>
  <c r="Z11" i="7" s="1"/>
  <c r="Y114" i="7"/>
  <c r="Z114" i="7" s="1"/>
  <c r="Y98" i="7"/>
  <c r="Z98" i="7" s="1"/>
  <c r="Y82" i="7"/>
  <c r="Z82" i="7" s="1"/>
  <c r="Y66" i="7"/>
  <c r="Z66" i="7" s="1"/>
  <c r="Y50" i="7"/>
  <c r="Z50" i="7" s="1"/>
  <c r="Y34" i="7"/>
  <c r="Z34" i="7" s="1"/>
  <c r="Y18" i="7"/>
  <c r="Z18" i="7" s="1"/>
  <c r="Y61" i="7"/>
  <c r="Z61" i="7" s="1"/>
  <c r="Y13" i="7"/>
  <c r="Z13" i="7" s="1"/>
  <c r="T12" i="9"/>
  <c r="T13" i="9"/>
  <c r="T14" i="9"/>
  <c r="T15" i="9"/>
  <c r="X12" i="9" s="1"/>
  <c r="X14" i="9" s="1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4" i="9"/>
  <c r="T5" i="9"/>
  <c r="T6" i="9"/>
  <c r="T7" i="9"/>
  <c r="X2" i="9" s="1"/>
  <c r="X4" i="9" s="1"/>
  <c r="T8" i="9"/>
  <c r="T11" i="9"/>
  <c r="T3" i="9"/>
  <c r="N7" i="9"/>
  <c r="N6" i="9"/>
  <c r="X18" i="9"/>
  <c r="X19" i="9" s="1"/>
  <c r="X16" i="9"/>
  <c r="X17" i="9" s="1"/>
  <c r="X13" i="9"/>
  <c r="X15" i="9" s="1"/>
  <c r="X8" i="9"/>
  <c r="X9" i="9" s="1"/>
  <c r="X6" i="9"/>
  <c r="X7" i="9" s="1"/>
  <c r="X3" i="9"/>
  <c r="X5" i="9" s="1"/>
  <c r="S132" i="9"/>
  <c r="S131" i="9"/>
  <c r="S130" i="9"/>
  <c r="S129" i="9"/>
  <c r="S128" i="9"/>
  <c r="S127" i="9"/>
  <c r="S126" i="9"/>
  <c r="S125" i="9"/>
  <c r="S124" i="9"/>
  <c r="S123" i="9"/>
  <c r="S122" i="9"/>
  <c r="S121" i="9"/>
  <c r="S120" i="9"/>
  <c r="S119" i="9"/>
  <c r="S118" i="9"/>
  <c r="S117" i="9"/>
  <c r="S116" i="9"/>
  <c r="S115" i="9"/>
  <c r="S114" i="9"/>
  <c r="S113" i="9"/>
  <c r="S112" i="9"/>
  <c r="S111" i="9"/>
  <c r="S110" i="9"/>
  <c r="S109" i="9"/>
  <c r="S108" i="9"/>
  <c r="S107" i="9"/>
  <c r="S106" i="9"/>
  <c r="S105" i="9"/>
  <c r="S104" i="9"/>
  <c r="S103" i="9"/>
  <c r="S102" i="9"/>
  <c r="S101" i="9"/>
  <c r="S100" i="9"/>
  <c r="S99" i="9"/>
  <c r="S98" i="9"/>
  <c r="S97" i="9"/>
  <c r="S96" i="9"/>
  <c r="S95" i="9"/>
  <c r="S94" i="9"/>
  <c r="S93" i="9"/>
  <c r="S92" i="9"/>
  <c r="S91" i="9"/>
  <c r="S90" i="9"/>
  <c r="S89" i="9"/>
  <c r="S88" i="9"/>
  <c r="S87" i="9"/>
  <c r="S86" i="9"/>
  <c r="S85" i="9"/>
  <c r="S84" i="9"/>
  <c r="S83" i="9"/>
  <c r="S82" i="9"/>
  <c r="S81" i="9"/>
  <c r="S80" i="9"/>
  <c r="S79" i="9"/>
  <c r="S78" i="9"/>
  <c r="S77" i="9"/>
  <c r="S76" i="9"/>
  <c r="S75" i="9"/>
  <c r="S74" i="9"/>
  <c r="S73" i="9"/>
  <c r="S72" i="9"/>
  <c r="S71" i="9"/>
  <c r="S70" i="9"/>
  <c r="S69" i="9"/>
  <c r="S68" i="9"/>
  <c r="S67" i="9"/>
  <c r="S66" i="9"/>
  <c r="S65" i="9"/>
  <c r="S64" i="9"/>
  <c r="S63" i="9"/>
  <c r="S62" i="9"/>
  <c r="S61" i="9"/>
  <c r="S60" i="9"/>
  <c r="S59" i="9"/>
  <c r="S58" i="9"/>
  <c r="S57" i="9"/>
  <c r="S56" i="9"/>
  <c r="S55" i="9"/>
  <c r="S54" i="9"/>
  <c r="S53" i="9"/>
  <c r="S52" i="9"/>
  <c r="S51" i="9"/>
  <c r="S50" i="9"/>
  <c r="S49" i="9"/>
  <c r="S48" i="9"/>
  <c r="S47" i="9"/>
  <c r="S46" i="9"/>
  <c r="S45" i="9"/>
  <c r="S44" i="9"/>
  <c r="S43" i="9"/>
  <c r="S42" i="9"/>
  <c r="S41" i="9"/>
  <c r="S40" i="9"/>
  <c r="S39" i="9"/>
  <c r="S38" i="9"/>
  <c r="S37" i="9"/>
  <c r="S36" i="9"/>
  <c r="S35" i="9"/>
  <c r="S34" i="9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8" i="9"/>
  <c r="S7" i="9"/>
  <c r="S6" i="9"/>
  <c r="S5" i="9"/>
  <c r="S4" i="9"/>
  <c r="S3" i="9"/>
  <c r="G244" i="9"/>
  <c r="H244" i="9" s="1"/>
  <c r="I244" i="9" s="1"/>
  <c r="J244" i="9" s="1"/>
  <c r="C244" i="9"/>
  <c r="J243" i="9"/>
  <c r="G243" i="9"/>
  <c r="H243" i="9" s="1"/>
  <c r="I243" i="9" s="1"/>
  <c r="C243" i="9"/>
  <c r="G242" i="9"/>
  <c r="H242" i="9" s="1"/>
  <c r="I242" i="9" s="1"/>
  <c r="J242" i="9" s="1"/>
  <c r="C242" i="9"/>
  <c r="J241" i="9"/>
  <c r="G241" i="9"/>
  <c r="H241" i="9" s="1"/>
  <c r="I241" i="9" s="1"/>
  <c r="C241" i="9"/>
  <c r="G240" i="9"/>
  <c r="H240" i="9" s="1"/>
  <c r="I240" i="9" s="1"/>
  <c r="J240" i="9" s="1"/>
  <c r="C240" i="9"/>
  <c r="J239" i="9"/>
  <c r="G239" i="9"/>
  <c r="H239" i="9" s="1"/>
  <c r="I239" i="9" s="1"/>
  <c r="C239" i="9"/>
  <c r="G238" i="9"/>
  <c r="H238" i="9" s="1"/>
  <c r="I238" i="9" s="1"/>
  <c r="J238" i="9" s="1"/>
  <c r="C238" i="9"/>
  <c r="J237" i="9"/>
  <c r="G237" i="9"/>
  <c r="H237" i="9" s="1"/>
  <c r="I237" i="9" s="1"/>
  <c r="C237" i="9"/>
  <c r="G236" i="9"/>
  <c r="H236" i="9" s="1"/>
  <c r="I236" i="9" s="1"/>
  <c r="J236" i="9" s="1"/>
  <c r="C236" i="9"/>
  <c r="J235" i="9"/>
  <c r="G235" i="9"/>
  <c r="H235" i="9" s="1"/>
  <c r="I235" i="9" s="1"/>
  <c r="C235" i="9"/>
  <c r="G234" i="9"/>
  <c r="H234" i="9" s="1"/>
  <c r="I234" i="9" s="1"/>
  <c r="J234" i="9" s="1"/>
  <c r="C234" i="9"/>
  <c r="J233" i="9"/>
  <c r="G233" i="9"/>
  <c r="H233" i="9" s="1"/>
  <c r="I233" i="9" s="1"/>
  <c r="C233" i="9"/>
  <c r="G232" i="9"/>
  <c r="H232" i="9" s="1"/>
  <c r="I232" i="9" s="1"/>
  <c r="J232" i="9" s="1"/>
  <c r="C232" i="9"/>
  <c r="J231" i="9"/>
  <c r="G231" i="9"/>
  <c r="H231" i="9" s="1"/>
  <c r="I231" i="9" s="1"/>
  <c r="C231" i="9"/>
  <c r="G230" i="9"/>
  <c r="H230" i="9" s="1"/>
  <c r="I230" i="9" s="1"/>
  <c r="J230" i="9" s="1"/>
  <c r="C230" i="9"/>
  <c r="J229" i="9"/>
  <c r="G229" i="9"/>
  <c r="H229" i="9" s="1"/>
  <c r="I229" i="9" s="1"/>
  <c r="C229" i="9"/>
  <c r="G228" i="9"/>
  <c r="H228" i="9" s="1"/>
  <c r="I228" i="9" s="1"/>
  <c r="J228" i="9" s="1"/>
  <c r="C228" i="9"/>
  <c r="J227" i="9"/>
  <c r="G227" i="9"/>
  <c r="H227" i="9" s="1"/>
  <c r="I227" i="9" s="1"/>
  <c r="C227" i="9"/>
  <c r="G226" i="9"/>
  <c r="H226" i="9" s="1"/>
  <c r="I226" i="9" s="1"/>
  <c r="J226" i="9" s="1"/>
  <c r="C226" i="9"/>
  <c r="J225" i="9"/>
  <c r="G225" i="9"/>
  <c r="H225" i="9" s="1"/>
  <c r="I225" i="9" s="1"/>
  <c r="C225" i="9"/>
  <c r="G224" i="9"/>
  <c r="H224" i="9" s="1"/>
  <c r="I224" i="9" s="1"/>
  <c r="J224" i="9" s="1"/>
  <c r="C224" i="9"/>
  <c r="J223" i="9"/>
  <c r="G223" i="9"/>
  <c r="H223" i="9" s="1"/>
  <c r="I223" i="9" s="1"/>
  <c r="C223" i="9"/>
  <c r="H222" i="9"/>
  <c r="I222" i="9" s="1"/>
  <c r="J222" i="9" s="1"/>
  <c r="G222" i="9"/>
  <c r="C222" i="9"/>
  <c r="H221" i="9"/>
  <c r="I221" i="9" s="1"/>
  <c r="J221" i="9" s="1"/>
  <c r="G221" i="9"/>
  <c r="C221" i="9"/>
  <c r="H220" i="9"/>
  <c r="I220" i="9" s="1"/>
  <c r="J220" i="9" s="1"/>
  <c r="G220" i="9"/>
  <c r="C220" i="9"/>
  <c r="H219" i="9"/>
  <c r="I219" i="9" s="1"/>
  <c r="J219" i="9" s="1"/>
  <c r="G219" i="9"/>
  <c r="C219" i="9"/>
  <c r="H218" i="9"/>
  <c r="I218" i="9" s="1"/>
  <c r="J218" i="9" s="1"/>
  <c r="G218" i="9"/>
  <c r="C218" i="9"/>
  <c r="H217" i="9"/>
  <c r="I217" i="9" s="1"/>
  <c r="J217" i="9" s="1"/>
  <c r="G217" i="9"/>
  <c r="C217" i="9"/>
  <c r="H216" i="9"/>
  <c r="I216" i="9" s="1"/>
  <c r="J216" i="9" s="1"/>
  <c r="G216" i="9"/>
  <c r="C216" i="9"/>
  <c r="H215" i="9"/>
  <c r="I215" i="9" s="1"/>
  <c r="J215" i="9" s="1"/>
  <c r="G215" i="9"/>
  <c r="C215" i="9"/>
  <c r="H214" i="9"/>
  <c r="I214" i="9" s="1"/>
  <c r="J214" i="9" s="1"/>
  <c r="G214" i="9"/>
  <c r="C214" i="9"/>
  <c r="H213" i="9"/>
  <c r="I213" i="9" s="1"/>
  <c r="J213" i="9" s="1"/>
  <c r="G213" i="9"/>
  <c r="C213" i="9"/>
  <c r="J212" i="9"/>
  <c r="H212" i="9"/>
  <c r="I212" i="9" s="1"/>
  <c r="G212" i="9"/>
  <c r="C212" i="9"/>
  <c r="H211" i="9"/>
  <c r="I211" i="9" s="1"/>
  <c r="J211" i="9" s="1"/>
  <c r="G211" i="9"/>
  <c r="C211" i="9"/>
  <c r="J210" i="9"/>
  <c r="H210" i="9"/>
  <c r="I210" i="9" s="1"/>
  <c r="G210" i="9"/>
  <c r="C210" i="9"/>
  <c r="H209" i="9"/>
  <c r="I209" i="9" s="1"/>
  <c r="J209" i="9" s="1"/>
  <c r="G209" i="9"/>
  <c r="C209" i="9"/>
  <c r="J208" i="9"/>
  <c r="H208" i="9"/>
  <c r="I208" i="9" s="1"/>
  <c r="G208" i="9"/>
  <c r="C208" i="9"/>
  <c r="H207" i="9"/>
  <c r="I207" i="9" s="1"/>
  <c r="J207" i="9" s="1"/>
  <c r="G207" i="9"/>
  <c r="C207" i="9"/>
  <c r="J206" i="9"/>
  <c r="H206" i="9"/>
  <c r="I206" i="9" s="1"/>
  <c r="G206" i="9"/>
  <c r="C206" i="9"/>
  <c r="H205" i="9"/>
  <c r="I205" i="9" s="1"/>
  <c r="J205" i="9" s="1"/>
  <c r="G205" i="9"/>
  <c r="C205" i="9"/>
  <c r="K204" i="9"/>
  <c r="L204" i="9" s="1"/>
  <c r="H204" i="9"/>
  <c r="I204" i="9" s="1"/>
  <c r="J204" i="9" s="1"/>
  <c r="G204" i="9"/>
  <c r="C204" i="9"/>
  <c r="H203" i="9"/>
  <c r="I203" i="9" s="1"/>
  <c r="J203" i="9" s="1"/>
  <c r="G203" i="9"/>
  <c r="C203" i="9"/>
  <c r="G202" i="9"/>
  <c r="H202" i="9" s="1"/>
  <c r="I202" i="9" s="1"/>
  <c r="C202" i="9"/>
  <c r="K201" i="9"/>
  <c r="L201" i="9" s="1"/>
  <c r="G201" i="9"/>
  <c r="H201" i="9" s="1"/>
  <c r="I201" i="9" s="1"/>
  <c r="J201" i="9" s="1"/>
  <c r="C201" i="9"/>
  <c r="G200" i="9"/>
  <c r="H200" i="9" s="1"/>
  <c r="I200" i="9" s="1"/>
  <c r="J200" i="9" s="1"/>
  <c r="C200" i="9"/>
  <c r="K199" i="9"/>
  <c r="L199" i="9" s="1"/>
  <c r="G199" i="9"/>
  <c r="H199" i="9" s="1"/>
  <c r="I199" i="9" s="1"/>
  <c r="J199" i="9" s="1"/>
  <c r="C199" i="9"/>
  <c r="G198" i="9"/>
  <c r="H198" i="9" s="1"/>
  <c r="I198" i="9" s="1"/>
  <c r="C198" i="9"/>
  <c r="K197" i="9"/>
  <c r="L197" i="9" s="1"/>
  <c r="G197" i="9"/>
  <c r="H197" i="9" s="1"/>
  <c r="I197" i="9" s="1"/>
  <c r="J197" i="9" s="1"/>
  <c r="C197" i="9"/>
  <c r="G196" i="9"/>
  <c r="H196" i="9" s="1"/>
  <c r="I196" i="9" s="1"/>
  <c r="J196" i="9" s="1"/>
  <c r="C196" i="9"/>
  <c r="K195" i="9"/>
  <c r="L195" i="9" s="1"/>
  <c r="G195" i="9"/>
  <c r="H195" i="9" s="1"/>
  <c r="I195" i="9" s="1"/>
  <c r="J195" i="9" s="1"/>
  <c r="C195" i="9"/>
  <c r="G194" i="9"/>
  <c r="H194" i="9" s="1"/>
  <c r="I194" i="9" s="1"/>
  <c r="C194" i="9"/>
  <c r="K193" i="9"/>
  <c r="L193" i="9" s="1"/>
  <c r="G193" i="9"/>
  <c r="H193" i="9" s="1"/>
  <c r="I193" i="9" s="1"/>
  <c r="J193" i="9" s="1"/>
  <c r="C193" i="9"/>
  <c r="G192" i="9"/>
  <c r="H192" i="9" s="1"/>
  <c r="I192" i="9" s="1"/>
  <c r="J192" i="9" s="1"/>
  <c r="C192" i="9"/>
  <c r="K191" i="9"/>
  <c r="L191" i="9" s="1"/>
  <c r="G191" i="9"/>
  <c r="H191" i="9" s="1"/>
  <c r="I191" i="9" s="1"/>
  <c r="J191" i="9" s="1"/>
  <c r="C191" i="9"/>
  <c r="G190" i="9"/>
  <c r="H190" i="9" s="1"/>
  <c r="I190" i="9" s="1"/>
  <c r="C190" i="9"/>
  <c r="K189" i="9"/>
  <c r="L189" i="9" s="1"/>
  <c r="G189" i="9"/>
  <c r="H189" i="9" s="1"/>
  <c r="I189" i="9" s="1"/>
  <c r="J189" i="9" s="1"/>
  <c r="C189" i="9"/>
  <c r="G188" i="9"/>
  <c r="H188" i="9" s="1"/>
  <c r="I188" i="9" s="1"/>
  <c r="J188" i="9" s="1"/>
  <c r="C188" i="9"/>
  <c r="K187" i="9"/>
  <c r="L187" i="9" s="1"/>
  <c r="G187" i="9"/>
  <c r="H187" i="9" s="1"/>
  <c r="I187" i="9" s="1"/>
  <c r="J187" i="9" s="1"/>
  <c r="C187" i="9"/>
  <c r="G186" i="9"/>
  <c r="H186" i="9" s="1"/>
  <c r="I186" i="9" s="1"/>
  <c r="C186" i="9"/>
  <c r="K185" i="9"/>
  <c r="L185" i="9" s="1"/>
  <c r="G185" i="9"/>
  <c r="H185" i="9" s="1"/>
  <c r="I185" i="9" s="1"/>
  <c r="J185" i="9" s="1"/>
  <c r="C185" i="9"/>
  <c r="G184" i="9"/>
  <c r="H184" i="9" s="1"/>
  <c r="I184" i="9" s="1"/>
  <c r="J184" i="9" s="1"/>
  <c r="C184" i="9"/>
  <c r="I183" i="9"/>
  <c r="J183" i="9" s="1"/>
  <c r="G183" i="9"/>
  <c r="H183" i="9" s="1"/>
  <c r="C183" i="9"/>
  <c r="G182" i="9"/>
  <c r="H182" i="9" s="1"/>
  <c r="I182" i="9" s="1"/>
  <c r="C182" i="9"/>
  <c r="I181" i="9"/>
  <c r="G181" i="9"/>
  <c r="H181" i="9" s="1"/>
  <c r="C181" i="9"/>
  <c r="G180" i="9"/>
  <c r="H180" i="9" s="1"/>
  <c r="I180" i="9" s="1"/>
  <c r="J180" i="9" s="1"/>
  <c r="C180" i="9"/>
  <c r="I179" i="9"/>
  <c r="J179" i="9" s="1"/>
  <c r="G179" i="9"/>
  <c r="H179" i="9" s="1"/>
  <c r="C179" i="9"/>
  <c r="G178" i="9"/>
  <c r="H178" i="9" s="1"/>
  <c r="I178" i="9" s="1"/>
  <c r="C178" i="9"/>
  <c r="I177" i="9"/>
  <c r="G177" i="9"/>
  <c r="H177" i="9" s="1"/>
  <c r="C177" i="9"/>
  <c r="G176" i="9"/>
  <c r="H176" i="9" s="1"/>
  <c r="I176" i="9" s="1"/>
  <c r="J176" i="9" s="1"/>
  <c r="C176" i="9"/>
  <c r="I175" i="9"/>
  <c r="J175" i="9" s="1"/>
  <c r="G175" i="9"/>
  <c r="H175" i="9" s="1"/>
  <c r="C175" i="9"/>
  <c r="G174" i="9"/>
  <c r="H174" i="9" s="1"/>
  <c r="I174" i="9" s="1"/>
  <c r="C174" i="9"/>
  <c r="J173" i="9"/>
  <c r="G173" i="9"/>
  <c r="H173" i="9" s="1"/>
  <c r="I173" i="9" s="1"/>
  <c r="C173" i="9"/>
  <c r="K173" i="9" s="1"/>
  <c r="L173" i="9" s="1"/>
  <c r="H172" i="9"/>
  <c r="I172" i="9" s="1"/>
  <c r="J172" i="9" s="1"/>
  <c r="G172" i="9"/>
  <c r="C172" i="9"/>
  <c r="K172" i="9" s="1"/>
  <c r="L172" i="9" s="1"/>
  <c r="H171" i="9"/>
  <c r="I171" i="9" s="1"/>
  <c r="J171" i="9" s="1"/>
  <c r="G171" i="9"/>
  <c r="C171" i="9"/>
  <c r="K171" i="9" s="1"/>
  <c r="L171" i="9" s="1"/>
  <c r="H170" i="9"/>
  <c r="I170" i="9" s="1"/>
  <c r="J170" i="9" s="1"/>
  <c r="G170" i="9"/>
  <c r="C170" i="9"/>
  <c r="K170" i="9" s="1"/>
  <c r="L170" i="9" s="1"/>
  <c r="H169" i="9"/>
  <c r="I169" i="9" s="1"/>
  <c r="J169" i="9" s="1"/>
  <c r="G169" i="9"/>
  <c r="C169" i="9"/>
  <c r="K169" i="9" s="1"/>
  <c r="L169" i="9" s="1"/>
  <c r="H168" i="9"/>
  <c r="I168" i="9" s="1"/>
  <c r="J168" i="9" s="1"/>
  <c r="G168" i="9"/>
  <c r="C168" i="9"/>
  <c r="K168" i="9" s="1"/>
  <c r="L168" i="9" s="1"/>
  <c r="H167" i="9"/>
  <c r="I167" i="9" s="1"/>
  <c r="J167" i="9" s="1"/>
  <c r="G167" i="9"/>
  <c r="C167" i="9"/>
  <c r="K167" i="9" s="1"/>
  <c r="L167" i="9" s="1"/>
  <c r="H166" i="9"/>
  <c r="I166" i="9" s="1"/>
  <c r="J166" i="9" s="1"/>
  <c r="G166" i="9"/>
  <c r="C166" i="9"/>
  <c r="K166" i="9" s="1"/>
  <c r="L166" i="9" s="1"/>
  <c r="H165" i="9"/>
  <c r="I165" i="9" s="1"/>
  <c r="J165" i="9" s="1"/>
  <c r="G165" i="9"/>
  <c r="C165" i="9"/>
  <c r="K165" i="9" s="1"/>
  <c r="L165" i="9" s="1"/>
  <c r="H164" i="9"/>
  <c r="I164" i="9" s="1"/>
  <c r="J164" i="9" s="1"/>
  <c r="G164" i="9"/>
  <c r="C164" i="9"/>
  <c r="K164" i="9" s="1"/>
  <c r="L164" i="9" s="1"/>
  <c r="H163" i="9"/>
  <c r="I163" i="9" s="1"/>
  <c r="J163" i="9" s="1"/>
  <c r="G163" i="9"/>
  <c r="C163" i="9"/>
  <c r="K163" i="9" s="1"/>
  <c r="L163" i="9" s="1"/>
  <c r="H162" i="9"/>
  <c r="I162" i="9" s="1"/>
  <c r="J162" i="9" s="1"/>
  <c r="G162" i="9"/>
  <c r="C162" i="9"/>
  <c r="K162" i="9" s="1"/>
  <c r="L162" i="9" s="1"/>
  <c r="H161" i="9"/>
  <c r="I161" i="9" s="1"/>
  <c r="J161" i="9" s="1"/>
  <c r="G161" i="9"/>
  <c r="C161" i="9"/>
  <c r="K161" i="9" s="1"/>
  <c r="L161" i="9" s="1"/>
  <c r="H160" i="9"/>
  <c r="I160" i="9" s="1"/>
  <c r="J160" i="9" s="1"/>
  <c r="G160" i="9"/>
  <c r="C160" i="9"/>
  <c r="K160" i="9" s="1"/>
  <c r="L160" i="9" s="1"/>
  <c r="H159" i="9"/>
  <c r="I159" i="9" s="1"/>
  <c r="J159" i="9" s="1"/>
  <c r="G159" i="9"/>
  <c r="C159" i="9"/>
  <c r="K159" i="9" s="1"/>
  <c r="L159" i="9" s="1"/>
  <c r="H158" i="9"/>
  <c r="I158" i="9" s="1"/>
  <c r="J158" i="9" s="1"/>
  <c r="G158" i="9"/>
  <c r="C158" i="9"/>
  <c r="K158" i="9" s="1"/>
  <c r="L158" i="9" s="1"/>
  <c r="H157" i="9"/>
  <c r="I157" i="9" s="1"/>
  <c r="J157" i="9" s="1"/>
  <c r="G157" i="9"/>
  <c r="C157" i="9"/>
  <c r="K157" i="9" s="1"/>
  <c r="L157" i="9" s="1"/>
  <c r="H156" i="9"/>
  <c r="I156" i="9" s="1"/>
  <c r="J156" i="9" s="1"/>
  <c r="G156" i="9"/>
  <c r="C156" i="9"/>
  <c r="K156" i="9" s="1"/>
  <c r="L156" i="9" s="1"/>
  <c r="H155" i="9"/>
  <c r="I155" i="9" s="1"/>
  <c r="J155" i="9" s="1"/>
  <c r="G155" i="9"/>
  <c r="C155" i="9"/>
  <c r="K155" i="9" s="1"/>
  <c r="L155" i="9" s="1"/>
  <c r="H154" i="9"/>
  <c r="I154" i="9" s="1"/>
  <c r="J154" i="9" s="1"/>
  <c r="G154" i="9"/>
  <c r="C154" i="9"/>
  <c r="K154" i="9" s="1"/>
  <c r="L154" i="9" s="1"/>
  <c r="H153" i="9"/>
  <c r="I153" i="9" s="1"/>
  <c r="J153" i="9" s="1"/>
  <c r="G153" i="9"/>
  <c r="C153" i="9"/>
  <c r="K153" i="9" s="1"/>
  <c r="L153" i="9" s="1"/>
  <c r="H152" i="9"/>
  <c r="I152" i="9" s="1"/>
  <c r="J152" i="9" s="1"/>
  <c r="G152" i="9"/>
  <c r="C152" i="9"/>
  <c r="K152" i="9" s="1"/>
  <c r="L152" i="9" s="1"/>
  <c r="H151" i="9"/>
  <c r="I151" i="9" s="1"/>
  <c r="J151" i="9" s="1"/>
  <c r="G151" i="9"/>
  <c r="C151" i="9"/>
  <c r="K151" i="9" s="1"/>
  <c r="L151" i="9" s="1"/>
  <c r="H150" i="9"/>
  <c r="I150" i="9" s="1"/>
  <c r="J150" i="9" s="1"/>
  <c r="G150" i="9"/>
  <c r="C150" i="9"/>
  <c r="K150" i="9" s="1"/>
  <c r="L150" i="9" s="1"/>
  <c r="H149" i="9"/>
  <c r="I149" i="9" s="1"/>
  <c r="J149" i="9" s="1"/>
  <c r="G149" i="9"/>
  <c r="C149" i="9"/>
  <c r="K149" i="9" s="1"/>
  <c r="L149" i="9" s="1"/>
  <c r="H148" i="9"/>
  <c r="I148" i="9" s="1"/>
  <c r="J148" i="9" s="1"/>
  <c r="G148" i="9"/>
  <c r="C148" i="9"/>
  <c r="K148" i="9" s="1"/>
  <c r="L148" i="9" s="1"/>
  <c r="H147" i="9"/>
  <c r="I147" i="9" s="1"/>
  <c r="J147" i="9" s="1"/>
  <c r="G147" i="9"/>
  <c r="C147" i="9"/>
  <c r="K147" i="9" s="1"/>
  <c r="L147" i="9" s="1"/>
  <c r="H146" i="9"/>
  <c r="I146" i="9" s="1"/>
  <c r="J146" i="9" s="1"/>
  <c r="G146" i="9"/>
  <c r="C146" i="9"/>
  <c r="K146" i="9" s="1"/>
  <c r="L146" i="9" s="1"/>
  <c r="H145" i="9"/>
  <c r="I145" i="9" s="1"/>
  <c r="J145" i="9" s="1"/>
  <c r="G145" i="9"/>
  <c r="C145" i="9"/>
  <c r="K145" i="9" s="1"/>
  <c r="L145" i="9" s="1"/>
  <c r="H144" i="9"/>
  <c r="I144" i="9" s="1"/>
  <c r="J144" i="9" s="1"/>
  <c r="G144" i="9"/>
  <c r="C144" i="9"/>
  <c r="K144" i="9" s="1"/>
  <c r="L144" i="9" s="1"/>
  <c r="H143" i="9"/>
  <c r="I143" i="9" s="1"/>
  <c r="J143" i="9" s="1"/>
  <c r="G143" i="9"/>
  <c r="C143" i="9"/>
  <c r="K143" i="9" s="1"/>
  <c r="L143" i="9" s="1"/>
  <c r="H142" i="9"/>
  <c r="I142" i="9" s="1"/>
  <c r="J142" i="9" s="1"/>
  <c r="G142" i="9"/>
  <c r="C142" i="9"/>
  <c r="K142" i="9" s="1"/>
  <c r="L142" i="9" s="1"/>
  <c r="H141" i="9"/>
  <c r="I141" i="9" s="1"/>
  <c r="J141" i="9" s="1"/>
  <c r="G141" i="9"/>
  <c r="C141" i="9"/>
  <c r="K141" i="9" s="1"/>
  <c r="L141" i="9" s="1"/>
  <c r="H140" i="9"/>
  <c r="I140" i="9" s="1"/>
  <c r="J140" i="9" s="1"/>
  <c r="G140" i="9"/>
  <c r="C140" i="9"/>
  <c r="K140" i="9" s="1"/>
  <c r="L140" i="9" s="1"/>
  <c r="H139" i="9"/>
  <c r="I139" i="9" s="1"/>
  <c r="J139" i="9" s="1"/>
  <c r="G139" i="9"/>
  <c r="C139" i="9"/>
  <c r="K139" i="9" s="1"/>
  <c r="L139" i="9" s="1"/>
  <c r="H138" i="9"/>
  <c r="I138" i="9" s="1"/>
  <c r="J138" i="9" s="1"/>
  <c r="G138" i="9"/>
  <c r="C138" i="9"/>
  <c r="K138" i="9" s="1"/>
  <c r="L138" i="9" s="1"/>
  <c r="H137" i="9"/>
  <c r="I137" i="9" s="1"/>
  <c r="J137" i="9" s="1"/>
  <c r="G137" i="9"/>
  <c r="C137" i="9"/>
  <c r="H136" i="9"/>
  <c r="I136" i="9" s="1"/>
  <c r="J136" i="9" s="1"/>
  <c r="G136" i="9"/>
  <c r="C136" i="9"/>
  <c r="H135" i="9"/>
  <c r="I135" i="9" s="1"/>
  <c r="J135" i="9" s="1"/>
  <c r="G135" i="9"/>
  <c r="C135" i="9"/>
  <c r="K135" i="9" s="1"/>
  <c r="L135" i="9" s="1"/>
  <c r="H134" i="9"/>
  <c r="I134" i="9" s="1"/>
  <c r="J134" i="9" s="1"/>
  <c r="G134" i="9"/>
  <c r="C134" i="9"/>
  <c r="K134" i="9" s="1"/>
  <c r="L134" i="9" s="1"/>
  <c r="H133" i="9"/>
  <c r="I133" i="9" s="1"/>
  <c r="J133" i="9" s="1"/>
  <c r="G133" i="9"/>
  <c r="C133" i="9"/>
  <c r="J132" i="9"/>
  <c r="H132" i="9"/>
  <c r="I132" i="9" s="1"/>
  <c r="G132" i="9"/>
  <c r="C132" i="9"/>
  <c r="H131" i="9"/>
  <c r="I131" i="9" s="1"/>
  <c r="J131" i="9" s="1"/>
  <c r="G131" i="9"/>
  <c r="C131" i="9"/>
  <c r="J130" i="9"/>
  <c r="H130" i="9"/>
  <c r="I130" i="9" s="1"/>
  <c r="G130" i="9"/>
  <c r="C130" i="9"/>
  <c r="H129" i="9"/>
  <c r="I129" i="9" s="1"/>
  <c r="J129" i="9" s="1"/>
  <c r="G129" i="9"/>
  <c r="C129" i="9"/>
  <c r="J128" i="9"/>
  <c r="H128" i="9"/>
  <c r="I128" i="9" s="1"/>
  <c r="G128" i="9"/>
  <c r="C128" i="9"/>
  <c r="H127" i="9"/>
  <c r="I127" i="9" s="1"/>
  <c r="J127" i="9" s="1"/>
  <c r="G127" i="9"/>
  <c r="C127" i="9"/>
  <c r="J126" i="9"/>
  <c r="H126" i="9"/>
  <c r="I126" i="9" s="1"/>
  <c r="G126" i="9"/>
  <c r="C126" i="9"/>
  <c r="H125" i="9"/>
  <c r="I125" i="9" s="1"/>
  <c r="J125" i="9" s="1"/>
  <c r="G125" i="9"/>
  <c r="C125" i="9"/>
  <c r="J124" i="9"/>
  <c r="H124" i="9"/>
  <c r="I124" i="9" s="1"/>
  <c r="G124" i="9"/>
  <c r="C124" i="9"/>
  <c r="H123" i="9"/>
  <c r="I123" i="9" s="1"/>
  <c r="J123" i="9" s="1"/>
  <c r="G123" i="9"/>
  <c r="C123" i="9"/>
  <c r="J122" i="9"/>
  <c r="H122" i="9"/>
  <c r="I122" i="9" s="1"/>
  <c r="G122" i="9"/>
  <c r="C122" i="9"/>
  <c r="H121" i="9"/>
  <c r="I121" i="9" s="1"/>
  <c r="J121" i="9" s="1"/>
  <c r="G121" i="9"/>
  <c r="C121" i="9"/>
  <c r="J120" i="9"/>
  <c r="H120" i="9"/>
  <c r="I120" i="9" s="1"/>
  <c r="G120" i="9"/>
  <c r="C120" i="9"/>
  <c r="H119" i="9"/>
  <c r="I119" i="9" s="1"/>
  <c r="J119" i="9" s="1"/>
  <c r="G119" i="9"/>
  <c r="C119" i="9"/>
  <c r="J118" i="9"/>
  <c r="H118" i="9"/>
  <c r="I118" i="9" s="1"/>
  <c r="G118" i="9"/>
  <c r="C118" i="9"/>
  <c r="H117" i="9"/>
  <c r="I117" i="9" s="1"/>
  <c r="J117" i="9" s="1"/>
  <c r="G117" i="9"/>
  <c r="C117" i="9"/>
  <c r="J116" i="9"/>
  <c r="H116" i="9"/>
  <c r="I116" i="9" s="1"/>
  <c r="G116" i="9"/>
  <c r="C116" i="9"/>
  <c r="H115" i="9"/>
  <c r="I115" i="9" s="1"/>
  <c r="J115" i="9" s="1"/>
  <c r="G115" i="9"/>
  <c r="C115" i="9"/>
  <c r="J114" i="9"/>
  <c r="H114" i="9"/>
  <c r="I114" i="9" s="1"/>
  <c r="G114" i="9"/>
  <c r="C114" i="9"/>
  <c r="H113" i="9"/>
  <c r="I113" i="9" s="1"/>
  <c r="J113" i="9" s="1"/>
  <c r="G113" i="9"/>
  <c r="C113" i="9"/>
  <c r="J112" i="9"/>
  <c r="H112" i="9"/>
  <c r="I112" i="9" s="1"/>
  <c r="G112" i="9"/>
  <c r="C112" i="9"/>
  <c r="H111" i="9"/>
  <c r="I111" i="9" s="1"/>
  <c r="J111" i="9" s="1"/>
  <c r="G111" i="9"/>
  <c r="C111" i="9"/>
  <c r="J110" i="9"/>
  <c r="H110" i="9"/>
  <c r="I110" i="9" s="1"/>
  <c r="G110" i="9"/>
  <c r="C110" i="9"/>
  <c r="H109" i="9"/>
  <c r="I109" i="9" s="1"/>
  <c r="J109" i="9" s="1"/>
  <c r="G109" i="9"/>
  <c r="C109" i="9"/>
  <c r="J108" i="9"/>
  <c r="H108" i="9"/>
  <c r="I108" i="9" s="1"/>
  <c r="G108" i="9"/>
  <c r="C108" i="9"/>
  <c r="H107" i="9"/>
  <c r="I107" i="9" s="1"/>
  <c r="J107" i="9" s="1"/>
  <c r="G107" i="9"/>
  <c r="C107" i="9"/>
  <c r="J106" i="9"/>
  <c r="H106" i="9"/>
  <c r="I106" i="9" s="1"/>
  <c r="G106" i="9"/>
  <c r="C106" i="9"/>
  <c r="H105" i="9"/>
  <c r="I105" i="9" s="1"/>
  <c r="J105" i="9" s="1"/>
  <c r="G105" i="9"/>
  <c r="C105" i="9"/>
  <c r="J104" i="9"/>
  <c r="H104" i="9"/>
  <c r="I104" i="9" s="1"/>
  <c r="G104" i="9"/>
  <c r="C104" i="9"/>
  <c r="H103" i="9"/>
  <c r="I103" i="9" s="1"/>
  <c r="J103" i="9" s="1"/>
  <c r="G103" i="9"/>
  <c r="C103" i="9"/>
  <c r="J102" i="9"/>
  <c r="H102" i="9"/>
  <c r="I102" i="9" s="1"/>
  <c r="G102" i="9"/>
  <c r="C102" i="9"/>
  <c r="H101" i="9"/>
  <c r="I101" i="9" s="1"/>
  <c r="J101" i="9" s="1"/>
  <c r="G101" i="9"/>
  <c r="C101" i="9"/>
  <c r="J100" i="9"/>
  <c r="H100" i="9"/>
  <c r="I100" i="9" s="1"/>
  <c r="G100" i="9"/>
  <c r="C100" i="9"/>
  <c r="H99" i="9"/>
  <c r="I99" i="9" s="1"/>
  <c r="J99" i="9" s="1"/>
  <c r="G99" i="9"/>
  <c r="C99" i="9"/>
  <c r="J98" i="9"/>
  <c r="H98" i="9"/>
  <c r="I98" i="9" s="1"/>
  <c r="G98" i="9"/>
  <c r="C98" i="9"/>
  <c r="H97" i="9"/>
  <c r="I97" i="9" s="1"/>
  <c r="J97" i="9" s="1"/>
  <c r="G97" i="9"/>
  <c r="C97" i="9"/>
  <c r="J96" i="9"/>
  <c r="H96" i="9"/>
  <c r="I96" i="9" s="1"/>
  <c r="G96" i="9"/>
  <c r="C96" i="9"/>
  <c r="H95" i="9"/>
  <c r="I95" i="9" s="1"/>
  <c r="J95" i="9" s="1"/>
  <c r="G95" i="9"/>
  <c r="C95" i="9"/>
  <c r="H94" i="9"/>
  <c r="I94" i="9" s="1"/>
  <c r="J94" i="9" s="1"/>
  <c r="G94" i="9"/>
  <c r="C94" i="9"/>
  <c r="J93" i="9"/>
  <c r="H93" i="9"/>
  <c r="I93" i="9" s="1"/>
  <c r="G93" i="9"/>
  <c r="C93" i="9"/>
  <c r="H92" i="9"/>
  <c r="I92" i="9" s="1"/>
  <c r="J92" i="9" s="1"/>
  <c r="G92" i="9"/>
  <c r="C92" i="9"/>
  <c r="J91" i="9"/>
  <c r="H91" i="9"/>
  <c r="I91" i="9" s="1"/>
  <c r="G91" i="9"/>
  <c r="C91" i="9"/>
  <c r="H90" i="9"/>
  <c r="I90" i="9" s="1"/>
  <c r="J90" i="9" s="1"/>
  <c r="G90" i="9"/>
  <c r="C90" i="9"/>
  <c r="J89" i="9"/>
  <c r="H89" i="9"/>
  <c r="I89" i="9" s="1"/>
  <c r="G89" i="9"/>
  <c r="C89" i="9"/>
  <c r="H88" i="9"/>
  <c r="I88" i="9" s="1"/>
  <c r="J88" i="9" s="1"/>
  <c r="G88" i="9"/>
  <c r="C88" i="9"/>
  <c r="J87" i="9"/>
  <c r="H87" i="9"/>
  <c r="I87" i="9" s="1"/>
  <c r="G87" i="9"/>
  <c r="C87" i="9"/>
  <c r="H86" i="9"/>
  <c r="I86" i="9" s="1"/>
  <c r="J86" i="9" s="1"/>
  <c r="G86" i="9"/>
  <c r="C86" i="9"/>
  <c r="J85" i="9"/>
  <c r="H85" i="9"/>
  <c r="I85" i="9" s="1"/>
  <c r="G85" i="9"/>
  <c r="C85" i="9"/>
  <c r="H84" i="9"/>
  <c r="I84" i="9" s="1"/>
  <c r="J84" i="9" s="1"/>
  <c r="G84" i="9"/>
  <c r="C84" i="9"/>
  <c r="J83" i="9"/>
  <c r="H83" i="9"/>
  <c r="I83" i="9" s="1"/>
  <c r="G83" i="9"/>
  <c r="C83" i="9"/>
  <c r="H82" i="9"/>
  <c r="I82" i="9" s="1"/>
  <c r="J82" i="9" s="1"/>
  <c r="G82" i="9"/>
  <c r="C82" i="9"/>
  <c r="J81" i="9"/>
  <c r="H81" i="9"/>
  <c r="I81" i="9" s="1"/>
  <c r="G81" i="9"/>
  <c r="C81" i="9"/>
  <c r="H80" i="9"/>
  <c r="I80" i="9" s="1"/>
  <c r="J80" i="9" s="1"/>
  <c r="G80" i="9"/>
  <c r="C80" i="9"/>
  <c r="J79" i="9"/>
  <c r="H79" i="9"/>
  <c r="I79" i="9" s="1"/>
  <c r="G79" i="9"/>
  <c r="C79" i="9"/>
  <c r="H78" i="9"/>
  <c r="I78" i="9" s="1"/>
  <c r="J78" i="9" s="1"/>
  <c r="G78" i="9"/>
  <c r="C78" i="9"/>
  <c r="J77" i="9"/>
  <c r="H77" i="9"/>
  <c r="I77" i="9" s="1"/>
  <c r="G77" i="9"/>
  <c r="C77" i="9"/>
  <c r="H76" i="9"/>
  <c r="I76" i="9" s="1"/>
  <c r="J76" i="9" s="1"/>
  <c r="G76" i="9"/>
  <c r="C76" i="9"/>
  <c r="J75" i="9"/>
  <c r="H75" i="9"/>
  <c r="I75" i="9" s="1"/>
  <c r="G75" i="9"/>
  <c r="C75" i="9"/>
  <c r="H74" i="9"/>
  <c r="I74" i="9" s="1"/>
  <c r="J74" i="9" s="1"/>
  <c r="G74" i="9"/>
  <c r="C74" i="9"/>
  <c r="J73" i="9"/>
  <c r="H73" i="9"/>
  <c r="I73" i="9" s="1"/>
  <c r="G73" i="9"/>
  <c r="C73" i="9"/>
  <c r="H72" i="9"/>
  <c r="I72" i="9" s="1"/>
  <c r="J72" i="9" s="1"/>
  <c r="G72" i="9"/>
  <c r="C72" i="9"/>
  <c r="J71" i="9"/>
  <c r="H71" i="9"/>
  <c r="I71" i="9" s="1"/>
  <c r="G71" i="9"/>
  <c r="C71" i="9"/>
  <c r="H70" i="9"/>
  <c r="I70" i="9" s="1"/>
  <c r="J70" i="9" s="1"/>
  <c r="G70" i="9"/>
  <c r="C70" i="9"/>
  <c r="J69" i="9"/>
  <c r="H69" i="9"/>
  <c r="I69" i="9" s="1"/>
  <c r="G69" i="9"/>
  <c r="C69" i="9"/>
  <c r="H68" i="9"/>
  <c r="I68" i="9" s="1"/>
  <c r="J68" i="9" s="1"/>
  <c r="G68" i="9"/>
  <c r="C68" i="9"/>
  <c r="J67" i="9"/>
  <c r="H67" i="9"/>
  <c r="I67" i="9" s="1"/>
  <c r="G67" i="9"/>
  <c r="C67" i="9"/>
  <c r="H66" i="9"/>
  <c r="I66" i="9" s="1"/>
  <c r="J66" i="9" s="1"/>
  <c r="G66" i="9"/>
  <c r="C66" i="9"/>
  <c r="J65" i="9"/>
  <c r="H65" i="9"/>
  <c r="I65" i="9" s="1"/>
  <c r="G65" i="9"/>
  <c r="C65" i="9"/>
  <c r="H64" i="9"/>
  <c r="I64" i="9" s="1"/>
  <c r="J64" i="9" s="1"/>
  <c r="G64" i="9"/>
  <c r="C64" i="9"/>
  <c r="J63" i="9"/>
  <c r="H63" i="9"/>
  <c r="I63" i="9" s="1"/>
  <c r="G63" i="9"/>
  <c r="C63" i="9"/>
  <c r="H62" i="9"/>
  <c r="I62" i="9" s="1"/>
  <c r="J62" i="9" s="1"/>
  <c r="G62" i="9"/>
  <c r="C62" i="9"/>
  <c r="J61" i="9"/>
  <c r="H61" i="9"/>
  <c r="I61" i="9" s="1"/>
  <c r="G61" i="9"/>
  <c r="C61" i="9"/>
  <c r="H60" i="9"/>
  <c r="I60" i="9" s="1"/>
  <c r="J60" i="9" s="1"/>
  <c r="G60" i="9"/>
  <c r="C60" i="9"/>
  <c r="J59" i="9"/>
  <c r="H59" i="9"/>
  <c r="I59" i="9" s="1"/>
  <c r="G59" i="9"/>
  <c r="C59" i="9"/>
  <c r="H58" i="9"/>
  <c r="I58" i="9" s="1"/>
  <c r="J58" i="9" s="1"/>
  <c r="G58" i="9"/>
  <c r="C58" i="9"/>
  <c r="J57" i="9"/>
  <c r="H57" i="9"/>
  <c r="I57" i="9" s="1"/>
  <c r="G57" i="9"/>
  <c r="C57" i="9"/>
  <c r="H56" i="9"/>
  <c r="I56" i="9" s="1"/>
  <c r="J56" i="9" s="1"/>
  <c r="G56" i="9"/>
  <c r="C56" i="9"/>
  <c r="J55" i="9"/>
  <c r="H55" i="9"/>
  <c r="I55" i="9" s="1"/>
  <c r="G55" i="9"/>
  <c r="C55" i="9"/>
  <c r="H54" i="9"/>
  <c r="I54" i="9" s="1"/>
  <c r="J54" i="9" s="1"/>
  <c r="G54" i="9"/>
  <c r="C54" i="9"/>
  <c r="J53" i="9"/>
  <c r="H53" i="9"/>
  <c r="I53" i="9" s="1"/>
  <c r="G53" i="9"/>
  <c r="C53" i="9"/>
  <c r="H52" i="9"/>
  <c r="I52" i="9" s="1"/>
  <c r="J52" i="9" s="1"/>
  <c r="G52" i="9"/>
  <c r="C52" i="9"/>
  <c r="J51" i="9"/>
  <c r="H51" i="9"/>
  <c r="I51" i="9" s="1"/>
  <c r="G51" i="9"/>
  <c r="C51" i="9"/>
  <c r="H50" i="9"/>
  <c r="I50" i="9" s="1"/>
  <c r="J50" i="9" s="1"/>
  <c r="G50" i="9"/>
  <c r="C50" i="9"/>
  <c r="J49" i="9"/>
  <c r="H49" i="9"/>
  <c r="I49" i="9" s="1"/>
  <c r="G49" i="9"/>
  <c r="C49" i="9"/>
  <c r="H48" i="9"/>
  <c r="I48" i="9" s="1"/>
  <c r="J48" i="9" s="1"/>
  <c r="G48" i="9"/>
  <c r="C48" i="9"/>
  <c r="J47" i="9"/>
  <c r="H47" i="9"/>
  <c r="I47" i="9" s="1"/>
  <c r="G47" i="9"/>
  <c r="C47" i="9"/>
  <c r="H46" i="9"/>
  <c r="I46" i="9" s="1"/>
  <c r="J46" i="9" s="1"/>
  <c r="G46" i="9"/>
  <c r="C46" i="9"/>
  <c r="J45" i="9"/>
  <c r="H45" i="9"/>
  <c r="I45" i="9" s="1"/>
  <c r="G45" i="9"/>
  <c r="C45" i="9"/>
  <c r="H44" i="9"/>
  <c r="I44" i="9" s="1"/>
  <c r="J44" i="9" s="1"/>
  <c r="G44" i="9"/>
  <c r="C44" i="9"/>
  <c r="J43" i="9"/>
  <c r="H43" i="9"/>
  <c r="I43" i="9" s="1"/>
  <c r="G43" i="9"/>
  <c r="C43" i="9"/>
  <c r="H42" i="9"/>
  <c r="I42" i="9" s="1"/>
  <c r="J42" i="9" s="1"/>
  <c r="G42" i="9"/>
  <c r="C42" i="9"/>
  <c r="H41" i="9"/>
  <c r="I41" i="9" s="1"/>
  <c r="J41" i="9" s="1"/>
  <c r="G41" i="9"/>
  <c r="C41" i="9"/>
  <c r="K41" i="9" s="1"/>
  <c r="L41" i="9" s="1"/>
  <c r="H40" i="9"/>
  <c r="I40" i="9" s="1"/>
  <c r="J40" i="9" s="1"/>
  <c r="G40" i="9"/>
  <c r="C40" i="9"/>
  <c r="H39" i="9"/>
  <c r="I39" i="9" s="1"/>
  <c r="J39" i="9" s="1"/>
  <c r="G39" i="9"/>
  <c r="C39" i="9"/>
  <c r="H38" i="9"/>
  <c r="I38" i="9" s="1"/>
  <c r="J38" i="9" s="1"/>
  <c r="G38" i="9"/>
  <c r="C38" i="9"/>
  <c r="H37" i="9"/>
  <c r="I37" i="9" s="1"/>
  <c r="J37" i="9" s="1"/>
  <c r="G37" i="9"/>
  <c r="C37" i="9"/>
  <c r="K37" i="9" s="1"/>
  <c r="L37" i="9" s="1"/>
  <c r="H36" i="9"/>
  <c r="I36" i="9" s="1"/>
  <c r="J36" i="9" s="1"/>
  <c r="G36" i="9"/>
  <c r="C36" i="9"/>
  <c r="H35" i="9"/>
  <c r="I35" i="9" s="1"/>
  <c r="J35" i="9" s="1"/>
  <c r="G35" i="9"/>
  <c r="C35" i="9"/>
  <c r="H34" i="9"/>
  <c r="I34" i="9" s="1"/>
  <c r="J34" i="9" s="1"/>
  <c r="G34" i="9"/>
  <c r="C34" i="9"/>
  <c r="H33" i="9"/>
  <c r="I33" i="9" s="1"/>
  <c r="J33" i="9" s="1"/>
  <c r="G33" i="9"/>
  <c r="C33" i="9"/>
  <c r="K33" i="9" s="1"/>
  <c r="L33" i="9" s="1"/>
  <c r="H32" i="9"/>
  <c r="I32" i="9" s="1"/>
  <c r="J32" i="9" s="1"/>
  <c r="G32" i="9"/>
  <c r="C32" i="9"/>
  <c r="H31" i="9"/>
  <c r="I31" i="9" s="1"/>
  <c r="J31" i="9" s="1"/>
  <c r="G31" i="9"/>
  <c r="C31" i="9"/>
  <c r="H30" i="9"/>
  <c r="I30" i="9" s="1"/>
  <c r="J30" i="9" s="1"/>
  <c r="G30" i="9"/>
  <c r="C30" i="9"/>
  <c r="H29" i="9"/>
  <c r="I29" i="9" s="1"/>
  <c r="J29" i="9" s="1"/>
  <c r="G29" i="9"/>
  <c r="C29" i="9"/>
  <c r="K29" i="9" s="1"/>
  <c r="L29" i="9" s="1"/>
  <c r="H28" i="9"/>
  <c r="I28" i="9" s="1"/>
  <c r="J28" i="9" s="1"/>
  <c r="G28" i="9"/>
  <c r="C28" i="9"/>
  <c r="H27" i="9"/>
  <c r="I27" i="9" s="1"/>
  <c r="J27" i="9" s="1"/>
  <c r="G27" i="9"/>
  <c r="C27" i="9"/>
  <c r="H26" i="9"/>
  <c r="I26" i="9" s="1"/>
  <c r="J26" i="9" s="1"/>
  <c r="G26" i="9"/>
  <c r="C26" i="9"/>
  <c r="H25" i="9"/>
  <c r="I25" i="9" s="1"/>
  <c r="J25" i="9" s="1"/>
  <c r="G25" i="9"/>
  <c r="C25" i="9"/>
  <c r="K25" i="9" s="1"/>
  <c r="L25" i="9" s="1"/>
  <c r="H24" i="9"/>
  <c r="I24" i="9" s="1"/>
  <c r="J24" i="9" s="1"/>
  <c r="G24" i="9"/>
  <c r="C24" i="9"/>
  <c r="H23" i="9"/>
  <c r="I23" i="9" s="1"/>
  <c r="J23" i="9" s="1"/>
  <c r="G23" i="9"/>
  <c r="C23" i="9"/>
  <c r="H22" i="9"/>
  <c r="I22" i="9" s="1"/>
  <c r="J22" i="9" s="1"/>
  <c r="G22" i="9"/>
  <c r="C22" i="9"/>
  <c r="H21" i="9"/>
  <c r="I21" i="9" s="1"/>
  <c r="J21" i="9" s="1"/>
  <c r="G21" i="9"/>
  <c r="C21" i="9"/>
  <c r="K21" i="9" s="1"/>
  <c r="L21" i="9" s="1"/>
  <c r="H20" i="9"/>
  <c r="I20" i="9" s="1"/>
  <c r="J20" i="9" s="1"/>
  <c r="G20" i="9"/>
  <c r="C20" i="9"/>
  <c r="H19" i="9"/>
  <c r="I19" i="9" s="1"/>
  <c r="J19" i="9" s="1"/>
  <c r="G19" i="9"/>
  <c r="C19" i="9"/>
  <c r="H18" i="9"/>
  <c r="I18" i="9" s="1"/>
  <c r="J18" i="9" s="1"/>
  <c r="G18" i="9"/>
  <c r="C18" i="9"/>
  <c r="H17" i="9"/>
  <c r="I17" i="9" s="1"/>
  <c r="J17" i="9" s="1"/>
  <c r="G17" i="9"/>
  <c r="C17" i="9"/>
  <c r="K17" i="9" s="1"/>
  <c r="L17" i="9" s="1"/>
  <c r="H16" i="9"/>
  <c r="I16" i="9" s="1"/>
  <c r="J16" i="9" s="1"/>
  <c r="G16" i="9"/>
  <c r="C16" i="9"/>
  <c r="H15" i="9"/>
  <c r="I15" i="9" s="1"/>
  <c r="J15" i="9" s="1"/>
  <c r="G15" i="9"/>
  <c r="C15" i="9"/>
  <c r="H14" i="9"/>
  <c r="I14" i="9" s="1"/>
  <c r="J14" i="9" s="1"/>
  <c r="G14" i="9"/>
  <c r="C14" i="9"/>
  <c r="H13" i="9"/>
  <c r="I13" i="9" s="1"/>
  <c r="J13" i="9" s="1"/>
  <c r="G13" i="9"/>
  <c r="C13" i="9"/>
  <c r="K13" i="9" s="1"/>
  <c r="L13" i="9" s="1"/>
  <c r="H12" i="9"/>
  <c r="I12" i="9" s="1"/>
  <c r="J12" i="9" s="1"/>
  <c r="G12" i="9"/>
  <c r="C12" i="9"/>
  <c r="H11" i="9"/>
  <c r="I11" i="9" s="1"/>
  <c r="J11" i="9" s="1"/>
  <c r="G11" i="9"/>
  <c r="C11" i="9"/>
  <c r="H10" i="9"/>
  <c r="I10" i="9" s="1"/>
  <c r="J10" i="9" s="1"/>
  <c r="G10" i="9"/>
  <c r="C10" i="9"/>
  <c r="H9" i="9"/>
  <c r="I9" i="9" s="1"/>
  <c r="J9" i="9" s="1"/>
  <c r="G9" i="9"/>
  <c r="C9" i="9"/>
  <c r="K9" i="9" s="1"/>
  <c r="L9" i="9" s="1"/>
  <c r="H8" i="9"/>
  <c r="I8" i="9" s="1"/>
  <c r="J8" i="9" s="1"/>
  <c r="G8" i="9"/>
  <c r="C8" i="9"/>
  <c r="H7" i="9"/>
  <c r="I7" i="9" s="1"/>
  <c r="J7" i="9" s="1"/>
  <c r="G7" i="9"/>
  <c r="C7" i="9"/>
  <c r="H6" i="9"/>
  <c r="I6" i="9" s="1"/>
  <c r="J6" i="9" s="1"/>
  <c r="G6" i="9"/>
  <c r="C6" i="9"/>
  <c r="H5" i="9"/>
  <c r="I5" i="9" s="1"/>
  <c r="J5" i="9" s="1"/>
  <c r="G5" i="9"/>
  <c r="C5" i="9"/>
  <c r="K5" i="9" s="1"/>
  <c r="L5" i="9" s="1"/>
  <c r="H4" i="9"/>
  <c r="I4" i="9" s="1"/>
  <c r="J4" i="9" s="1"/>
  <c r="G4" i="9"/>
  <c r="C4" i="9"/>
  <c r="G3" i="9"/>
  <c r="H3" i="9" s="1"/>
  <c r="I3" i="9" s="1"/>
  <c r="N61" i="14" l="1"/>
  <c r="T95" i="18"/>
  <c r="Z95" i="18" s="1"/>
  <c r="T90" i="18"/>
  <c r="Z90" i="18" s="1"/>
  <c r="T93" i="16"/>
  <c r="Z93" i="16" s="1"/>
  <c r="N4" i="14"/>
  <c r="T51" i="18"/>
  <c r="Z51" i="18" s="1"/>
  <c r="R91" i="18"/>
  <c r="V91" i="18" s="1"/>
  <c r="R54" i="18"/>
  <c r="V54" i="18" s="1"/>
  <c r="T118" i="18"/>
  <c r="Z118" i="18" s="1"/>
  <c r="N46" i="14"/>
  <c r="R38" i="18"/>
  <c r="V38" i="18" s="1"/>
  <c r="T10" i="18"/>
  <c r="Z10" i="18" s="1"/>
  <c r="T65" i="18"/>
  <c r="Z65" i="18" s="1"/>
  <c r="T86" i="18"/>
  <c r="Z86" i="18" s="1"/>
  <c r="T102" i="18"/>
  <c r="Z102" i="18" s="1"/>
  <c r="R85" i="18"/>
  <c r="V85" i="18" s="1"/>
  <c r="R111" i="18"/>
  <c r="V111" i="18" s="1"/>
  <c r="R64" i="18"/>
  <c r="V64" i="18" s="1"/>
  <c r="R19" i="16"/>
  <c r="V19" i="16" s="1"/>
  <c r="T13" i="18"/>
  <c r="Z13" i="18" s="1"/>
  <c r="T29" i="16"/>
  <c r="Z29" i="16" s="1"/>
  <c r="T71" i="16"/>
  <c r="Z71" i="16" s="1"/>
  <c r="N125" i="14"/>
  <c r="N8" i="14"/>
  <c r="T60" i="16"/>
  <c r="Z60" i="16" s="1"/>
  <c r="R49" i="16"/>
  <c r="V49" i="16" s="1"/>
  <c r="T92" i="16"/>
  <c r="Z92" i="16" s="1"/>
  <c r="T108" i="16"/>
  <c r="Z108" i="16" s="1"/>
  <c r="T124" i="16"/>
  <c r="Z124" i="16" s="1"/>
  <c r="T11" i="16"/>
  <c r="Z11" i="16" s="1"/>
  <c r="R99" i="16"/>
  <c r="V99" i="16" s="1"/>
  <c r="R113" i="16"/>
  <c r="V113" i="16" s="1"/>
  <c r="R97" i="16"/>
  <c r="V97" i="16" s="1"/>
  <c r="R85" i="16"/>
  <c r="V85" i="16" s="1"/>
  <c r="R4" i="16"/>
  <c r="V4" i="16" s="1"/>
  <c r="R126" i="16"/>
  <c r="V126" i="16" s="1"/>
  <c r="R73" i="16"/>
  <c r="V73" i="16" s="1"/>
  <c r="T45" i="16"/>
  <c r="Z45" i="16" s="1"/>
  <c r="R63" i="16"/>
  <c r="V63" i="16" s="1"/>
  <c r="N54" i="14"/>
  <c r="N92" i="14"/>
  <c r="N113" i="14"/>
  <c r="N28" i="14"/>
  <c r="N36" i="14"/>
  <c r="T33" i="18"/>
  <c r="Z33" i="18" s="1"/>
  <c r="T47" i="18"/>
  <c r="Z47" i="18" s="1"/>
  <c r="T59" i="18"/>
  <c r="Z59" i="18" s="1"/>
  <c r="T80" i="18"/>
  <c r="Z80" i="18" s="1"/>
  <c r="T96" i="18"/>
  <c r="Z96" i="18" s="1"/>
  <c r="R40" i="18"/>
  <c r="V40" i="18" s="1"/>
  <c r="R79" i="18"/>
  <c r="V79" i="18" s="1"/>
  <c r="T16" i="18"/>
  <c r="Z16" i="18" s="1"/>
  <c r="R99" i="18"/>
  <c r="V99" i="18" s="1"/>
  <c r="R76" i="18"/>
  <c r="V76" i="18" s="1"/>
  <c r="R48" i="18"/>
  <c r="V48" i="18" s="1"/>
  <c r="R75" i="18"/>
  <c r="V75" i="18" s="1"/>
  <c r="T21" i="18"/>
  <c r="Z21" i="18" s="1"/>
  <c r="R36" i="18"/>
  <c r="V36" i="18" s="1"/>
  <c r="O117" i="13"/>
  <c r="O21" i="13"/>
  <c r="O98" i="13"/>
  <c r="O112" i="13"/>
  <c r="O17" i="13"/>
  <c r="O91" i="13"/>
  <c r="O100" i="13"/>
  <c r="O106" i="13"/>
  <c r="O72" i="13"/>
  <c r="O63" i="13"/>
  <c r="O129" i="13"/>
  <c r="O109" i="13"/>
  <c r="O77" i="13"/>
  <c r="O45" i="13"/>
  <c r="O68" i="13"/>
  <c r="O15" i="13"/>
  <c r="O118" i="13"/>
  <c r="O102" i="13"/>
  <c r="O38" i="13"/>
  <c r="O84" i="13"/>
  <c r="O24" i="13"/>
  <c r="O119" i="13"/>
  <c r="O87" i="13"/>
  <c r="O55" i="13"/>
  <c r="O23" i="13"/>
  <c r="O16" i="13"/>
  <c r="O47" i="13"/>
  <c r="O128" i="13"/>
  <c r="O59" i="13"/>
  <c r="O120" i="13"/>
  <c r="O80" i="13"/>
  <c r="O14" i="13"/>
  <c r="O92" i="13"/>
  <c r="O115" i="13"/>
  <c r="O83" i="13"/>
  <c r="O51" i="13"/>
  <c r="O11" i="13"/>
  <c r="O113" i="13"/>
  <c r="O33" i="13"/>
  <c r="O105" i="13"/>
  <c r="O73" i="13"/>
  <c r="O41" i="13"/>
  <c r="O49" i="13"/>
  <c r="O37" i="13"/>
  <c r="O34" i="13"/>
  <c r="O123" i="13"/>
  <c r="O108" i="13"/>
  <c r="O94" i="13"/>
  <c r="O62" i="13"/>
  <c r="O30" i="13"/>
  <c r="O53" i="13"/>
  <c r="O90" i="13"/>
  <c r="O42" i="13"/>
  <c r="O65" i="13"/>
  <c r="O121" i="13"/>
  <c r="O89" i="13"/>
  <c r="O25" i="13"/>
  <c r="O116" i="13"/>
  <c r="O32" i="13"/>
  <c r="O79" i="13"/>
  <c r="O97" i="13"/>
  <c r="O85" i="13"/>
  <c r="O58" i="13"/>
  <c r="O88" i="13"/>
  <c r="O75" i="13"/>
  <c r="O52" i="13"/>
  <c r="O86" i="13"/>
  <c r="O70" i="13"/>
  <c r="O54" i="13"/>
  <c r="O22" i="13"/>
  <c r="O101" i="13"/>
  <c r="O114" i="13"/>
  <c r="O66" i="13"/>
  <c r="O26" i="13"/>
  <c r="O69" i="13"/>
  <c r="O122" i="13"/>
  <c r="O74" i="13"/>
  <c r="O40" i="13"/>
  <c r="O76" i="13"/>
  <c r="O13" i="13"/>
  <c r="O43" i="13"/>
  <c r="O18" i="13"/>
  <c r="O127" i="13"/>
  <c r="O81" i="13"/>
  <c r="O125" i="13"/>
  <c r="O93" i="13"/>
  <c r="O61" i="13"/>
  <c r="O29" i="13"/>
  <c r="O124" i="13"/>
  <c r="O44" i="13"/>
  <c r="O126" i="13"/>
  <c r="O110" i="13"/>
  <c r="O78" i="13"/>
  <c r="O46" i="13"/>
  <c r="O64" i="13"/>
  <c r="O12" i="13"/>
  <c r="O103" i="13"/>
  <c r="O71" i="13"/>
  <c r="O39" i="13"/>
  <c r="O60" i="13"/>
  <c r="O95" i="13"/>
  <c r="O20" i="13"/>
  <c r="O96" i="13"/>
  <c r="O107" i="13"/>
  <c r="O104" i="13"/>
  <c r="O48" i="13"/>
  <c r="O28" i="13"/>
  <c r="O36" i="13"/>
  <c r="O99" i="13"/>
  <c r="O67" i="13"/>
  <c r="O35" i="13"/>
  <c r="O56" i="13"/>
  <c r="O50" i="13"/>
  <c r="O111" i="13"/>
  <c r="O31" i="13"/>
  <c r="O82" i="13"/>
  <c r="O27" i="13"/>
  <c r="O19" i="13"/>
  <c r="O57" i="13"/>
  <c r="N26" i="14"/>
  <c r="T68" i="16"/>
  <c r="Z68" i="16" s="1"/>
  <c r="T50" i="16"/>
  <c r="Z50" i="16" s="1"/>
  <c r="T94" i="16"/>
  <c r="Z94" i="16" s="1"/>
  <c r="T110" i="16"/>
  <c r="Z110" i="16" s="1"/>
  <c r="R95" i="16"/>
  <c r="V95" i="16" s="1"/>
  <c r="T56" i="16"/>
  <c r="Z56" i="16" s="1"/>
  <c r="R125" i="16"/>
  <c r="V125" i="16" s="1"/>
  <c r="R117" i="16"/>
  <c r="V117" i="16" s="1"/>
  <c r="T43" i="16"/>
  <c r="Z43" i="16" s="1"/>
  <c r="T46" i="16"/>
  <c r="Z46" i="16" s="1"/>
  <c r="R20" i="16"/>
  <c r="V20" i="16" s="1"/>
  <c r="R6" i="16"/>
  <c r="V6" i="16" s="1"/>
  <c r="N71" i="14"/>
  <c r="N95" i="14"/>
  <c r="N52" i="14"/>
  <c r="R4" i="18"/>
  <c r="V4" i="18" s="1"/>
  <c r="R126" i="18"/>
  <c r="V126" i="18" s="1"/>
  <c r="R49" i="18"/>
  <c r="V49" i="18" s="1"/>
  <c r="R90" i="18"/>
  <c r="V90" i="18" s="1"/>
  <c r="T101" i="18"/>
  <c r="Z101" i="18" s="1"/>
  <c r="T23" i="18"/>
  <c r="Z23" i="18" s="1"/>
  <c r="T72" i="18"/>
  <c r="Z72" i="18" s="1"/>
  <c r="R15" i="18"/>
  <c r="V15" i="18" s="1"/>
  <c r="R41" i="16"/>
  <c r="V41" i="16" s="1"/>
  <c r="T35" i="16"/>
  <c r="Z35" i="16" s="1"/>
  <c r="T88" i="16"/>
  <c r="Z88" i="16" s="1"/>
  <c r="T104" i="16"/>
  <c r="Z104" i="16" s="1"/>
  <c r="T120" i="16"/>
  <c r="Z120" i="16" s="1"/>
  <c r="R103" i="16"/>
  <c r="V103" i="16" s="1"/>
  <c r="T86" i="16"/>
  <c r="Z86" i="16" s="1"/>
  <c r="R105" i="16"/>
  <c r="V105" i="16" s="1"/>
  <c r="R89" i="16"/>
  <c r="V89" i="16" s="1"/>
  <c r="R59" i="16"/>
  <c r="V59" i="16" s="1"/>
  <c r="R42" i="16"/>
  <c r="V42" i="16" s="1"/>
  <c r="R34" i="16"/>
  <c r="V34" i="16" s="1"/>
  <c r="R44" i="16"/>
  <c r="V44" i="16" s="1"/>
  <c r="T24" i="16"/>
  <c r="Z24" i="16" s="1"/>
  <c r="T21" i="16"/>
  <c r="Z21" i="16" s="1"/>
  <c r="R12" i="16"/>
  <c r="V12" i="16" s="1"/>
  <c r="N107" i="14"/>
  <c r="N43" i="14"/>
  <c r="N98" i="14"/>
  <c r="N22" i="14"/>
  <c r="R12" i="18"/>
  <c r="V12" i="18" s="1"/>
  <c r="R37" i="18"/>
  <c r="V37" i="18" s="1"/>
  <c r="R51" i="18"/>
  <c r="V51" i="18" s="1"/>
  <c r="R63" i="18"/>
  <c r="V63" i="18" s="1"/>
  <c r="R84" i="18"/>
  <c r="V84" i="18" s="1"/>
  <c r="R100" i="18"/>
  <c r="V100" i="18" s="1"/>
  <c r="T77" i="18"/>
  <c r="Z77" i="18" s="1"/>
  <c r="T91" i="18"/>
  <c r="Z91" i="18" s="1"/>
  <c r="T125" i="18"/>
  <c r="Z125" i="18" s="1"/>
  <c r="R110" i="18"/>
  <c r="V110" i="18" s="1"/>
  <c r="R17" i="18"/>
  <c r="V17" i="18" s="1"/>
  <c r="T54" i="18"/>
  <c r="Z54" i="18" s="1"/>
  <c r="T74" i="18"/>
  <c r="Z74" i="18" s="1"/>
  <c r="T56" i="18"/>
  <c r="Z56" i="18" s="1"/>
  <c r="R118" i="18"/>
  <c r="V118" i="18" s="1"/>
  <c r="N119" i="14"/>
  <c r="N90" i="14"/>
  <c r="N42" i="14"/>
  <c r="N51" i="14"/>
  <c r="R6" i="18"/>
  <c r="V6" i="18" s="1"/>
  <c r="T38" i="18"/>
  <c r="Z38" i="18" s="1"/>
  <c r="R10" i="18"/>
  <c r="V10" i="18" s="1"/>
  <c r="R65" i="18"/>
  <c r="V65" i="18" s="1"/>
  <c r="R86" i="18"/>
  <c r="V86" i="18" s="1"/>
  <c r="R102" i="18"/>
  <c r="V102" i="18" s="1"/>
  <c r="T85" i="18"/>
  <c r="Z85" i="18" s="1"/>
  <c r="T111" i="18"/>
  <c r="Z111" i="18" s="1"/>
  <c r="T123" i="18"/>
  <c r="Z123" i="18" s="1"/>
  <c r="T97" i="18"/>
  <c r="Z97" i="18" s="1"/>
  <c r="R9" i="18"/>
  <c r="V9" i="18" s="1"/>
  <c r="R7" i="18"/>
  <c r="V7" i="18" s="1"/>
  <c r="T113" i="18"/>
  <c r="Z113" i="18" s="1"/>
  <c r="T121" i="18"/>
  <c r="Z121" i="18" s="1"/>
  <c r="R104" i="18"/>
  <c r="V104" i="18" s="1"/>
  <c r="T30" i="18"/>
  <c r="Z30" i="18" s="1"/>
  <c r="R120" i="18"/>
  <c r="V120" i="18" s="1"/>
  <c r="T64" i="18"/>
  <c r="Z64" i="18" s="1"/>
  <c r="T22" i="16"/>
  <c r="Z22" i="16" s="1"/>
  <c r="R69" i="16"/>
  <c r="V69" i="16" s="1"/>
  <c r="T18" i="16"/>
  <c r="Z18" i="16" s="1"/>
  <c r="N111" i="14"/>
  <c r="N69" i="14"/>
  <c r="N91" i="14"/>
  <c r="N108" i="14"/>
  <c r="N30" i="14"/>
  <c r="T42" i="18"/>
  <c r="Z42" i="18" s="1"/>
  <c r="R69" i="18"/>
  <c r="V69" i="18" s="1"/>
  <c r="R98" i="18"/>
  <c r="V98" i="18" s="1"/>
  <c r="T81" i="18"/>
  <c r="Z81" i="18" s="1"/>
  <c r="T68" i="18"/>
  <c r="Z68" i="18" s="1"/>
  <c r="T26" i="18"/>
  <c r="Z26" i="18" s="1"/>
  <c r="T50" i="18"/>
  <c r="Z50" i="18" s="1"/>
  <c r="R13" i="18"/>
  <c r="V13" i="18" s="1"/>
  <c r="T52" i="16"/>
  <c r="Z52" i="16" s="1"/>
  <c r="T47" i="16"/>
  <c r="Z47" i="16" s="1"/>
  <c r="T90" i="16"/>
  <c r="Z90" i="16" s="1"/>
  <c r="T106" i="16"/>
  <c r="Z106" i="16" s="1"/>
  <c r="T122" i="16"/>
  <c r="Z122" i="16" s="1"/>
  <c r="R7" i="16"/>
  <c r="V7" i="16" s="1"/>
  <c r="R91" i="16"/>
  <c r="V91" i="16" s="1"/>
  <c r="R109" i="16"/>
  <c r="V109" i="16" s="1"/>
  <c r="T78" i="16"/>
  <c r="Z78" i="16" s="1"/>
  <c r="T32" i="16"/>
  <c r="Z32" i="16" s="1"/>
  <c r="R14" i="16"/>
  <c r="V14" i="16" s="1"/>
  <c r="R75" i="16"/>
  <c r="V75" i="16" s="1"/>
  <c r="R38" i="16"/>
  <c r="V38" i="16" s="1"/>
  <c r="T27" i="16"/>
  <c r="Z27" i="16" s="1"/>
  <c r="R67" i="16"/>
  <c r="V67" i="16" s="1"/>
  <c r="N49" i="14"/>
  <c r="O6" i="13"/>
  <c r="O4" i="13"/>
  <c r="O3" i="13"/>
  <c r="O5" i="13"/>
  <c r="O8" i="13"/>
  <c r="O7" i="13"/>
  <c r="N31" i="14"/>
  <c r="N56" i="14"/>
  <c r="N87" i="14"/>
  <c r="R60" i="16"/>
  <c r="V60" i="16" s="1"/>
  <c r="T49" i="16"/>
  <c r="Z49" i="16" s="1"/>
  <c r="R92" i="16"/>
  <c r="V92" i="16" s="1"/>
  <c r="R108" i="16"/>
  <c r="V108" i="16" s="1"/>
  <c r="R124" i="16"/>
  <c r="V124" i="16" s="1"/>
  <c r="R11" i="16"/>
  <c r="V11" i="16" s="1"/>
  <c r="T99" i="16"/>
  <c r="Z99" i="16" s="1"/>
  <c r="T113" i="16"/>
  <c r="Z113" i="16" s="1"/>
  <c r="T97" i="16"/>
  <c r="Z97" i="16" s="1"/>
  <c r="T85" i="16"/>
  <c r="Z85" i="16" s="1"/>
  <c r="R8" i="16"/>
  <c r="V8" i="16" s="1"/>
  <c r="T4" i="16"/>
  <c r="Z4" i="16" s="1"/>
  <c r="T126" i="16"/>
  <c r="Z126" i="16" s="1"/>
  <c r="T73" i="16"/>
  <c r="Z73" i="16" s="1"/>
  <c r="R45" i="16"/>
  <c r="V45" i="16" s="1"/>
  <c r="T63" i="16"/>
  <c r="Z63" i="16" s="1"/>
  <c r="N100" i="14"/>
  <c r="N117" i="14"/>
  <c r="N60" i="14"/>
  <c r="N13" i="14"/>
  <c r="N94" i="14"/>
  <c r="R33" i="18"/>
  <c r="V33" i="18" s="1"/>
  <c r="R47" i="18"/>
  <c r="V47" i="18" s="1"/>
  <c r="R59" i="18"/>
  <c r="V59" i="18" s="1"/>
  <c r="R80" i="18"/>
  <c r="V80" i="18" s="1"/>
  <c r="R96" i="18"/>
  <c r="V96" i="18" s="1"/>
  <c r="T40" i="18"/>
  <c r="Z40" i="18" s="1"/>
  <c r="T79" i="18"/>
  <c r="Z79" i="18" s="1"/>
  <c r="R16" i="18"/>
  <c r="V16" i="18" s="1"/>
  <c r="T99" i="18"/>
  <c r="Z99" i="18" s="1"/>
  <c r="T76" i="18"/>
  <c r="Z76" i="18" s="1"/>
  <c r="T48" i="18"/>
  <c r="Z48" i="18" s="1"/>
  <c r="T75" i="18"/>
  <c r="Z75" i="18" s="1"/>
  <c r="R21" i="18"/>
  <c r="V21" i="18" s="1"/>
  <c r="T36" i="18"/>
  <c r="Z36" i="18" s="1"/>
  <c r="H9" i="13"/>
  <c r="L20" i="14"/>
  <c r="L6" i="14"/>
  <c r="M125" i="14" s="1"/>
  <c r="R68" i="16"/>
  <c r="V68" i="16" s="1"/>
  <c r="R50" i="16"/>
  <c r="V50" i="16" s="1"/>
  <c r="R94" i="16"/>
  <c r="V94" i="16" s="1"/>
  <c r="R110" i="16"/>
  <c r="V110" i="16" s="1"/>
  <c r="T95" i="16"/>
  <c r="Z95" i="16" s="1"/>
  <c r="R56" i="16"/>
  <c r="V56" i="16" s="1"/>
  <c r="T125" i="16"/>
  <c r="Z125" i="16" s="1"/>
  <c r="T117" i="16"/>
  <c r="Z117" i="16" s="1"/>
  <c r="R43" i="16"/>
  <c r="V43" i="16" s="1"/>
  <c r="R46" i="16"/>
  <c r="V46" i="16" s="1"/>
  <c r="T20" i="16"/>
  <c r="Z20" i="16" s="1"/>
  <c r="T6" i="16"/>
  <c r="Z6" i="16" s="1"/>
  <c r="L121" i="14"/>
  <c r="L7" i="14"/>
  <c r="M23" i="14" s="1"/>
  <c r="T35" i="18"/>
  <c r="Z35" i="18" s="1"/>
  <c r="T61" i="18"/>
  <c r="Z61" i="18" s="1"/>
  <c r="T25" i="18"/>
  <c r="Z25" i="18" s="1"/>
  <c r="R32" i="18"/>
  <c r="V32" i="18" s="1"/>
  <c r="T5" i="18"/>
  <c r="Z5" i="18" s="1"/>
  <c r="T112" i="18"/>
  <c r="Z112" i="18" s="1"/>
  <c r="T58" i="16"/>
  <c r="Z58" i="16" s="1"/>
  <c r="T96" i="16"/>
  <c r="Z96" i="16" s="1"/>
  <c r="T112" i="16"/>
  <c r="Z112" i="16" s="1"/>
  <c r="T70" i="16"/>
  <c r="Z70" i="16" s="1"/>
  <c r="T64" i="16"/>
  <c r="Z64" i="16" s="1"/>
  <c r="T80" i="16"/>
  <c r="Z80" i="16" s="1"/>
  <c r="R93" i="16"/>
  <c r="V93" i="16" s="1"/>
  <c r="R55" i="16"/>
  <c r="V55" i="16" s="1"/>
  <c r="T30" i="16"/>
  <c r="Z30" i="16" s="1"/>
  <c r="R26" i="16"/>
  <c r="V26" i="16" s="1"/>
  <c r="T40" i="16"/>
  <c r="Z40" i="16" s="1"/>
  <c r="R51" i="16"/>
  <c r="V51" i="16" s="1"/>
  <c r="R23" i="16"/>
  <c r="V23" i="16" s="1"/>
  <c r="N114" i="14"/>
  <c r="N96" i="14"/>
  <c r="N18" i="14"/>
  <c r="N23" i="14"/>
  <c r="N81" i="14"/>
  <c r="N50" i="14"/>
  <c r="N37" i="14"/>
  <c r="N27" i="14"/>
  <c r="R43" i="18"/>
  <c r="V43" i="18" s="1"/>
  <c r="R55" i="18"/>
  <c r="V55" i="18" s="1"/>
  <c r="R71" i="18"/>
  <c r="V71" i="18" s="1"/>
  <c r="R92" i="18"/>
  <c r="V92" i="18" s="1"/>
  <c r="R27" i="18"/>
  <c r="V27" i="18" s="1"/>
  <c r="T87" i="18"/>
  <c r="Z87" i="18" s="1"/>
  <c r="T105" i="18"/>
  <c r="Z105" i="18" s="1"/>
  <c r="T60" i="18"/>
  <c r="Z60" i="18" s="1"/>
  <c r="T103" i="18"/>
  <c r="Z103" i="18" s="1"/>
  <c r="R124" i="18"/>
  <c r="V124" i="18" s="1"/>
  <c r="R11" i="18"/>
  <c r="V11" i="18" s="1"/>
  <c r="R106" i="18"/>
  <c r="V106" i="18" s="1"/>
  <c r="N102" i="14"/>
  <c r="N24" i="14"/>
  <c r="N59" i="14"/>
  <c r="R31" i="18"/>
  <c r="V31" i="18" s="1"/>
  <c r="R45" i="18"/>
  <c r="V45" i="18" s="1"/>
  <c r="R57" i="18"/>
  <c r="V57" i="18" s="1"/>
  <c r="R78" i="18"/>
  <c r="V78" i="18" s="1"/>
  <c r="R94" i="18"/>
  <c r="V94" i="18" s="1"/>
  <c r="R73" i="18"/>
  <c r="V73" i="18" s="1"/>
  <c r="T115" i="18"/>
  <c r="Z115" i="18" s="1"/>
  <c r="T89" i="18"/>
  <c r="Z89" i="18" s="1"/>
  <c r="T28" i="18"/>
  <c r="Z28" i="18" s="1"/>
  <c r="T52" i="18"/>
  <c r="Z52" i="18" s="1"/>
  <c r="T19" i="18"/>
  <c r="Z19" i="18" s="1"/>
  <c r="T46" i="18"/>
  <c r="Z46" i="18" s="1"/>
  <c r="R108" i="18"/>
  <c r="V108" i="18" s="1"/>
  <c r="T66" i="18"/>
  <c r="Z66" i="18" s="1"/>
  <c r="R122" i="18"/>
  <c r="V122" i="18" s="1"/>
  <c r="R114" i="18"/>
  <c r="V114" i="18" s="1"/>
  <c r="N15" i="14"/>
  <c r="U16" i="15"/>
  <c r="U17" i="15" s="1"/>
  <c r="R53" i="16"/>
  <c r="V53" i="16" s="1"/>
  <c r="R79" i="16"/>
  <c r="V79" i="16" s="1"/>
  <c r="T19" i="16"/>
  <c r="Z19" i="16" s="1"/>
  <c r="N110" i="14"/>
  <c r="N104" i="14"/>
  <c r="N82" i="14"/>
  <c r="R8" i="18"/>
  <c r="V8" i="18" s="1"/>
  <c r="R53" i="18"/>
  <c r="V53" i="18" s="1"/>
  <c r="R82" i="18"/>
  <c r="V82" i="18" s="1"/>
  <c r="R41" i="18"/>
  <c r="V41" i="18" s="1"/>
  <c r="T119" i="18"/>
  <c r="Z119" i="18" s="1"/>
  <c r="T70" i="18"/>
  <c r="Z70" i="18" s="1"/>
  <c r="R116" i="18"/>
  <c r="V116" i="18" s="1"/>
  <c r="T62" i="18"/>
  <c r="Z62" i="18" s="1"/>
  <c r="N58" i="14"/>
  <c r="R25" i="16"/>
  <c r="V25" i="16" s="1"/>
  <c r="T84" i="16"/>
  <c r="Z84" i="16" s="1"/>
  <c r="T66" i="16"/>
  <c r="Z66" i="16" s="1"/>
  <c r="T98" i="16"/>
  <c r="Z98" i="16" s="1"/>
  <c r="T114" i="16"/>
  <c r="Z114" i="16" s="1"/>
  <c r="T72" i="16"/>
  <c r="Z72" i="16" s="1"/>
  <c r="R9" i="16"/>
  <c r="V9" i="16" s="1"/>
  <c r="R123" i="16"/>
  <c r="V123" i="16" s="1"/>
  <c r="R119" i="16"/>
  <c r="V119" i="16" s="1"/>
  <c r="R29" i="16"/>
  <c r="V29" i="16" s="1"/>
  <c r="R36" i="16"/>
  <c r="V36" i="16" s="1"/>
  <c r="R57" i="16"/>
  <c r="V57" i="16" s="1"/>
  <c r="R28" i="16"/>
  <c r="V28" i="16" s="1"/>
  <c r="T10" i="16"/>
  <c r="Z10" i="16" s="1"/>
  <c r="R71" i="16"/>
  <c r="V71" i="16" s="1"/>
  <c r="T37" i="16"/>
  <c r="Z37" i="16" s="1"/>
  <c r="N53" i="14"/>
  <c r="N86" i="14"/>
  <c r="N123" i="14"/>
  <c r="R15" i="16"/>
  <c r="V15" i="16" s="1"/>
  <c r="R31" i="16"/>
  <c r="V31" i="16" s="1"/>
  <c r="R74" i="16"/>
  <c r="V74" i="16" s="1"/>
  <c r="R100" i="16"/>
  <c r="V100" i="16" s="1"/>
  <c r="R116" i="16"/>
  <c r="V116" i="16" s="1"/>
  <c r="T87" i="16"/>
  <c r="Z87" i="16" s="1"/>
  <c r="R54" i="16"/>
  <c r="V54" i="16" s="1"/>
  <c r="T121" i="16"/>
  <c r="Z121" i="16" s="1"/>
  <c r="T101" i="16"/>
  <c r="Z101" i="16" s="1"/>
  <c r="R48" i="16"/>
  <c r="V48" i="16" s="1"/>
  <c r="R16" i="16"/>
  <c r="V16" i="16" s="1"/>
  <c r="R5" i="16"/>
  <c r="V5" i="16" s="1"/>
  <c r="T77" i="16"/>
  <c r="Z77" i="16" s="1"/>
  <c r="T61" i="16"/>
  <c r="Z61" i="16" s="1"/>
  <c r="T65" i="16"/>
  <c r="Z65" i="16" s="1"/>
  <c r="N112" i="14"/>
  <c r="N35" i="14"/>
  <c r="N34" i="14"/>
  <c r="R14" i="18"/>
  <c r="V14" i="18" s="1"/>
  <c r="R39" i="18"/>
  <c r="V39" i="18" s="1"/>
  <c r="R20" i="18"/>
  <c r="V20" i="18" s="1"/>
  <c r="R67" i="18"/>
  <c r="V67" i="18" s="1"/>
  <c r="R88" i="18"/>
  <c r="V88" i="18" s="1"/>
  <c r="R24" i="18"/>
  <c r="V24" i="18" s="1"/>
  <c r="T93" i="18"/>
  <c r="Z93" i="18" s="1"/>
  <c r="T109" i="18"/>
  <c r="Z109" i="18" s="1"/>
  <c r="T107" i="18"/>
  <c r="Z107" i="18" s="1"/>
  <c r="T117" i="18"/>
  <c r="Z117" i="18" s="1"/>
  <c r="T44" i="18"/>
  <c r="Z44" i="18" s="1"/>
  <c r="R22" i="18"/>
  <c r="V22" i="18" s="1"/>
  <c r="T58" i="18"/>
  <c r="Z58" i="18" s="1"/>
  <c r="R18" i="18"/>
  <c r="V18" i="18" s="1"/>
  <c r="T34" i="18"/>
  <c r="Z34" i="18" s="1"/>
  <c r="N80" i="14"/>
  <c r="T17" i="16"/>
  <c r="Z17" i="16" s="1"/>
  <c r="T33" i="16"/>
  <c r="Z33" i="16" s="1"/>
  <c r="R82" i="16"/>
  <c r="V82" i="16" s="1"/>
  <c r="R102" i="16"/>
  <c r="V102" i="16" s="1"/>
  <c r="R118" i="16"/>
  <c r="V118" i="16" s="1"/>
  <c r="R62" i="16"/>
  <c r="V62" i="16" s="1"/>
  <c r="T107" i="16"/>
  <c r="Z107" i="16" s="1"/>
  <c r="T39" i="16"/>
  <c r="Z39" i="16" s="1"/>
  <c r="T111" i="16"/>
  <c r="Z111" i="16" s="1"/>
  <c r="T81" i="16"/>
  <c r="Z81" i="16" s="1"/>
  <c r="T13" i="16"/>
  <c r="Z13" i="16" s="1"/>
  <c r="T83" i="16"/>
  <c r="Z83" i="16" s="1"/>
  <c r="N16" i="14"/>
  <c r="N74" i="14"/>
  <c r="N65" i="14"/>
  <c r="T4" i="18"/>
  <c r="Z4" i="18" s="1"/>
  <c r="T126" i="18"/>
  <c r="Z126" i="18" s="1"/>
  <c r="T49" i="18"/>
  <c r="Z49" i="18" s="1"/>
  <c r="R101" i="18"/>
  <c r="V101" i="18" s="1"/>
  <c r="R23" i="18"/>
  <c r="V23" i="18" s="1"/>
  <c r="R72" i="18"/>
  <c r="V72" i="18" s="1"/>
  <c r="T15" i="18"/>
  <c r="Z15" i="18" s="1"/>
  <c r="N73" i="14"/>
  <c r="N101" i="14"/>
  <c r="R76" i="16"/>
  <c r="V76" i="16" s="1"/>
  <c r="R58" i="16"/>
  <c r="V58" i="16" s="1"/>
  <c r="R96" i="16"/>
  <c r="V96" i="16" s="1"/>
  <c r="R112" i="16"/>
  <c r="V112" i="16" s="1"/>
  <c r="R70" i="16"/>
  <c r="V70" i="16" s="1"/>
  <c r="R64" i="16"/>
  <c r="V64" i="16" s="1"/>
  <c r="T115" i="16"/>
  <c r="Z115" i="16" s="1"/>
  <c r="R80" i="16"/>
  <c r="V80" i="16" s="1"/>
  <c r="T55" i="16"/>
  <c r="Z55" i="16" s="1"/>
  <c r="R30" i="16"/>
  <c r="V30" i="16" s="1"/>
  <c r="T26" i="16"/>
  <c r="Z26" i="16" s="1"/>
  <c r="R40" i="16"/>
  <c r="V40" i="16" s="1"/>
  <c r="T51" i="16"/>
  <c r="Z51" i="16" s="1"/>
  <c r="T23" i="16"/>
  <c r="Z23" i="16" s="1"/>
  <c r="N10" i="14"/>
  <c r="N120" i="14"/>
  <c r="N11" i="14"/>
  <c r="N17" i="14"/>
  <c r="N12" i="14"/>
  <c r="T12" i="18"/>
  <c r="Z12" i="18" s="1"/>
  <c r="T37" i="18"/>
  <c r="Z37" i="18" s="1"/>
  <c r="T63" i="18"/>
  <c r="Z63" i="18" s="1"/>
  <c r="T84" i="18"/>
  <c r="Z84" i="18" s="1"/>
  <c r="T100" i="18"/>
  <c r="Z100" i="18" s="1"/>
  <c r="R77" i="18"/>
  <c r="V77" i="18" s="1"/>
  <c r="R125" i="18"/>
  <c r="V125" i="18" s="1"/>
  <c r="T110" i="18"/>
  <c r="Z110" i="18" s="1"/>
  <c r="T17" i="18"/>
  <c r="Z17" i="18" s="1"/>
  <c r="R74" i="18"/>
  <c r="V74" i="18" s="1"/>
  <c r="R56" i="18"/>
  <c r="V56" i="18" s="1"/>
  <c r="N32" i="14"/>
  <c r="T6" i="18"/>
  <c r="Z6" i="18" s="1"/>
  <c r="R123" i="18"/>
  <c r="V123" i="18" s="1"/>
  <c r="R97" i="18"/>
  <c r="V97" i="18" s="1"/>
  <c r="T9" i="18"/>
  <c r="Z9" i="18" s="1"/>
  <c r="T7" i="18"/>
  <c r="Z7" i="18" s="1"/>
  <c r="R113" i="18"/>
  <c r="V113" i="18" s="1"/>
  <c r="R121" i="18"/>
  <c r="V121" i="18" s="1"/>
  <c r="T104" i="18"/>
  <c r="Z104" i="18" s="1"/>
  <c r="R30" i="18"/>
  <c r="V30" i="18" s="1"/>
  <c r="T120" i="18"/>
  <c r="Z120" i="18" s="1"/>
  <c r="T53" i="16"/>
  <c r="Z53" i="16" s="1"/>
  <c r="T79" i="16"/>
  <c r="Z79" i="16" s="1"/>
  <c r="N76" i="14"/>
  <c r="N66" i="14"/>
  <c r="N40" i="14"/>
  <c r="R42" i="18"/>
  <c r="V42" i="18" s="1"/>
  <c r="T69" i="18"/>
  <c r="Z69" i="18" s="1"/>
  <c r="T98" i="18"/>
  <c r="Z98" i="18" s="1"/>
  <c r="R81" i="18"/>
  <c r="V81" i="18" s="1"/>
  <c r="R68" i="18"/>
  <c r="V68" i="18" s="1"/>
  <c r="R26" i="18"/>
  <c r="V26" i="18" s="1"/>
  <c r="R50" i="18"/>
  <c r="V50" i="18" s="1"/>
  <c r="T25" i="16"/>
  <c r="Z25" i="16" s="1"/>
  <c r="R84" i="16"/>
  <c r="V84" i="16" s="1"/>
  <c r="R66" i="16"/>
  <c r="V66" i="16" s="1"/>
  <c r="R98" i="16"/>
  <c r="V98" i="16" s="1"/>
  <c r="R114" i="16"/>
  <c r="V114" i="16" s="1"/>
  <c r="R72" i="16"/>
  <c r="V72" i="16" s="1"/>
  <c r="T9" i="16"/>
  <c r="Z9" i="16" s="1"/>
  <c r="T123" i="16"/>
  <c r="Z123" i="16" s="1"/>
  <c r="T119" i="16"/>
  <c r="Z119" i="16" s="1"/>
  <c r="T36" i="16"/>
  <c r="Z36" i="16" s="1"/>
  <c r="T57" i="16"/>
  <c r="Z57" i="16" s="1"/>
  <c r="T28" i="16"/>
  <c r="Z28" i="16" s="1"/>
  <c r="R10" i="16"/>
  <c r="V10" i="16" s="1"/>
  <c r="R37" i="16"/>
  <c r="V37" i="16" s="1"/>
  <c r="N85" i="14"/>
  <c r="T8" i="16"/>
  <c r="Z8" i="16" s="1"/>
  <c r="T41" i="16"/>
  <c r="Z41" i="16" s="1"/>
  <c r="R35" i="16"/>
  <c r="V35" i="16" s="1"/>
  <c r="R88" i="16"/>
  <c r="V88" i="16" s="1"/>
  <c r="R104" i="16"/>
  <c r="V104" i="16" s="1"/>
  <c r="R120" i="16"/>
  <c r="V120" i="16" s="1"/>
  <c r="T103" i="16"/>
  <c r="Z103" i="16" s="1"/>
  <c r="R86" i="16"/>
  <c r="V86" i="16" s="1"/>
  <c r="T105" i="16"/>
  <c r="Z105" i="16" s="1"/>
  <c r="T89" i="16"/>
  <c r="Z89" i="16" s="1"/>
  <c r="T59" i="16"/>
  <c r="Z59" i="16" s="1"/>
  <c r="T42" i="16"/>
  <c r="Z42" i="16" s="1"/>
  <c r="T34" i="16"/>
  <c r="Z34" i="16" s="1"/>
  <c r="T44" i="16"/>
  <c r="Z44" i="16" s="1"/>
  <c r="R24" i="16"/>
  <c r="V24" i="16" s="1"/>
  <c r="R21" i="16"/>
  <c r="V21" i="16" s="1"/>
  <c r="T12" i="16"/>
  <c r="Z12" i="16" s="1"/>
  <c r="N116" i="14"/>
  <c r="N64" i="14"/>
  <c r="N124" i="14"/>
  <c r="N45" i="14"/>
  <c r="N72" i="14"/>
  <c r="T29" i="18"/>
  <c r="Z29" i="18" s="1"/>
  <c r="T43" i="18"/>
  <c r="Z43" i="18" s="1"/>
  <c r="T55" i="18"/>
  <c r="Z55" i="18" s="1"/>
  <c r="T71" i="18"/>
  <c r="Z71" i="18" s="1"/>
  <c r="T92" i="18"/>
  <c r="Z92" i="18" s="1"/>
  <c r="T27" i="18"/>
  <c r="Z27" i="18" s="1"/>
  <c r="R83" i="18"/>
  <c r="V83" i="18" s="1"/>
  <c r="R87" i="18"/>
  <c r="V87" i="18" s="1"/>
  <c r="R105" i="18"/>
  <c r="V105" i="18" s="1"/>
  <c r="R60" i="18"/>
  <c r="V60" i="18" s="1"/>
  <c r="R103" i="18"/>
  <c r="V103" i="18" s="1"/>
  <c r="T124" i="18"/>
  <c r="Z124" i="18" s="1"/>
  <c r="T11" i="18"/>
  <c r="Z11" i="18" s="1"/>
  <c r="T106" i="18"/>
  <c r="Z106" i="18" s="1"/>
  <c r="N93" i="14"/>
  <c r="N41" i="14"/>
  <c r="N83" i="14"/>
  <c r="N19" i="14"/>
  <c r="T31" i="18"/>
  <c r="Z31" i="18" s="1"/>
  <c r="T45" i="18"/>
  <c r="Z45" i="18" s="1"/>
  <c r="T57" i="18"/>
  <c r="Z57" i="18" s="1"/>
  <c r="T78" i="18"/>
  <c r="Z78" i="18" s="1"/>
  <c r="T94" i="18"/>
  <c r="Z94" i="18" s="1"/>
  <c r="T73" i="18"/>
  <c r="Z73" i="18" s="1"/>
  <c r="R115" i="18"/>
  <c r="V115" i="18" s="1"/>
  <c r="R89" i="18"/>
  <c r="V89" i="18" s="1"/>
  <c r="R95" i="18"/>
  <c r="V95" i="18" s="1"/>
  <c r="R28" i="18"/>
  <c r="V28" i="18" s="1"/>
  <c r="R52" i="18"/>
  <c r="V52" i="18" s="1"/>
  <c r="R19" i="18"/>
  <c r="V19" i="18" s="1"/>
  <c r="R46" i="18"/>
  <c r="V46" i="18" s="1"/>
  <c r="T108" i="18"/>
  <c r="Z108" i="18" s="1"/>
  <c r="R66" i="18"/>
  <c r="V66" i="18" s="1"/>
  <c r="T122" i="18"/>
  <c r="Z122" i="18" s="1"/>
  <c r="T114" i="18"/>
  <c r="Z114" i="18" s="1"/>
  <c r="N63" i="14"/>
  <c r="R18" i="13"/>
  <c r="R19" i="13" s="1"/>
  <c r="R22" i="16"/>
  <c r="V22" i="16" s="1"/>
  <c r="T69" i="16"/>
  <c r="Z69" i="16" s="1"/>
  <c r="R18" i="16"/>
  <c r="V18" i="16" s="1"/>
  <c r="N118" i="14"/>
  <c r="U6" i="15"/>
  <c r="U7" i="15" s="1"/>
  <c r="N5" i="14"/>
  <c r="N78" i="14"/>
  <c r="T8" i="18"/>
  <c r="Z8" i="18" s="1"/>
  <c r="T53" i="18"/>
  <c r="Z53" i="18" s="1"/>
  <c r="T82" i="18"/>
  <c r="Z82" i="18" s="1"/>
  <c r="T41" i="18"/>
  <c r="Z41" i="18" s="1"/>
  <c r="R119" i="18"/>
  <c r="V119" i="18" s="1"/>
  <c r="R70" i="18"/>
  <c r="V70" i="18" s="1"/>
  <c r="T116" i="18"/>
  <c r="Z116" i="18" s="1"/>
  <c r="R62" i="18"/>
  <c r="V62" i="18" s="1"/>
  <c r="N115" i="14"/>
  <c r="R52" i="16"/>
  <c r="V52" i="16" s="1"/>
  <c r="R47" i="16"/>
  <c r="V47" i="16" s="1"/>
  <c r="R90" i="16"/>
  <c r="V90" i="16" s="1"/>
  <c r="R106" i="16"/>
  <c r="V106" i="16" s="1"/>
  <c r="R122" i="16"/>
  <c r="V122" i="16" s="1"/>
  <c r="T7" i="16"/>
  <c r="Z7" i="16" s="1"/>
  <c r="T91" i="16"/>
  <c r="Z91" i="16" s="1"/>
  <c r="T109" i="16"/>
  <c r="Z109" i="16" s="1"/>
  <c r="R78" i="16"/>
  <c r="V78" i="16" s="1"/>
  <c r="R32" i="16"/>
  <c r="V32" i="16" s="1"/>
  <c r="T14" i="16"/>
  <c r="Z14" i="16" s="1"/>
  <c r="T75" i="16"/>
  <c r="Z75" i="16" s="1"/>
  <c r="T38" i="16"/>
  <c r="Z38" i="16" s="1"/>
  <c r="R27" i="16"/>
  <c r="V27" i="16" s="1"/>
  <c r="T67" i="16"/>
  <c r="Z67" i="16" s="1"/>
  <c r="N38" i="14"/>
  <c r="N84" i="14"/>
  <c r="N62" i="14"/>
  <c r="N55" i="14"/>
  <c r="N89" i="14"/>
  <c r="T15" i="16"/>
  <c r="Z15" i="16" s="1"/>
  <c r="T31" i="16"/>
  <c r="Z31" i="16" s="1"/>
  <c r="T74" i="16"/>
  <c r="Z74" i="16" s="1"/>
  <c r="T100" i="16"/>
  <c r="Z100" i="16" s="1"/>
  <c r="T116" i="16"/>
  <c r="Z116" i="16" s="1"/>
  <c r="R87" i="16"/>
  <c r="V87" i="16" s="1"/>
  <c r="T54" i="16"/>
  <c r="Z54" i="16" s="1"/>
  <c r="R121" i="16"/>
  <c r="V121" i="16" s="1"/>
  <c r="R101" i="16"/>
  <c r="V101" i="16" s="1"/>
  <c r="T48" i="16"/>
  <c r="Z48" i="16" s="1"/>
  <c r="T16" i="16"/>
  <c r="Z16" i="16" s="1"/>
  <c r="T5" i="16"/>
  <c r="Z5" i="16" s="1"/>
  <c r="R77" i="16"/>
  <c r="V77" i="16" s="1"/>
  <c r="R61" i="16"/>
  <c r="V61" i="16" s="1"/>
  <c r="R65" i="16"/>
  <c r="V65" i="16" s="1"/>
  <c r="N39" i="14"/>
  <c r="N14" i="14"/>
  <c r="N77" i="14"/>
  <c r="N9" i="14"/>
  <c r="N88" i="14"/>
  <c r="T14" i="18"/>
  <c r="Z14" i="18" s="1"/>
  <c r="T39" i="18"/>
  <c r="Z39" i="18" s="1"/>
  <c r="T20" i="18"/>
  <c r="Z20" i="18" s="1"/>
  <c r="T67" i="18"/>
  <c r="Z67" i="18" s="1"/>
  <c r="T88" i="18"/>
  <c r="Z88" i="18" s="1"/>
  <c r="T24" i="18"/>
  <c r="Z24" i="18" s="1"/>
  <c r="R93" i="18"/>
  <c r="V93" i="18" s="1"/>
  <c r="R109" i="18"/>
  <c r="V109" i="18" s="1"/>
  <c r="R107" i="18"/>
  <c r="V107" i="18" s="1"/>
  <c r="R117" i="18"/>
  <c r="V117" i="18" s="1"/>
  <c r="R44" i="18"/>
  <c r="V44" i="18" s="1"/>
  <c r="T22" i="18"/>
  <c r="Z22" i="18" s="1"/>
  <c r="R58" i="18"/>
  <c r="V58" i="18" s="1"/>
  <c r="T18" i="18"/>
  <c r="Z18" i="18" s="1"/>
  <c r="R34" i="18"/>
  <c r="V34" i="18" s="1"/>
  <c r="N109" i="14"/>
  <c r="R17" i="16"/>
  <c r="V17" i="16" s="1"/>
  <c r="R33" i="16"/>
  <c r="V33" i="16" s="1"/>
  <c r="T82" i="16"/>
  <c r="Z82" i="16" s="1"/>
  <c r="T102" i="16"/>
  <c r="Z102" i="16" s="1"/>
  <c r="T118" i="16"/>
  <c r="Z118" i="16" s="1"/>
  <c r="T62" i="16"/>
  <c r="Z62" i="16" s="1"/>
  <c r="R107" i="16"/>
  <c r="V107" i="16" s="1"/>
  <c r="R39" i="16"/>
  <c r="V39" i="16" s="1"/>
  <c r="R111" i="16"/>
  <c r="V111" i="16" s="1"/>
  <c r="R81" i="16"/>
  <c r="V81" i="16" s="1"/>
  <c r="R13" i="16"/>
  <c r="V13" i="16" s="1"/>
  <c r="R83" i="16"/>
  <c r="V83" i="16" s="1"/>
  <c r="J48" i="14"/>
  <c r="J210" i="14"/>
  <c r="J106" i="14"/>
  <c r="J57" i="14"/>
  <c r="J99" i="14"/>
  <c r="J25" i="14"/>
  <c r="J122" i="14"/>
  <c r="J194" i="14"/>
  <c r="J21" i="14"/>
  <c r="J162" i="14"/>
  <c r="J33" i="14"/>
  <c r="J67" i="14"/>
  <c r="J79" i="14"/>
  <c r="J29" i="14"/>
  <c r="J128" i="14"/>
  <c r="J178" i="14"/>
  <c r="J242" i="14"/>
  <c r="J226" i="14"/>
  <c r="J75" i="14"/>
  <c r="J47" i="14"/>
  <c r="J146" i="14"/>
  <c r="J68" i="14"/>
  <c r="J44" i="14"/>
  <c r="J222" i="14"/>
  <c r="J89" i="14"/>
  <c r="J6" i="14"/>
  <c r="J217" i="14"/>
  <c r="L106" i="14"/>
  <c r="J111" i="14"/>
  <c r="J237" i="14"/>
  <c r="J54" i="14"/>
  <c r="J118" i="14"/>
  <c r="J191" i="14"/>
  <c r="J229" i="14"/>
  <c r="J8" i="14"/>
  <c r="J71" i="14"/>
  <c r="J76" i="14"/>
  <c r="L68" i="14"/>
  <c r="J196" i="14"/>
  <c r="J155" i="14"/>
  <c r="J105" i="14"/>
  <c r="J77" i="14"/>
  <c r="J145" i="14"/>
  <c r="J135" i="14"/>
  <c r="J190" i="14"/>
  <c r="J91" i="14"/>
  <c r="J234" i="14"/>
  <c r="J95" i="14"/>
  <c r="J5" i="14"/>
  <c r="J52" i="14"/>
  <c r="J189" i="14"/>
  <c r="J94" i="14"/>
  <c r="J233" i="14"/>
  <c r="J139" i="14"/>
  <c r="J123" i="14"/>
  <c r="J181" i="14"/>
  <c r="J104" i="14"/>
  <c r="J56" i="14"/>
  <c r="J7" i="14"/>
  <c r="J28" i="14"/>
  <c r="J103" i="14"/>
  <c r="J108" i="14"/>
  <c r="J240" i="14"/>
  <c r="J206" i="14"/>
  <c r="J40" i="14"/>
  <c r="J131" i="14"/>
  <c r="J30" i="14"/>
  <c r="J154" i="14"/>
  <c r="J115" i="14"/>
  <c r="L29" i="14"/>
  <c r="M114" i="14" s="1"/>
  <c r="J184" i="14"/>
  <c r="J147" i="14"/>
  <c r="J164" i="14"/>
  <c r="J232" i="14"/>
  <c r="J20" i="14"/>
  <c r="L25" i="14"/>
  <c r="J37" i="14"/>
  <c r="L33" i="14"/>
  <c r="L44" i="14"/>
  <c r="J97" i="14"/>
  <c r="J218" i="14"/>
  <c r="L122" i="14"/>
  <c r="J214" i="14"/>
  <c r="J119" i="14"/>
  <c r="J61" i="14"/>
  <c r="J151" i="14"/>
  <c r="J219" i="14"/>
  <c r="J192" i="14"/>
  <c r="J70" i="14"/>
  <c r="J80" i="14"/>
  <c r="J58" i="14"/>
  <c r="J41" i="14"/>
  <c r="J236" i="14"/>
  <c r="J197" i="14"/>
  <c r="J125" i="14"/>
  <c r="J96" i="14"/>
  <c r="J38" i="14"/>
  <c r="J100" i="14"/>
  <c r="J14" i="14"/>
  <c r="J60" i="14"/>
  <c r="J177" i="14"/>
  <c r="J221" i="14"/>
  <c r="J112" i="14"/>
  <c r="J211" i="14"/>
  <c r="J152" i="14"/>
  <c r="J64" i="14"/>
  <c r="J92" i="14"/>
  <c r="J170" i="14"/>
  <c r="J13" i="14"/>
  <c r="J195" i="14"/>
  <c r="J165" i="14"/>
  <c r="L75" i="14"/>
  <c r="J202" i="14"/>
  <c r="J198" i="14"/>
  <c r="J143" i="14"/>
  <c r="J163" i="14"/>
  <c r="J72" i="14"/>
  <c r="J42" i="14"/>
  <c r="J36" i="14"/>
  <c r="L57" i="14"/>
  <c r="J19" i="14"/>
  <c r="J244" i="14"/>
  <c r="J212" i="14"/>
  <c r="J243" i="14"/>
  <c r="J161" i="14"/>
  <c r="J32" i="14"/>
  <c r="J133" i="14"/>
  <c r="J171" i="14"/>
  <c r="J126" i="14"/>
  <c r="J110" i="14"/>
  <c r="J182" i="14"/>
  <c r="J107" i="14"/>
  <c r="J231" i="14"/>
  <c r="J116" i="14"/>
  <c r="J160" i="14"/>
  <c r="L47" i="14"/>
  <c r="J180" i="14"/>
  <c r="J239" i="14"/>
  <c r="J148" i="14"/>
  <c r="J187" i="14"/>
  <c r="J69" i="14"/>
  <c r="J18" i="14"/>
  <c r="J142" i="14"/>
  <c r="J213" i="14"/>
  <c r="J173" i="14"/>
  <c r="J74" i="14"/>
  <c r="J23" i="14"/>
  <c r="J10" i="14"/>
  <c r="J130" i="14"/>
  <c r="J43" i="14"/>
  <c r="J9" i="14"/>
  <c r="J120" i="14"/>
  <c r="J65" i="14"/>
  <c r="J137" i="14"/>
  <c r="J215" i="14"/>
  <c r="J185" i="14"/>
  <c r="J223" i="14"/>
  <c r="J132" i="14"/>
  <c r="J88" i="14"/>
  <c r="J66" i="14"/>
  <c r="J45" i="14"/>
  <c r="J78" i="14"/>
  <c r="J199" i="14"/>
  <c r="J22" i="14"/>
  <c r="J82" i="14"/>
  <c r="J127" i="14"/>
  <c r="J73" i="14"/>
  <c r="J134" i="14"/>
  <c r="J216" i="14"/>
  <c r="J176" i="14"/>
  <c r="J101" i="14"/>
  <c r="L21" i="14"/>
  <c r="J114" i="14"/>
  <c r="J140" i="14"/>
  <c r="J121" i="14"/>
  <c r="J204" i="14"/>
  <c r="J169" i="14"/>
  <c r="J49" i="14"/>
  <c r="J4" i="14"/>
  <c r="J241" i="14"/>
  <c r="J141" i="14"/>
  <c r="J16" i="14"/>
  <c r="J53" i="14"/>
  <c r="J84" i="14"/>
  <c r="J188" i="14"/>
  <c r="J225" i="14"/>
  <c r="J183" i="14"/>
  <c r="J124" i="14"/>
  <c r="J81" i="14"/>
  <c r="J166" i="14"/>
  <c r="J11" i="14"/>
  <c r="J228" i="14"/>
  <c r="J153" i="14"/>
  <c r="J31" i="14"/>
  <c r="J201" i="14"/>
  <c r="J167" i="14"/>
  <c r="J235" i="14"/>
  <c r="J208" i="14"/>
  <c r="J149" i="14"/>
  <c r="J98" i="14"/>
  <c r="J50" i="14"/>
  <c r="J158" i="14"/>
  <c r="J17" i="14"/>
  <c r="J55" i="14"/>
  <c r="J87" i="14"/>
  <c r="J200" i="14"/>
  <c r="J209" i="14"/>
  <c r="J156" i="14"/>
  <c r="J12" i="14"/>
  <c r="L48" i="14"/>
  <c r="J83" i="14"/>
  <c r="J51" i="14"/>
  <c r="J174" i="14"/>
  <c r="J27" i="14"/>
  <c r="J59" i="14"/>
  <c r="J63" i="14"/>
  <c r="L79" i="14"/>
  <c r="J220" i="14"/>
  <c r="J15" i="14"/>
  <c r="J93" i="14"/>
  <c r="J227" i="14"/>
  <c r="J193" i="14"/>
  <c r="J136" i="14"/>
  <c r="J205" i="14"/>
  <c r="J175" i="14"/>
  <c r="J144" i="14"/>
  <c r="J102" i="14"/>
  <c r="J90" i="14"/>
  <c r="J46" i="14"/>
  <c r="J138" i="14"/>
  <c r="J159" i="14"/>
  <c r="J224" i="14"/>
  <c r="J39" i="14"/>
  <c r="J117" i="14"/>
  <c r="J86" i="14"/>
  <c r="L99" i="14"/>
  <c r="J230" i="14"/>
  <c r="J35" i="14"/>
  <c r="J207" i="14"/>
  <c r="J172" i="14"/>
  <c r="J113" i="14"/>
  <c r="J62" i="14"/>
  <c r="J157" i="14"/>
  <c r="J85" i="14"/>
  <c r="J34" i="14"/>
  <c r="J186" i="14"/>
  <c r="J238" i="14"/>
  <c r="L67" i="14"/>
  <c r="J150" i="14"/>
  <c r="J203" i="14"/>
  <c r="J168" i="14"/>
  <c r="J109" i="14"/>
  <c r="J179" i="14"/>
  <c r="J129" i="14"/>
  <c r="J24" i="14"/>
  <c r="J26" i="14"/>
  <c r="L105" i="14"/>
  <c r="L103" i="14"/>
  <c r="L97" i="14"/>
  <c r="R35" i="18"/>
  <c r="V35" i="18" s="1"/>
  <c r="R61" i="18"/>
  <c r="V61" i="18" s="1"/>
  <c r="R25" i="18"/>
  <c r="V25" i="18" s="1"/>
  <c r="T32" i="18"/>
  <c r="Z32" i="18" s="1"/>
  <c r="R5" i="18"/>
  <c r="V5" i="18" s="1"/>
  <c r="R112" i="18"/>
  <c r="V112" i="18" s="1"/>
  <c r="L70" i="14"/>
  <c r="Y126" i="7"/>
  <c r="Z123" i="7"/>
  <c r="Z124" i="7" s="1"/>
  <c r="U126" i="7"/>
  <c r="V123" i="7"/>
  <c r="V124" i="7" s="1"/>
  <c r="N5" i="9"/>
  <c r="N9" i="9" s="1"/>
  <c r="N4" i="9"/>
  <c r="N8" i="9" s="1"/>
  <c r="K4" i="9"/>
  <c r="L4" i="9" s="1"/>
  <c r="K8" i="9"/>
  <c r="L8" i="9" s="1"/>
  <c r="K12" i="9"/>
  <c r="L12" i="9" s="1"/>
  <c r="K16" i="9"/>
  <c r="L16" i="9" s="1"/>
  <c r="K20" i="9"/>
  <c r="L20" i="9" s="1"/>
  <c r="K24" i="9"/>
  <c r="L24" i="9" s="1"/>
  <c r="K28" i="9"/>
  <c r="L28" i="9" s="1"/>
  <c r="K32" i="9"/>
  <c r="L32" i="9" s="1"/>
  <c r="K36" i="9"/>
  <c r="L36" i="9" s="1"/>
  <c r="K40" i="9"/>
  <c r="L40" i="9" s="1"/>
  <c r="J3" i="9"/>
  <c r="AE3" i="9"/>
  <c r="K11" i="9"/>
  <c r="L11" i="9" s="1"/>
  <c r="K15" i="9"/>
  <c r="L15" i="9" s="1"/>
  <c r="K23" i="9"/>
  <c r="L23" i="9" s="1"/>
  <c r="K31" i="9"/>
  <c r="L31" i="9" s="1"/>
  <c r="K35" i="9"/>
  <c r="L35" i="9" s="1"/>
  <c r="K39" i="9"/>
  <c r="L39" i="9" s="1"/>
  <c r="K7" i="9"/>
  <c r="L7" i="9" s="1"/>
  <c r="K19" i="9"/>
  <c r="L19" i="9" s="1"/>
  <c r="K27" i="9"/>
  <c r="L27" i="9" s="1"/>
  <c r="K6" i="9"/>
  <c r="L6" i="9" s="1"/>
  <c r="K10" i="9"/>
  <c r="L10" i="9" s="1"/>
  <c r="K14" i="9"/>
  <c r="L14" i="9" s="1"/>
  <c r="K18" i="9"/>
  <c r="L18" i="9" s="1"/>
  <c r="K22" i="9"/>
  <c r="L22" i="9" s="1"/>
  <c r="K26" i="9"/>
  <c r="L26" i="9" s="1"/>
  <c r="K30" i="9"/>
  <c r="L30" i="9" s="1"/>
  <c r="K34" i="9"/>
  <c r="L34" i="9" s="1"/>
  <c r="K38" i="9"/>
  <c r="L38" i="9" s="1"/>
  <c r="K56" i="9"/>
  <c r="L56" i="9" s="1"/>
  <c r="K60" i="9"/>
  <c r="L60" i="9" s="1"/>
  <c r="K68" i="9"/>
  <c r="L68" i="9" s="1"/>
  <c r="K72" i="9"/>
  <c r="L72" i="9" s="1"/>
  <c r="K76" i="9"/>
  <c r="L76" i="9" s="1"/>
  <c r="K80" i="9"/>
  <c r="L80" i="9" s="1"/>
  <c r="J182" i="9"/>
  <c r="K182" i="9"/>
  <c r="L182" i="9" s="1"/>
  <c r="K229" i="9"/>
  <c r="L229" i="9" s="1"/>
  <c r="K237" i="9"/>
  <c r="L237" i="9" s="1"/>
  <c r="K45" i="9"/>
  <c r="L45" i="9" s="1"/>
  <c r="K49" i="9"/>
  <c r="L49" i="9" s="1"/>
  <c r="K53" i="9"/>
  <c r="L53" i="9" s="1"/>
  <c r="K57" i="9"/>
  <c r="L57" i="9" s="1"/>
  <c r="K61" i="9"/>
  <c r="L61" i="9" s="1"/>
  <c r="K65" i="9"/>
  <c r="L65" i="9" s="1"/>
  <c r="K69" i="9"/>
  <c r="L69" i="9" s="1"/>
  <c r="K73" i="9"/>
  <c r="L73" i="9" s="1"/>
  <c r="K77" i="9"/>
  <c r="L77" i="9" s="1"/>
  <c r="K81" i="9"/>
  <c r="L81" i="9" s="1"/>
  <c r="K85" i="9"/>
  <c r="L85" i="9" s="1"/>
  <c r="K89" i="9"/>
  <c r="L89" i="9" s="1"/>
  <c r="K93" i="9"/>
  <c r="L93" i="9" s="1"/>
  <c r="J178" i="9"/>
  <c r="K178" i="9"/>
  <c r="L178" i="9" s="1"/>
  <c r="K44" i="9"/>
  <c r="L44" i="9" s="1"/>
  <c r="K48" i="9"/>
  <c r="L48" i="9" s="1"/>
  <c r="K88" i="9"/>
  <c r="L88" i="9" s="1"/>
  <c r="K92" i="9"/>
  <c r="L92" i="9" s="1"/>
  <c r="K42" i="9"/>
  <c r="L42" i="9" s="1"/>
  <c r="K46" i="9"/>
  <c r="L46" i="9" s="1"/>
  <c r="K50" i="9"/>
  <c r="L50" i="9" s="1"/>
  <c r="K54" i="9"/>
  <c r="L54" i="9" s="1"/>
  <c r="K58" i="9"/>
  <c r="L58" i="9" s="1"/>
  <c r="K62" i="9"/>
  <c r="L62" i="9" s="1"/>
  <c r="K66" i="9"/>
  <c r="L66" i="9" s="1"/>
  <c r="K70" i="9"/>
  <c r="L70" i="9" s="1"/>
  <c r="K74" i="9"/>
  <c r="L74" i="9" s="1"/>
  <c r="K78" i="9"/>
  <c r="L78" i="9" s="1"/>
  <c r="K82" i="9"/>
  <c r="L82" i="9" s="1"/>
  <c r="K86" i="9"/>
  <c r="L86" i="9" s="1"/>
  <c r="K90" i="9"/>
  <c r="L90" i="9" s="1"/>
  <c r="K94" i="9"/>
  <c r="L94" i="9" s="1"/>
  <c r="K95" i="9"/>
  <c r="L95" i="9" s="1"/>
  <c r="K97" i="9"/>
  <c r="L97" i="9" s="1"/>
  <c r="K99" i="9"/>
  <c r="L99" i="9" s="1"/>
  <c r="K101" i="9"/>
  <c r="L101" i="9" s="1"/>
  <c r="K103" i="9"/>
  <c r="L103" i="9" s="1"/>
  <c r="K105" i="9"/>
  <c r="L105" i="9" s="1"/>
  <c r="K107" i="9"/>
  <c r="L107" i="9" s="1"/>
  <c r="K109" i="9"/>
  <c r="L109" i="9" s="1"/>
  <c r="K111" i="9"/>
  <c r="L111" i="9" s="1"/>
  <c r="K113" i="9"/>
  <c r="L113" i="9" s="1"/>
  <c r="K115" i="9"/>
  <c r="L115" i="9" s="1"/>
  <c r="K117" i="9"/>
  <c r="L117" i="9" s="1"/>
  <c r="K119" i="9"/>
  <c r="L119" i="9" s="1"/>
  <c r="K121" i="9"/>
  <c r="L121" i="9" s="1"/>
  <c r="K123" i="9"/>
  <c r="L123" i="9" s="1"/>
  <c r="K125" i="9"/>
  <c r="L125" i="9" s="1"/>
  <c r="K127" i="9"/>
  <c r="L127" i="9" s="1"/>
  <c r="K129" i="9"/>
  <c r="L129" i="9" s="1"/>
  <c r="K131" i="9"/>
  <c r="L131" i="9" s="1"/>
  <c r="K133" i="9"/>
  <c r="L133" i="9" s="1"/>
  <c r="K137" i="9"/>
  <c r="L137" i="9" s="1"/>
  <c r="J174" i="9"/>
  <c r="K174" i="9"/>
  <c r="L174" i="9" s="1"/>
  <c r="K52" i="9"/>
  <c r="L52" i="9" s="1"/>
  <c r="K64" i="9"/>
  <c r="L64" i="9" s="1"/>
  <c r="K84" i="9"/>
  <c r="L84" i="9" s="1"/>
  <c r="K43" i="9"/>
  <c r="L43" i="9" s="1"/>
  <c r="K47" i="9"/>
  <c r="L47" i="9" s="1"/>
  <c r="K51" i="9"/>
  <c r="L51" i="9" s="1"/>
  <c r="K55" i="9"/>
  <c r="L55" i="9" s="1"/>
  <c r="K59" i="9"/>
  <c r="L59" i="9" s="1"/>
  <c r="K63" i="9"/>
  <c r="L63" i="9" s="1"/>
  <c r="K67" i="9"/>
  <c r="L67" i="9" s="1"/>
  <c r="K71" i="9"/>
  <c r="L71" i="9" s="1"/>
  <c r="K75" i="9"/>
  <c r="L75" i="9" s="1"/>
  <c r="K79" i="9"/>
  <c r="L79" i="9" s="1"/>
  <c r="K83" i="9"/>
  <c r="L83" i="9" s="1"/>
  <c r="K87" i="9"/>
  <c r="L87" i="9" s="1"/>
  <c r="K91" i="9"/>
  <c r="L91" i="9" s="1"/>
  <c r="K136" i="9"/>
  <c r="L136" i="9" s="1"/>
  <c r="K98" i="9"/>
  <c r="L98" i="9" s="1"/>
  <c r="K102" i="9"/>
  <c r="L102" i="9" s="1"/>
  <c r="K106" i="9"/>
  <c r="L106" i="9" s="1"/>
  <c r="K110" i="9"/>
  <c r="L110" i="9" s="1"/>
  <c r="K114" i="9"/>
  <c r="L114" i="9" s="1"/>
  <c r="K118" i="9"/>
  <c r="L118" i="9" s="1"/>
  <c r="K122" i="9"/>
  <c r="L122" i="9" s="1"/>
  <c r="K126" i="9"/>
  <c r="L126" i="9" s="1"/>
  <c r="K130" i="9"/>
  <c r="L130" i="9" s="1"/>
  <c r="J190" i="9"/>
  <c r="K190" i="9"/>
  <c r="L190" i="9" s="1"/>
  <c r="J198" i="9"/>
  <c r="K198" i="9"/>
  <c r="L198" i="9" s="1"/>
  <c r="J177" i="9"/>
  <c r="K177" i="9"/>
  <c r="L177" i="9" s="1"/>
  <c r="J181" i="9"/>
  <c r="K181" i="9"/>
  <c r="L181" i="9" s="1"/>
  <c r="K207" i="9"/>
  <c r="L207" i="9" s="1"/>
  <c r="K96" i="9"/>
  <c r="L96" i="9" s="1"/>
  <c r="K100" i="9"/>
  <c r="L100" i="9" s="1"/>
  <c r="K104" i="9"/>
  <c r="L104" i="9" s="1"/>
  <c r="K108" i="9"/>
  <c r="L108" i="9" s="1"/>
  <c r="K112" i="9"/>
  <c r="L112" i="9" s="1"/>
  <c r="K116" i="9"/>
  <c r="L116" i="9" s="1"/>
  <c r="K120" i="9"/>
  <c r="L120" i="9" s="1"/>
  <c r="K124" i="9"/>
  <c r="L124" i="9" s="1"/>
  <c r="K128" i="9"/>
  <c r="L128" i="9" s="1"/>
  <c r="K132" i="9"/>
  <c r="L132" i="9" s="1"/>
  <c r="K176" i="9"/>
  <c r="L176" i="9" s="1"/>
  <c r="K180" i="9"/>
  <c r="L180" i="9" s="1"/>
  <c r="J186" i="9"/>
  <c r="K186" i="9"/>
  <c r="L186" i="9" s="1"/>
  <c r="J194" i="9"/>
  <c r="K194" i="9"/>
  <c r="L194" i="9" s="1"/>
  <c r="J202" i="9"/>
  <c r="K202" i="9"/>
  <c r="L202" i="9" s="1"/>
  <c r="K225" i="9"/>
  <c r="L225" i="9" s="1"/>
  <c r="K233" i="9"/>
  <c r="L233" i="9" s="1"/>
  <c r="K241" i="9"/>
  <c r="L241" i="9" s="1"/>
  <c r="K175" i="9"/>
  <c r="L175" i="9" s="1"/>
  <c r="K179" i="9"/>
  <c r="L179" i="9" s="1"/>
  <c r="K183" i="9"/>
  <c r="L183" i="9" s="1"/>
  <c r="K184" i="9"/>
  <c r="L184" i="9" s="1"/>
  <c r="K188" i="9"/>
  <c r="L188" i="9" s="1"/>
  <c r="K192" i="9"/>
  <c r="L192" i="9" s="1"/>
  <c r="K196" i="9"/>
  <c r="L196" i="9" s="1"/>
  <c r="K200" i="9"/>
  <c r="L200" i="9" s="1"/>
  <c r="K211" i="9"/>
  <c r="L211" i="9" s="1"/>
  <c r="K208" i="9"/>
  <c r="L208" i="9" s="1"/>
  <c r="K212" i="9"/>
  <c r="L212" i="9" s="1"/>
  <c r="K224" i="9"/>
  <c r="L224" i="9" s="1"/>
  <c r="K228" i="9"/>
  <c r="L228" i="9" s="1"/>
  <c r="K232" i="9"/>
  <c r="L232" i="9" s="1"/>
  <c r="K236" i="9"/>
  <c r="L236" i="9" s="1"/>
  <c r="K240" i="9"/>
  <c r="L240" i="9" s="1"/>
  <c r="K244" i="9"/>
  <c r="L244" i="9" s="1"/>
  <c r="K203" i="9"/>
  <c r="L203" i="9" s="1"/>
  <c r="K205" i="9"/>
  <c r="L205" i="9" s="1"/>
  <c r="K209" i="9"/>
  <c r="L209" i="9" s="1"/>
  <c r="K213" i="9"/>
  <c r="L213" i="9" s="1"/>
  <c r="K214" i="9"/>
  <c r="L214" i="9" s="1"/>
  <c r="K215" i="9"/>
  <c r="L215" i="9" s="1"/>
  <c r="K216" i="9"/>
  <c r="L216" i="9" s="1"/>
  <c r="K217" i="9"/>
  <c r="L217" i="9" s="1"/>
  <c r="K218" i="9"/>
  <c r="L218" i="9" s="1"/>
  <c r="K219" i="9"/>
  <c r="L219" i="9" s="1"/>
  <c r="K220" i="9"/>
  <c r="L220" i="9" s="1"/>
  <c r="K221" i="9"/>
  <c r="L221" i="9" s="1"/>
  <c r="K222" i="9"/>
  <c r="L222" i="9" s="1"/>
  <c r="K223" i="9"/>
  <c r="L223" i="9" s="1"/>
  <c r="K227" i="9"/>
  <c r="L227" i="9" s="1"/>
  <c r="K231" i="9"/>
  <c r="L231" i="9" s="1"/>
  <c r="K235" i="9"/>
  <c r="L235" i="9" s="1"/>
  <c r="K239" i="9"/>
  <c r="L239" i="9" s="1"/>
  <c r="K243" i="9"/>
  <c r="L243" i="9" s="1"/>
  <c r="K206" i="9"/>
  <c r="L206" i="9" s="1"/>
  <c r="K210" i="9"/>
  <c r="L210" i="9" s="1"/>
  <c r="K226" i="9"/>
  <c r="L226" i="9" s="1"/>
  <c r="K230" i="9"/>
  <c r="L230" i="9" s="1"/>
  <c r="K234" i="9"/>
  <c r="L234" i="9" s="1"/>
  <c r="K238" i="9"/>
  <c r="L238" i="9" s="1"/>
  <c r="K242" i="9"/>
  <c r="L242" i="9" s="1"/>
  <c r="K5" i="5"/>
  <c r="K9" i="5" s="1"/>
  <c r="K4" i="5"/>
  <c r="K2" i="5"/>
  <c r="K7" i="5" s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4" i="5"/>
  <c r="N70" i="14" l="1"/>
  <c r="M70" i="14"/>
  <c r="M122" i="14"/>
  <c r="N122" i="14"/>
  <c r="M68" i="14"/>
  <c r="N68" i="14"/>
  <c r="M88" i="14"/>
  <c r="M39" i="14"/>
  <c r="M101" i="14"/>
  <c r="M59" i="14"/>
  <c r="M56" i="14"/>
  <c r="M42" i="14"/>
  <c r="M126" i="14"/>
  <c r="N105" i="14"/>
  <c r="M105" i="14"/>
  <c r="M79" i="14"/>
  <c r="N79" i="14"/>
  <c r="M38" i="14"/>
  <c r="M5" i="14"/>
  <c r="M19" i="14"/>
  <c r="M41" i="14"/>
  <c r="M45" i="14"/>
  <c r="M12" i="14"/>
  <c r="M10" i="14"/>
  <c r="M35" i="14"/>
  <c r="M86" i="14"/>
  <c r="M15" i="14"/>
  <c r="M27" i="14"/>
  <c r="N121" i="14"/>
  <c r="M121" i="14"/>
  <c r="M13" i="14"/>
  <c r="M117" i="14"/>
  <c r="AA4" i="16"/>
  <c r="AB4" i="16" s="1"/>
  <c r="AA7" i="16"/>
  <c r="AB7" i="16" s="1"/>
  <c r="AA12" i="16"/>
  <c r="AB12" i="16" s="1"/>
  <c r="AA15" i="16"/>
  <c r="AB15" i="16" s="1"/>
  <c r="AA20" i="16"/>
  <c r="AB20" i="16" s="1"/>
  <c r="AA23" i="16"/>
  <c r="AB23" i="16" s="1"/>
  <c r="AA28" i="16"/>
  <c r="AB28" i="16" s="1"/>
  <c r="AA31" i="16"/>
  <c r="AB31" i="16" s="1"/>
  <c r="AA36" i="16"/>
  <c r="AB36" i="16" s="1"/>
  <c r="AA39" i="16"/>
  <c r="AB39" i="16" s="1"/>
  <c r="AA44" i="16"/>
  <c r="AB44" i="16" s="1"/>
  <c r="AA47" i="16"/>
  <c r="AB47" i="16" s="1"/>
  <c r="AA50" i="16"/>
  <c r="AB50" i="16" s="1"/>
  <c r="AA52" i="16"/>
  <c r="AB52" i="16" s="1"/>
  <c r="AA54" i="16"/>
  <c r="AB54" i="16" s="1"/>
  <c r="AA56" i="16"/>
  <c r="AB56" i="16" s="1"/>
  <c r="AA58" i="16"/>
  <c r="AB58" i="16" s="1"/>
  <c r="AA60" i="16"/>
  <c r="AB60" i="16" s="1"/>
  <c r="AA62" i="16"/>
  <c r="AB62" i="16" s="1"/>
  <c r="AA64" i="16"/>
  <c r="AB64" i="16" s="1"/>
  <c r="AA66" i="16"/>
  <c r="AB66" i="16" s="1"/>
  <c r="AA68" i="16"/>
  <c r="AB68" i="16" s="1"/>
  <c r="AA70" i="16"/>
  <c r="AB70" i="16" s="1"/>
  <c r="AA72" i="16"/>
  <c r="AB72" i="16" s="1"/>
  <c r="AA74" i="16"/>
  <c r="AB74" i="16" s="1"/>
  <c r="AA76" i="16"/>
  <c r="AB76" i="16" s="1"/>
  <c r="AA78" i="16"/>
  <c r="AB78" i="16" s="1"/>
  <c r="AA80" i="16"/>
  <c r="AB80" i="16" s="1"/>
  <c r="AA82" i="16"/>
  <c r="AB82" i="16" s="1"/>
  <c r="AA84" i="16"/>
  <c r="AB84" i="16" s="1"/>
  <c r="AA86" i="16"/>
  <c r="AB86" i="16" s="1"/>
  <c r="AA88" i="16"/>
  <c r="AB88" i="16" s="1"/>
  <c r="AA90" i="16"/>
  <c r="AB90" i="16" s="1"/>
  <c r="AA92" i="16"/>
  <c r="AB92" i="16" s="1"/>
  <c r="AA94" i="16"/>
  <c r="AB94" i="16" s="1"/>
  <c r="AA96" i="16"/>
  <c r="AB96" i="16" s="1"/>
  <c r="AA98" i="16"/>
  <c r="AB98" i="16" s="1"/>
  <c r="AA100" i="16"/>
  <c r="AB100" i="16" s="1"/>
  <c r="AA102" i="16"/>
  <c r="AB102" i="16" s="1"/>
  <c r="AA104" i="16"/>
  <c r="AB104" i="16" s="1"/>
  <c r="AA106" i="16"/>
  <c r="AB106" i="16" s="1"/>
  <c r="AA108" i="16"/>
  <c r="AB108" i="16" s="1"/>
  <c r="AA110" i="16"/>
  <c r="AB110" i="16" s="1"/>
  <c r="AA112" i="16"/>
  <c r="AB112" i="16" s="1"/>
  <c r="AA114" i="16"/>
  <c r="AB114" i="16" s="1"/>
  <c r="AA116" i="16"/>
  <c r="AB116" i="16" s="1"/>
  <c r="AA118" i="16"/>
  <c r="AB118" i="16" s="1"/>
  <c r="AA120" i="16"/>
  <c r="AB120" i="16" s="1"/>
  <c r="AA122" i="16"/>
  <c r="AB122" i="16" s="1"/>
  <c r="AA124" i="16"/>
  <c r="AB124" i="16" s="1"/>
  <c r="AA126" i="16"/>
  <c r="AA26" i="16"/>
  <c r="AB26" i="16" s="1"/>
  <c r="AA27" i="16"/>
  <c r="AB27" i="16" s="1"/>
  <c r="AA29" i="16"/>
  <c r="AB29" i="16" s="1"/>
  <c r="AA30" i="16"/>
  <c r="AB30" i="16" s="1"/>
  <c r="AA32" i="16"/>
  <c r="AB32" i="16" s="1"/>
  <c r="AA33" i="16"/>
  <c r="AB33" i="16" s="1"/>
  <c r="AA6" i="16"/>
  <c r="AB6" i="16" s="1"/>
  <c r="AA17" i="16"/>
  <c r="AB17" i="16" s="1"/>
  <c r="AA22" i="16"/>
  <c r="AB22" i="16" s="1"/>
  <c r="AA41" i="16"/>
  <c r="AB41" i="16" s="1"/>
  <c r="AA43" i="16"/>
  <c r="AB43" i="16" s="1"/>
  <c r="AA45" i="16"/>
  <c r="AB45" i="16" s="1"/>
  <c r="AA53" i="16"/>
  <c r="AB53" i="16" s="1"/>
  <c r="AA61" i="16"/>
  <c r="AB61" i="16" s="1"/>
  <c r="AA69" i="16"/>
  <c r="AB69" i="16" s="1"/>
  <c r="AA77" i="16"/>
  <c r="AB77" i="16" s="1"/>
  <c r="AA85" i="16"/>
  <c r="AB85" i="16" s="1"/>
  <c r="AA5" i="16"/>
  <c r="AB5" i="16" s="1"/>
  <c r="AA8" i="16"/>
  <c r="AB8" i="16" s="1"/>
  <c r="AA10" i="16"/>
  <c r="AB10" i="16" s="1"/>
  <c r="AA18" i="16"/>
  <c r="AB18" i="16" s="1"/>
  <c r="AA25" i="16"/>
  <c r="AB25" i="16" s="1"/>
  <c r="AA35" i="16"/>
  <c r="AB35" i="16" s="1"/>
  <c r="AA38" i="16"/>
  <c r="AB38" i="16" s="1"/>
  <c r="AA51" i="16"/>
  <c r="AB51" i="16" s="1"/>
  <c r="AA59" i="16"/>
  <c r="AB59" i="16" s="1"/>
  <c r="AA67" i="16"/>
  <c r="AB67" i="16" s="1"/>
  <c r="AA75" i="16"/>
  <c r="AB75" i="16" s="1"/>
  <c r="AA83" i="16"/>
  <c r="AB83" i="16" s="1"/>
  <c r="AA87" i="16"/>
  <c r="AB87" i="16" s="1"/>
  <c r="AA89" i="16"/>
  <c r="AB89" i="16" s="1"/>
  <c r="AA91" i="16"/>
  <c r="AB91" i="16" s="1"/>
  <c r="AA93" i="16"/>
  <c r="AB93" i="16" s="1"/>
  <c r="AA95" i="16"/>
  <c r="AB95" i="16" s="1"/>
  <c r="AA97" i="16"/>
  <c r="AB97" i="16" s="1"/>
  <c r="AA99" i="16"/>
  <c r="AB99" i="16" s="1"/>
  <c r="AA101" i="16"/>
  <c r="AB101" i="16" s="1"/>
  <c r="AA103" i="16"/>
  <c r="AB103" i="16" s="1"/>
  <c r="AA105" i="16"/>
  <c r="AB105" i="16" s="1"/>
  <c r="AA107" i="16"/>
  <c r="AB107" i="16" s="1"/>
  <c r="AA109" i="16"/>
  <c r="AB109" i="16" s="1"/>
  <c r="AA111" i="16"/>
  <c r="AB111" i="16" s="1"/>
  <c r="AA113" i="16"/>
  <c r="AB113" i="16" s="1"/>
  <c r="AA115" i="16"/>
  <c r="AB115" i="16" s="1"/>
  <c r="AA117" i="16"/>
  <c r="AB117" i="16" s="1"/>
  <c r="AA119" i="16"/>
  <c r="AB119" i="16" s="1"/>
  <c r="AA121" i="16"/>
  <c r="AB121" i="16" s="1"/>
  <c r="AA123" i="16"/>
  <c r="AB123" i="16" s="1"/>
  <c r="AA125" i="16"/>
  <c r="AB125" i="16" s="1"/>
  <c r="AA9" i="16"/>
  <c r="AB9" i="16" s="1"/>
  <c r="AA19" i="16"/>
  <c r="AB19" i="16" s="1"/>
  <c r="AA24" i="16"/>
  <c r="AB24" i="16" s="1"/>
  <c r="AA37" i="16"/>
  <c r="AB37" i="16" s="1"/>
  <c r="AA46" i="16"/>
  <c r="AB46" i="16" s="1"/>
  <c r="AA57" i="16"/>
  <c r="AB57" i="16" s="1"/>
  <c r="AA79" i="16"/>
  <c r="AB79" i="16" s="1"/>
  <c r="AA34" i="16"/>
  <c r="AB34" i="16" s="1"/>
  <c r="AA42" i="16"/>
  <c r="AB42" i="16" s="1"/>
  <c r="AA49" i="16"/>
  <c r="AB49" i="16" s="1"/>
  <c r="AA71" i="16"/>
  <c r="AB71" i="16" s="1"/>
  <c r="AA13" i="16"/>
  <c r="AB13" i="16" s="1"/>
  <c r="AA16" i="16"/>
  <c r="AB16" i="16" s="1"/>
  <c r="AA40" i="16"/>
  <c r="AB40" i="16" s="1"/>
  <c r="AA48" i="16"/>
  <c r="AB48" i="16" s="1"/>
  <c r="AA63" i="16"/>
  <c r="AB63" i="16" s="1"/>
  <c r="AA73" i="16"/>
  <c r="AB73" i="16" s="1"/>
  <c r="AA11" i="16"/>
  <c r="AB11" i="16" s="1"/>
  <c r="AA21" i="16"/>
  <c r="AB21" i="16" s="1"/>
  <c r="AA65" i="16"/>
  <c r="AB65" i="16" s="1"/>
  <c r="AA55" i="16"/>
  <c r="AB55" i="16" s="1"/>
  <c r="AA14" i="16"/>
  <c r="AB14" i="16" s="1"/>
  <c r="AA81" i="16"/>
  <c r="AB81" i="16" s="1"/>
  <c r="M31" i="14"/>
  <c r="M49" i="14"/>
  <c r="M108" i="14"/>
  <c r="M22" i="14"/>
  <c r="M43" i="14"/>
  <c r="M52" i="14"/>
  <c r="M71" i="14"/>
  <c r="M113" i="14"/>
  <c r="M33" i="14"/>
  <c r="N33" i="14"/>
  <c r="N29" i="14"/>
  <c r="M29" i="14"/>
  <c r="M62" i="14"/>
  <c r="M83" i="14"/>
  <c r="M116" i="14"/>
  <c r="M11" i="14"/>
  <c r="M16" i="14"/>
  <c r="M18" i="14"/>
  <c r="N7" i="14"/>
  <c r="M7" i="14"/>
  <c r="M100" i="14"/>
  <c r="M119" i="14"/>
  <c r="M28" i="14"/>
  <c r="M92" i="14"/>
  <c r="M99" i="14"/>
  <c r="N99" i="14"/>
  <c r="M25" i="14"/>
  <c r="N25" i="14"/>
  <c r="M106" i="14"/>
  <c r="N106" i="14"/>
  <c r="M109" i="14"/>
  <c r="M9" i="14"/>
  <c r="M14" i="14"/>
  <c r="M115" i="14"/>
  <c r="M64" i="14"/>
  <c r="M85" i="14"/>
  <c r="M40" i="14"/>
  <c r="M76" i="14"/>
  <c r="M120" i="14"/>
  <c r="M73" i="14"/>
  <c r="AA25" i="18"/>
  <c r="AB25" i="18" s="1"/>
  <c r="AA27" i="18"/>
  <c r="AB27" i="18" s="1"/>
  <c r="AA29" i="18"/>
  <c r="AB29" i="18" s="1"/>
  <c r="AA31" i="18"/>
  <c r="AB31" i="18" s="1"/>
  <c r="AA33" i="18"/>
  <c r="AB33" i="18" s="1"/>
  <c r="AA35" i="18"/>
  <c r="AB35" i="18" s="1"/>
  <c r="AA37" i="18"/>
  <c r="AB37" i="18" s="1"/>
  <c r="AA39" i="18"/>
  <c r="AB39" i="18" s="1"/>
  <c r="AA41" i="18"/>
  <c r="AB41" i="18" s="1"/>
  <c r="AA43" i="18"/>
  <c r="AB43" i="18" s="1"/>
  <c r="AA45" i="18"/>
  <c r="AB45" i="18" s="1"/>
  <c r="AA47" i="18"/>
  <c r="AB47" i="18" s="1"/>
  <c r="AA49" i="18"/>
  <c r="AB49" i="18" s="1"/>
  <c r="AA5" i="18"/>
  <c r="AB5" i="18" s="1"/>
  <c r="AA6" i="18"/>
  <c r="AB6" i="18" s="1"/>
  <c r="AA13" i="18"/>
  <c r="AB13" i="18" s="1"/>
  <c r="AA14" i="18"/>
  <c r="AB14" i="18" s="1"/>
  <c r="AA19" i="18"/>
  <c r="AB19" i="18" s="1"/>
  <c r="AA23" i="18"/>
  <c r="AB23" i="18" s="1"/>
  <c r="AA7" i="18"/>
  <c r="AB7" i="18" s="1"/>
  <c r="AA8" i="18"/>
  <c r="AB8" i="18" s="1"/>
  <c r="AA15" i="18"/>
  <c r="AB15" i="18" s="1"/>
  <c r="AA16" i="18"/>
  <c r="AB16" i="18" s="1"/>
  <c r="AA18" i="18"/>
  <c r="AB18" i="18" s="1"/>
  <c r="AA22" i="18"/>
  <c r="AB22" i="18" s="1"/>
  <c r="AA9" i="18"/>
  <c r="AB9" i="18" s="1"/>
  <c r="AA20" i="18"/>
  <c r="AB20" i="18" s="1"/>
  <c r="AA44" i="18"/>
  <c r="AB44" i="18" s="1"/>
  <c r="AA46" i="18"/>
  <c r="AB46" i="18" s="1"/>
  <c r="AA48" i="18"/>
  <c r="AB48" i="18" s="1"/>
  <c r="AA50" i="18"/>
  <c r="AB50" i="18" s="1"/>
  <c r="AA51" i="18"/>
  <c r="AB51" i="18" s="1"/>
  <c r="AA53" i="18"/>
  <c r="AB53" i="18" s="1"/>
  <c r="AA55" i="18"/>
  <c r="AB55" i="18" s="1"/>
  <c r="AA57" i="18"/>
  <c r="AB57" i="18" s="1"/>
  <c r="AA59" i="18"/>
  <c r="AB59" i="18" s="1"/>
  <c r="AA61" i="18"/>
  <c r="AB61" i="18" s="1"/>
  <c r="AA63" i="18"/>
  <c r="AB63" i="18" s="1"/>
  <c r="AA65" i="18"/>
  <c r="AB65" i="18" s="1"/>
  <c r="AA67" i="18"/>
  <c r="AB67" i="18" s="1"/>
  <c r="AA69" i="18"/>
  <c r="AB69" i="18" s="1"/>
  <c r="AA71" i="18"/>
  <c r="AB71" i="18" s="1"/>
  <c r="AA4" i="18"/>
  <c r="AB4" i="18" s="1"/>
  <c r="AA11" i="18"/>
  <c r="AB11" i="18" s="1"/>
  <c r="AA24" i="18"/>
  <c r="AB24" i="18" s="1"/>
  <c r="AA38" i="18"/>
  <c r="AB38" i="18" s="1"/>
  <c r="AA42" i="18"/>
  <c r="AB42" i="18" s="1"/>
  <c r="AA73" i="18"/>
  <c r="AB73" i="18" s="1"/>
  <c r="AA75" i="18"/>
  <c r="AB75" i="18" s="1"/>
  <c r="AA12" i="18"/>
  <c r="AB12" i="18" s="1"/>
  <c r="AA17" i="18"/>
  <c r="AB17" i="18" s="1"/>
  <c r="AA26" i="18"/>
  <c r="AB26" i="18" s="1"/>
  <c r="AA28" i="18"/>
  <c r="AB28" i="18" s="1"/>
  <c r="AA30" i="18"/>
  <c r="AB30" i="18" s="1"/>
  <c r="AA32" i="18"/>
  <c r="AB32" i="18" s="1"/>
  <c r="AA34" i="18"/>
  <c r="AB34" i="18" s="1"/>
  <c r="AA36" i="18"/>
  <c r="AB36" i="18" s="1"/>
  <c r="AA52" i="18"/>
  <c r="AB52" i="18" s="1"/>
  <c r="AA54" i="18"/>
  <c r="AB54" i="18" s="1"/>
  <c r="AA56" i="18"/>
  <c r="AB56" i="18" s="1"/>
  <c r="AA58" i="18"/>
  <c r="AB58" i="18" s="1"/>
  <c r="AA60" i="18"/>
  <c r="AB60" i="18" s="1"/>
  <c r="AA62" i="18"/>
  <c r="AB62" i="18" s="1"/>
  <c r="AA64" i="18"/>
  <c r="AB64" i="18" s="1"/>
  <c r="AA66" i="18"/>
  <c r="AB66" i="18" s="1"/>
  <c r="AA68" i="18"/>
  <c r="AB68" i="18" s="1"/>
  <c r="AA70" i="18"/>
  <c r="AB70" i="18" s="1"/>
  <c r="AA72" i="18"/>
  <c r="AB72" i="18" s="1"/>
  <c r="AA74" i="18"/>
  <c r="AB74" i="18" s="1"/>
  <c r="AA76" i="18"/>
  <c r="AB76" i="18" s="1"/>
  <c r="AA78" i="18"/>
  <c r="AB78" i="18" s="1"/>
  <c r="AA80" i="18"/>
  <c r="AB80" i="18" s="1"/>
  <c r="AA82" i="18"/>
  <c r="AB82" i="18" s="1"/>
  <c r="AA84" i="18"/>
  <c r="AB84" i="18" s="1"/>
  <c r="AA86" i="18"/>
  <c r="AB86" i="18" s="1"/>
  <c r="AA88" i="18"/>
  <c r="AB88" i="18" s="1"/>
  <c r="AA90" i="18"/>
  <c r="AB90" i="18" s="1"/>
  <c r="AA92" i="18"/>
  <c r="AB92" i="18" s="1"/>
  <c r="AA94" i="18"/>
  <c r="AB94" i="18" s="1"/>
  <c r="AA96" i="18"/>
  <c r="AB96" i="18" s="1"/>
  <c r="AA98" i="18"/>
  <c r="AB98" i="18" s="1"/>
  <c r="AA100" i="18"/>
  <c r="AB100" i="18" s="1"/>
  <c r="AA102" i="18"/>
  <c r="AB102" i="18" s="1"/>
  <c r="AA104" i="18"/>
  <c r="AB104" i="18" s="1"/>
  <c r="AA106" i="18"/>
  <c r="AB106" i="18" s="1"/>
  <c r="AA108" i="18"/>
  <c r="AB108" i="18" s="1"/>
  <c r="AA110" i="18"/>
  <c r="AB110" i="18" s="1"/>
  <c r="AA112" i="18"/>
  <c r="AB112" i="18" s="1"/>
  <c r="AA114" i="18"/>
  <c r="AB114" i="18" s="1"/>
  <c r="AA116" i="18"/>
  <c r="AB116" i="18" s="1"/>
  <c r="AA118" i="18"/>
  <c r="AB118" i="18" s="1"/>
  <c r="AA120" i="18"/>
  <c r="AB120" i="18" s="1"/>
  <c r="AA122" i="18"/>
  <c r="AB122" i="18" s="1"/>
  <c r="AA124" i="18"/>
  <c r="AB124" i="18" s="1"/>
  <c r="AA126" i="18"/>
  <c r="AA77" i="18"/>
  <c r="AB77" i="18" s="1"/>
  <c r="AA79" i="18"/>
  <c r="AB79" i="18" s="1"/>
  <c r="AA81" i="18"/>
  <c r="AB81" i="18" s="1"/>
  <c r="AA83" i="18"/>
  <c r="AB83" i="18" s="1"/>
  <c r="AA85" i="18"/>
  <c r="AB85" i="18" s="1"/>
  <c r="AA87" i="18"/>
  <c r="AB87" i="18" s="1"/>
  <c r="AA89" i="18"/>
  <c r="AB89" i="18" s="1"/>
  <c r="AA91" i="18"/>
  <c r="AB91" i="18" s="1"/>
  <c r="AA93" i="18"/>
  <c r="AB93" i="18" s="1"/>
  <c r="AA95" i="18"/>
  <c r="AB95" i="18" s="1"/>
  <c r="AA97" i="18"/>
  <c r="AB97" i="18" s="1"/>
  <c r="AA99" i="18"/>
  <c r="AB99" i="18" s="1"/>
  <c r="AA101" i="18"/>
  <c r="AB101" i="18" s="1"/>
  <c r="AA21" i="18"/>
  <c r="AB21" i="18" s="1"/>
  <c r="AA40" i="18"/>
  <c r="AB40" i="18" s="1"/>
  <c r="AA103" i="18"/>
  <c r="AB103" i="18" s="1"/>
  <c r="AA111" i="18"/>
  <c r="AB111" i="18" s="1"/>
  <c r="AA119" i="18"/>
  <c r="AB119" i="18" s="1"/>
  <c r="AA105" i="18"/>
  <c r="AB105" i="18" s="1"/>
  <c r="AA117" i="18"/>
  <c r="AB117" i="18" s="1"/>
  <c r="AA10" i="18"/>
  <c r="AB10" i="18" s="1"/>
  <c r="AA107" i="18"/>
  <c r="AB107" i="18" s="1"/>
  <c r="AA109" i="18"/>
  <c r="AB109" i="18" s="1"/>
  <c r="AA113" i="18"/>
  <c r="AB113" i="18" s="1"/>
  <c r="AA123" i="18"/>
  <c r="AB123" i="18" s="1"/>
  <c r="AA125" i="18"/>
  <c r="AB125" i="18" s="1"/>
  <c r="AA121" i="18"/>
  <c r="AB121" i="18" s="1"/>
  <c r="AA115" i="18"/>
  <c r="AB115" i="18" s="1"/>
  <c r="M74" i="14"/>
  <c r="M80" i="14"/>
  <c r="M58" i="14"/>
  <c r="M104" i="14"/>
  <c r="M24" i="14"/>
  <c r="M50" i="14"/>
  <c r="M96" i="14"/>
  <c r="M6" i="14"/>
  <c r="N6" i="14"/>
  <c r="M87" i="14"/>
  <c r="R6" i="13"/>
  <c r="R7" i="13" s="1"/>
  <c r="M51" i="14"/>
  <c r="M90" i="14"/>
  <c r="R16" i="13"/>
  <c r="R17" i="13" s="1"/>
  <c r="M36" i="14"/>
  <c r="M54" i="14"/>
  <c r="M4" i="14"/>
  <c r="M61" i="14"/>
  <c r="M103" i="14"/>
  <c r="N103" i="14"/>
  <c r="M48" i="14"/>
  <c r="N48" i="14"/>
  <c r="M89" i="14"/>
  <c r="M118" i="14"/>
  <c r="M72" i="14"/>
  <c r="M66" i="14"/>
  <c r="M32" i="14"/>
  <c r="M123" i="14"/>
  <c r="M82" i="14"/>
  <c r="M60" i="14"/>
  <c r="M69" i="14"/>
  <c r="M67" i="14"/>
  <c r="N67" i="14"/>
  <c r="N21" i="14"/>
  <c r="M21" i="14"/>
  <c r="M47" i="14"/>
  <c r="N47" i="14"/>
  <c r="N57" i="14"/>
  <c r="M57" i="14"/>
  <c r="M75" i="14"/>
  <c r="N75" i="14"/>
  <c r="N97" i="14"/>
  <c r="M97" i="14"/>
  <c r="M44" i="14"/>
  <c r="N44" i="14"/>
  <c r="O44" i="14" s="1"/>
  <c r="M77" i="14"/>
  <c r="O39" i="14"/>
  <c r="M55" i="14"/>
  <c r="M84" i="14"/>
  <c r="M78" i="14"/>
  <c r="M63" i="14"/>
  <c r="M93" i="14"/>
  <c r="M124" i="14"/>
  <c r="O32" i="14"/>
  <c r="M17" i="14"/>
  <c r="M65" i="14"/>
  <c r="M34" i="14"/>
  <c r="M112" i="14"/>
  <c r="O123" i="14"/>
  <c r="M53" i="14"/>
  <c r="M110" i="14"/>
  <c r="O59" i="14"/>
  <c r="M102" i="14"/>
  <c r="M37" i="14"/>
  <c r="M81" i="14"/>
  <c r="O18" i="14"/>
  <c r="M20" i="14"/>
  <c r="N20" i="14"/>
  <c r="M94" i="14"/>
  <c r="M30" i="14"/>
  <c r="Q30" i="14" s="1"/>
  <c r="M91" i="14"/>
  <c r="M111" i="14"/>
  <c r="O119" i="14"/>
  <c r="M98" i="14"/>
  <c r="M107" i="14"/>
  <c r="W4" i="18"/>
  <c r="X4" i="18" s="1"/>
  <c r="W6" i="18"/>
  <c r="X6" i="18" s="1"/>
  <c r="W8" i="18"/>
  <c r="X8" i="18" s="1"/>
  <c r="W10" i="18"/>
  <c r="X10" i="18" s="1"/>
  <c r="W12" i="18"/>
  <c r="X12" i="18" s="1"/>
  <c r="W14" i="18"/>
  <c r="X14" i="18" s="1"/>
  <c r="W16" i="18"/>
  <c r="X16" i="18" s="1"/>
  <c r="W18" i="18"/>
  <c r="X18" i="18" s="1"/>
  <c r="W20" i="18"/>
  <c r="X20" i="18" s="1"/>
  <c r="W22" i="18"/>
  <c r="X22" i="18" s="1"/>
  <c r="W24" i="18"/>
  <c r="X24" i="18" s="1"/>
  <c r="W5" i="18"/>
  <c r="X5" i="18" s="1"/>
  <c r="W7" i="18"/>
  <c r="X7" i="18" s="1"/>
  <c r="W9" i="18"/>
  <c r="X9" i="18" s="1"/>
  <c r="W11" i="18"/>
  <c r="X11" i="18" s="1"/>
  <c r="W13" i="18"/>
  <c r="X13" i="18" s="1"/>
  <c r="W15" i="18"/>
  <c r="X15" i="18" s="1"/>
  <c r="W17" i="18"/>
  <c r="X17" i="18" s="1"/>
  <c r="W21" i="18"/>
  <c r="X21" i="18" s="1"/>
  <c r="W26" i="18"/>
  <c r="X26" i="18" s="1"/>
  <c r="W28" i="18"/>
  <c r="X28" i="18" s="1"/>
  <c r="W30" i="18"/>
  <c r="X30" i="18" s="1"/>
  <c r="W32" i="18"/>
  <c r="X32" i="18" s="1"/>
  <c r="W34" i="18"/>
  <c r="X34" i="18" s="1"/>
  <c r="W36" i="18"/>
  <c r="X36" i="18" s="1"/>
  <c r="W38" i="18"/>
  <c r="X38" i="18" s="1"/>
  <c r="W40" i="18"/>
  <c r="X40" i="18" s="1"/>
  <c r="W42" i="18"/>
  <c r="X42" i="18" s="1"/>
  <c r="W19" i="18"/>
  <c r="X19" i="18" s="1"/>
  <c r="W25" i="18"/>
  <c r="X25" i="18" s="1"/>
  <c r="W43" i="18"/>
  <c r="X43" i="18" s="1"/>
  <c r="W45" i="18"/>
  <c r="X45" i="18" s="1"/>
  <c r="W47" i="18"/>
  <c r="X47" i="18" s="1"/>
  <c r="W49" i="18"/>
  <c r="X49" i="18" s="1"/>
  <c r="W23" i="18"/>
  <c r="X23" i="18" s="1"/>
  <c r="W27" i="18"/>
  <c r="X27" i="18" s="1"/>
  <c r="W41" i="18"/>
  <c r="X41" i="18" s="1"/>
  <c r="W51" i="18"/>
  <c r="X51" i="18" s="1"/>
  <c r="W53" i="18"/>
  <c r="X53" i="18" s="1"/>
  <c r="W55" i="18"/>
  <c r="X55" i="18" s="1"/>
  <c r="W57" i="18"/>
  <c r="X57" i="18" s="1"/>
  <c r="W59" i="18"/>
  <c r="X59" i="18" s="1"/>
  <c r="W61" i="18"/>
  <c r="X61" i="18" s="1"/>
  <c r="W63" i="18"/>
  <c r="X63" i="18" s="1"/>
  <c r="W65" i="18"/>
  <c r="X65" i="18" s="1"/>
  <c r="W67" i="18"/>
  <c r="X67" i="18" s="1"/>
  <c r="W69" i="18"/>
  <c r="X69" i="18" s="1"/>
  <c r="W71" i="18"/>
  <c r="X71" i="18" s="1"/>
  <c r="W73" i="18"/>
  <c r="X73" i="18" s="1"/>
  <c r="W75" i="18"/>
  <c r="X75" i="18" s="1"/>
  <c r="W39" i="18"/>
  <c r="X39" i="18" s="1"/>
  <c r="W52" i="18"/>
  <c r="X52" i="18" s="1"/>
  <c r="W54" i="18"/>
  <c r="X54" i="18" s="1"/>
  <c r="W56" i="18"/>
  <c r="X56" i="18" s="1"/>
  <c r="W58" i="18"/>
  <c r="X58" i="18" s="1"/>
  <c r="W60" i="18"/>
  <c r="X60" i="18" s="1"/>
  <c r="W62" i="18"/>
  <c r="X62" i="18" s="1"/>
  <c r="W64" i="18"/>
  <c r="X64" i="18" s="1"/>
  <c r="W66" i="18"/>
  <c r="X66" i="18" s="1"/>
  <c r="W68" i="18"/>
  <c r="X68" i="18" s="1"/>
  <c r="W70" i="18"/>
  <c r="X70" i="18" s="1"/>
  <c r="W72" i="18"/>
  <c r="X72" i="18" s="1"/>
  <c r="W77" i="18"/>
  <c r="X77" i="18" s="1"/>
  <c r="W79" i="18"/>
  <c r="X79" i="18" s="1"/>
  <c r="W81" i="18"/>
  <c r="X81" i="18" s="1"/>
  <c r="W83" i="18"/>
  <c r="X83" i="18" s="1"/>
  <c r="W85" i="18"/>
  <c r="X85" i="18" s="1"/>
  <c r="W87" i="18"/>
  <c r="X87" i="18" s="1"/>
  <c r="W89" i="18"/>
  <c r="X89" i="18" s="1"/>
  <c r="W91" i="18"/>
  <c r="X91" i="18" s="1"/>
  <c r="W93" i="18"/>
  <c r="X93" i="18" s="1"/>
  <c r="W95" i="18"/>
  <c r="X95" i="18" s="1"/>
  <c r="W97" i="18"/>
  <c r="X97" i="18" s="1"/>
  <c r="W99" i="18"/>
  <c r="X99" i="18" s="1"/>
  <c r="W101" i="18"/>
  <c r="X101" i="18" s="1"/>
  <c r="W103" i="18"/>
  <c r="X103" i="18" s="1"/>
  <c r="W105" i="18"/>
  <c r="X105" i="18" s="1"/>
  <c r="W107" i="18"/>
  <c r="X107" i="18" s="1"/>
  <c r="W109" i="18"/>
  <c r="X109" i="18" s="1"/>
  <c r="W111" i="18"/>
  <c r="X111" i="18" s="1"/>
  <c r="W113" i="18"/>
  <c r="X113" i="18" s="1"/>
  <c r="W115" i="18"/>
  <c r="X115" i="18" s="1"/>
  <c r="W117" i="18"/>
  <c r="X117" i="18" s="1"/>
  <c r="W119" i="18"/>
  <c r="X119" i="18" s="1"/>
  <c r="W121" i="18"/>
  <c r="X121" i="18" s="1"/>
  <c r="W123" i="18"/>
  <c r="X123" i="18" s="1"/>
  <c r="W125" i="18"/>
  <c r="X125" i="18" s="1"/>
  <c r="W31" i="18"/>
  <c r="X31" i="18" s="1"/>
  <c r="W74" i="18"/>
  <c r="X74" i="18" s="1"/>
  <c r="W78" i="18"/>
  <c r="X78" i="18" s="1"/>
  <c r="W80" i="18"/>
  <c r="X80" i="18" s="1"/>
  <c r="W82" i="18"/>
  <c r="X82" i="18" s="1"/>
  <c r="W84" i="18"/>
  <c r="X84" i="18" s="1"/>
  <c r="W86" i="18"/>
  <c r="X86" i="18" s="1"/>
  <c r="W88" i="18"/>
  <c r="X88" i="18" s="1"/>
  <c r="W90" i="18"/>
  <c r="X90" i="18" s="1"/>
  <c r="W92" i="18"/>
  <c r="X92" i="18" s="1"/>
  <c r="W94" i="18"/>
  <c r="X94" i="18" s="1"/>
  <c r="W96" i="18"/>
  <c r="X96" i="18" s="1"/>
  <c r="W98" i="18"/>
  <c r="X98" i="18" s="1"/>
  <c r="W100" i="18"/>
  <c r="X100" i="18" s="1"/>
  <c r="W33" i="18"/>
  <c r="X33" i="18" s="1"/>
  <c r="W44" i="18"/>
  <c r="X44" i="18" s="1"/>
  <c r="W48" i="18"/>
  <c r="X48" i="18" s="1"/>
  <c r="W76" i="18"/>
  <c r="X76" i="18" s="1"/>
  <c r="W104" i="18"/>
  <c r="X104" i="18" s="1"/>
  <c r="W112" i="18"/>
  <c r="X112" i="18" s="1"/>
  <c r="W120" i="18"/>
  <c r="X120" i="18" s="1"/>
  <c r="W126" i="18"/>
  <c r="W50" i="18"/>
  <c r="X50" i="18" s="1"/>
  <c r="W108" i="18"/>
  <c r="X108" i="18" s="1"/>
  <c r="W122" i="18"/>
  <c r="X122" i="18" s="1"/>
  <c r="W35" i="18"/>
  <c r="X35" i="18" s="1"/>
  <c r="W102" i="18"/>
  <c r="X102" i="18" s="1"/>
  <c r="W106" i="18"/>
  <c r="X106" i="18" s="1"/>
  <c r="W118" i="18"/>
  <c r="X118" i="18" s="1"/>
  <c r="W29" i="18"/>
  <c r="X29" i="18" s="1"/>
  <c r="W37" i="18"/>
  <c r="X37" i="18" s="1"/>
  <c r="W116" i="18"/>
  <c r="X116" i="18" s="1"/>
  <c r="W46" i="18"/>
  <c r="X46" i="18" s="1"/>
  <c r="W114" i="18"/>
  <c r="X114" i="18" s="1"/>
  <c r="W110" i="18"/>
  <c r="X110" i="18" s="1"/>
  <c r="W124" i="18"/>
  <c r="X124" i="18" s="1"/>
  <c r="M95" i="14"/>
  <c r="M26" i="14"/>
  <c r="O28" i="14"/>
  <c r="W5" i="16"/>
  <c r="X5" i="16" s="1"/>
  <c r="W7" i="16"/>
  <c r="X7" i="16" s="1"/>
  <c r="W9" i="16"/>
  <c r="X9" i="16" s="1"/>
  <c r="W11" i="16"/>
  <c r="X11" i="16" s="1"/>
  <c r="W13" i="16"/>
  <c r="X13" i="16" s="1"/>
  <c r="W15" i="16"/>
  <c r="X15" i="16" s="1"/>
  <c r="W17" i="16"/>
  <c r="X17" i="16" s="1"/>
  <c r="W19" i="16"/>
  <c r="X19" i="16" s="1"/>
  <c r="W21" i="16"/>
  <c r="X21" i="16" s="1"/>
  <c r="W23" i="16"/>
  <c r="X23" i="16" s="1"/>
  <c r="W25" i="16"/>
  <c r="X25" i="16" s="1"/>
  <c r="W27" i="16"/>
  <c r="X27" i="16" s="1"/>
  <c r="W29" i="16"/>
  <c r="X29" i="16" s="1"/>
  <c r="W31" i="16"/>
  <c r="X31" i="16" s="1"/>
  <c r="W33" i="16"/>
  <c r="X33" i="16" s="1"/>
  <c r="W35" i="16"/>
  <c r="X35" i="16" s="1"/>
  <c r="W37" i="16"/>
  <c r="X37" i="16" s="1"/>
  <c r="W39" i="16"/>
  <c r="X39" i="16" s="1"/>
  <c r="W41" i="16"/>
  <c r="X41" i="16" s="1"/>
  <c r="W43" i="16"/>
  <c r="X43" i="16" s="1"/>
  <c r="W45" i="16"/>
  <c r="X45" i="16" s="1"/>
  <c r="W47" i="16"/>
  <c r="X47" i="16" s="1"/>
  <c r="W8" i="16"/>
  <c r="X8" i="16" s="1"/>
  <c r="W16" i="16"/>
  <c r="X16" i="16" s="1"/>
  <c r="W24" i="16"/>
  <c r="X24" i="16" s="1"/>
  <c r="W32" i="16"/>
  <c r="X32" i="16" s="1"/>
  <c r="W40" i="16"/>
  <c r="X40" i="16" s="1"/>
  <c r="W48" i="16"/>
  <c r="X48" i="16" s="1"/>
  <c r="W10" i="16"/>
  <c r="X10" i="16" s="1"/>
  <c r="W12" i="16"/>
  <c r="X12" i="16" s="1"/>
  <c r="W22" i="16"/>
  <c r="X22" i="16" s="1"/>
  <c r="W42" i="16"/>
  <c r="X42" i="16" s="1"/>
  <c r="W44" i="16"/>
  <c r="X44" i="16" s="1"/>
  <c r="W18" i="16"/>
  <c r="X18" i="16" s="1"/>
  <c r="W20" i="16"/>
  <c r="X20" i="16" s="1"/>
  <c r="W34" i="16"/>
  <c r="X34" i="16" s="1"/>
  <c r="W38" i="16"/>
  <c r="X38" i="16" s="1"/>
  <c r="W49" i="16"/>
  <c r="X49" i="16" s="1"/>
  <c r="W50" i="16"/>
  <c r="X50" i="16" s="1"/>
  <c r="W57" i="16"/>
  <c r="X57" i="16" s="1"/>
  <c r="W58" i="16"/>
  <c r="X58" i="16" s="1"/>
  <c r="W65" i="16"/>
  <c r="X65" i="16" s="1"/>
  <c r="W66" i="16"/>
  <c r="X66" i="16" s="1"/>
  <c r="W73" i="16"/>
  <c r="X73" i="16" s="1"/>
  <c r="W74" i="16"/>
  <c r="X74" i="16" s="1"/>
  <c r="W81" i="16"/>
  <c r="X81" i="16" s="1"/>
  <c r="W82" i="16"/>
  <c r="X82" i="16" s="1"/>
  <c r="W4" i="16"/>
  <c r="X4" i="16" s="1"/>
  <c r="W14" i="16"/>
  <c r="X14" i="16" s="1"/>
  <c r="W26" i="16"/>
  <c r="X26" i="16" s="1"/>
  <c r="W28" i="16"/>
  <c r="X28" i="16" s="1"/>
  <c r="W55" i="16"/>
  <c r="X55" i="16" s="1"/>
  <c r="W56" i="16"/>
  <c r="X56" i="16" s="1"/>
  <c r="W63" i="16"/>
  <c r="X63" i="16" s="1"/>
  <c r="W64" i="16"/>
  <c r="X64" i="16" s="1"/>
  <c r="W71" i="16"/>
  <c r="X71" i="16" s="1"/>
  <c r="W72" i="16"/>
  <c r="X72" i="16" s="1"/>
  <c r="W79" i="16"/>
  <c r="X79" i="16" s="1"/>
  <c r="W80" i="16"/>
  <c r="X80" i="16" s="1"/>
  <c r="W88" i="16"/>
  <c r="X88" i="16" s="1"/>
  <c r="W90" i="16"/>
  <c r="X90" i="16" s="1"/>
  <c r="W92" i="16"/>
  <c r="X92" i="16" s="1"/>
  <c r="W94" i="16"/>
  <c r="X94" i="16" s="1"/>
  <c r="W96" i="16"/>
  <c r="X96" i="16" s="1"/>
  <c r="W98" i="16"/>
  <c r="X98" i="16" s="1"/>
  <c r="W100" i="16"/>
  <c r="X100" i="16" s="1"/>
  <c r="W102" i="16"/>
  <c r="X102" i="16" s="1"/>
  <c r="W104" i="16"/>
  <c r="X104" i="16" s="1"/>
  <c r="W106" i="16"/>
  <c r="X106" i="16" s="1"/>
  <c r="W108" i="16"/>
  <c r="X108" i="16" s="1"/>
  <c r="W110" i="16"/>
  <c r="X110" i="16" s="1"/>
  <c r="W112" i="16"/>
  <c r="X112" i="16" s="1"/>
  <c r="W114" i="16"/>
  <c r="X114" i="16" s="1"/>
  <c r="W116" i="16"/>
  <c r="X116" i="16" s="1"/>
  <c r="W118" i="16"/>
  <c r="X118" i="16" s="1"/>
  <c r="W120" i="16"/>
  <c r="X120" i="16" s="1"/>
  <c r="W122" i="16"/>
  <c r="X122" i="16" s="1"/>
  <c r="W124" i="16"/>
  <c r="X124" i="16" s="1"/>
  <c r="W36" i="16"/>
  <c r="X36" i="16" s="1"/>
  <c r="W51" i="16"/>
  <c r="X51" i="16" s="1"/>
  <c r="W69" i="16"/>
  <c r="X69" i="16" s="1"/>
  <c r="W76" i="16"/>
  <c r="X76" i="16" s="1"/>
  <c r="W78" i="16"/>
  <c r="X78" i="16" s="1"/>
  <c r="W83" i="16"/>
  <c r="X83" i="16" s="1"/>
  <c r="W89" i="16"/>
  <c r="X89" i="16" s="1"/>
  <c r="W97" i="16"/>
  <c r="X97" i="16" s="1"/>
  <c r="W61" i="16"/>
  <c r="X61" i="16" s="1"/>
  <c r="W68" i="16"/>
  <c r="X68" i="16" s="1"/>
  <c r="W70" i="16"/>
  <c r="X70" i="16" s="1"/>
  <c r="W75" i="16"/>
  <c r="X75" i="16" s="1"/>
  <c r="W53" i="16"/>
  <c r="X53" i="16" s="1"/>
  <c r="W60" i="16"/>
  <c r="X60" i="16" s="1"/>
  <c r="W62" i="16"/>
  <c r="X62" i="16" s="1"/>
  <c r="W67" i="16"/>
  <c r="X67" i="16" s="1"/>
  <c r="W85" i="16"/>
  <c r="X85" i="16" s="1"/>
  <c r="W93" i="16"/>
  <c r="X93" i="16" s="1"/>
  <c r="W101" i="16"/>
  <c r="X101" i="16" s="1"/>
  <c r="W109" i="16"/>
  <c r="X109" i="16" s="1"/>
  <c r="W117" i="16"/>
  <c r="X117" i="16" s="1"/>
  <c r="W125" i="16"/>
  <c r="X125" i="16" s="1"/>
  <c r="W87" i="16"/>
  <c r="X87" i="16" s="1"/>
  <c r="W91" i="16"/>
  <c r="X91" i="16" s="1"/>
  <c r="W95" i="16"/>
  <c r="X95" i="16" s="1"/>
  <c r="W99" i="16"/>
  <c r="X99" i="16" s="1"/>
  <c r="W103" i="16"/>
  <c r="X103" i="16" s="1"/>
  <c r="W107" i="16"/>
  <c r="X107" i="16" s="1"/>
  <c r="W113" i="16"/>
  <c r="X113" i="16" s="1"/>
  <c r="W123" i="16"/>
  <c r="X123" i="16" s="1"/>
  <c r="W6" i="16"/>
  <c r="X6" i="16" s="1"/>
  <c r="W30" i="16"/>
  <c r="X30" i="16" s="1"/>
  <c r="W46" i="16"/>
  <c r="X46" i="16" s="1"/>
  <c r="W52" i="16"/>
  <c r="X52" i="16" s="1"/>
  <c r="W54" i="16"/>
  <c r="X54" i="16" s="1"/>
  <c r="W59" i="16"/>
  <c r="X59" i="16" s="1"/>
  <c r="W111" i="16"/>
  <c r="X111" i="16" s="1"/>
  <c r="W84" i="16"/>
  <c r="X84" i="16" s="1"/>
  <c r="W105" i="16"/>
  <c r="X105" i="16" s="1"/>
  <c r="W115" i="16"/>
  <c r="X115" i="16" s="1"/>
  <c r="W121" i="16"/>
  <c r="X121" i="16" s="1"/>
  <c r="W126" i="16"/>
  <c r="W77" i="16"/>
  <c r="X77" i="16" s="1"/>
  <c r="W86" i="16"/>
  <c r="X86" i="16" s="1"/>
  <c r="W119" i="16"/>
  <c r="X119" i="16" s="1"/>
  <c r="M8" i="14"/>
  <c r="M46" i="14"/>
  <c r="W124" i="7"/>
  <c r="U128" i="7" s="1"/>
  <c r="U127" i="7"/>
  <c r="AA124" i="7"/>
  <c r="Y128" i="7" s="1"/>
  <c r="Y127" i="7"/>
  <c r="N2" i="9"/>
  <c r="N3" i="9" s="1"/>
  <c r="K6" i="5"/>
  <c r="K8" i="5" s="1"/>
  <c r="K3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4" i="4"/>
  <c r="Q94" i="14" l="1"/>
  <c r="Q65" i="14"/>
  <c r="Q124" i="14"/>
  <c r="Q63" i="14"/>
  <c r="O75" i="14"/>
  <c r="O47" i="14"/>
  <c r="O67" i="14"/>
  <c r="Q60" i="14"/>
  <c r="Q123" i="14"/>
  <c r="Q72" i="14"/>
  <c r="O77" i="14"/>
  <c r="Q103" i="14"/>
  <c r="O8" i="14"/>
  <c r="O98" i="14"/>
  <c r="O91" i="14"/>
  <c r="O31" i="14"/>
  <c r="O6" i="14"/>
  <c r="Q50" i="14"/>
  <c r="Q104" i="14"/>
  <c r="O34" i="14"/>
  <c r="O61" i="14"/>
  <c r="Q26" i="14"/>
  <c r="X126" i="18"/>
  <c r="X127" i="18" s="1"/>
  <c r="W129" i="18"/>
  <c r="O42" i="14"/>
  <c r="O56" i="14"/>
  <c r="O20" i="14"/>
  <c r="Q81" i="14"/>
  <c r="Q110" i="14"/>
  <c r="Q112" i="14"/>
  <c r="O73" i="14"/>
  <c r="O66" i="14"/>
  <c r="O72" i="14"/>
  <c r="Q78" i="14"/>
  <c r="Q77" i="14"/>
  <c r="Q44" i="14"/>
  <c r="Q75" i="14"/>
  <c r="Q47" i="14"/>
  <c r="Q67" i="14"/>
  <c r="O81" i="14"/>
  <c r="O12" i="14"/>
  <c r="Q118" i="14"/>
  <c r="O48" i="14"/>
  <c r="Q61" i="14"/>
  <c r="Q54" i="14"/>
  <c r="O26" i="14"/>
  <c r="Q90" i="14"/>
  <c r="O30" i="14"/>
  <c r="Q87" i="14"/>
  <c r="Q6" i="14"/>
  <c r="O27" i="14"/>
  <c r="Q58" i="14"/>
  <c r="Q80" i="14"/>
  <c r="Q76" i="14"/>
  <c r="O45" i="14"/>
  <c r="O5" i="14"/>
  <c r="Q14" i="14"/>
  <c r="Q106" i="14"/>
  <c r="Q99" i="14"/>
  <c r="O22" i="14"/>
  <c r="Q7" i="14"/>
  <c r="O110" i="14"/>
  <c r="Q11" i="14"/>
  <c r="O78" i="14"/>
  <c r="O33" i="14"/>
  <c r="O54" i="14"/>
  <c r="Q52" i="14"/>
  <c r="O51" i="14"/>
  <c r="Q31" i="14"/>
  <c r="O121" i="14"/>
  <c r="O24" i="14"/>
  <c r="Q86" i="14"/>
  <c r="O101" i="14"/>
  <c r="O76" i="14"/>
  <c r="Q41" i="14"/>
  <c r="O115" i="14"/>
  <c r="O14" i="14"/>
  <c r="Q105" i="14"/>
  <c r="O52" i="14"/>
  <c r="O37" i="14"/>
  <c r="O124" i="14"/>
  <c r="Q68" i="14"/>
  <c r="O70" i="14"/>
  <c r="Q46" i="14"/>
  <c r="Q95" i="14"/>
  <c r="Q107" i="14"/>
  <c r="Q111" i="14"/>
  <c r="O100" i="14"/>
  <c r="Q20" i="14"/>
  <c r="Q37" i="14"/>
  <c r="O82" i="14"/>
  <c r="Q34" i="14"/>
  <c r="O120" i="14"/>
  <c r="O85" i="14"/>
  <c r="Q93" i="14"/>
  <c r="Q84" i="14"/>
  <c r="O88" i="14"/>
  <c r="Q97" i="14"/>
  <c r="Q57" i="14"/>
  <c r="Q21" i="14"/>
  <c r="O125" i="14"/>
  <c r="Q82" i="14"/>
  <c r="Q32" i="14"/>
  <c r="O38" i="14"/>
  <c r="Q48" i="14"/>
  <c r="Q4" i="14"/>
  <c r="O113" i="14"/>
  <c r="O95" i="14"/>
  <c r="Q51" i="14"/>
  <c r="O49" i="14"/>
  <c r="O117" i="14"/>
  <c r="Q96" i="14"/>
  <c r="Q24" i="14"/>
  <c r="O86" i="14"/>
  <c r="Q74" i="14"/>
  <c r="Q73" i="14"/>
  <c r="Q40" i="14"/>
  <c r="O41" i="14"/>
  <c r="Q115" i="14"/>
  <c r="Q9" i="14"/>
  <c r="O25" i="14"/>
  <c r="Q92" i="14"/>
  <c r="Q119" i="14"/>
  <c r="O7" i="14"/>
  <c r="O35" i="14"/>
  <c r="Q116" i="14"/>
  <c r="Q62" i="14"/>
  <c r="Q33" i="14"/>
  <c r="Q113" i="14"/>
  <c r="Q43" i="14"/>
  <c r="O69" i="14"/>
  <c r="O87" i="14"/>
  <c r="Q117" i="14"/>
  <c r="O96" i="14"/>
  <c r="Q15" i="14"/>
  <c r="Q35" i="14"/>
  <c r="Q10" i="14"/>
  <c r="O40" i="14"/>
  <c r="Q19" i="14"/>
  <c r="Q38" i="14"/>
  <c r="O9" i="14"/>
  <c r="O105" i="14"/>
  <c r="Q42" i="14"/>
  <c r="Q59" i="14"/>
  <c r="Q39" i="14"/>
  <c r="O122" i="14"/>
  <c r="Q125" i="14"/>
  <c r="Q8" i="14"/>
  <c r="W129" i="16"/>
  <c r="X126" i="16"/>
  <c r="X127" i="16" s="1"/>
  <c r="O92" i="14"/>
  <c r="Q98" i="14"/>
  <c r="Q91" i="14"/>
  <c r="O60" i="14"/>
  <c r="O114" i="14"/>
  <c r="Q102" i="14"/>
  <c r="Q53" i="14"/>
  <c r="O16" i="14"/>
  <c r="Q17" i="14"/>
  <c r="O116" i="14"/>
  <c r="O83" i="14"/>
  <c r="Q55" i="14"/>
  <c r="O109" i="14"/>
  <c r="O97" i="14"/>
  <c r="O57" i="14"/>
  <c r="O21" i="14"/>
  <c r="Q69" i="14"/>
  <c r="O53" i="14"/>
  <c r="Q66" i="14"/>
  <c r="Q89" i="14"/>
  <c r="O103" i="14"/>
  <c r="O46" i="14"/>
  <c r="Q36" i="14"/>
  <c r="O107" i="14"/>
  <c r="O111" i="14"/>
  <c r="O13" i="14"/>
  <c r="O23" i="14"/>
  <c r="O15" i="14"/>
  <c r="O112" i="14"/>
  <c r="AA129" i="18"/>
  <c r="AB126" i="18"/>
  <c r="AB127" i="18" s="1"/>
  <c r="Q120" i="14"/>
  <c r="Q85" i="14"/>
  <c r="O19" i="14"/>
  <c r="O84" i="14"/>
  <c r="Q109" i="14"/>
  <c r="Q25" i="14"/>
  <c r="Q28" i="14"/>
  <c r="Q100" i="14"/>
  <c r="Q18" i="14"/>
  <c r="Q16" i="14"/>
  <c r="O93" i="14"/>
  <c r="Q29" i="14"/>
  <c r="O126" i="14"/>
  <c r="O36" i="14"/>
  <c r="Q22" i="14"/>
  <c r="Q108" i="14"/>
  <c r="AA129" i="16"/>
  <c r="AB126" i="16"/>
  <c r="AB127" i="16" s="1"/>
  <c r="Q13" i="14"/>
  <c r="O50" i="14"/>
  <c r="O104" i="14"/>
  <c r="O80" i="14"/>
  <c r="O11" i="14"/>
  <c r="O64" i="14"/>
  <c r="O118" i="14"/>
  <c r="O62" i="14"/>
  <c r="O79" i="14"/>
  <c r="Q126" i="14"/>
  <c r="O108" i="14"/>
  <c r="O65" i="14"/>
  <c r="Q88" i="14"/>
  <c r="Q122" i="14"/>
  <c r="Q114" i="14"/>
  <c r="O17" i="14"/>
  <c r="Q64" i="14"/>
  <c r="O63" i="14"/>
  <c r="O55" i="14"/>
  <c r="O106" i="14"/>
  <c r="O99" i="14"/>
  <c r="O43" i="14"/>
  <c r="O94" i="14"/>
  <c r="O102" i="14"/>
  <c r="O10" i="14"/>
  <c r="Q83" i="14"/>
  <c r="O29" i="14"/>
  <c r="O4" i="14"/>
  <c r="U39" i="14" s="1"/>
  <c r="Q71" i="14"/>
  <c r="O90" i="14"/>
  <c r="Q49" i="14"/>
  <c r="Q121" i="14"/>
  <c r="Q27" i="14"/>
  <c r="O58" i="14"/>
  <c r="O74" i="14"/>
  <c r="Q12" i="14"/>
  <c r="Q45" i="14"/>
  <c r="Q5" i="14"/>
  <c r="O89" i="14"/>
  <c r="Q79" i="14"/>
  <c r="O71" i="14"/>
  <c r="U71" i="14" s="1"/>
  <c r="Q56" i="14"/>
  <c r="Q101" i="14"/>
  <c r="O68" i="14"/>
  <c r="Q70" i="14"/>
  <c r="Q23" i="14"/>
  <c r="I4" i="8"/>
  <c r="I5" i="8"/>
  <c r="I6" i="8"/>
  <c r="I7" i="8"/>
  <c r="K7" i="8" s="1"/>
  <c r="L7" i="8" s="1"/>
  <c r="I8" i="8"/>
  <c r="I9" i="8"/>
  <c r="I10" i="8"/>
  <c r="I11" i="8"/>
  <c r="K11" i="8" s="1"/>
  <c r="L11" i="8" s="1"/>
  <c r="I12" i="8"/>
  <c r="I13" i="8"/>
  <c r="I14" i="8"/>
  <c r="I15" i="8"/>
  <c r="K15" i="8" s="1"/>
  <c r="L15" i="8" s="1"/>
  <c r="I16" i="8"/>
  <c r="I17" i="8"/>
  <c r="I18" i="8"/>
  <c r="I19" i="8"/>
  <c r="K19" i="8" s="1"/>
  <c r="L19" i="8" s="1"/>
  <c r="I20" i="8"/>
  <c r="I21" i="8"/>
  <c r="I22" i="8"/>
  <c r="I23" i="8"/>
  <c r="K23" i="8" s="1"/>
  <c r="L23" i="8" s="1"/>
  <c r="I24" i="8"/>
  <c r="I25" i="8"/>
  <c r="I26" i="8"/>
  <c r="I27" i="8"/>
  <c r="K27" i="8" s="1"/>
  <c r="L27" i="8" s="1"/>
  <c r="I28" i="8"/>
  <c r="I29" i="8"/>
  <c r="I30" i="8"/>
  <c r="I31" i="8"/>
  <c r="K31" i="8" s="1"/>
  <c r="L31" i="8" s="1"/>
  <c r="I32" i="8"/>
  <c r="I33" i="8"/>
  <c r="I34" i="8"/>
  <c r="I35" i="8"/>
  <c r="K35" i="8" s="1"/>
  <c r="L35" i="8" s="1"/>
  <c r="I36" i="8"/>
  <c r="I37" i="8"/>
  <c r="I38" i="8"/>
  <c r="I39" i="8"/>
  <c r="J39" i="8" s="1"/>
  <c r="I40" i="8"/>
  <c r="I41" i="8"/>
  <c r="I42" i="8"/>
  <c r="I43" i="8"/>
  <c r="K43" i="8" s="1"/>
  <c r="L43" i="8" s="1"/>
  <c r="I44" i="8"/>
  <c r="I45" i="8"/>
  <c r="I46" i="8"/>
  <c r="I47" i="8"/>
  <c r="K47" i="8" s="1"/>
  <c r="L47" i="8" s="1"/>
  <c r="I48" i="8"/>
  <c r="I49" i="8"/>
  <c r="I50" i="8"/>
  <c r="I51" i="8"/>
  <c r="K51" i="8" s="1"/>
  <c r="L51" i="8" s="1"/>
  <c r="I52" i="8"/>
  <c r="I53" i="8"/>
  <c r="I54" i="8"/>
  <c r="I55" i="8"/>
  <c r="J55" i="8" s="1"/>
  <c r="I56" i="8"/>
  <c r="I57" i="8"/>
  <c r="I58" i="8"/>
  <c r="I59" i="8"/>
  <c r="K59" i="8" s="1"/>
  <c r="L59" i="8" s="1"/>
  <c r="I60" i="8"/>
  <c r="I61" i="8"/>
  <c r="I62" i="8"/>
  <c r="I63" i="8"/>
  <c r="J63" i="8" s="1"/>
  <c r="I64" i="8"/>
  <c r="I65" i="8"/>
  <c r="I66" i="8"/>
  <c r="I67" i="8"/>
  <c r="J67" i="8" s="1"/>
  <c r="I68" i="8"/>
  <c r="I69" i="8"/>
  <c r="I70" i="8"/>
  <c r="I71" i="8"/>
  <c r="K71" i="8" s="1"/>
  <c r="L71" i="8" s="1"/>
  <c r="I72" i="8"/>
  <c r="I73" i="8"/>
  <c r="I74" i="8"/>
  <c r="I75" i="8"/>
  <c r="K75" i="8" s="1"/>
  <c r="L75" i="8" s="1"/>
  <c r="I76" i="8"/>
  <c r="I77" i="8"/>
  <c r="I78" i="8"/>
  <c r="I79" i="8"/>
  <c r="K79" i="8" s="1"/>
  <c r="L79" i="8" s="1"/>
  <c r="I80" i="8"/>
  <c r="I81" i="8"/>
  <c r="I82" i="8"/>
  <c r="I83" i="8"/>
  <c r="K83" i="8" s="1"/>
  <c r="L83" i="8" s="1"/>
  <c r="I84" i="8"/>
  <c r="I85" i="8"/>
  <c r="I86" i="8"/>
  <c r="I87" i="8"/>
  <c r="K87" i="8" s="1"/>
  <c r="L87" i="8" s="1"/>
  <c r="I88" i="8"/>
  <c r="I89" i="8"/>
  <c r="I90" i="8"/>
  <c r="I91" i="8"/>
  <c r="K91" i="8" s="1"/>
  <c r="L91" i="8" s="1"/>
  <c r="I92" i="8"/>
  <c r="I93" i="8"/>
  <c r="I94" i="8"/>
  <c r="I95" i="8"/>
  <c r="K95" i="8" s="1"/>
  <c r="L95" i="8" s="1"/>
  <c r="I96" i="8"/>
  <c r="I97" i="8"/>
  <c r="I98" i="8"/>
  <c r="I99" i="8"/>
  <c r="K99" i="8" s="1"/>
  <c r="L99" i="8" s="1"/>
  <c r="I100" i="8"/>
  <c r="I101" i="8"/>
  <c r="I102" i="8"/>
  <c r="I103" i="8"/>
  <c r="K103" i="8" s="1"/>
  <c r="L103" i="8" s="1"/>
  <c r="I104" i="8"/>
  <c r="I105" i="8"/>
  <c r="I106" i="8"/>
  <c r="I107" i="8"/>
  <c r="J107" i="8" s="1"/>
  <c r="I108" i="8"/>
  <c r="I109" i="8"/>
  <c r="I110" i="8"/>
  <c r="I111" i="8"/>
  <c r="K111" i="8" s="1"/>
  <c r="L111" i="8" s="1"/>
  <c r="I112" i="8"/>
  <c r="I113" i="8"/>
  <c r="I114" i="8"/>
  <c r="I115" i="8"/>
  <c r="K115" i="8" s="1"/>
  <c r="L115" i="8" s="1"/>
  <c r="I116" i="8"/>
  <c r="I117" i="8"/>
  <c r="I118" i="8"/>
  <c r="I119" i="8"/>
  <c r="K119" i="8" s="1"/>
  <c r="L119" i="8" s="1"/>
  <c r="I120" i="8"/>
  <c r="I121" i="8"/>
  <c r="I122" i="8"/>
  <c r="I123" i="8"/>
  <c r="K123" i="8" s="1"/>
  <c r="L123" i="8" s="1"/>
  <c r="I124" i="8"/>
  <c r="I125" i="8"/>
  <c r="I126" i="8"/>
  <c r="I127" i="8"/>
  <c r="K127" i="8" s="1"/>
  <c r="L127" i="8" s="1"/>
  <c r="I128" i="8"/>
  <c r="I129" i="8"/>
  <c r="I130" i="8"/>
  <c r="I131" i="8"/>
  <c r="K131" i="8" s="1"/>
  <c r="L131" i="8" s="1"/>
  <c r="I132" i="8"/>
  <c r="I133" i="8"/>
  <c r="I134" i="8"/>
  <c r="I135" i="8"/>
  <c r="K135" i="8" s="1"/>
  <c r="L135" i="8" s="1"/>
  <c r="I136" i="8"/>
  <c r="I137" i="8"/>
  <c r="I138" i="8"/>
  <c r="I139" i="8"/>
  <c r="K139" i="8" s="1"/>
  <c r="L139" i="8" s="1"/>
  <c r="I140" i="8"/>
  <c r="I141" i="8"/>
  <c r="I142" i="8"/>
  <c r="I143" i="8"/>
  <c r="K143" i="8" s="1"/>
  <c r="L143" i="8" s="1"/>
  <c r="I144" i="8"/>
  <c r="I145" i="8"/>
  <c r="I146" i="8"/>
  <c r="I147" i="8"/>
  <c r="K147" i="8" s="1"/>
  <c r="L147" i="8" s="1"/>
  <c r="I148" i="8"/>
  <c r="I149" i="8"/>
  <c r="I150" i="8"/>
  <c r="I151" i="8"/>
  <c r="K151" i="8" s="1"/>
  <c r="L151" i="8" s="1"/>
  <c r="I152" i="8"/>
  <c r="I153" i="8"/>
  <c r="I154" i="8"/>
  <c r="I155" i="8"/>
  <c r="K155" i="8" s="1"/>
  <c r="L155" i="8" s="1"/>
  <c r="I156" i="8"/>
  <c r="I157" i="8"/>
  <c r="I158" i="8"/>
  <c r="I159" i="8"/>
  <c r="J159" i="8" s="1"/>
  <c r="I160" i="8"/>
  <c r="I161" i="8"/>
  <c r="I162" i="8"/>
  <c r="I163" i="8"/>
  <c r="J163" i="8" s="1"/>
  <c r="I164" i="8"/>
  <c r="I165" i="8"/>
  <c r="I166" i="8"/>
  <c r="I167" i="8"/>
  <c r="I168" i="8"/>
  <c r="I169" i="8"/>
  <c r="I170" i="8"/>
  <c r="I171" i="8"/>
  <c r="J171" i="8" s="1"/>
  <c r="I172" i="8"/>
  <c r="I173" i="8"/>
  <c r="I174" i="8"/>
  <c r="I175" i="8"/>
  <c r="I176" i="8"/>
  <c r="I177" i="8"/>
  <c r="I178" i="8"/>
  <c r="I179" i="8"/>
  <c r="J179" i="8" s="1"/>
  <c r="I180" i="8"/>
  <c r="I181" i="8"/>
  <c r="I182" i="8"/>
  <c r="I183" i="8"/>
  <c r="I184" i="8"/>
  <c r="I185" i="8"/>
  <c r="I186" i="8"/>
  <c r="I187" i="8"/>
  <c r="J187" i="8" s="1"/>
  <c r="I188" i="8"/>
  <c r="I189" i="8"/>
  <c r="I190" i="8"/>
  <c r="I191" i="8"/>
  <c r="I192" i="8"/>
  <c r="I193" i="8"/>
  <c r="I194" i="8"/>
  <c r="I195" i="8"/>
  <c r="J195" i="8" s="1"/>
  <c r="I196" i="8"/>
  <c r="I197" i="8"/>
  <c r="I198" i="8"/>
  <c r="I199" i="8"/>
  <c r="I200" i="8"/>
  <c r="I201" i="8"/>
  <c r="I202" i="8"/>
  <c r="I203" i="8"/>
  <c r="J203" i="8" s="1"/>
  <c r="I204" i="8"/>
  <c r="I205" i="8"/>
  <c r="I206" i="8"/>
  <c r="I207" i="8"/>
  <c r="I208" i="8"/>
  <c r="I209" i="8"/>
  <c r="I210" i="8"/>
  <c r="I211" i="8"/>
  <c r="J211" i="8" s="1"/>
  <c r="I212" i="8"/>
  <c r="I213" i="8"/>
  <c r="I214" i="8"/>
  <c r="I215" i="8"/>
  <c r="I216" i="8"/>
  <c r="I217" i="8"/>
  <c r="I218" i="8"/>
  <c r="I219" i="8"/>
  <c r="J219" i="8" s="1"/>
  <c r="I220" i="8"/>
  <c r="I221" i="8"/>
  <c r="I222" i="8"/>
  <c r="I223" i="8"/>
  <c r="I224" i="8"/>
  <c r="I225" i="8"/>
  <c r="I226" i="8"/>
  <c r="I227" i="8"/>
  <c r="J227" i="8" s="1"/>
  <c r="I228" i="8"/>
  <c r="I229" i="8"/>
  <c r="I230" i="8"/>
  <c r="I231" i="8"/>
  <c r="I232" i="8"/>
  <c r="I233" i="8"/>
  <c r="I234" i="8"/>
  <c r="I235" i="8"/>
  <c r="J235" i="8" s="1"/>
  <c r="I236" i="8"/>
  <c r="I237" i="8"/>
  <c r="I238" i="8"/>
  <c r="I239" i="8"/>
  <c r="I240" i="8"/>
  <c r="I241" i="8"/>
  <c r="I242" i="8"/>
  <c r="I243" i="8"/>
  <c r="J243" i="8" s="1"/>
  <c r="I244" i="8"/>
  <c r="I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H3" i="8"/>
  <c r="G3" i="8"/>
  <c r="K244" i="8"/>
  <c r="L244" i="8" s="1"/>
  <c r="J244" i="8"/>
  <c r="C244" i="8"/>
  <c r="C243" i="8"/>
  <c r="K242" i="8"/>
  <c r="L242" i="8" s="1"/>
  <c r="J242" i="8"/>
  <c r="C242" i="8"/>
  <c r="J241" i="8"/>
  <c r="C241" i="8"/>
  <c r="K240" i="8"/>
  <c r="L240" i="8" s="1"/>
  <c r="J240" i="8"/>
  <c r="C240" i="8"/>
  <c r="J239" i="8"/>
  <c r="C239" i="8"/>
  <c r="K238" i="8"/>
  <c r="L238" i="8" s="1"/>
  <c r="J238" i="8"/>
  <c r="C238" i="8"/>
  <c r="J237" i="8"/>
  <c r="C237" i="8"/>
  <c r="K236" i="8"/>
  <c r="L236" i="8" s="1"/>
  <c r="J236" i="8"/>
  <c r="C236" i="8"/>
  <c r="C235" i="8"/>
  <c r="K234" i="8"/>
  <c r="L234" i="8" s="1"/>
  <c r="J234" i="8"/>
  <c r="C234" i="8"/>
  <c r="J233" i="8"/>
  <c r="C233" i="8"/>
  <c r="K232" i="8"/>
  <c r="L232" i="8" s="1"/>
  <c r="J232" i="8"/>
  <c r="C232" i="8"/>
  <c r="J231" i="8"/>
  <c r="C231" i="8"/>
  <c r="K230" i="8"/>
  <c r="L230" i="8" s="1"/>
  <c r="J230" i="8"/>
  <c r="C230" i="8"/>
  <c r="J229" i="8"/>
  <c r="C229" i="8"/>
  <c r="K228" i="8"/>
  <c r="L228" i="8" s="1"/>
  <c r="J228" i="8"/>
  <c r="C228" i="8"/>
  <c r="C227" i="8"/>
  <c r="K226" i="8"/>
  <c r="L226" i="8" s="1"/>
  <c r="J226" i="8"/>
  <c r="C226" i="8"/>
  <c r="J225" i="8"/>
  <c r="C225" i="8"/>
  <c r="K224" i="8"/>
  <c r="L224" i="8" s="1"/>
  <c r="J224" i="8"/>
  <c r="C224" i="8"/>
  <c r="J223" i="8"/>
  <c r="C223" i="8"/>
  <c r="K222" i="8"/>
  <c r="L222" i="8" s="1"/>
  <c r="J222" i="8"/>
  <c r="C222" i="8"/>
  <c r="J221" i="8"/>
  <c r="C221" i="8"/>
  <c r="K220" i="8"/>
  <c r="L220" i="8" s="1"/>
  <c r="J220" i="8"/>
  <c r="C220" i="8"/>
  <c r="C219" i="8"/>
  <c r="K218" i="8"/>
  <c r="L218" i="8" s="1"/>
  <c r="J218" i="8"/>
  <c r="C218" i="8"/>
  <c r="J217" i="8"/>
  <c r="C217" i="8"/>
  <c r="K216" i="8"/>
  <c r="L216" i="8" s="1"/>
  <c r="J216" i="8"/>
  <c r="C216" i="8"/>
  <c r="J215" i="8"/>
  <c r="C215" i="8"/>
  <c r="K214" i="8"/>
  <c r="L214" i="8" s="1"/>
  <c r="J214" i="8"/>
  <c r="C214" i="8"/>
  <c r="J213" i="8"/>
  <c r="C213" i="8"/>
  <c r="K212" i="8"/>
  <c r="L212" i="8" s="1"/>
  <c r="J212" i="8"/>
  <c r="C212" i="8"/>
  <c r="C211" i="8"/>
  <c r="K210" i="8"/>
  <c r="L210" i="8" s="1"/>
  <c r="J210" i="8"/>
  <c r="C210" i="8"/>
  <c r="J209" i="8"/>
  <c r="C209" i="8"/>
  <c r="K208" i="8"/>
  <c r="L208" i="8" s="1"/>
  <c r="J208" i="8"/>
  <c r="C208" i="8"/>
  <c r="J207" i="8"/>
  <c r="C207" i="8"/>
  <c r="K206" i="8"/>
  <c r="L206" i="8" s="1"/>
  <c r="J206" i="8"/>
  <c r="C206" i="8"/>
  <c r="J205" i="8"/>
  <c r="C205" i="8"/>
  <c r="K204" i="8"/>
  <c r="L204" i="8" s="1"/>
  <c r="J204" i="8"/>
  <c r="C204" i="8"/>
  <c r="C203" i="8"/>
  <c r="K202" i="8"/>
  <c r="L202" i="8" s="1"/>
  <c r="J202" i="8"/>
  <c r="C202" i="8"/>
  <c r="J201" i="8"/>
  <c r="C201" i="8"/>
  <c r="K200" i="8"/>
  <c r="L200" i="8" s="1"/>
  <c r="J200" i="8"/>
  <c r="C200" i="8"/>
  <c r="J199" i="8"/>
  <c r="C199" i="8"/>
  <c r="K198" i="8"/>
  <c r="L198" i="8" s="1"/>
  <c r="J198" i="8"/>
  <c r="C198" i="8"/>
  <c r="J197" i="8"/>
  <c r="C197" i="8"/>
  <c r="K196" i="8"/>
  <c r="L196" i="8" s="1"/>
  <c r="J196" i="8"/>
  <c r="C196" i="8"/>
  <c r="C195" i="8"/>
  <c r="K194" i="8"/>
  <c r="L194" i="8" s="1"/>
  <c r="J194" i="8"/>
  <c r="C194" i="8"/>
  <c r="J193" i="8"/>
  <c r="C193" i="8"/>
  <c r="K192" i="8"/>
  <c r="L192" i="8" s="1"/>
  <c r="J192" i="8"/>
  <c r="C192" i="8"/>
  <c r="J191" i="8"/>
  <c r="C191" i="8"/>
  <c r="K190" i="8"/>
  <c r="L190" i="8" s="1"/>
  <c r="J190" i="8"/>
  <c r="C190" i="8"/>
  <c r="J189" i="8"/>
  <c r="C189" i="8"/>
  <c r="K188" i="8"/>
  <c r="L188" i="8" s="1"/>
  <c r="J188" i="8"/>
  <c r="C188" i="8"/>
  <c r="C187" i="8"/>
  <c r="K186" i="8"/>
  <c r="L186" i="8" s="1"/>
  <c r="J186" i="8"/>
  <c r="C186" i="8"/>
  <c r="J185" i="8"/>
  <c r="C185" i="8"/>
  <c r="K184" i="8"/>
  <c r="L184" i="8" s="1"/>
  <c r="J184" i="8"/>
  <c r="C184" i="8"/>
  <c r="J183" i="8"/>
  <c r="C183" i="8"/>
  <c r="K182" i="8"/>
  <c r="L182" i="8" s="1"/>
  <c r="J182" i="8"/>
  <c r="C182" i="8"/>
  <c r="J181" i="8"/>
  <c r="C181" i="8"/>
  <c r="K180" i="8"/>
  <c r="L180" i="8" s="1"/>
  <c r="J180" i="8"/>
  <c r="C180" i="8"/>
  <c r="C179" i="8"/>
  <c r="K178" i="8"/>
  <c r="L178" i="8" s="1"/>
  <c r="J178" i="8"/>
  <c r="C178" i="8"/>
  <c r="J177" i="8"/>
  <c r="C177" i="8"/>
  <c r="K176" i="8"/>
  <c r="L176" i="8" s="1"/>
  <c r="J176" i="8"/>
  <c r="C176" i="8"/>
  <c r="J175" i="8"/>
  <c r="C175" i="8"/>
  <c r="K174" i="8"/>
  <c r="L174" i="8" s="1"/>
  <c r="J174" i="8"/>
  <c r="C174" i="8"/>
  <c r="J173" i="8"/>
  <c r="C173" i="8"/>
  <c r="K172" i="8"/>
  <c r="L172" i="8" s="1"/>
  <c r="J172" i="8"/>
  <c r="C172" i="8"/>
  <c r="C171" i="8"/>
  <c r="K170" i="8"/>
  <c r="L170" i="8" s="1"/>
  <c r="J170" i="8"/>
  <c r="C170" i="8"/>
  <c r="J169" i="8"/>
  <c r="C169" i="8"/>
  <c r="K168" i="8"/>
  <c r="L168" i="8" s="1"/>
  <c r="J168" i="8"/>
  <c r="C168" i="8"/>
  <c r="J167" i="8"/>
  <c r="C167" i="8"/>
  <c r="K166" i="8"/>
  <c r="L166" i="8" s="1"/>
  <c r="J166" i="8"/>
  <c r="C166" i="8"/>
  <c r="J165" i="8"/>
  <c r="C165" i="8"/>
  <c r="J164" i="8"/>
  <c r="C164" i="8"/>
  <c r="C163" i="8"/>
  <c r="J162" i="8"/>
  <c r="K162" i="8"/>
  <c r="L162" i="8" s="1"/>
  <c r="C162" i="8"/>
  <c r="K161" i="8"/>
  <c r="L161" i="8" s="1"/>
  <c r="J161" i="8"/>
  <c r="C161" i="8"/>
  <c r="K160" i="8"/>
  <c r="L160" i="8" s="1"/>
  <c r="J160" i="8"/>
  <c r="C160" i="8"/>
  <c r="K159" i="8"/>
  <c r="L159" i="8" s="1"/>
  <c r="C159" i="8"/>
  <c r="J158" i="8"/>
  <c r="C158" i="8"/>
  <c r="K158" i="8" s="1"/>
  <c r="L158" i="8" s="1"/>
  <c r="K157" i="8"/>
  <c r="L157" i="8" s="1"/>
  <c r="C157" i="8"/>
  <c r="J156" i="8"/>
  <c r="C156" i="8"/>
  <c r="C155" i="8"/>
  <c r="J154" i="8"/>
  <c r="C154" i="8"/>
  <c r="K153" i="8"/>
  <c r="L153" i="8" s="1"/>
  <c r="C153" i="8"/>
  <c r="J152" i="8"/>
  <c r="C152" i="8"/>
  <c r="C151" i="8"/>
  <c r="J150" i="8"/>
  <c r="C150" i="8"/>
  <c r="C149" i="8"/>
  <c r="C148" i="8"/>
  <c r="C147" i="8"/>
  <c r="L146" i="8"/>
  <c r="J146" i="8"/>
  <c r="C146" i="8"/>
  <c r="K146" i="8" s="1"/>
  <c r="J145" i="8"/>
  <c r="K145" i="8"/>
  <c r="L145" i="8" s="1"/>
  <c r="C145" i="8"/>
  <c r="K144" i="8"/>
  <c r="L144" i="8" s="1"/>
  <c r="J144" i="8"/>
  <c r="C144" i="8"/>
  <c r="C143" i="8"/>
  <c r="J142" i="8"/>
  <c r="C142" i="8"/>
  <c r="K142" i="8" s="1"/>
  <c r="L142" i="8" s="1"/>
  <c r="K141" i="8"/>
  <c r="L141" i="8" s="1"/>
  <c r="C141" i="8"/>
  <c r="J140" i="8"/>
  <c r="C140" i="8"/>
  <c r="C139" i="8"/>
  <c r="J138" i="8"/>
  <c r="C138" i="8"/>
  <c r="K137" i="8"/>
  <c r="L137" i="8" s="1"/>
  <c r="C137" i="8"/>
  <c r="J136" i="8"/>
  <c r="C136" i="8"/>
  <c r="J135" i="8"/>
  <c r="C135" i="8"/>
  <c r="J134" i="8"/>
  <c r="C134" i="8"/>
  <c r="C133" i="8"/>
  <c r="C132" i="8"/>
  <c r="C131" i="8"/>
  <c r="L130" i="8"/>
  <c r="J130" i="8"/>
  <c r="C130" i="8"/>
  <c r="K130" i="8" s="1"/>
  <c r="J129" i="8"/>
  <c r="K129" i="8"/>
  <c r="L129" i="8" s="1"/>
  <c r="C129" i="8"/>
  <c r="K128" i="8"/>
  <c r="L128" i="8" s="1"/>
  <c r="J128" i="8"/>
  <c r="C128" i="8"/>
  <c r="C127" i="8"/>
  <c r="J126" i="8"/>
  <c r="C126" i="8"/>
  <c r="K126" i="8" s="1"/>
  <c r="L126" i="8" s="1"/>
  <c r="K125" i="8"/>
  <c r="L125" i="8" s="1"/>
  <c r="C125" i="8"/>
  <c r="J124" i="8"/>
  <c r="C124" i="8"/>
  <c r="J123" i="8"/>
  <c r="C123" i="8"/>
  <c r="J122" i="8"/>
  <c r="C122" i="8"/>
  <c r="C121" i="8"/>
  <c r="C120" i="8"/>
  <c r="C119" i="8"/>
  <c r="J118" i="8"/>
  <c r="C118" i="8"/>
  <c r="K117" i="8"/>
  <c r="L117" i="8" s="1"/>
  <c r="C117" i="8"/>
  <c r="J116" i="8"/>
  <c r="C116" i="8"/>
  <c r="J115" i="8"/>
  <c r="C115" i="8"/>
  <c r="J114" i="8"/>
  <c r="C114" i="8"/>
  <c r="K114" i="8" s="1"/>
  <c r="L114" i="8" s="1"/>
  <c r="J113" i="8"/>
  <c r="K113" i="8"/>
  <c r="L113" i="8" s="1"/>
  <c r="C113" i="8"/>
  <c r="K112" i="8"/>
  <c r="L112" i="8" s="1"/>
  <c r="J112" i="8"/>
  <c r="C112" i="8"/>
  <c r="J111" i="8"/>
  <c r="C111" i="8"/>
  <c r="J110" i="8"/>
  <c r="C110" i="8"/>
  <c r="K110" i="8" s="1"/>
  <c r="L110" i="8" s="1"/>
  <c r="K109" i="8"/>
  <c r="L109" i="8" s="1"/>
  <c r="C109" i="8"/>
  <c r="J108" i="8"/>
  <c r="C108" i="8"/>
  <c r="K107" i="8"/>
  <c r="L107" i="8" s="1"/>
  <c r="C107" i="8"/>
  <c r="J106" i="8"/>
  <c r="C106" i="8"/>
  <c r="C105" i="8"/>
  <c r="C104" i="8"/>
  <c r="J103" i="8"/>
  <c r="C103" i="8"/>
  <c r="J102" i="8"/>
  <c r="C102" i="8"/>
  <c r="K101" i="8"/>
  <c r="L101" i="8" s="1"/>
  <c r="C101" i="8"/>
  <c r="K100" i="8"/>
  <c r="L100" i="8" s="1"/>
  <c r="J100" i="8"/>
  <c r="C100" i="8"/>
  <c r="C99" i="8"/>
  <c r="L98" i="8"/>
  <c r="J98" i="8"/>
  <c r="C98" i="8"/>
  <c r="K98" i="8" s="1"/>
  <c r="J97" i="8"/>
  <c r="K97" i="8"/>
  <c r="L97" i="8" s="1"/>
  <c r="C97" i="8"/>
  <c r="K96" i="8"/>
  <c r="L96" i="8" s="1"/>
  <c r="J96" i="8"/>
  <c r="C96" i="8"/>
  <c r="C95" i="8"/>
  <c r="J94" i="8"/>
  <c r="C94" i="8"/>
  <c r="K94" i="8" s="1"/>
  <c r="L94" i="8" s="1"/>
  <c r="K93" i="8"/>
  <c r="L93" i="8" s="1"/>
  <c r="C93" i="8"/>
  <c r="J92" i="8"/>
  <c r="C92" i="8"/>
  <c r="C91" i="8"/>
  <c r="J90" i="8"/>
  <c r="C90" i="8"/>
  <c r="C89" i="8"/>
  <c r="C88" i="8"/>
  <c r="C87" i="8"/>
  <c r="J86" i="8"/>
  <c r="C86" i="8"/>
  <c r="K85" i="8"/>
  <c r="L85" i="8" s="1"/>
  <c r="C85" i="8"/>
  <c r="J84" i="8"/>
  <c r="C84" i="8"/>
  <c r="C83" i="8"/>
  <c r="L82" i="8"/>
  <c r="J82" i="8"/>
  <c r="C82" i="8"/>
  <c r="K82" i="8" s="1"/>
  <c r="J81" i="8"/>
  <c r="K81" i="8"/>
  <c r="L81" i="8" s="1"/>
  <c r="C81" i="8"/>
  <c r="K80" i="8"/>
  <c r="L80" i="8" s="1"/>
  <c r="J80" i="8"/>
  <c r="C80" i="8"/>
  <c r="C79" i="8"/>
  <c r="J78" i="8"/>
  <c r="C78" i="8"/>
  <c r="K78" i="8" s="1"/>
  <c r="L78" i="8" s="1"/>
  <c r="K77" i="8"/>
  <c r="L77" i="8" s="1"/>
  <c r="C77" i="8"/>
  <c r="J76" i="8"/>
  <c r="C76" i="8"/>
  <c r="J75" i="8"/>
  <c r="C75" i="8"/>
  <c r="J74" i="8"/>
  <c r="C74" i="8"/>
  <c r="C73" i="8"/>
  <c r="C72" i="8"/>
  <c r="C71" i="8"/>
  <c r="J70" i="8"/>
  <c r="C70" i="8"/>
  <c r="K69" i="8"/>
  <c r="L69" i="8" s="1"/>
  <c r="C69" i="8"/>
  <c r="K68" i="8"/>
  <c r="L68" i="8" s="1"/>
  <c r="J68" i="8"/>
  <c r="C68" i="8"/>
  <c r="K67" i="8"/>
  <c r="L67" i="8" s="1"/>
  <c r="C67" i="8"/>
  <c r="J66" i="8"/>
  <c r="C66" i="8"/>
  <c r="K66" i="8" s="1"/>
  <c r="L66" i="8" s="1"/>
  <c r="J65" i="8"/>
  <c r="K65" i="8"/>
  <c r="L65" i="8" s="1"/>
  <c r="C65" i="8"/>
  <c r="K64" i="8"/>
  <c r="L64" i="8" s="1"/>
  <c r="J64" i="8"/>
  <c r="C64" i="8"/>
  <c r="K63" i="8"/>
  <c r="L63" i="8" s="1"/>
  <c r="C63" i="8"/>
  <c r="J62" i="8"/>
  <c r="C62" i="8"/>
  <c r="K62" i="8" s="1"/>
  <c r="L62" i="8" s="1"/>
  <c r="K61" i="8"/>
  <c r="L61" i="8" s="1"/>
  <c r="C61" i="8"/>
  <c r="J60" i="8"/>
  <c r="C60" i="8"/>
  <c r="C59" i="8"/>
  <c r="J58" i="8"/>
  <c r="C58" i="8"/>
  <c r="C57" i="8"/>
  <c r="C56" i="8"/>
  <c r="K55" i="8"/>
  <c r="L55" i="8" s="1"/>
  <c r="C55" i="8"/>
  <c r="J54" i="8"/>
  <c r="C54" i="8"/>
  <c r="K53" i="8"/>
  <c r="L53" i="8" s="1"/>
  <c r="C53" i="8"/>
  <c r="J52" i="8"/>
  <c r="C52" i="8"/>
  <c r="C51" i="8"/>
  <c r="J50" i="8"/>
  <c r="C50" i="8"/>
  <c r="K50" i="8" s="1"/>
  <c r="L50" i="8" s="1"/>
  <c r="C49" i="8"/>
  <c r="K48" i="8"/>
  <c r="L48" i="8" s="1"/>
  <c r="J48" i="8"/>
  <c r="C48" i="8"/>
  <c r="C47" i="8"/>
  <c r="L46" i="8"/>
  <c r="J46" i="8"/>
  <c r="C46" i="8"/>
  <c r="K46" i="8" s="1"/>
  <c r="C45" i="8"/>
  <c r="J44" i="8"/>
  <c r="C44" i="8"/>
  <c r="J43" i="8"/>
  <c r="C43" i="8"/>
  <c r="J42" i="8"/>
  <c r="C42" i="8"/>
  <c r="K42" i="8" s="1"/>
  <c r="L42" i="8" s="1"/>
  <c r="C41" i="8"/>
  <c r="K40" i="8"/>
  <c r="L40" i="8" s="1"/>
  <c r="J40" i="8"/>
  <c r="C40" i="8"/>
  <c r="K39" i="8"/>
  <c r="L39" i="8" s="1"/>
  <c r="C39" i="8"/>
  <c r="J38" i="8"/>
  <c r="C38" i="8"/>
  <c r="K38" i="8" s="1"/>
  <c r="L38" i="8" s="1"/>
  <c r="C37" i="8"/>
  <c r="J36" i="8"/>
  <c r="C36" i="8"/>
  <c r="C35" i="8"/>
  <c r="J34" i="8"/>
  <c r="C34" i="8"/>
  <c r="K34" i="8" s="1"/>
  <c r="L34" i="8" s="1"/>
  <c r="K33" i="8"/>
  <c r="L33" i="8" s="1"/>
  <c r="C33" i="8"/>
  <c r="J32" i="8"/>
  <c r="C32" i="8"/>
  <c r="K32" i="8" s="1"/>
  <c r="L32" i="8" s="1"/>
  <c r="C31" i="8"/>
  <c r="J30" i="8"/>
  <c r="C30" i="8"/>
  <c r="K29" i="8"/>
  <c r="L29" i="8" s="1"/>
  <c r="C29" i="8"/>
  <c r="J28" i="8"/>
  <c r="C28" i="8"/>
  <c r="K28" i="8" s="1"/>
  <c r="L28" i="8" s="1"/>
  <c r="C27" i="8"/>
  <c r="J26" i="8"/>
  <c r="C26" i="8"/>
  <c r="K25" i="8"/>
  <c r="L25" i="8" s="1"/>
  <c r="C25" i="8"/>
  <c r="J24" i="8"/>
  <c r="C24" i="8"/>
  <c r="K24" i="8" s="1"/>
  <c r="L24" i="8" s="1"/>
  <c r="C23" i="8"/>
  <c r="J22" i="8"/>
  <c r="C22" i="8"/>
  <c r="K21" i="8"/>
  <c r="L21" i="8" s="1"/>
  <c r="C21" i="8"/>
  <c r="J20" i="8"/>
  <c r="C20" i="8"/>
  <c r="K20" i="8" s="1"/>
  <c r="L20" i="8" s="1"/>
  <c r="C19" i="8"/>
  <c r="J18" i="8"/>
  <c r="C18" i="8"/>
  <c r="K17" i="8"/>
  <c r="L17" i="8" s="1"/>
  <c r="C17" i="8"/>
  <c r="J16" i="8"/>
  <c r="C16" i="8"/>
  <c r="K16" i="8" s="1"/>
  <c r="L16" i="8" s="1"/>
  <c r="C15" i="8"/>
  <c r="J14" i="8"/>
  <c r="C14" i="8"/>
  <c r="K13" i="8"/>
  <c r="L13" i="8" s="1"/>
  <c r="C13" i="8"/>
  <c r="J12" i="8"/>
  <c r="C12" i="8"/>
  <c r="K12" i="8" s="1"/>
  <c r="L12" i="8" s="1"/>
  <c r="C11" i="8"/>
  <c r="J10" i="8"/>
  <c r="C10" i="8"/>
  <c r="K9" i="8"/>
  <c r="L9" i="8" s="1"/>
  <c r="C9" i="8"/>
  <c r="J8" i="8"/>
  <c r="C8" i="8"/>
  <c r="K8" i="8" s="1"/>
  <c r="L8" i="8" s="1"/>
  <c r="C7" i="8"/>
  <c r="J6" i="8"/>
  <c r="C6" i="8"/>
  <c r="K5" i="8"/>
  <c r="L5" i="8" s="1"/>
  <c r="C5" i="8"/>
  <c r="J4" i="8"/>
  <c r="C4" i="8"/>
  <c r="K4" i="8" s="1"/>
  <c r="L4" i="8" s="1"/>
  <c r="J3" i="8"/>
  <c r="AA130" i="16" l="1"/>
  <c r="AC127" i="16"/>
  <c r="AA131" i="16" s="1"/>
  <c r="W130" i="16"/>
  <c r="Y127" i="16"/>
  <c r="W131" i="16" s="1"/>
  <c r="Y127" i="18"/>
  <c r="W131" i="18" s="1"/>
  <c r="W130" i="18"/>
  <c r="AA130" i="18"/>
  <c r="AC127" i="18"/>
  <c r="AA131" i="18" s="1"/>
  <c r="U10" i="14"/>
  <c r="U79" i="14"/>
  <c r="U93" i="14"/>
  <c r="U19" i="14"/>
  <c r="U57" i="14"/>
  <c r="U122" i="14"/>
  <c r="U40" i="14"/>
  <c r="U41" i="14"/>
  <c r="U49" i="14"/>
  <c r="U85" i="14"/>
  <c r="U121" i="14"/>
  <c r="U27" i="14"/>
  <c r="U73" i="14"/>
  <c r="U34" i="14"/>
  <c r="U44" i="14"/>
  <c r="U32" i="14"/>
  <c r="U68" i="14"/>
  <c r="U102" i="14"/>
  <c r="U17" i="14"/>
  <c r="U62" i="14"/>
  <c r="U36" i="14"/>
  <c r="U46" i="14"/>
  <c r="U97" i="14"/>
  <c r="U9" i="14"/>
  <c r="U25" i="14"/>
  <c r="U88" i="14"/>
  <c r="U14" i="14"/>
  <c r="U101" i="14"/>
  <c r="U54" i="14"/>
  <c r="U56" i="14"/>
  <c r="U91" i="14"/>
  <c r="U99" i="14"/>
  <c r="U11" i="14"/>
  <c r="U23" i="14"/>
  <c r="U83" i="14"/>
  <c r="U105" i="14"/>
  <c r="U96" i="14"/>
  <c r="U86" i="14"/>
  <c r="R6" i="14"/>
  <c r="S6" i="14" s="1"/>
  <c r="R10" i="14"/>
  <c r="S10" i="14" s="1"/>
  <c r="R14" i="14"/>
  <c r="S14" i="14" s="1"/>
  <c r="R18" i="14"/>
  <c r="S18" i="14" s="1"/>
  <c r="R22" i="14"/>
  <c r="S22" i="14" s="1"/>
  <c r="R26" i="14"/>
  <c r="S26" i="14" s="1"/>
  <c r="R30" i="14"/>
  <c r="S30" i="14" s="1"/>
  <c r="R34" i="14"/>
  <c r="S34" i="14" s="1"/>
  <c r="R9" i="14"/>
  <c r="S9" i="14" s="1"/>
  <c r="R17" i="14"/>
  <c r="S17" i="14" s="1"/>
  <c r="R25" i="14"/>
  <c r="S25" i="14" s="1"/>
  <c r="R33" i="14"/>
  <c r="S33" i="14" s="1"/>
  <c r="R36" i="14"/>
  <c r="S36" i="14" s="1"/>
  <c r="R40" i="14"/>
  <c r="S40" i="14" s="1"/>
  <c r="R44" i="14"/>
  <c r="S44" i="14" s="1"/>
  <c r="R48" i="14"/>
  <c r="S48" i="14" s="1"/>
  <c r="R52" i="14"/>
  <c r="S52" i="14" s="1"/>
  <c r="R56" i="14"/>
  <c r="S56" i="14" s="1"/>
  <c r="R60" i="14"/>
  <c r="S60" i="14" s="1"/>
  <c r="R64" i="14"/>
  <c r="S64" i="14" s="1"/>
  <c r="R68" i="14"/>
  <c r="S68" i="14" s="1"/>
  <c r="R72" i="14"/>
  <c r="S72" i="14" s="1"/>
  <c r="R76" i="14"/>
  <c r="S76" i="14" s="1"/>
  <c r="R80" i="14"/>
  <c r="S80" i="14" s="1"/>
  <c r="R84" i="14"/>
  <c r="S84" i="14" s="1"/>
  <c r="R88" i="14"/>
  <c r="S88" i="14" s="1"/>
  <c r="R92" i="14"/>
  <c r="S92" i="14" s="1"/>
  <c r="R96" i="14"/>
  <c r="S96" i="14" s="1"/>
  <c r="R100" i="14"/>
  <c r="S100" i="14" s="1"/>
  <c r="R7" i="14"/>
  <c r="S7" i="14" s="1"/>
  <c r="R8" i="14"/>
  <c r="S8" i="14" s="1"/>
  <c r="R15" i="14"/>
  <c r="S15" i="14" s="1"/>
  <c r="R16" i="14"/>
  <c r="S16" i="14" s="1"/>
  <c r="R23" i="14"/>
  <c r="S23" i="14" s="1"/>
  <c r="R24" i="14"/>
  <c r="S24" i="14" s="1"/>
  <c r="R31" i="14"/>
  <c r="S31" i="14" s="1"/>
  <c r="R32" i="14"/>
  <c r="S32" i="14" s="1"/>
  <c r="R35" i="14"/>
  <c r="S35" i="14" s="1"/>
  <c r="R39" i="14"/>
  <c r="S39" i="14" s="1"/>
  <c r="R43" i="14"/>
  <c r="S43" i="14" s="1"/>
  <c r="R47" i="14"/>
  <c r="S47" i="14" s="1"/>
  <c r="R51" i="14"/>
  <c r="S51" i="14" s="1"/>
  <c r="R55" i="14"/>
  <c r="S55" i="14" s="1"/>
  <c r="R5" i="14"/>
  <c r="S5" i="14" s="1"/>
  <c r="R21" i="14"/>
  <c r="S21" i="14" s="1"/>
  <c r="R57" i="14"/>
  <c r="S57" i="14" s="1"/>
  <c r="R58" i="14"/>
  <c r="S58" i="14" s="1"/>
  <c r="R65" i="14"/>
  <c r="S65" i="14" s="1"/>
  <c r="R66" i="14"/>
  <c r="S66" i="14" s="1"/>
  <c r="R73" i="14"/>
  <c r="S73" i="14" s="1"/>
  <c r="R74" i="14"/>
  <c r="S74" i="14" s="1"/>
  <c r="R81" i="14"/>
  <c r="S81" i="14" s="1"/>
  <c r="R82" i="14"/>
  <c r="S82" i="14" s="1"/>
  <c r="R89" i="14"/>
  <c r="S89" i="14" s="1"/>
  <c r="R90" i="14"/>
  <c r="S90" i="14" s="1"/>
  <c r="R97" i="14"/>
  <c r="S97" i="14" s="1"/>
  <c r="R98" i="14"/>
  <c r="S98" i="14" s="1"/>
  <c r="R104" i="14"/>
  <c r="S104" i="14" s="1"/>
  <c r="R108" i="14"/>
  <c r="S108" i="14" s="1"/>
  <c r="R112" i="14"/>
  <c r="S112" i="14" s="1"/>
  <c r="R116" i="14"/>
  <c r="S116" i="14" s="1"/>
  <c r="R12" i="14"/>
  <c r="S12" i="14" s="1"/>
  <c r="R19" i="14"/>
  <c r="S19" i="14" s="1"/>
  <c r="R28" i="14"/>
  <c r="S28" i="14" s="1"/>
  <c r="R63" i="14"/>
  <c r="S63" i="14" s="1"/>
  <c r="R71" i="14"/>
  <c r="S71" i="14" s="1"/>
  <c r="R79" i="14"/>
  <c r="S79" i="14" s="1"/>
  <c r="R87" i="14"/>
  <c r="S87" i="14" s="1"/>
  <c r="R95" i="14"/>
  <c r="S95" i="14" s="1"/>
  <c r="R103" i="14"/>
  <c r="S103" i="14" s="1"/>
  <c r="R107" i="14"/>
  <c r="S107" i="14" s="1"/>
  <c r="R111" i="14"/>
  <c r="S111" i="14" s="1"/>
  <c r="R115" i="14"/>
  <c r="S115" i="14" s="1"/>
  <c r="R119" i="14"/>
  <c r="S119" i="14" s="1"/>
  <c r="R123" i="14"/>
  <c r="S123" i="14" s="1"/>
  <c r="R13" i="14"/>
  <c r="S13" i="14" s="1"/>
  <c r="R29" i="14"/>
  <c r="S29" i="14" s="1"/>
  <c r="R37" i="14"/>
  <c r="S37" i="14" s="1"/>
  <c r="R38" i="14"/>
  <c r="S38" i="14" s="1"/>
  <c r="R41" i="14"/>
  <c r="S41" i="14" s="1"/>
  <c r="R42" i="14"/>
  <c r="S42" i="14" s="1"/>
  <c r="R45" i="14"/>
  <c r="S45" i="14" s="1"/>
  <c r="R46" i="14"/>
  <c r="S46" i="14" s="1"/>
  <c r="R49" i="14"/>
  <c r="S49" i="14" s="1"/>
  <c r="R50" i="14"/>
  <c r="S50" i="14" s="1"/>
  <c r="R53" i="14"/>
  <c r="S53" i="14" s="1"/>
  <c r="R54" i="14"/>
  <c r="S54" i="14" s="1"/>
  <c r="R61" i="14"/>
  <c r="S61" i="14" s="1"/>
  <c r="R62" i="14"/>
  <c r="S62" i="14" s="1"/>
  <c r="R69" i="14"/>
  <c r="S69" i="14" s="1"/>
  <c r="R70" i="14"/>
  <c r="S70" i="14" s="1"/>
  <c r="R77" i="14"/>
  <c r="S77" i="14" s="1"/>
  <c r="R78" i="14"/>
  <c r="S78" i="14" s="1"/>
  <c r="R85" i="14"/>
  <c r="S85" i="14" s="1"/>
  <c r="R86" i="14"/>
  <c r="S86" i="14" s="1"/>
  <c r="R93" i="14"/>
  <c r="S93" i="14" s="1"/>
  <c r="R94" i="14"/>
  <c r="S94" i="14" s="1"/>
  <c r="R101" i="14"/>
  <c r="S101" i="14" s="1"/>
  <c r="R102" i="14"/>
  <c r="S102" i="14" s="1"/>
  <c r="R105" i="14"/>
  <c r="S105" i="14" s="1"/>
  <c r="R106" i="14"/>
  <c r="S106" i="14" s="1"/>
  <c r="R109" i="14"/>
  <c r="S109" i="14" s="1"/>
  <c r="R110" i="14"/>
  <c r="S110" i="14" s="1"/>
  <c r="R113" i="14"/>
  <c r="S113" i="14" s="1"/>
  <c r="R114" i="14"/>
  <c r="S114" i="14" s="1"/>
  <c r="R117" i="14"/>
  <c r="S117" i="14" s="1"/>
  <c r="R122" i="14"/>
  <c r="S122" i="14" s="1"/>
  <c r="R11" i="14"/>
  <c r="S11" i="14" s="1"/>
  <c r="R27" i="14"/>
  <c r="S27" i="14" s="1"/>
  <c r="R67" i="14"/>
  <c r="S67" i="14" s="1"/>
  <c r="R124" i="14"/>
  <c r="S124" i="14" s="1"/>
  <c r="R125" i="14"/>
  <c r="S125" i="14" s="1"/>
  <c r="R126" i="14"/>
  <c r="R59" i="14"/>
  <c r="S59" i="14" s="1"/>
  <c r="R75" i="14"/>
  <c r="S75" i="14" s="1"/>
  <c r="R91" i="14"/>
  <c r="S91" i="14" s="1"/>
  <c r="R120" i="14"/>
  <c r="S120" i="14" s="1"/>
  <c r="R121" i="14"/>
  <c r="S121" i="14" s="1"/>
  <c r="R4" i="14"/>
  <c r="S4" i="14" s="1"/>
  <c r="R99" i="14"/>
  <c r="S99" i="14" s="1"/>
  <c r="R118" i="14"/>
  <c r="S118" i="14" s="1"/>
  <c r="R20" i="14"/>
  <c r="S20" i="14" s="1"/>
  <c r="R83" i="14"/>
  <c r="S83" i="14" s="1"/>
  <c r="U76" i="14"/>
  <c r="U45" i="14"/>
  <c r="U48" i="14"/>
  <c r="U20" i="14"/>
  <c r="U31" i="14"/>
  <c r="U18" i="14"/>
  <c r="U4" i="14"/>
  <c r="U106" i="14"/>
  <c r="U65" i="14"/>
  <c r="U80" i="14"/>
  <c r="U13" i="14"/>
  <c r="U53" i="14"/>
  <c r="U116" i="14"/>
  <c r="U35" i="14"/>
  <c r="U125" i="14"/>
  <c r="U120" i="14"/>
  <c r="U124" i="14"/>
  <c r="U110" i="14"/>
  <c r="U26" i="14"/>
  <c r="U77" i="14"/>
  <c r="U67" i="14"/>
  <c r="U89" i="14"/>
  <c r="U74" i="14"/>
  <c r="U29" i="14"/>
  <c r="U94" i="14"/>
  <c r="U55" i="14"/>
  <c r="U108" i="14"/>
  <c r="U118" i="14"/>
  <c r="U104" i="14"/>
  <c r="U126" i="14"/>
  <c r="U112" i="14"/>
  <c r="U111" i="14"/>
  <c r="U103" i="14"/>
  <c r="U109" i="14"/>
  <c r="U114" i="14"/>
  <c r="U92" i="14"/>
  <c r="U87" i="14"/>
  <c r="U7" i="14"/>
  <c r="U95" i="14"/>
  <c r="U38" i="14"/>
  <c r="U100" i="14"/>
  <c r="U37" i="14"/>
  <c r="U115" i="14"/>
  <c r="U33" i="14"/>
  <c r="U12" i="14"/>
  <c r="U72" i="14"/>
  <c r="U42" i="14"/>
  <c r="U98" i="14"/>
  <c r="U47" i="14"/>
  <c r="U123" i="14"/>
  <c r="U119" i="14"/>
  <c r="U58" i="14"/>
  <c r="U90" i="14"/>
  <c r="U43" i="14"/>
  <c r="U63" i="14"/>
  <c r="U64" i="14"/>
  <c r="U50" i="14"/>
  <c r="U84" i="14"/>
  <c r="U15" i="14"/>
  <c r="U107" i="14"/>
  <c r="U21" i="14"/>
  <c r="U16" i="14"/>
  <c r="U60" i="14"/>
  <c r="U69" i="14"/>
  <c r="U117" i="14"/>
  <c r="U113" i="14"/>
  <c r="U82" i="14"/>
  <c r="U70" i="14"/>
  <c r="U52" i="14"/>
  <c r="U24" i="14"/>
  <c r="U51" i="14"/>
  <c r="U78" i="14"/>
  <c r="U22" i="14"/>
  <c r="U5" i="14"/>
  <c r="U30" i="14"/>
  <c r="U81" i="14"/>
  <c r="U66" i="14"/>
  <c r="U61" i="14"/>
  <c r="U6" i="14"/>
  <c r="U8" i="14"/>
  <c r="U75" i="14"/>
  <c r="U59" i="14"/>
  <c r="U28" i="14"/>
  <c r="J47" i="8"/>
  <c r="J71" i="8"/>
  <c r="J79" i="8"/>
  <c r="J83" i="8"/>
  <c r="J91" i="8"/>
  <c r="J119" i="8"/>
  <c r="J127" i="8"/>
  <c r="J131" i="8"/>
  <c r="J139" i="8"/>
  <c r="J151" i="8"/>
  <c r="J35" i="8"/>
  <c r="J51" i="8"/>
  <c r="J59" i="8"/>
  <c r="J87" i="8"/>
  <c r="J95" i="8"/>
  <c r="J99" i="8"/>
  <c r="J143" i="8"/>
  <c r="J147" i="8"/>
  <c r="J155" i="8"/>
  <c r="K45" i="8"/>
  <c r="L45" i="8" s="1"/>
  <c r="J45" i="8"/>
  <c r="K57" i="8"/>
  <c r="L57" i="8" s="1"/>
  <c r="J57" i="8"/>
  <c r="J72" i="8"/>
  <c r="K72" i="8"/>
  <c r="L72" i="8" s="1"/>
  <c r="J104" i="8"/>
  <c r="K104" i="8"/>
  <c r="L104" i="8" s="1"/>
  <c r="K121" i="8"/>
  <c r="L121" i="8" s="1"/>
  <c r="J121" i="8"/>
  <c r="K173" i="8"/>
  <c r="L173" i="8" s="1"/>
  <c r="K181" i="8"/>
  <c r="L181" i="8" s="1"/>
  <c r="K189" i="8"/>
  <c r="L189" i="8" s="1"/>
  <c r="K197" i="8"/>
  <c r="L197" i="8" s="1"/>
  <c r="K205" i="8"/>
  <c r="L205" i="8" s="1"/>
  <c r="K209" i="8"/>
  <c r="L209" i="8" s="1"/>
  <c r="K213" i="8"/>
  <c r="L213" i="8" s="1"/>
  <c r="K221" i="8"/>
  <c r="L221" i="8" s="1"/>
  <c r="K229" i="8"/>
  <c r="L229" i="8" s="1"/>
  <c r="K237" i="8"/>
  <c r="L237" i="8" s="1"/>
  <c r="K58" i="8"/>
  <c r="L58" i="8" s="1"/>
  <c r="J85" i="8"/>
  <c r="K122" i="8"/>
  <c r="L122" i="8" s="1"/>
  <c r="J5" i="8"/>
  <c r="K6" i="8"/>
  <c r="L6" i="8" s="1"/>
  <c r="J7" i="8"/>
  <c r="J9" i="8"/>
  <c r="K10" i="8"/>
  <c r="L10" i="8" s="1"/>
  <c r="J11" i="8"/>
  <c r="J13" i="8"/>
  <c r="K14" i="8"/>
  <c r="L14" i="8" s="1"/>
  <c r="J15" i="8"/>
  <c r="J17" i="8"/>
  <c r="K18" i="8"/>
  <c r="L18" i="8" s="1"/>
  <c r="J19" i="8"/>
  <c r="J21" i="8"/>
  <c r="K22" i="8"/>
  <c r="L22" i="8" s="1"/>
  <c r="J23" i="8"/>
  <c r="J25" i="8"/>
  <c r="K26" i="8"/>
  <c r="L26" i="8" s="1"/>
  <c r="J27" i="8"/>
  <c r="J29" i="8"/>
  <c r="K30" i="8"/>
  <c r="L30" i="8" s="1"/>
  <c r="J31" i="8"/>
  <c r="J33" i="8"/>
  <c r="K36" i="8"/>
  <c r="L36" i="8" s="1"/>
  <c r="K41" i="8"/>
  <c r="L41" i="8" s="1"/>
  <c r="J41" i="8"/>
  <c r="K44" i="8"/>
  <c r="L44" i="8" s="1"/>
  <c r="K49" i="8"/>
  <c r="L49" i="8" s="1"/>
  <c r="J49" i="8"/>
  <c r="K52" i="8"/>
  <c r="L52" i="8" s="1"/>
  <c r="J56" i="8"/>
  <c r="K56" i="8"/>
  <c r="L56" i="8" s="1"/>
  <c r="K73" i="8"/>
  <c r="L73" i="8" s="1"/>
  <c r="J73" i="8"/>
  <c r="K84" i="8"/>
  <c r="L84" i="8" s="1"/>
  <c r="J88" i="8"/>
  <c r="K88" i="8"/>
  <c r="L88" i="8" s="1"/>
  <c r="K105" i="8"/>
  <c r="L105" i="8" s="1"/>
  <c r="J105" i="8"/>
  <c r="K116" i="8"/>
  <c r="L116" i="8" s="1"/>
  <c r="J120" i="8"/>
  <c r="K120" i="8"/>
  <c r="L120" i="8" s="1"/>
  <c r="J148" i="8"/>
  <c r="K148" i="8"/>
  <c r="L148" i="8" s="1"/>
  <c r="K37" i="8"/>
  <c r="L37" i="8" s="1"/>
  <c r="J37" i="8"/>
  <c r="K89" i="8"/>
  <c r="L89" i="8" s="1"/>
  <c r="J89" i="8"/>
  <c r="K138" i="8"/>
  <c r="L138" i="8" s="1"/>
  <c r="K149" i="8"/>
  <c r="L149" i="8" s="1"/>
  <c r="J149" i="8"/>
  <c r="K169" i="8"/>
  <c r="L169" i="8" s="1"/>
  <c r="K177" i="8"/>
  <c r="L177" i="8" s="1"/>
  <c r="K185" i="8"/>
  <c r="L185" i="8" s="1"/>
  <c r="K193" i="8"/>
  <c r="L193" i="8" s="1"/>
  <c r="K201" i="8"/>
  <c r="L201" i="8" s="1"/>
  <c r="K217" i="8"/>
  <c r="L217" i="8" s="1"/>
  <c r="K225" i="8"/>
  <c r="L225" i="8" s="1"/>
  <c r="K233" i="8"/>
  <c r="L233" i="8" s="1"/>
  <c r="K241" i="8"/>
  <c r="L241" i="8" s="1"/>
  <c r="J53" i="8"/>
  <c r="K90" i="8"/>
  <c r="L90" i="8" s="1"/>
  <c r="J117" i="8"/>
  <c r="K133" i="8"/>
  <c r="L133" i="8" s="1"/>
  <c r="J133" i="8"/>
  <c r="AF3" i="8"/>
  <c r="J69" i="8"/>
  <c r="K74" i="8"/>
  <c r="L74" i="8" s="1"/>
  <c r="J101" i="8"/>
  <c r="K106" i="8"/>
  <c r="L106" i="8" s="1"/>
  <c r="J132" i="8"/>
  <c r="K132" i="8"/>
  <c r="L132" i="8" s="1"/>
  <c r="K154" i="8"/>
  <c r="L154" i="8" s="1"/>
  <c r="J137" i="8"/>
  <c r="K152" i="8"/>
  <c r="L152" i="8" s="1"/>
  <c r="K164" i="8"/>
  <c r="L164" i="8" s="1"/>
  <c r="K171" i="8"/>
  <c r="L171" i="8" s="1"/>
  <c r="K175" i="8"/>
  <c r="L175" i="8" s="1"/>
  <c r="K183" i="8"/>
  <c r="L183" i="8" s="1"/>
  <c r="K191" i="8"/>
  <c r="L191" i="8" s="1"/>
  <c r="K195" i="8"/>
  <c r="L195" i="8" s="1"/>
  <c r="K199" i="8"/>
  <c r="L199" i="8" s="1"/>
  <c r="K203" i="8"/>
  <c r="L203" i="8" s="1"/>
  <c r="K207" i="8"/>
  <c r="L207" i="8" s="1"/>
  <c r="K211" i="8"/>
  <c r="L211" i="8" s="1"/>
  <c r="K215" i="8"/>
  <c r="L215" i="8" s="1"/>
  <c r="K219" i="8"/>
  <c r="L219" i="8" s="1"/>
  <c r="K223" i="8"/>
  <c r="L223" i="8" s="1"/>
  <c r="K227" i="8"/>
  <c r="L227" i="8" s="1"/>
  <c r="K231" i="8"/>
  <c r="L231" i="8" s="1"/>
  <c r="K235" i="8"/>
  <c r="L235" i="8" s="1"/>
  <c r="K239" i="8"/>
  <c r="L239" i="8" s="1"/>
  <c r="K243" i="8"/>
  <c r="L243" i="8" s="1"/>
  <c r="K136" i="8"/>
  <c r="L136" i="8" s="1"/>
  <c r="J153" i="8"/>
  <c r="K167" i="8"/>
  <c r="L167" i="8" s="1"/>
  <c r="K179" i="8"/>
  <c r="L179" i="8" s="1"/>
  <c r="K187" i="8"/>
  <c r="L187" i="8" s="1"/>
  <c r="K54" i="8"/>
  <c r="L54" i="8" s="1"/>
  <c r="K60" i="8"/>
  <c r="L60" i="8" s="1"/>
  <c r="J61" i="8"/>
  <c r="K70" i="8"/>
  <c r="L70" i="8" s="1"/>
  <c r="K76" i="8"/>
  <c r="L76" i="8" s="1"/>
  <c r="J77" i="8"/>
  <c r="K86" i="8"/>
  <c r="L86" i="8" s="1"/>
  <c r="K92" i="8"/>
  <c r="L92" i="8" s="1"/>
  <c r="J93" i="8"/>
  <c r="K102" i="8"/>
  <c r="L102" i="8" s="1"/>
  <c r="K108" i="8"/>
  <c r="L108" i="8" s="1"/>
  <c r="J109" i="8"/>
  <c r="K118" i="8"/>
  <c r="L118" i="8" s="1"/>
  <c r="K124" i="8"/>
  <c r="L124" i="8" s="1"/>
  <c r="J125" i="8"/>
  <c r="K134" i="8"/>
  <c r="L134" i="8" s="1"/>
  <c r="K140" i="8"/>
  <c r="L140" i="8" s="1"/>
  <c r="J141" i="8"/>
  <c r="K150" i="8"/>
  <c r="L150" i="8" s="1"/>
  <c r="K156" i="8"/>
  <c r="L156" i="8" s="1"/>
  <c r="J157" i="8"/>
  <c r="K163" i="8"/>
  <c r="L163" i="8" s="1"/>
  <c r="K165" i="8"/>
  <c r="L165" i="8" s="1"/>
  <c r="H40" i="7"/>
  <c r="I40" i="7" s="1"/>
  <c r="H72" i="7"/>
  <c r="I72" i="7" s="1"/>
  <c r="H121" i="7"/>
  <c r="I121" i="7" s="1"/>
  <c r="H153" i="7"/>
  <c r="I153" i="7" s="1"/>
  <c r="H185" i="7"/>
  <c r="I185" i="7" s="1"/>
  <c r="H193" i="7"/>
  <c r="I193" i="7" s="1"/>
  <c r="H197" i="7"/>
  <c r="I197" i="7" s="1"/>
  <c r="H201" i="7"/>
  <c r="I201" i="7" s="1"/>
  <c r="H205" i="7"/>
  <c r="I205" i="7" s="1"/>
  <c r="H217" i="7"/>
  <c r="I217" i="7" s="1"/>
  <c r="H225" i="7"/>
  <c r="I225" i="7" s="1"/>
  <c r="H229" i="7"/>
  <c r="I229" i="7" s="1"/>
  <c r="H237" i="7"/>
  <c r="I237" i="7" s="1"/>
  <c r="F244" i="7"/>
  <c r="G244" i="7" s="1"/>
  <c r="C244" i="7"/>
  <c r="F243" i="7"/>
  <c r="G243" i="7" s="1"/>
  <c r="C243" i="7"/>
  <c r="F242" i="7"/>
  <c r="C242" i="7"/>
  <c r="F241" i="7"/>
  <c r="G241" i="7" s="1"/>
  <c r="C241" i="7"/>
  <c r="F240" i="7"/>
  <c r="G240" i="7" s="1"/>
  <c r="C240" i="7"/>
  <c r="G239" i="7"/>
  <c r="F239" i="7"/>
  <c r="C239" i="7"/>
  <c r="F238" i="7"/>
  <c r="G238" i="7" s="1"/>
  <c r="C238" i="7"/>
  <c r="F237" i="7"/>
  <c r="G237" i="7" s="1"/>
  <c r="C237" i="7"/>
  <c r="F236" i="7"/>
  <c r="G236" i="7" s="1"/>
  <c r="C236" i="7"/>
  <c r="F235" i="7"/>
  <c r="G235" i="7" s="1"/>
  <c r="C235" i="7"/>
  <c r="F234" i="7"/>
  <c r="C234" i="7"/>
  <c r="F233" i="7"/>
  <c r="G233" i="7" s="1"/>
  <c r="C233" i="7"/>
  <c r="F232" i="7"/>
  <c r="G232" i="7" s="1"/>
  <c r="C232" i="7"/>
  <c r="H232" i="7" s="1"/>
  <c r="I232" i="7" s="1"/>
  <c r="F231" i="7"/>
  <c r="G231" i="7" s="1"/>
  <c r="C231" i="7"/>
  <c r="H231" i="7" s="1"/>
  <c r="I231" i="7" s="1"/>
  <c r="F230" i="7"/>
  <c r="G230" i="7" s="1"/>
  <c r="C230" i="7"/>
  <c r="F229" i="7"/>
  <c r="G229" i="7" s="1"/>
  <c r="C229" i="7"/>
  <c r="F228" i="7"/>
  <c r="G228" i="7" s="1"/>
  <c r="C228" i="7"/>
  <c r="G227" i="7"/>
  <c r="F227" i="7"/>
  <c r="C227" i="7"/>
  <c r="F226" i="7"/>
  <c r="C226" i="7"/>
  <c r="F225" i="7"/>
  <c r="G225" i="7" s="1"/>
  <c r="C225" i="7"/>
  <c r="F224" i="7"/>
  <c r="G224" i="7" s="1"/>
  <c r="C224" i="7"/>
  <c r="F223" i="7"/>
  <c r="G223" i="7" s="1"/>
  <c r="C223" i="7"/>
  <c r="G222" i="7"/>
  <c r="F222" i="7"/>
  <c r="C222" i="7"/>
  <c r="F221" i="7"/>
  <c r="G221" i="7" s="1"/>
  <c r="C221" i="7"/>
  <c r="F220" i="7"/>
  <c r="G220" i="7" s="1"/>
  <c r="C220" i="7"/>
  <c r="G219" i="7"/>
  <c r="F219" i="7"/>
  <c r="C219" i="7"/>
  <c r="F218" i="7"/>
  <c r="C218" i="7"/>
  <c r="H218" i="7" s="1"/>
  <c r="I218" i="7" s="1"/>
  <c r="F217" i="7"/>
  <c r="G217" i="7" s="1"/>
  <c r="C217" i="7"/>
  <c r="F216" i="7"/>
  <c r="G216" i="7" s="1"/>
  <c r="C216" i="7"/>
  <c r="G215" i="7"/>
  <c r="F215" i="7"/>
  <c r="C215" i="7"/>
  <c r="G214" i="7"/>
  <c r="F214" i="7"/>
  <c r="C214" i="7"/>
  <c r="F213" i="7"/>
  <c r="G213" i="7" s="1"/>
  <c r="C213" i="7"/>
  <c r="H213" i="7" s="1"/>
  <c r="I213" i="7" s="1"/>
  <c r="F212" i="7"/>
  <c r="G212" i="7" s="1"/>
  <c r="C212" i="7"/>
  <c r="H212" i="7" s="1"/>
  <c r="I212" i="7" s="1"/>
  <c r="F211" i="7"/>
  <c r="G211" i="7" s="1"/>
  <c r="C211" i="7"/>
  <c r="F210" i="7"/>
  <c r="C210" i="7"/>
  <c r="F209" i="7"/>
  <c r="G209" i="7" s="1"/>
  <c r="C209" i="7"/>
  <c r="F208" i="7"/>
  <c r="G208" i="7" s="1"/>
  <c r="C208" i="7"/>
  <c r="G207" i="7"/>
  <c r="F207" i="7"/>
  <c r="C207" i="7"/>
  <c r="F206" i="7"/>
  <c r="G206" i="7" s="1"/>
  <c r="C206" i="7"/>
  <c r="F205" i="7"/>
  <c r="G205" i="7" s="1"/>
  <c r="C205" i="7"/>
  <c r="F204" i="7"/>
  <c r="G204" i="7" s="1"/>
  <c r="C204" i="7"/>
  <c r="H204" i="7" s="1"/>
  <c r="I204" i="7" s="1"/>
  <c r="F203" i="7"/>
  <c r="G203" i="7" s="1"/>
  <c r="C203" i="7"/>
  <c r="F202" i="7"/>
  <c r="C202" i="7"/>
  <c r="H202" i="7" s="1"/>
  <c r="I202" i="7" s="1"/>
  <c r="F201" i="7"/>
  <c r="G201" i="7" s="1"/>
  <c r="C201" i="7"/>
  <c r="F200" i="7"/>
  <c r="G200" i="7" s="1"/>
  <c r="C200" i="7"/>
  <c r="H200" i="7" s="1"/>
  <c r="I200" i="7" s="1"/>
  <c r="F199" i="7"/>
  <c r="G199" i="7" s="1"/>
  <c r="C199" i="7"/>
  <c r="F198" i="7"/>
  <c r="G198" i="7" s="1"/>
  <c r="C198" i="7"/>
  <c r="F197" i="7"/>
  <c r="G197" i="7" s="1"/>
  <c r="C197" i="7"/>
  <c r="F196" i="7"/>
  <c r="G196" i="7" s="1"/>
  <c r="C196" i="7"/>
  <c r="G195" i="7"/>
  <c r="F195" i="7"/>
  <c r="C195" i="7"/>
  <c r="F194" i="7"/>
  <c r="C194" i="7"/>
  <c r="F193" i="7"/>
  <c r="G193" i="7" s="1"/>
  <c r="C193" i="7"/>
  <c r="F192" i="7"/>
  <c r="G192" i="7" s="1"/>
  <c r="C192" i="7"/>
  <c r="F191" i="7"/>
  <c r="G191" i="7" s="1"/>
  <c r="C191" i="7"/>
  <c r="G190" i="7"/>
  <c r="F190" i="7"/>
  <c r="C190" i="7"/>
  <c r="F189" i="7"/>
  <c r="G189" i="7" s="1"/>
  <c r="C189" i="7"/>
  <c r="F188" i="7"/>
  <c r="G188" i="7" s="1"/>
  <c r="C188" i="7"/>
  <c r="G187" i="7"/>
  <c r="F187" i="7"/>
  <c r="C187" i="7"/>
  <c r="F186" i="7"/>
  <c r="G186" i="7" s="1"/>
  <c r="C186" i="7"/>
  <c r="F185" i="7"/>
  <c r="G185" i="7" s="1"/>
  <c r="C185" i="7"/>
  <c r="F184" i="7"/>
  <c r="G184" i="7" s="1"/>
  <c r="C184" i="7"/>
  <c r="G183" i="7"/>
  <c r="F183" i="7"/>
  <c r="C183" i="7"/>
  <c r="G182" i="7"/>
  <c r="F182" i="7"/>
  <c r="C182" i="7"/>
  <c r="F181" i="7"/>
  <c r="G181" i="7" s="1"/>
  <c r="C181" i="7"/>
  <c r="F180" i="7"/>
  <c r="G180" i="7" s="1"/>
  <c r="C180" i="7"/>
  <c r="H180" i="7" s="1"/>
  <c r="I180" i="7" s="1"/>
  <c r="F179" i="7"/>
  <c r="G179" i="7" s="1"/>
  <c r="C179" i="7"/>
  <c r="F178" i="7"/>
  <c r="G178" i="7" s="1"/>
  <c r="C178" i="7"/>
  <c r="F177" i="7"/>
  <c r="G177" i="7" s="1"/>
  <c r="C177" i="7"/>
  <c r="F176" i="7"/>
  <c r="G176" i="7" s="1"/>
  <c r="C176" i="7"/>
  <c r="G175" i="7"/>
  <c r="F175" i="7"/>
  <c r="C175" i="7"/>
  <c r="F174" i="7"/>
  <c r="G174" i="7" s="1"/>
  <c r="C174" i="7"/>
  <c r="F173" i="7"/>
  <c r="G173" i="7" s="1"/>
  <c r="C173" i="7"/>
  <c r="F172" i="7"/>
  <c r="G172" i="7" s="1"/>
  <c r="C172" i="7"/>
  <c r="F171" i="7"/>
  <c r="G171" i="7" s="1"/>
  <c r="C171" i="7"/>
  <c r="F170" i="7"/>
  <c r="G170" i="7" s="1"/>
  <c r="C170" i="7"/>
  <c r="F169" i="7"/>
  <c r="G169" i="7" s="1"/>
  <c r="C169" i="7"/>
  <c r="F168" i="7"/>
  <c r="G168" i="7" s="1"/>
  <c r="C168" i="7"/>
  <c r="G167" i="7"/>
  <c r="F167" i="7"/>
  <c r="C167" i="7"/>
  <c r="F166" i="7"/>
  <c r="G166" i="7" s="1"/>
  <c r="C166" i="7"/>
  <c r="F165" i="7"/>
  <c r="G165" i="7" s="1"/>
  <c r="C165" i="7"/>
  <c r="H165" i="7" s="1"/>
  <c r="I165" i="7" s="1"/>
  <c r="F164" i="7"/>
  <c r="G164" i="7" s="1"/>
  <c r="C164" i="7"/>
  <c r="F163" i="7"/>
  <c r="G163" i="7" s="1"/>
  <c r="C163" i="7"/>
  <c r="F162" i="7"/>
  <c r="G162" i="7" s="1"/>
  <c r="C162" i="7"/>
  <c r="F161" i="7"/>
  <c r="G161" i="7" s="1"/>
  <c r="C161" i="7"/>
  <c r="F160" i="7"/>
  <c r="G160" i="7" s="1"/>
  <c r="C160" i="7"/>
  <c r="G159" i="7"/>
  <c r="F159" i="7"/>
  <c r="C159" i="7"/>
  <c r="F158" i="7"/>
  <c r="G158" i="7" s="1"/>
  <c r="C158" i="7"/>
  <c r="F157" i="7"/>
  <c r="G157" i="7" s="1"/>
  <c r="C157" i="7"/>
  <c r="F156" i="7"/>
  <c r="G156" i="7" s="1"/>
  <c r="C156" i="7"/>
  <c r="G155" i="7"/>
  <c r="F155" i="7"/>
  <c r="C155" i="7"/>
  <c r="F154" i="7"/>
  <c r="G154" i="7" s="1"/>
  <c r="C154" i="7"/>
  <c r="H154" i="7" s="1"/>
  <c r="I154" i="7" s="1"/>
  <c r="F153" i="7"/>
  <c r="G153" i="7" s="1"/>
  <c r="C153" i="7"/>
  <c r="F152" i="7"/>
  <c r="G152" i="7" s="1"/>
  <c r="C152" i="7"/>
  <c r="F151" i="7"/>
  <c r="G151" i="7" s="1"/>
  <c r="C151" i="7"/>
  <c r="G150" i="7"/>
  <c r="F150" i="7"/>
  <c r="C150" i="7"/>
  <c r="F149" i="7"/>
  <c r="G149" i="7" s="1"/>
  <c r="C149" i="7"/>
  <c r="H149" i="7" s="1"/>
  <c r="I149" i="7" s="1"/>
  <c r="F148" i="7"/>
  <c r="G148" i="7" s="1"/>
  <c r="C148" i="7"/>
  <c r="F147" i="7"/>
  <c r="G147" i="7" s="1"/>
  <c r="C147" i="7"/>
  <c r="F146" i="7"/>
  <c r="G146" i="7" s="1"/>
  <c r="C146" i="7"/>
  <c r="F145" i="7"/>
  <c r="G145" i="7" s="1"/>
  <c r="C145" i="7"/>
  <c r="H145" i="7" s="1"/>
  <c r="I145" i="7" s="1"/>
  <c r="F144" i="7"/>
  <c r="G144" i="7" s="1"/>
  <c r="C144" i="7"/>
  <c r="G143" i="7"/>
  <c r="F143" i="7"/>
  <c r="C143" i="7"/>
  <c r="F142" i="7"/>
  <c r="G142" i="7" s="1"/>
  <c r="C142" i="7"/>
  <c r="F141" i="7"/>
  <c r="G141" i="7" s="1"/>
  <c r="C141" i="7"/>
  <c r="F140" i="7"/>
  <c r="G140" i="7" s="1"/>
  <c r="C140" i="7"/>
  <c r="G139" i="7"/>
  <c r="F139" i="7"/>
  <c r="C139" i="7"/>
  <c r="F138" i="7"/>
  <c r="G138" i="7" s="1"/>
  <c r="C138" i="7"/>
  <c r="F137" i="7"/>
  <c r="G137" i="7" s="1"/>
  <c r="C137" i="7"/>
  <c r="F136" i="7"/>
  <c r="G136" i="7" s="1"/>
  <c r="C136" i="7"/>
  <c r="F135" i="7"/>
  <c r="G135" i="7" s="1"/>
  <c r="C135" i="7"/>
  <c r="G134" i="7"/>
  <c r="F134" i="7"/>
  <c r="C134" i="7"/>
  <c r="F133" i="7"/>
  <c r="G133" i="7" s="1"/>
  <c r="C133" i="7"/>
  <c r="H133" i="7" s="1"/>
  <c r="I133" i="7" s="1"/>
  <c r="F132" i="7"/>
  <c r="G132" i="7" s="1"/>
  <c r="C132" i="7"/>
  <c r="F131" i="7"/>
  <c r="G131" i="7" s="1"/>
  <c r="C131" i="7"/>
  <c r="F130" i="7"/>
  <c r="G130" i="7" s="1"/>
  <c r="C130" i="7"/>
  <c r="F129" i="7"/>
  <c r="G129" i="7" s="1"/>
  <c r="C129" i="7"/>
  <c r="F128" i="7"/>
  <c r="G128" i="7" s="1"/>
  <c r="C128" i="7"/>
  <c r="G127" i="7"/>
  <c r="F127" i="7"/>
  <c r="C127" i="7"/>
  <c r="F126" i="7"/>
  <c r="G126" i="7" s="1"/>
  <c r="C126" i="7"/>
  <c r="F125" i="7"/>
  <c r="G125" i="7" s="1"/>
  <c r="C125" i="7"/>
  <c r="F124" i="7"/>
  <c r="G124" i="7" s="1"/>
  <c r="C124" i="7"/>
  <c r="G123" i="7"/>
  <c r="F123" i="7"/>
  <c r="C123" i="7"/>
  <c r="F122" i="7"/>
  <c r="G122" i="7" s="1"/>
  <c r="C122" i="7"/>
  <c r="F121" i="7"/>
  <c r="G121" i="7" s="1"/>
  <c r="C121" i="7"/>
  <c r="F120" i="7"/>
  <c r="G120" i="7" s="1"/>
  <c r="C120" i="7"/>
  <c r="F119" i="7"/>
  <c r="G119" i="7" s="1"/>
  <c r="C119" i="7"/>
  <c r="F118" i="7"/>
  <c r="G118" i="7" s="1"/>
  <c r="C118" i="7"/>
  <c r="F117" i="7"/>
  <c r="G117" i="7" s="1"/>
  <c r="C117" i="7"/>
  <c r="F116" i="7"/>
  <c r="G116" i="7" s="1"/>
  <c r="C116" i="7"/>
  <c r="G115" i="7"/>
  <c r="F115" i="7"/>
  <c r="C115" i="7"/>
  <c r="F114" i="7"/>
  <c r="G114" i="7" s="1"/>
  <c r="C114" i="7"/>
  <c r="F113" i="7"/>
  <c r="G113" i="7" s="1"/>
  <c r="C113" i="7"/>
  <c r="H113" i="7" s="1"/>
  <c r="I113" i="7" s="1"/>
  <c r="F112" i="7"/>
  <c r="G112" i="7" s="1"/>
  <c r="C112" i="7"/>
  <c r="F111" i="7"/>
  <c r="G111" i="7" s="1"/>
  <c r="C111" i="7"/>
  <c r="F110" i="7"/>
  <c r="G110" i="7" s="1"/>
  <c r="C110" i="7"/>
  <c r="F109" i="7"/>
  <c r="G109" i="7" s="1"/>
  <c r="C109" i="7"/>
  <c r="F108" i="7"/>
  <c r="G108" i="7" s="1"/>
  <c r="C108" i="7"/>
  <c r="G107" i="7"/>
  <c r="F107" i="7"/>
  <c r="C107" i="7"/>
  <c r="F106" i="7"/>
  <c r="G106" i="7" s="1"/>
  <c r="C106" i="7"/>
  <c r="F105" i="7"/>
  <c r="G105" i="7" s="1"/>
  <c r="C105" i="7"/>
  <c r="F104" i="7"/>
  <c r="G104" i="7" s="1"/>
  <c r="C104" i="7"/>
  <c r="H104" i="7" s="1"/>
  <c r="I104" i="7" s="1"/>
  <c r="F103" i="7"/>
  <c r="G103" i="7" s="1"/>
  <c r="C103" i="7"/>
  <c r="F102" i="7"/>
  <c r="G102" i="7" s="1"/>
  <c r="C102" i="7"/>
  <c r="F101" i="7"/>
  <c r="G101" i="7" s="1"/>
  <c r="C101" i="7"/>
  <c r="F100" i="7"/>
  <c r="G100" i="7" s="1"/>
  <c r="C100" i="7"/>
  <c r="G99" i="7"/>
  <c r="F99" i="7"/>
  <c r="C99" i="7"/>
  <c r="F98" i="7"/>
  <c r="G98" i="7" s="1"/>
  <c r="C98" i="7"/>
  <c r="F97" i="7"/>
  <c r="G97" i="7" s="1"/>
  <c r="C97" i="7"/>
  <c r="F96" i="7"/>
  <c r="G96" i="7" s="1"/>
  <c r="C96" i="7"/>
  <c r="G95" i="7"/>
  <c r="F95" i="7"/>
  <c r="C95" i="7"/>
  <c r="F94" i="7"/>
  <c r="G94" i="7" s="1"/>
  <c r="C94" i="7"/>
  <c r="F93" i="7"/>
  <c r="G93" i="7" s="1"/>
  <c r="C93" i="7"/>
  <c r="F92" i="7"/>
  <c r="G92" i="7" s="1"/>
  <c r="C92" i="7"/>
  <c r="F91" i="7"/>
  <c r="G91" i="7" s="1"/>
  <c r="C91" i="7"/>
  <c r="F90" i="7"/>
  <c r="G90" i="7" s="1"/>
  <c r="C90" i="7"/>
  <c r="F89" i="7"/>
  <c r="G89" i="7" s="1"/>
  <c r="C89" i="7"/>
  <c r="F88" i="7"/>
  <c r="G88" i="7" s="1"/>
  <c r="C88" i="7"/>
  <c r="H88" i="7" s="1"/>
  <c r="I88" i="7" s="1"/>
  <c r="G87" i="7"/>
  <c r="F87" i="7"/>
  <c r="C87" i="7"/>
  <c r="F86" i="7"/>
  <c r="G86" i="7" s="1"/>
  <c r="C86" i="7"/>
  <c r="F85" i="7"/>
  <c r="G85" i="7" s="1"/>
  <c r="C85" i="7"/>
  <c r="F84" i="7"/>
  <c r="G84" i="7" s="1"/>
  <c r="C84" i="7"/>
  <c r="F83" i="7"/>
  <c r="G83" i="7" s="1"/>
  <c r="C83" i="7"/>
  <c r="G82" i="7"/>
  <c r="F82" i="7"/>
  <c r="C82" i="7"/>
  <c r="F81" i="7"/>
  <c r="G81" i="7" s="1"/>
  <c r="C81" i="7"/>
  <c r="F80" i="7"/>
  <c r="G80" i="7" s="1"/>
  <c r="C80" i="7"/>
  <c r="F79" i="7"/>
  <c r="G79" i="7" s="1"/>
  <c r="C79" i="7"/>
  <c r="F78" i="7"/>
  <c r="G78" i="7" s="1"/>
  <c r="C78" i="7"/>
  <c r="F77" i="7"/>
  <c r="G77" i="7" s="1"/>
  <c r="C77" i="7"/>
  <c r="G76" i="7"/>
  <c r="F76" i="7"/>
  <c r="C76" i="7"/>
  <c r="F75" i="7"/>
  <c r="G75" i="7" s="1"/>
  <c r="C75" i="7"/>
  <c r="F74" i="7"/>
  <c r="G74" i="7" s="1"/>
  <c r="C74" i="7"/>
  <c r="F73" i="7"/>
  <c r="G73" i="7" s="1"/>
  <c r="C73" i="7"/>
  <c r="F72" i="7"/>
  <c r="G72" i="7" s="1"/>
  <c r="C72" i="7"/>
  <c r="G71" i="7"/>
  <c r="F71" i="7"/>
  <c r="C71" i="7"/>
  <c r="F70" i="7"/>
  <c r="G70" i="7" s="1"/>
  <c r="C70" i="7"/>
  <c r="F69" i="7"/>
  <c r="G69" i="7" s="1"/>
  <c r="C69" i="7"/>
  <c r="F68" i="7"/>
  <c r="G68" i="7" s="1"/>
  <c r="C68" i="7"/>
  <c r="F67" i="7"/>
  <c r="G67" i="7" s="1"/>
  <c r="C67" i="7"/>
  <c r="F66" i="7"/>
  <c r="G66" i="7" s="1"/>
  <c r="C66" i="7"/>
  <c r="G65" i="7"/>
  <c r="F65" i="7"/>
  <c r="C65" i="7"/>
  <c r="F64" i="7"/>
  <c r="G64" i="7" s="1"/>
  <c r="C64" i="7"/>
  <c r="H64" i="7" s="1"/>
  <c r="I64" i="7" s="1"/>
  <c r="F63" i="7"/>
  <c r="G63" i="7" s="1"/>
  <c r="C63" i="7"/>
  <c r="F62" i="7"/>
  <c r="G62" i="7" s="1"/>
  <c r="C62" i="7"/>
  <c r="F61" i="7"/>
  <c r="G61" i="7" s="1"/>
  <c r="C61" i="7"/>
  <c r="G60" i="7"/>
  <c r="F60" i="7"/>
  <c r="C60" i="7"/>
  <c r="F59" i="7"/>
  <c r="G59" i="7" s="1"/>
  <c r="C59" i="7"/>
  <c r="F58" i="7"/>
  <c r="G58" i="7" s="1"/>
  <c r="C58" i="7"/>
  <c r="F57" i="7"/>
  <c r="G57" i="7" s="1"/>
  <c r="C57" i="7"/>
  <c r="F56" i="7"/>
  <c r="G56" i="7" s="1"/>
  <c r="C56" i="7"/>
  <c r="H56" i="7" s="1"/>
  <c r="I56" i="7" s="1"/>
  <c r="G55" i="7"/>
  <c r="F55" i="7"/>
  <c r="C55" i="7"/>
  <c r="F54" i="7"/>
  <c r="G54" i="7" s="1"/>
  <c r="C54" i="7"/>
  <c r="F53" i="7"/>
  <c r="G53" i="7" s="1"/>
  <c r="C53" i="7"/>
  <c r="F52" i="7"/>
  <c r="G52" i="7" s="1"/>
  <c r="C52" i="7"/>
  <c r="F51" i="7"/>
  <c r="G51" i="7" s="1"/>
  <c r="C51" i="7"/>
  <c r="F50" i="7"/>
  <c r="G50" i="7" s="1"/>
  <c r="C50" i="7"/>
  <c r="F49" i="7"/>
  <c r="G49" i="7" s="1"/>
  <c r="C49" i="7"/>
  <c r="G48" i="7"/>
  <c r="F48" i="7"/>
  <c r="C48" i="7"/>
  <c r="F47" i="7"/>
  <c r="G47" i="7" s="1"/>
  <c r="C47" i="7"/>
  <c r="F46" i="7"/>
  <c r="G46" i="7" s="1"/>
  <c r="C46" i="7"/>
  <c r="F45" i="7"/>
  <c r="G45" i="7" s="1"/>
  <c r="C45" i="7"/>
  <c r="F44" i="7"/>
  <c r="G44" i="7" s="1"/>
  <c r="C44" i="7"/>
  <c r="F43" i="7"/>
  <c r="G43" i="7" s="1"/>
  <c r="C43" i="7"/>
  <c r="F42" i="7"/>
  <c r="G42" i="7" s="1"/>
  <c r="C42" i="7"/>
  <c r="F41" i="7"/>
  <c r="G41" i="7" s="1"/>
  <c r="C41" i="7"/>
  <c r="G40" i="7"/>
  <c r="F40" i="7"/>
  <c r="C40" i="7"/>
  <c r="F39" i="7"/>
  <c r="G39" i="7" s="1"/>
  <c r="C39" i="7"/>
  <c r="F38" i="7"/>
  <c r="G38" i="7" s="1"/>
  <c r="C38" i="7"/>
  <c r="F37" i="7"/>
  <c r="G37" i="7" s="1"/>
  <c r="C37" i="7"/>
  <c r="F36" i="7"/>
  <c r="G36" i="7" s="1"/>
  <c r="C36" i="7"/>
  <c r="F35" i="7"/>
  <c r="G35" i="7" s="1"/>
  <c r="C35" i="7"/>
  <c r="F34" i="7"/>
  <c r="G34" i="7" s="1"/>
  <c r="C34" i="7"/>
  <c r="F33" i="7"/>
  <c r="G33" i="7" s="1"/>
  <c r="C33" i="7"/>
  <c r="G32" i="7"/>
  <c r="F32" i="7"/>
  <c r="C32" i="7"/>
  <c r="F31" i="7"/>
  <c r="G31" i="7" s="1"/>
  <c r="C31" i="7"/>
  <c r="F30" i="7"/>
  <c r="G30" i="7" s="1"/>
  <c r="C30" i="7"/>
  <c r="F29" i="7"/>
  <c r="G29" i="7" s="1"/>
  <c r="C29" i="7"/>
  <c r="F28" i="7"/>
  <c r="G28" i="7" s="1"/>
  <c r="C28" i="7"/>
  <c r="H28" i="7" s="1"/>
  <c r="I28" i="7" s="1"/>
  <c r="F27" i="7"/>
  <c r="G27" i="7" s="1"/>
  <c r="C27" i="7"/>
  <c r="F26" i="7"/>
  <c r="G26" i="7" s="1"/>
  <c r="C26" i="7"/>
  <c r="F25" i="7"/>
  <c r="G25" i="7" s="1"/>
  <c r="C25" i="7"/>
  <c r="G24" i="7"/>
  <c r="F24" i="7"/>
  <c r="C24" i="7"/>
  <c r="F23" i="7"/>
  <c r="G23" i="7" s="1"/>
  <c r="C23" i="7"/>
  <c r="F22" i="7"/>
  <c r="G22" i="7" s="1"/>
  <c r="C22" i="7"/>
  <c r="F21" i="7"/>
  <c r="G21" i="7" s="1"/>
  <c r="C21" i="7"/>
  <c r="F20" i="7"/>
  <c r="G20" i="7" s="1"/>
  <c r="C20" i="7"/>
  <c r="G19" i="7"/>
  <c r="F19" i="7"/>
  <c r="C19" i="7"/>
  <c r="F18" i="7"/>
  <c r="G18" i="7" s="1"/>
  <c r="C18" i="7"/>
  <c r="G17" i="7"/>
  <c r="F17" i="7"/>
  <c r="C17" i="7"/>
  <c r="F16" i="7"/>
  <c r="G16" i="7" s="1"/>
  <c r="C16" i="7"/>
  <c r="G15" i="7"/>
  <c r="F15" i="7"/>
  <c r="C15" i="7"/>
  <c r="F14" i="7"/>
  <c r="G14" i="7" s="1"/>
  <c r="C14" i="7"/>
  <c r="G13" i="7"/>
  <c r="F13" i="7"/>
  <c r="C13" i="7"/>
  <c r="F12" i="7"/>
  <c r="G12" i="7" s="1"/>
  <c r="C12" i="7"/>
  <c r="F11" i="7"/>
  <c r="G11" i="7" s="1"/>
  <c r="C11" i="7"/>
  <c r="F10" i="7"/>
  <c r="G10" i="7" s="1"/>
  <c r="C10" i="7"/>
  <c r="F9" i="7"/>
  <c r="G9" i="7" s="1"/>
  <c r="C9" i="7"/>
  <c r="F8" i="7"/>
  <c r="G8" i="7" s="1"/>
  <c r="C8" i="7"/>
  <c r="F7" i="7"/>
  <c r="G7" i="7" s="1"/>
  <c r="C7" i="7"/>
  <c r="F6" i="7"/>
  <c r="G6" i="7" s="1"/>
  <c r="C6" i="7"/>
  <c r="F5" i="7"/>
  <c r="G5" i="7" s="1"/>
  <c r="C5" i="7"/>
  <c r="F4" i="7"/>
  <c r="G4" i="7" s="1"/>
  <c r="C4" i="7"/>
  <c r="F3" i="7"/>
  <c r="V5" i="14" l="1"/>
  <c r="W5" i="14" s="1"/>
  <c r="V9" i="14"/>
  <c r="W9" i="14" s="1"/>
  <c r="V13" i="14"/>
  <c r="W13" i="14" s="1"/>
  <c r="V17" i="14"/>
  <c r="W17" i="14" s="1"/>
  <c r="V21" i="14"/>
  <c r="W21" i="14" s="1"/>
  <c r="V25" i="14"/>
  <c r="W25" i="14" s="1"/>
  <c r="V29" i="14"/>
  <c r="W29" i="14" s="1"/>
  <c r="V33" i="14"/>
  <c r="W33" i="14" s="1"/>
  <c r="V6" i="14"/>
  <c r="W6" i="14" s="1"/>
  <c r="V14" i="14"/>
  <c r="W14" i="14" s="1"/>
  <c r="V22" i="14"/>
  <c r="W22" i="14" s="1"/>
  <c r="V30" i="14"/>
  <c r="W30" i="14" s="1"/>
  <c r="V35" i="14"/>
  <c r="W35" i="14" s="1"/>
  <c r="V39" i="14"/>
  <c r="W39" i="14" s="1"/>
  <c r="V43" i="14"/>
  <c r="W43" i="14" s="1"/>
  <c r="V47" i="14"/>
  <c r="W47" i="14" s="1"/>
  <c r="V51" i="14"/>
  <c r="W51" i="14" s="1"/>
  <c r="V55" i="14"/>
  <c r="W55" i="14" s="1"/>
  <c r="V59" i="14"/>
  <c r="W59" i="14" s="1"/>
  <c r="V63" i="14"/>
  <c r="W63" i="14" s="1"/>
  <c r="V67" i="14"/>
  <c r="W67" i="14" s="1"/>
  <c r="V71" i="14"/>
  <c r="W71" i="14" s="1"/>
  <c r="V75" i="14"/>
  <c r="W75" i="14" s="1"/>
  <c r="V79" i="14"/>
  <c r="W79" i="14" s="1"/>
  <c r="V83" i="14"/>
  <c r="W83" i="14" s="1"/>
  <c r="V87" i="14"/>
  <c r="W87" i="14" s="1"/>
  <c r="V91" i="14"/>
  <c r="W91" i="14" s="1"/>
  <c r="V95" i="14"/>
  <c r="W95" i="14" s="1"/>
  <c r="V99" i="14"/>
  <c r="W99" i="14" s="1"/>
  <c r="V4" i="14"/>
  <c r="W4" i="14" s="1"/>
  <c r="V11" i="14"/>
  <c r="W11" i="14" s="1"/>
  <c r="V12" i="14"/>
  <c r="W12" i="14" s="1"/>
  <c r="V19" i="14"/>
  <c r="W19" i="14" s="1"/>
  <c r="V20" i="14"/>
  <c r="W20" i="14" s="1"/>
  <c r="V27" i="14"/>
  <c r="W27" i="14" s="1"/>
  <c r="V28" i="14"/>
  <c r="W28" i="14" s="1"/>
  <c r="V38" i="14"/>
  <c r="W38" i="14" s="1"/>
  <c r="V42" i="14"/>
  <c r="W42" i="14" s="1"/>
  <c r="V46" i="14"/>
  <c r="W46" i="14" s="1"/>
  <c r="V50" i="14"/>
  <c r="W50" i="14" s="1"/>
  <c r="V54" i="14"/>
  <c r="W54" i="14" s="1"/>
  <c r="V15" i="14"/>
  <c r="W15" i="14" s="1"/>
  <c r="V18" i="14"/>
  <c r="W18" i="14" s="1"/>
  <c r="V31" i="14"/>
  <c r="W31" i="14" s="1"/>
  <c r="V34" i="14"/>
  <c r="W34" i="14" s="1"/>
  <c r="V61" i="14"/>
  <c r="W61" i="14" s="1"/>
  <c r="V62" i="14"/>
  <c r="W62" i="14" s="1"/>
  <c r="V69" i="14"/>
  <c r="W69" i="14" s="1"/>
  <c r="V70" i="14"/>
  <c r="W70" i="14" s="1"/>
  <c r="V77" i="14"/>
  <c r="W77" i="14" s="1"/>
  <c r="V78" i="14"/>
  <c r="W78" i="14" s="1"/>
  <c r="V85" i="14"/>
  <c r="W85" i="14" s="1"/>
  <c r="V86" i="14"/>
  <c r="W86" i="14" s="1"/>
  <c r="V93" i="14"/>
  <c r="W93" i="14" s="1"/>
  <c r="V94" i="14"/>
  <c r="W94" i="14" s="1"/>
  <c r="V101" i="14"/>
  <c r="W101" i="14" s="1"/>
  <c r="V102" i="14"/>
  <c r="W102" i="14" s="1"/>
  <c r="V103" i="14"/>
  <c r="W103" i="14" s="1"/>
  <c r="V107" i="14"/>
  <c r="W107" i="14" s="1"/>
  <c r="V111" i="14"/>
  <c r="W111" i="14" s="1"/>
  <c r="V115" i="14"/>
  <c r="W115" i="14" s="1"/>
  <c r="V8" i="14"/>
  <c r="W8" i="14" s="1"/>
  <c r="V24" i="14"/>
  <c r="W24" i="14" s="1"/>
  <c r="V60" i="14"/>
  <c r="W60" i="14" s="1"/>
  <c r="V68" i="14"/>
  <c r="W68" i="14" s="1"/>
  <c r="V76" i="14"/>
  <c r="W76" i="14" s="1"/>
  <c r="V84" i="14"/>
  <c r="W84" i="14" s="1"/>
  <c r="V92" i="14"/>
  <c r="W92" i="14" s="1"/>
  <c r="V100" i="14"/>
  <c r="W100" i="14" s="1"/>
  <c r="V106" i="14"/>
  <c r="W106" i="14" s="1"/>
  <c r="V110" i="14"/>
  <c r="W110" i="14" s="1"/>
  <c r="V114" i="14"/>
  <c r="W114" i="14" s="1"/>
  <c r="V118" i="14"/>
  <c r="W118" i="14" s="1"/>
  <c r="V122" i="14"/>
  <c r="W122" i="14" s="1"/>
  <c r="V126" i="14"/>
  <c r="V7" i="14"/>
  <c r="W7" i="14" s="1"/>
  <c r="V10" i="14"/>
  <c r="W10" i="14" s="1"/>
  <c r="V23" i="14"/>
  <c r="W23" i="14" s="1"/>
  <c r="V26" i="14"/>
  <c r="W26" i="14" s="1"/>
  <c r="V57" i="14"/>
  <c r="W57" i="14" s="1"/>
  <c r="V58" i="14"/>
  <c r="W58" i="14" s="1"/>
  <c r="V65" i="14"/>
  <c r="W65" i="14" s="1"/>
  <c r="V66" i="14"/>
  <c r="W66" i="14" s="1"/>
  <c r="V73" i="14"/>
  <c r="W73" i="14" s="1"/>
  <c r="V74" i="14"/>
  <c r="W74" i="14" s="1"/>
  <c r="V81" i="14"/>
  <c r="W81" i="14" s="1"/>
  <c r="V82" i="14"/>
  <c r="W82" i="14" s="1"/>
  <c r="V89" i="14"/>
  <c r="W89" i="14" s="1"/>
  <c r="V90" i="14"/>
  <c r="W90" i="14" s="1"/>
  <c r="V97" i="14"/>
  <c r="W97" i="14" s="1"/>
  <c r="V98" i="14"/>
  <c r="W98" i="14" s="1"/>
  <c r="V37" i="14"/>
  <c r="W37" i="14" s="1"/>
  <c r="V41" i="14"/>
  <c r="W41" i="14" s="1"/>
  <c r="V45" i="14"/>
  <c r="W45" i="14" s="1"/>
  <c r="V49" i="14"/>
  <c r="W49" i="14" s="1"/>
  <c r="V53" i="14"/>
  <c r="W53" i="14" s="1"/>
  <c r="V64" i="14"/>
  <c r="W64" i="14" s="1"/>
  <c r="V80" i="14"/>
  <c r="W80" i="14" s="1"/>
  <c r="V96" i="14"/>
  <c r="W96" i="14" s="1"/>
  <c r="V119" i="14"/>
  <c r="W119" i="14" s="1"/>
  <c r="V16" i="14"/>
  <c r="W16" i="14" s="1"/>
  <c r="V32" i="14"/>
  <c r="W32" i="14" s="1"/>
  <c r="V36" i="14"/>
  <c r="W36" i="14" s="1"/>
  <c r="V40" i="14"/>
  <c r="W40" i="14" s="1"/>
  <c r="V44" i="14"/>
  <c r="W44" i="14" s="1"/>
  <c r="V48" i="14"/>
  <c r="W48" i="14" s="1"/>
  <c r="V52" i="14"/>
  <c r="W52" i="14" s="1"/>
  <c r="V104" i="14"/>
  <c r="W104" i="14" s="1"/>
  <c r="V105" i="14"/>
  <c r="W105" i="14" s="1"/>
  <c r="V108" i="14"/>
  <c r="W108" i="14" s="1"/>
  <c r="V109" i="14"/>
  <c r="W109" i="14" s="1"/>
  <c r="V112" i="14"/>
  <c r="W112" i="14" s="1"/>
  <c r="V113" i="14"/>
  <c r="W113" i="14" s="1"/>
  <c r="V116" i="14"/>
  <c r="W116" i="14" s="1"/>
  <c r="V117" i="14"/>
  <c r="W117" i="14" s="1"/>
  <c r="V124" i="14"/>
  <c r="W124" i="14" s="1"/>
  <c r="V125" i="14"/>
  <c r="W125" i="14" s="1"/>
  <c r="V56" i="14"/>
  <c r="W56" i="14" s="1"/>
  <c r="V72" i="14"/>
  <c r="W72" i="14" s="1"/>
  <c r="V88" i="14"/>
  <c r="W88" i="14" s="1"/>
  <c r="V123" i="14"/>
  <c r="W123" i="14" s="1"/>
  <c r="V120" i="14"/>
  <c r="W120" i="14" s="1"/>
  <c r="V121" i="14"/>
  <c r="W121" i="14" s="1"/>
  <c r="S126" i="14"/>
  <c r="S127" i="14" s="1"/>
  <c r="R129" i="14"/>
  <c r="H30" i="7"/>
  <c r="I30" i="7" s="1"/>
  <c r="H32" i="7"/>
  <c r="I32" i="7" s="1"/>
  <c r="H37" i="7"/>
  <c r="I37" i="7" s="1"/>
  <c r="H46" i="7"/>
  <c r="I46" i="7" s="1"/>
  <c r="H60" i="7"/>
  <c r="I60" i="7" s="1"/>
  <c r="H70" i="7"/>
  <c r="I70" i="7" s="1"/>
  <c r="H82" i="7"/>
  <c r="I82" i="7" s="1"/>
  <c r="H120" i="7"/>
  <c r="I120" i="7" s="1"/>
  <c r="H127" i="7"/>
  <c r="I127" i="7" s="1"/>
  <c r="H132" i="7"/>
  <c r="I132" i="7" s="1"/>
  <c r="H166" i="7"/>
  <c r="I166" i="7" s="1"/>
  <c r="H196" i="7"/>
  <c r="I196" i="7" s="1"/>
  <c r="H235" i="7"/>
  <c r="I235" i="7" s="1"/>
  <c r="H169" i="7"/>
  <c r="I169" i="7" s="1"/>
  <c r="H6" i="7"/>
  <c r="I6" i="7" s="1"/>
  <c r="H8" i="7"/>
  <c r="I8" i="7" s="1"/>
  <c r="H10" i="7"/>
  <c r="I10" i="7" s="1"/>
  <c r="H16" i="7"/>
  <c r="I16" i="7" s="1"/>
  <c r="H20" i="7"/>
  <c r="I20" i="7" s="1"/>
  <c r="H25" i="7"/>
  <c r="I25" i="7" s="1"/>
  <c r="H27" i="7"/>
  <c r="I27" i="7" s="1"/>
  <c r="H34" i="7"/>
  <c r="I34" i="7" s="1"/>
  <c r="H36" i="7"/>
  <c r="I36" i="7" s="1"/>
  <c r="H41" i="7"/>
  <c r="I41" i="7" s="1"/>
  <c r="H43" i="7"/>
  <c r="I43" i="7" s="1"/>
  <c r="H50" i="7"/>
  <c r="I50" i="7" s="1"/>
  <c r="H52" i="7"/>
  <c r="I52" i="7" s="1"/>
  <c r="H57" i="7"/>
  <c r="I57" i="7" s="1"/>
  <c r="H67" i="7"/>
  <c r="I67" i="7" s="1"/>
  <c r="H69" i="7"/>
  <c r="I69" i="7" s="1"/>
  <c r="H77" i="7"/>
  <c r="I77" i="7" s="1"/>
  <c r="H79" i="7"/>
  <c r="I79" i="7" s="1"/>
  <c r="H89" i="7"/>
  <c r="I89" i="7" s="1"/>
  <c r="H91" i="7"/>
  <c r="I91" i="7" s="1"/>
  <c r="H98" i="7"/>
  <c r="I98" i="7" s="1"/>
  <c r="H101" i="7"/>
  <c r="I101" i="7" s="1"/>
  <c r="H103" i="7"/>
  <c r="I103" i="7" s="1"/>
  <c r="H108" i="7"/>
  <c r="I108" i="7" s="1"/>
  <c r="H110" i="7"/>
  <c r="I110" i="7" s="1"/>
  <c r="H119" i="7"/>
  <c r="I119" i="7" s="1"/>
  <c r="H124" i="7"/>
  <c r="I124" i="7" s="1"/>
  <c r="H126" i="7"/>
  <c r="I126" i="7" s="1"/>
  <c r="H131" i="7"/>
  <c r="I131" i="7" s="1"/>
  <c r="H144" i="7"/>
  <c r="I144" i="7" s="1"/>
  <c r="H146" i="7"/>
  <c r="I146" i="7" s="1"/>
  <c r="H151" i="7"/>
  <c r="I151" i="7" s="1"/>
  <c r="H156" i="7"/>
  <c r="I156" i="7" s="1"/>
  <c r="H158" i="7"/>
  <c r="I158" i="7" s="1"/>
  <c r="H163" i="7"/>
  <c r="I163" i="7" s="1"/>
  <c r="H168" i="7"/>
  <c r="I168" i="7" s="1"/>
  <c r="H172" i="7"/>
  <c r="I172" i="7" s="1"/>
  <c r="H179" i="7"/>
  <c r="I179" i="7" s="1"/>
  <c r="H184" i="7"/>
  <c r="I184" i="7" s="1"/>
  <c r="H186" i="7"/>
  <c r="I186" i="7" s="1"/>
  <c r="H191" i="7"/>
  <c r="I191" i="7" s="1"/>
  <c r="H224" i="7"/>
  <c r="I224" i="7" s="1"/>
  <c r="H243" i="7"/>
  <c r="I243" i="7" s="1"/>
  <c r="H4" i="7"/>
  <c r="I4" i="7" s="1"/>
  <c r="H181" i="7"/>
  <c r="I181" i="7" s="1"/>
  <c r="H117" i="7"/>
  <c r="I117" i="7" s="1"/>
  <c r="H96" i="7"/>
  <c r="I96" i="7" s="1"/>
  <c r="H13" i="7"/>
  <c r="I13" i="7" s="1"/>
  <c r="H23" i="7"/>
  <c r="I23" i="7" s="1"/>
  <c r="H39" i="7"/>
  <c r="I39" i="7" s="1"/>
  <c r="H53" i="7"/>
  <c r="I53" i="7" s="1"/>
  <c r="H58" i="7"/>
  <c r="I58" i="7" s="1"/>
  <c r="H63" i="7"/>
  <c r="I63" i="7" s="1"/>
  <c r="H75" i="7"/>
  <c r="I75" i="7" s="1"/>
  <c r="H94" i="7"/>
  <c r="I94" i="7" s="1"/>
  <c r="H106" i="7"/>
  <c r="I106" i="7" s="1"/>
  <c r="H152" i="7"/>
  <c r="I152" i="7" s="1"/>
  <c r="H159" i="7"/>
  <c r="I159" i="7" s="1"/>
  <c r="H164" i="7"/>
  <c r="I164" i="7" s="1"/>
  <c r="H198" i="7"/>
  <c r="I198" i="7" s="1"/>
  <c r="H233" i="7"/>
  <c r="I233" i="7" s="1"/>
  <c r="H15" i="7"/>
  <c r="I15" i="7" s="1"/>
  <c r="H19" i="7"/>
  <c r="I19" i="7" s="1"/>
  <c r="H22" i="7"/>
  <c r="I22" i="7" s="1"/>
  <c r="H24" i="7"/>
  <c r="I24" i="7" s="1"/>
  <c r="H29" i="7"/>
  <c r="I29" i="7" s="1"/>
  <c r="H31" i="7"/>
  <c r="I31" i="7" s="1"/>
  <c r="H38" i="7"/>
  <c r="I38" i="7" s="1"/>
  <c r="H45" i="7"/>
  <c r="I45" i="7" s="1"/>
  <c r="H47" i="7"/>
  <c r="I47" i="7" s="1"/>
  <c r="H54" i="7"/>
  <c r="I54" i="7" s="1"/>
  <c r="H59" i="7"/>
  <c r="I59" i="7" s="1"/>
  <c r="H62" i="7"/>
  <c r="I62" i="7" s="1"/>
  <c r="H71" i="7"/>
  <c r="I71" i="7" s="1"/>
  <c r="H74" i="7"/>
  <c r="I74" i="7" s="1"/>
  <c r="H76" i="7"/>
  <c r="I76" i="7" s="1"/>
  <c r="H81" i="7"/>
  <c r="I81" i="7" s="1"/>
  <c r="H84" i="7"/>
  <c r="I84" i="7" s="1"/>
  <c r="H86" i="7"/>
  <c r="I86" i="7" s="1"/>
  <c r="H93" i="7"/>
  <c r="I93" i="7" s="1"/>
  <c r="H95" i="7"/>
  <c r="I95" i="7" s="1"/>
  <c r="H105" i="7"/>
  <c r="I105" i="7" s="1"/>
  <c r="H107" i="7"/>
  <c r="I107" i="7" s="1"/>
  <c r="H112" i="7"/>
  <c r="I112" i="7" s="1"/>
  <c r="H114" i="7"/>
  <c r="I114" i="7" s="1"/>
  <c r="H123" i="7"/>
  <c r="I123" i="7" s="1"/>
  <c r="H136" i="7"/>
  <c r="I136" i="7" s="1"/>
  <c r="H138" i="7"/>
  <c r="I138" i="7" s="1"/>
  <c r="H143" i="7"/>
  <c r="I143" i="7" s="1"/>
  <c r="H148" i="7"/>
  <c r="I148" i="7" s="1"/>
  <c r="H150" i="7"/>
  <c r="I150" i="7" s="1"/>
  <c r="H155" i="7"/>
  <c r="I155" i="7" s="1"/>
  <c r="H167" i="7"/>
  <c r="I167" i="7" s="1"/>
  <c r="H199" i="7"/>
  <c r="I199" i="7" s="1"/>
  <c r="H203" i="7"/>
  <c r="I203" i="7" s="1"/>
  <c r="H228" i="7"/>
  <c r="I228" i="7" s="1"/>
  <c r="H230" i="7"/>
  <c r="I230" i="7" s="1"/>
  <c r="H236" i="7"/>
  <c r="I236" i="7" s="1"/>
  <c r="H241" i="7"/>
  <c r="I241" i="7" s="1"/>
  <c r="H209" i="7"/>
  <c r="I209" i="7" s="1"/>
  <c r="H177" i="7"/>
  <c r="I177" i="7" s="1"/>
  <c r="H161" i="7"/>
  <c r="I161" i="7" s="1"/>
  <c r="H129" i="7"/>
  <c r="I129" i="7" s="1"/>
  <c r="H12" i="7"/>
  <c r="I12" i="7" s="1"/>
  <c r="H17" i="7"/>
  <c r="I17" i="7" s="1"/>
  <c r="H21" i="7"/>
  <c r="I21" i="7" s="1"/>
  <c r="H55" i="7"/>
  <c r="I55" i="7" s="1"/>
  <c r="H65" i="7"/>
  <c r="I65" i="7" s="1"/>
  <c r="H85" i="7"/>
  <c r="I85" i="7" s="1"/>
  <c r="H87" i="7"/>
  <c r="I87" i="7" s="1"/>
  <c r="H92" i="7"/>
  <c r="I92" i="7" s="1"/>
  <c r="H99" i="7"/>
  <c r="I99" i="7" s="1"/>
  <c r="H115" i="7"/>
  <c r="I115" i="7" s="1"/>
  <c r="H122" i="7"/>
  <c r="I122" i="7" s="1"/>
  <c r="H134" i="7"/>
  <c r="I134" i="7" s="1"/>
  <c r="H139" i="7"/>
  <c r="I139" i="7" s="1"/>
  <c r="H137" i="7"/>
  <c r="I137" i="7" s="1"/>
  <c r="H5" i="7"/>
  <c r="I5" i="7" s="1"/>
  <c r="H7" i="7"/>
  <c r="I7" i="7" s="1"/>
  <c r="H9" i="7"/>
  <c r="I9" i="7" s="1"/>
  <c r="H11" i="7"/>
  <c r="I11" i="7" s="1"/>
  <c r="H14" i="7"/>
  <c r="I14" i="7" s="1"/>
  <c r="H18" i="7"/>
  <c r="I18" i="7" s="1"/>
  <c r="H26" i="7"/>
  <c r="I26" i="7" s="1"/>
  <c r="H33" i="7"/>
  <c r="I33" i="7" s="1"/>
  <c r="H35" i="7"/>
  <c r="I35" i="7" s="1"/>
  <c r="H42" i="7"/>
  <c r="I42" i="7" s="1"/>
  <c r="H44" i="7"/>
  <c r="I44" i="7" s="1"/>
  <c r="H49" i="7"/>
  <c r="I49" i="7" s="1"/>
  <c r="H51" i="7"/>
  <c r="I51" i="7" s="1"/>
  <c r="H61" i="7"/>
  <c r="I61" i="7" s="1"/>
  <c r="H66" i="7"/>
  <c r="I66" i="7" s="1"/>
  <c r="H68" i="7"/>
  <c r="I68" i="7" s="1"/>
  <c r="H73" i="7"/>
  <c r="I73" i="7" s="1"/>
  <c r="H78" i="7"/>
  <c r="I78" i="7" s="1"/>
  <c r="H83" i="7"/>
  <c r="I83" i="7" s="1"/>
  <c r="H90" i="7"/>
  <c r="I90" i="7" s="1"/>
  <c r="H97" i="7"/>
  <c r="I97" i="7" s="1"/>
  <c r="H100" i="7"/>
  <c r="I100" i="7" s="1"/>
  <c r="H102" i="7"/>
  <c r="I102" i="7" s="1"/>
  <c r="H111" i="7"/>
  <c r="I111" i="7" s="1"/>
  <c r="H116" i="7"/>
  <c r="I116" i="7" s="1"/>
  <c r="H118" i="7"/>
  <c r="I118" i="7" s="1"/>
  <c r="H128" i="7"/>
  <c r="I128" i="7" s="1"/>
  <c r="H130" i="7"/>
  <c r="I130" i="7" s="1"/>
  <c r="H135" i="7"/>
  <c r="I135" i="7" s="1"/>
  <c r="H140" i="7"/>
  <c r="I140" i="7" s="1"/>
  <c r="H142" i="7"/>
  <c r="I142" i="7" s="1"/>
  <c r="H147" i="7"/>
  <c r="I147" i="7" s="1"/>
  <c r="H160" i="7"/>
  <c r="I160" i="7" s="1"/>
  <c r="H162" i="7"/>
  <c r="I162" i="7" s="1"/>
  <c r="H171" i="7"/>
  <c r="I171" i="7" s="1"/>
  <c r="H176" i="7"/>
  <c r="I176" i="7" s="1"/>
  <c r="H192" i="7"/>
  <c r="I192" i="7" s="1"/>
  <c r="H211" i="7"/>
  <c r="I211" i="7" s="1"/>
  <c r="H216" i="7"/>
  <c r="I216" i="7" s="1"/>
  <c r="H223" i="7"/>
  <c r="I223" i="7" s="1"/>
  <c r="H221" i="7"/>
  <c r="I221" i="7" s="1"/>
  <c r="H189" i="7"/>
  <c r="I189" i="7" s="1"/>
  <c r="H173" i="7"/>
  <c r="I173" i="7" s="1"/>
  <c r="H157" i="7"/>
  <c r="I157" i="7" s="1"/>
  <c r="H141" i="7"/>
  <c r="I141" i="7" s="1"/>
  <c r="H125" i="7"/>
  <c r="I125" i="7" s="1"/>
  <c r="H109" i="7"/>
  <c r="I109" i="7" s="1"/>
  <c r="H80" i="7"/>
  <c r="I80" i="7" s="1"/>
  <c r="H48" i="7"/>
  <c r="I48" i="7" s="1"/>
  <c r="H244" i="7"/>
  <c r="I244" i="7" s="1"/>
  <c r="H240" i="7"/>
  <c r="I240" i="7" s="1"/>
  <c r="H220" i="7"/>
  <c r="I220" i="7" s="1"/>
  <c r="H208" i="7"/>
  <c r="I208" i="7" s="1"/>
  <c r="H188" i="7"/>
  <c r="I188" i="7" s="1"/>
  <c r="H239" i="7"/>
  <c r="I239" i="7" s="1"/>
  <c r="H227" i="7"/>
  <c r="I227" i="7" s="1"/>
  <c r="H219" i="7"/>
  <c r="I219" i="7" s="1"/>
  <c r="H215" i="7"/>
  <c r="I215" i="7" s="1"/>
  <c r="H207" i="7"/>
  <c r="I207" i="7" s="1"/>
  <c r="H195" i="7"/>
  <c r="I195" i="7" s="1"/>
  <c r="H187" i="7"/>
  <c r="I187" i="7" s="1"/>
  <c r="H183" i="7"/>
  <c r="I183" i="7" s="1"/>
  <c r="H175" i="7"/>
  <c r="I175" i="7" s="1"/>
  <c r="H242" i="7"/>
  <c r="I242" i="7" s="1"/>
  <c r="H238" i="7"/>
  <c r="I238" i="7" s="1"/>
  <c r="H234" i="7"/>
  <c r="I234" i="7" s="1"/>
  <c r="H226" i="7"/>
  <c r="I226" i="7" s="1"/>
  <c r="H222" i="7"/>
  <c r="I222" i="7" s="1"/>
  <c r="H214" i="7"/>
  <c r="I214" i="7" s="1"/>
  <c r="H210" i="7"/>
  <c r="I210" i="7" s="1"/>
  <c r="H206" i="7"/>
  <c r="I206" i="7" s="1"/>
  <c r="H194" i="7"/>
  <c r="I194" i="7" s="1"/>
  <c r="H190" i="7"/>
  <c r="I190" i="7" s="1"/>
  <c r="H182" i="7"/>
  <c r="I182" i="7" s="1"/>
  <c r="H178" i="7"/>
  <c r="I178" i="7" s="1"/>
  <c r="H174" i="7"/>
  <c r="I174" i="7" s="1"/>
  <c r="H170" i="7"/>
  <c r="I170" i="7" s="1"/>
  <c r="N2" i="8"/>
  <c r="N3" i="8" s="1"/>
  <c r="O242" i="8"/>
  <c r="O240" i="8"/>
  <c r="O238" i="8"/>
  <c r="O236" i="8"/>
  <c r="O234" i="8"/>
  <c r="O232" i="8"/>
  <c r="O230" i="8"/>
  <c r="O228" i="8"/>
  <c r="O226" i="8"/>
  <c r="O224" i="8"/>
  <c r="O222" i="8"/>
  <c r="O220" i="8"/>
  <c r="O218" i="8"/>
  <c r="O216" i="8"/>
  <c r="O198" i="8"/>
  <c r="O188" i="8"/>
  <c r="O186" i="8"/>
  <c r="O184" i="8"/>
  <c r="O182" i="8"/>
  <c r="O180" i="8"/>
  <c r="O178" i="8"/>
  <c r="O176" i="8"/>
  <c r="O174" i="8"/>
  <c r="O172" i="8"/>
  <c r="O170" i="8"/>
  <c r="O168" i="8"/>
  <c r="O166" i="8"/>
  <c r="O164" i="8"/>
  <c r="O162" i="8"/>
  <c r="O153" i="8"/>
  <c r="O151" i="8"/>
  <c r="O137" i="8"/>
  <c r="O135" i="8"/>
  <c r="O121" i="8"/>
  <c r="O119" i="8"/>
  <c r="O105" i="8"/>
  <c r="O103" i="8"/>
  <c r="O89" i="8"/>
  <c r="O87" i="8"/>
  <c r="O73" i="8"/>
  <c r="O71" i="8"/>
  <c r="O57" i="8"/>
  <c r="O55" i="8"/>
  <c r="O147" i="8"/>
  <c r="O134" i="8"/>
  <c r="O133" i="8"/>
  <c r="O118" i="8"/>
  <c r="O117" i="8"/>
  <c r="O115" i="8"/>
  <c r="O102" i="8"/>
  <c r="O101" i="8"/>
  <c r="O99" i="8"/>
  <c r="O83" i="8"/>
  <c r="O51" i="8"/>
  <c r="O47" i="8"/>
  <c r="O39" i="8"/>
  <c r="O165" i="8"/>
  <c r="O160" i="8"/>
  <c r="O130" i="8"/>
  <c r="O129" i="8"/>
  <c r="O127" i="8"/>
  <c r="O150" i="8"/>
  <c r="O149" i="8"/>
  <c r="O131" i="8"/>
  <c r="O86" i="8"/>
  <c r="O85" i="8"/>
  <c r="O70" i="8"/>
  <c r="O69" i="8"/>
  <c r="O67" i="8"/>
  <c r="O54" i="8"/>
  <c r="O53" i="8"/>
  <c r="O43" i="8"/>
  <c r="O35" i="8"/>
  <c r="O159" i="8"/>
  <c r="O146" i="8"/>
  <c r="O145" i="8"/>
  <c r="O143" i="8"/>
  <c r="O157" i="8"/>
  <c r="O142" i="8"/>
  <c r="O123" i="8"/>
  <c r="O114" i="8"/>
  <c r="O113" i="8"/>
  <c r="O111" i="8"/>
  <c r="O109" i="8"/>
  <c r="O91" i="8"/>
  <c r="O82" i="8"/>
  <c r="O81" i="8"/>
  <c r="O79" i="8"/>
  <c r="O77" i="8"/>
  <c r="O59" i="8"/>
  <c r="O49" i="8"/>
  <c r="O41" i="8"/>
  <c r="O33" i="8"/>
  <c r="O31" i="8"/>
  <c r="O29" i="8"/>
  <c r="O27" i="8"/>
  <c r="O25" i="8"/>
  <c r="O23" i="8"/>
  <c r="O21" i="8"/>
  <c r="O19" i="8"/>
  <c r="O17" i="8"/>
  <c r="O15" i="8"/>
  <c r="O13" i="8"/>
  <c r="O11" i="8"/>
  <c r="O9" i="8"/>
  <c r="O7" i="8"/>
  <c r="O5" i="8"/>
  <c r="O155" i="8"/>
  <c r="O107" i="8"/>
  <c r="O98" i="8"/>
  <c r="O93" i="8"/>
  <c r="O61" i="8"/>
  <c r="O45" i="8"/>
  <c r="O37" i="8"/>
  <c r="O126" i="8"/>
  <c r="O94" i="8"/>
  <c r="O62" i="8"/>
  <c r="O158" i="8"/>
  <c r="O139" i="8"/>
  <c r="O125" i="8"/>
  <c r="O97" i="8"/>
  <c r="O95" i="8"/>
  <c r="O75" i="8"/>
  <c r="O66" i="8"/>
  <c r="O65" i="8"/>
  <c r="O63" i="8"/>
  <c r="O46" i="8"/>
  <c r="O38" i="8"/>
  <c r="O141" i="8"/>
  <c r="O18" i="8"/>
  <c r="O36" i="8"/>
  <c r="O136" i="8"/>
  <c r="O181" i="8"/>
  <c r="O205" i="8"/>
  <c r="O213" i="8"/>
  <c r="O229" i="8"/>
  <c r="O108" i="8"/>
  <c r="O8" i="8"/>
  <c r="O24" i="8"/>
  <c r="O201" i="8"/>
  <c r="O154" i="8"/>
  <c r="O64" i="8"/>
  <c r="O171" i="8"/>
  <c r="O183" i="8"/>
  <c r="O195" i="8"/>
  <c r="O207" i="8"/>
  <c r="O214" i="8"/>
  <c r="O219" i="8"/>
  <c r="O227" i="8"/>
  <c r="O235" i="8"/>
  <c r="O243" i="8"/>
  <c r="O144" i="8"/>
  <c r="O190" i="8"/>
  <c r="O26" i="8"/>
  <c r="O189" i="8"/>
  <c r="O209" i="8"/>
  <c r="O237" i="8"/>
  <c r="O16" i="8"/>
  <c r="O32" i="8"/>
  <c r="O60" i="8"/>
  <c r="O196" i="8"/>
  <c r="O208" i="8"/>
  <c r="O152" i="8"/>
  <c r="O206" i="8"/>
  <c r="O215" i="8"/>
  <c r="O223" i="8"/>
  <c r="O239" i="8"/>
  <c r="O52" i="8"/>
  <c r="O84" i="8"/>
  <c r="O116" i="8"/>
  <c r="O148" i="8"/>
  <c r="O30" i="8"/>
  <c r="O244" i="8"/>
  <c r="O88" i="8"/>
  <c r="O4" i="8"/>
  <c r="O169" i="8"/>
  <c r="O241" i="8"/>
  <c r="O74" i="8"/>
  <c r="O211" i="8"/>
  <c r="O6" i="8"/>
  <c r="O22" i="8"/>
  <c r="O197" i="8"/>
  <c r="O58" i="8"/>
  <c r="O122" i="8"/>
  <c r="O40" i="8"/>
  <c r="O48" i="8"/>
  <c r="O76" i="8"/>
  <c r="O110" i="8"/>
  <c r="O12" i="8"/>
  <c r="O28" i="8"/>
  <c r="O44" i="8"/>
  <c r="O124" i="8"/>
  <c r="O177" i="8"/>
  <c r="O193" i="8"/>
  <c r="O204" i="8"/>
  <c r="O217" i="8"/>
  <c r="O233" i="8"/>
  <c r="O56" i="8"/>
  <c r="O120" i="8"/>
  <c r="O34" i="8"/>
  <c r="O72" i="8"/>
  <c r="O104" i="8"/>
  <c r="O140" i="8"/>
  <c r="O112" i="8"/>
  <c r="O161" i="8"/>
  <c r="O203" i="8"/>
  <c r="O210" i="8"/>
  <c r="O80" i="8"/>
  <c r="O179" i="8"/>
  <c r="O194" i="8"/>
  <c r="O10" i="8"/>
  <c r="O173" i="8"/>
  <c r="O200" i="8"/>
  <c r="O221" i="8"/>
  <c r="O78" i="8"/>
  <c r="O42" i="8"/>
  <c r="O156" i="8"/>
  <c r="O128" i="8"/>
  <c r="O175" i="8"/>
  <c r="O191" i="8"/>
  <c r="O199" i="8"/>
  <c r="O231" i="8"/>
  <c r="O96" i="8"/>
  <c r="O68" i="8"/>
  <c r="O100" i="8"/>
  <c r="O132" i="8"/>
  <c r="O14" i="8"/>
  <c r="O92" i="8"/>
  <c r="O192" i="8"/>
  <c r="O20" i="8"/>
  <c r="O138" i="8"/>
  <c r="O185" i="8"/>
  <c r="O212" i="8"/>
  <c r="O225" i="8"/>
  <c r="O90" i="8"/>
  <c r="O50" i="8"/>
  <c r="O106" i="8"/>
  <c r="O163" i="8"/>
  <c r="O202" i="8"/>
  <c r="O167" i="8"/>
  <c r="O187" i="8"/>
  <c r="AG3" i="7"/>
  <c r="G3" i="7"/>
  <c r="G194" i="7"/>
  <c r="G226" i="7"/>
  <c r="G218" i="7"/>
  <c r="G210" i="7"/>
  <c r="G242" i="7"/>
  <c r="G202" i="7"/>
  <c r="G234" i="7"/>
  <c r="T127" i="14" l="1"/>
  <c r="R131" i="14" s="1"/>
  <c r="R130" i="14"/>
  <c r="W126" i="14"/>
  <c r="W127" i="14" s="1"/>
  <c r="V129" i="14"/>
  <c r="K2" i="7"/>
  <c r="K3" i="7" s="1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4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V130" i="14" l="1"/>
  <c r="X127" i="14"/>
  <c r="V131" i="14" s="1"/>
  <c r="M90" i="7"/>
  <c r="M26" i="7"/>
  <c r="M70" i="7"/>
  <c r="M196" i="7"/>
  <c r="M8" i="7"/>
  <c r="M12" i="7"/>
  <c r="M77" i="7"/>
  <c r="M89" i="7"/>
  <c r="M96" i="7"/>
  <c r="M119" i="7"/>
  <c r="M126" i="7"/>
  <c r="M146" i="7"/>
  <c r="M156" i="7"/>
  <c r="M161" i="7"/>
  <c r="M170" i="7"/>
  <c r="M184" i="7"/>
  <c r="M191" i="7"/>
  <c r="M13" i="7"/>
  <c r="M39" i="7"/>
  <c r="M75" i="7"/>
  <c r="M45" i="7"/>
  <c r="M62" i="7"/>
  <c r="M123" i="7"/>
  <c r="M165" i="7"/>
  <c r="M201" i="7"/>
  <c r="M17" i="7"/>
  <c r="M48" i="7"/>
  <c r="M87" i="7"/>
  <c r="M99" i="7"/>
  <c r="M115" i="7"/>
  <c r="M134" i="7"/>
  <c r="M42" i="7"/>
  <c r="M61" i="7"/>
  <c r="M68" i="7"/>
  <c r="M78" i="7"/>
  <c r="M88" i="7"/>
  <c r="M100" i="7"/>
  <c r="M109" i="7"/>
  <c r="M128" i="7"/>
  <c r="M135" i="7"/>
  <c r="M142" i="7"/>
  <c r="M162" i="7"/>
  <c r="M154" i="7"/>
  <c r="M190" i="7"/>
  <c r="M208" i="7"/>
  <c r="M222" i="7"/>
  <c r="M240" i="7"/>
  <c r="M168" i="7"/>
  <c r="M185" i="7"/>
  <c r="M207" i="7"/>
  <c r="M219" i="7"/>
  <c r="M244" i="7"/>
  <c r="M177" i="7"/>
  <c r="M194" i="7"/>
  <c r="M209" i="7"/>
  <c r="M226" i="7"/>
  <c r="M241" i="7"/>
  <c r="M30" i="7"/>
  <c r="M37" i="7"/>
  <c r="M60" i="7"/>
  <c r="M82" i="7"/>
  <c r="M127" i="7"/>
  <c r="M137" i="7"/>
  <c r="M4" i="7"/>
  <c r="M16" i="7"/>
  <c r="M25" i="7"/>
  <c r="M34" i="7"/>
  <c r="M41" i="7"/>
  <c r="M50" i="7"/>
  <c r="M57" i="7"/>
  <c r="M69" i="7"/>
  <c r="M98" i="7"/>
  <c r="M103" i="7"/>
  <c r="M110" i="7"/>
  <c r="M141" i="7"/>
  <c r="M163" i="7"/>
  <c r="M58" i="7"/>
  <c r="M106" i="7"/>
  <c r="M159" i="7"/>
  <c r="M198" i="7"/>
  <c r="M15" i="7"/>
  <c r="M29" i="7"/>
  <c r="M54" i="7"/>
  <c r="M81" i="7"/>
  <c r="M95" i="7"/>
  <c r="M107" i="7"/>
  <c r="M114" i="7"/>
  <c r="M148" i="7"/>
  <c r="M153" i="7"/>
  <c r="M167" i="7"/>
  <c r="M203" i="7"/>
  <c r="M230" i="7"/>
  <c r="M55" i="7"/>
  <c r="M80" i="7"/>
  <c r="M5" i="7"/>
  <c r="M9" i="7"/>
  <c r="M14" i="7"/>
  <c r="M35" i="7"/>
  <c r="M44" i="7"/>
  <c r="M51" i="7"/>
  <c r="M111" i="7"/>
  <c r="M118" i="7"/>
  <c r="M157" i="7"/>
  <c r="M173" i="7"/>
  <c r="M223" i="7"/>
  <c r="M178" i="7"/>
  <c r="M193" i="7"/>
  <c r="M210" i="7"/>
  <c r="M225" i="7"/>
  <c r="M242" i="7"/>
  <c r="M175" i="7"/>
  <c r="M187" i="7"/>
  <c r="M212" i="7"/>
  <c r="M229" i="7"/>
  <c r="M179" i="7"/>
  <c r="M199" i="7"/>
  <c r="M211" i="7"/>
  <c r="M231" i="7"/>
  <c r="M243" i="7"/>
  <c r="M192" i="7"/>
  <c r="M166" i="7"/>
  <c r="M235" i="7"/>
  <c r="M79" i="7"/>
  <c r="M91" i="7"/>
  <c r="M124" i="7"/>
  <c r="M129" i="7"/>
  <c r="M144" i="7"/>
  <c r="M151" i="7"/>
  <c r="M158" i="7"/>
  <c r="M23" i="7"/>
  <c r="M53" i="7"/>
  <c r="M63" i="7"/>
  <c r="M94" i="7"/>
  <c r="M149" i="7"/>
  <c r="M22" i="7"/>
  <c r="M38" i="7"/>
  <c r="M47" i="7"/>
  <c r="M59" i="7"/>
  <c r="M64" i="7"/>
  <c r="M74" i="7"/>
  <c r="M86" i="7"/>
  <c r="M133" i="7"/>
  <c r="M138" i="7"/>
  <c r="M155" i="7"/>
  <c r="M21" i="7"/>
  <c r="M85" i="7"/>
  <c r="M92" i="7"/>
  <c r="M104" i="7"/>
  <c r="M139" i="7"/>
  <c r="M28" i="7"/>
  <c r="M66" i="7"/>
  <c r="M73" i="7"/>
  <c r="M83" i="7"/>
  <c r="M97" i="7"/>
  <c r="M130" i="7"/>
  <c r="M140" i="7"/>
  <c r="M145" i="7"/>
  <c r="M160" i="7"/>
  <c r="M169" i="7"/>
  <c r="M176" i="7"/>
  <c r="M213" i="7"/>
  <c r="M183" i="7"/>
  <c r="M195" i="7"/>
  <c r="M215" i="7"/>
  <c r="M227" i="7"/>
  <c r="M180" i="7"/>
  <c r="M197" i="7"/>
  <c r="M214" i="7"/>
  <c r="M232" i="7"/>
  <c r="M172" i="7"/>
  <c r="M189" i="7"/>
  <c r="M204" i="7"/>
  <c r="M221" i="7"/>
  <c r="M236" i="7"/>
  <c r="M32" i="7"/>
  <c r="M46" i="7"/>
  <c r="M120" i="7"/>
  <c r="M132" i="7"/>
  <c r="M6" i="7"/>
  <c r="M10" i="7"/>
  <c r="M20" i="7"/>
  <c r="M27" i="7"/>
  <c r="M36" i="7"/>
  <c r="M43" i="7"/>
  <c r="M52" i="7"/>
  <c r="M67" i="7"/>
  <c r="M72" i="7"/>
  <c r="M101" i="7"/>
  <c r="M108" i="7"/>
  <c r="M117" i="7"/>
  <c r="M131" i="7"/>
  <c r="M181" i="7"/>
  <c r="M186" i="7"/>
  <c r="M152" i="7"/>
  <c r="M164" i="7"/>
  <c r="M233" i="7"/>
  <c r="M19" i="7"/>
  <c r="M24" i="7"/>
  <c r="M31" i="7"/>
  <c r="M40" i="7"/>
  <c r="M71" i="7"/>
  <c r="M76" i="7"/>
  <c r="M84" i="7"/>
  <c r="M93" i="7"/>
  <c r="M105" i="7"/>
  <c r="M112" i="7"/>
  <c r="M121" i="7"/>
  <c r="M136" i="7"/>
  <c r="M143" i="7"/>
  <c r="M150" i="7"/>
  <c r="M228" i="7"/>
  <c r="M234" i="7"/>
  <c r="M218" i="7"/>
  <c r="M65" i="7"/>
  <c r="M113" i="7"/>
  <c r="M122" i="7"/>
  <c r="M7" i="7"/>
  <c r="M11" i="7"/>
  <c r="M18" i="7"/>
  <c r="M33" i="7"/>
  <c r="M49" i="7"/>
  <c r="M56" i="7"/>
  <c r="M102" i="7"/>
  <c r="M116" i="7"/>
  <c r="M125" i="7"/>
  <c r="M147" i="7"/>
  <c r="M171" i="7"/>
  <c r="M216" i="7"/>
  <c r="M188" i="7"/>
  <c r="M205" i="7"/>
  <c r="M220" i="7"/>
  <c r="M237" i="7"/>
  <c r="M202" i="7"/>
  <c r="M182" i="7"/>
  <c r="M200" i="7"/>
  <c r="M217" i="7"/>
  <c r="M239" i="7"/>
  <c r="M174" i="7"/>
  <c r="M206" i="7"/>
  <c r="M224" i="7"/>
  <c r="M238" i="7"/>
  <c r="D3" i="6"/>
  <c r="E31" i="6" s="1"/>
  <c r="F31" i="6" s="1"/>
  <c r="E132" i="6" l="1"/>
  <c r="F132" i="6" s="1"/>
  <c r="E196" i="6"/>
  <c r="F196" i="6" s="1"/>
  <c r="E125" i="6"/>
  <c r="F125" i="6" s="1"/>
  <c r="E161" i="6"/>
  <c r="F161" i="6" s="1"/>
  <c r="E75" i="6"/>
  <c r="F75" i="6" s="1"/>
  <c r="E182" i="6"/>
  <c r="F182" i="6" s="1"/>
  <c r="E63" i="6"/>
  <c r="F63" i="6" s="1"/>
  <c r="E206" i="6"/>
  <c r="F206" i="6" s="1"/>
  <c r="E240" i="6"/>
  <c r="F240" i="6" s="1"/>
  <c r="E92" i="6"/>
  <c r="F92" i="6" s="1"/>
  <c r="E202" i="6"/>
  <c r="F202" i="6" s="1"/>
  <c r="E170" i="6"/>
  <c r="F170" i="6" s="1"/>
  <c r="E144" i="6"/>
  <c r="F144" i="6" s="1"/>
  <c r="E49" i="6"/>
  <c r="F49" i="6" s="1"/>
  <c r="E76" i="6"/>
  <c r="F76" i="6" s="1"/>
  <c r="E116" i="6"/>
  <c r="F116" i="6" s="1"/>
  <c r="E232" i="6"/>
  <c r="F232" i="6" s="1"/>
  <c r="E59" i="6"/>
  <c r="F59" i="6" s="1"/>
  <c r="E47" i="6"/>
  <c r="F47" i="6" s="1"/>
  <c r="E234" i="6"/>
  <c r="F234" i="6" s="1"/>
  <c r="E198" i="6"/>
  <c r="F198" i="6" s="1"/>
  <c r="E138" i="6"/>
  <c r="F138" i="6" s="1"/>
  <c r="E39" i="6"/>
  <c r="F39" i="6" s="1"/>
  <c r="E61" i="6"/>
  <c r="F61" i="6" s="1"/>
  <c r="E228" i="6"/>
  <c r="F228" i="6" s="1"/>
  <c r="E164" i="6"/>
  <c r="F164" i="6" s="1"/>
  <c r="E200" i="6"/>
  <c r="F200" i="6" s="1"/>
  <c r="E112" i="6"/>
  <c r="F112" i="6" s="1"/>
  <c r="E217" i="6"/>
  <c r="F217" i="6" s="1"/>
  <c r="E128" i="6"/>
  <c r="F128" i="6" s="1"/>
  <c r="E241" i="6"/>
  <c r="F241" i="6" s="1"/>
  <c r="E152" i="6"/>
  <c r="F152" i="6" s="1"/>
  <c r="E157" i="6"/>
  <c r="F157" i="6" s="1"/>
  <c r="E233" i="6"/>
  <c r="F233" i="6" s="1"/>
  <c r="E201" i="6"/>
  <c r="F201" i="6" s="1"/>
  <c r="E210" i="6"/>
  <c r="F210" i="6" s="1"/>
  <c r="E87" i="6"/>
  <c r="F87" i="6" s="1"/>
  <c r="E8" i="6"/>
  <c r="F8" i="6" s="1"/>
  <c r="E35" i="6"/>
  <c r="F35" i="6" s="1"/>
  <c r="E15" i="6"/>
  <c r="F15" i="6" s="1"/>
  <c r="E188" i="6"/>
  <c r="F188" i="6" s="1"/>
  <c r="E158" i="6"/>
  <c r="F158" i="6" s="1"/>
  <c r="E160" i="6"/>
  <c r="F160" i="6" s="1"/>
  <c r="E184" i="6"/>
  <c r="F184" i="6" s="1"/>
  <c r="E88" i="6"/>
  <c r="F88" i="6" s="1"/>
  <c r="E166" i="6"/>
  <c r="F166" i="6" s="1"/>
  <c r="E65" i="6"/>
  <c r="F65" i="6" s="1"/>
  <c r="E220" i="6"/>
  <c r="F220" i="6" s="1"/>
  <c r="E156" i="6"/>
  <c r="F156" i="6" s="1"/>
  <c r="E193" i="6"/>
  <c r="F193" i="6" s="1"/>
  <c r="E108" i="6"/>
  <c r="F108" i="6" s="1"/>
  <c r="E214" i="6"/>
  <c r="F214" i="6" s="1"/>
  <c r="E114" i="6"/>
  <c r="F114" i="6" s="1"/>
  <c r="E238" i="6"/>
  <c r="F238" i="6" s="1"/>
  <c r="E145" i="6"/>
  <c r="F145" i="6" s="1"/>
  <c r="E137" i="6"/>
  <c r="F137" i="6" s="1"/>
  <c r="E229" i="6"/>
  <c r="F229" i="6" s="1"/>
  <c r="E197" i="6"/>
  <c r="F197" i="6" s="1"/>
  <c r="E189" i="6"/>
  <c r="F189" i="6" s="1"/>
  <c r="E83" i="6"/>
  <c r="F83" i="6" s="1"/>
  <c r="E33" i="6"/>
  <c r="F33" i="6" s="1"/>
  <c r="E4" i="6"/>
  <c r="F4" i="6" s="1"/>
  <c r="E67" i="6"/>
  <c r="F67" i="6" s="1"/>
  <c r="E127" i="6"/>
  <c r="F127" i="6" s="1"/>
  <c r="E111" i="6"/>
  <c r="F111" i="6" s="1"/>
  <c r="E121" i="6"/>
  <c r="F121" i="6" s="1"/>
  <c r="E115" i="6"/>
  <c r="F115" i="6" s="1"/>
  <c r="E110" i="6"/>
  <c r="F110" i="6" s="1"/>
  <c r="E239" i="6"/>
  <c r="F239" i="6" s="1"/>
  <c r="E227" i="6"/>
  <c r="F227" i="6" s="1"/>
  <c r="E207" i="6"/>
  <c r="F207" i="6" s="1"/>
  <c r="E195" i="6"/>
  <c r="F195" i="6" s="1"/>
  <c r="E178" i="6"/>
  <c r="F178" i="6" s="1"/>
  <c r="E175" i="6"/>
  <c r="F175" i="6" s="1"/>
  <c r="E165" i="6"/>
  <c r="F165" i="6" s="1"/>
  <c r="E163" i="6"/>
  <c r="F163" i="6" s="1"/>
  <c r="E146" i="6"/>
  <c r="F146" i="6" s="1"/>
  <c r="E143" i="6"/>
  <c r="F143" i="6" s="1"/>
  <c r="E133" i="6"/>
  <c r="F133" i="6" s="1"/>
  <c r="E129" i="6"/>
  <c r="F129" i="6" s="1"/>
  <c r="E113" i="6"/>
  <c r="F113" i="6" s="1"/>
  <c r="E105" i="6"/>
  <c r="F105" i="6" s="1"/>
  <c r="E102" i="6"/>
  <c r="F102" i="6" s="1"/>
  <c r="E100" i="6"/>
  <c r="F100" i="6" s="1"/>
  <c r="E89" i="6"/>
  <c r="F89" i="6" s="1"/>
  <c r="E86" i="6"/>
  <c r="F86" i="6" s="1"/>
  <c r="E84" i="6"/>
  <c r="F84" i="6" s="1"/>
  <c r="E73" i="6"/>
  <c r="F73" i="6" s="1"/>
  <c r="E70" i="6"/>
  <c r="F70" i="6" s="1"/>
  <c r="E68" i="6"/>
  <c r="F68" i="6" s="1"/>
  <c r="E57" i="6"/>
  <c r="F57" i="6" s="1"/>
  <c r="E54" i="6"/>
  <c r="F54" i="6" s="1"/>
  <c r="E52" i="6"/>
  <c r="F52" i="6" s="1"/>
  <c r="E41" i="6"/>
  <c r="F41" i="6" s="1"/>
  <c r="E38" i="6"/>
  <c r="F38" i="6" s="1"/>
  <c r="E36" i="6"/>
  <c r="F36" i="6" s="1"/>
  <c r="E30" i="6"/>
  <c r="F30" i="6" s="1"/>
  <c r="E26" i="6"/>
  <c r="F26" i="6" s="1"/>
  <c r="E22" i="6"/>
  <c r="F22" i="6" s="1"/>
  <c r="AB3" i="6"/>
  <c r="E94" i="6"/>
  <c r="F94" i="6" s="1"/>
  <c r="E231" i="6"/>
  <c r="F231" i="6" s="1"/>
  <c r="E219" i="6"/>
  <c r="F219" i="6" s="1"/>
  <c r="E199" i="6"/>
  <c r="F199" i="6" s="1"/>
  <c r="E187" i="6"/>
  <c r="F187" i="6" s="1"/>
  <c r="E167" i="6"/>
  <c r="F167" i="6" s="1"/>
  <c r="E155" i="6"/>
  <c r="F155" i="6" s="1"/>
  <c r="E135" i="6"/>
  <c r="F135" i="6" s="1"/>
  <c r="E126" i="6"/>
  <c r="F126" i="6" s="1"/>
  <c r="E123" i="6"/>
  <c r="F123" i="6" s="1"/>
  <c r="E106" i="6"/>
  <c r="F106" i="6" s="1"/>
  <c r="E90" i="6"/>
  <c r="F90" i="6" s="1"/>
  <c r="E74" i="6"/>
  <c r="F74" i="6" s="1"/>
  <c r="E58" i="6"/>
  <c r="F58" i="6" s="1"/>
  <c r="E42" i="6"/>
  <c r="F42" i="6" s="1"/>
  <c r="E243" i="6"/>
  <c r="F243" i="6" s="1"/>
  <c r="E223" i="6"/>
  <c r="F223" i="6" s="1"/>
  <c r="E211" i="6"/>
  <c r="F211" i="6" s="1"/>
  <c r="E191" i="6"/>
  <c r="F191" i="6" s="1"/>
  <c r="E179" i="6"/>
  <c r="F179" i="6" s="1"/>
  <c r="E159" i="6"/>
  <c r="F159" i="6" s="1"/>
  <c r="E147" i="6"/>
  <c r="F147" i="6" s="1"/>
  <c r="E205" i="6"/>
  <c r="F205" i="6" s="1"/>
  <c r="E171" i="6"/>
  <c r="F171" i="6" s="1"/>
  <c r="E119" i="6"/>
  <c r="F119" i="6" s="1"/>
  <c r="E25" i="6"/>
  <c r="F25" i="6" s="1"/>
  <c r="E173" i="6"/>
  <c r="F173" i="6" s="1"/>
  <c r="E218" i="6"/>
  <c r="F218" i="6" s="1"/>
  <c r="E215" i="6"/>
  <c r="F215" i="6" s="1"/>
  <c r="E235" i="6"/>
  <c r="F235" i="6" s="1"/>
  <c r="E186" i="6"/>
  <c r="F186" i="6" s="1"/>
  <c r="E183" i="6"/>
  <c r="F183" i="6" s="1"/>
  <c r="E141" i="6"/>
  <c r="F141" i="6" s="1"/>
  <c r="E117" i="6"/>
  <c r="F117" i="6" s="1"/>
  <c r="E101" i="6"/>
  <c r="F101" i="6" s="1"/>
  <c r="E29" i="6"/>
  <c r="F29" i="6" s="1"/>
  <c r="E21" i="6"/>
  <c r="F21" i="6" s="1"/>
  <c r="E7" i="6"/>
  <c r="F7" i="6" s="1"/>
  <c r="E237" i="6"/>
  <c r="F237" i="6" s="1"/>
  <c r="E203" i="6"/>
  <c r="F203" i="6" s="1"/>
  <c r="E154" i="6"/>
  <c r="F154" i="6" s="1"/>
  <c r="E151" i="6"/>
  <c r="F151" i="6" s="1"/>
  <c r="E131" i="6"/>
  <c r="F131" i="6" s="1"/>
  <c r="E80" i="6"/>
  <c r="F80" i="6" s="1"/>
  <c r="E69" i="6"/>
  <c r="F69" i="6" s="1"/>
  <c r="E50" i="6"/>
  <c r="F50" i="6" s="1"/>
  <c r="E20" i="6"/>
  <c r="F20" i="6" s="1"/>
  <c r="E12" i="6"/>
  <c r="F12" i="6" s="1"/>
  <c r="E53" i="6"/>
  <c r="F53" i="6" s="1"/>
  <c r="E18" i="6"/>
  <c r="F18" i="6" s="1"/>
  <c r="E139" i="6"/>
  <c r="F139" i="6" s="1"/>
  <c r="E118" i="6"/>
  <c r="F118" i="6" s="1"/>
  <c r="E109" i="6"/>
  <c r="F109" i="6" s="1"/>
  <c r="E98" i="6"/>
  <c r="F98" i="6" s="1"/>
  <c r="E66" i="6"/>
  <c r="F66" i="6" s="1"/>
  <c r="E46" i="6"/>
  <c r="F46" i="6" s="1"/>
  <c r="E32" i="6"/>
  <c r="F32" i="6" s="1"/>
  <c r="E14" i="6"/>
  <c r="F14" i="6" s="1"/>
  <c r="E85" i="6"/>
  <c r="F85" i="6" s="1"/>
  <c r="E82" i="6"/>
  <c r="F82" i="6" s="1"/>
  <c r="E62" i="6"/>
  <c r="F62" i="6" s="1"/>
  <c r="E48" i="6"/>
  <c r="F48" i="6" s="1"/>
  <c r="E37" i="6"/>
  <c r="F37" i="6" s="1"/>
  <c r="E28" i="6"/>
  <c r="F28" i="6" s="1"/>
  <c r="E16" i="6"/>
  <c r="F16" i="6" s="1"/>
  <c r="E96" i="6"/>
  <c r="F96" i="6" s="1"/>
  <c r="E78" i="6"/>
  <c r="F78" i="6" s="1"/>
  <c r="E64" i="6"/>
  <c r="F64" i="6" s="1"/>
  <c r="E34" i="6"/>
  <c r="F34" i="6" s="1"/>
  <c r="E24" i="6"/>
  <c r="F24" i="6" s="1"/>
  <c r="E51" i="6"/>
  <c r="F51" i="6" s="1"/>
  <c r="E6" i="6"/>
  <c r="F6" i="6" s="1"/>
  <c r="E56" i="6"/>
  <c r="F56" i="6" s="1"/>
  <c r="E244" i="6"/>
  <c r="F244" i="6" s="1"/>
  <c r="E212" i="6"/>
  <c r="F212" i="6" s="1"/>
  <c r="E180" i="6"/>
  <c r="F180" i="6" s="1"/>
  <c r="E148" i="6"/>
  <c r="F148" i="6" s="1"/>
  <c r="E225" i="6"/>
  <c r="F225" i="6" s="1"/>
  <c r="E190" i="6"/>
  <c r="F190" i="6" s="1"/>
  <c r="E136" i="6"/>
  <c r="F136" i="6" s="1"/>
  <c r="E107" i="6"/>
  <c r="F107" i="6" s="1"/>
  <c r="E43" i="6"/>
  <c r="F43" i="6" s="1"/>
  <c r="E192" i="6"/>
  <c r="F192" i="6" s="1"/>
  <c r="E153" i="6"/>
  <c r="F153" i="6" s="1"/>
  <c r="E95" i="6"/>
  <c r="F95" i="6" s="1"/>
  <c r="E120" i="6"/>
  <c r="F120" i="6" s="1"/>
  <c r="E216" i="6"/>
  <c r="F216" i="6" s="1"/>
  <c r="E177" i="6"/>
  <c r="F177" i="6" s="1"/>
  <c r="E142" i="6"/>
  <c r="F142" i="6" s="1"/>
  <c r="E230" i="6"/>
  <c r="F230" i="6" s="1"/>
  <c r="E122" i="6"/>
  <c r="F122" i="6" s="1"/>
  <c r="E9" i="6"/>
  <c r="F9" i="6" s="1"/>
  <c r="E226" i="6"/>
  <c r="F226" i="6" s="1"/>
  <c r="E242" i="6"/>
  <c r="F242" i="6" s="1"/>
  <c r="E194" i="6"/>
  <c r="F194" i="6" s="1"/>
  <c r="E149" i="6"/>
  <c r="F149" i="6" s="1"/>
  <c r="E169" i="6"/>
  <c r="F169" i="6" s="1"/>
  <c r="E134" i="6"/>
  <c r="F134" i="6" s="1"/>
  <c r="E72" i="6"/>
  <c r="F72" i="6" s="1"/>
  <c r="E19" i="6"/>
  <c r="F19" i="6" s="1"/>
  <c r="E17" i="6"/>
  <c r="F17" i="6" s="1"/>
  <c r="E55" i="6"/>
  <c r="F55" i="6" s="1"/>
  <c r="E13" i="6"/>
  <c r="F13" i="6" s="1"/>
  <c r="E81" i="6"/>
  <c r="F81" i="6" s="1"/>
  <c r="E40" i="6"/>
  <c r="F40" i="6" s="1"/>
  <c r="E93" i="6"/>
  <c r="F93" i="6" s="1"/>
  <c r="E44" i="6"/>
  <c r="F44" i="6" s="1"/>
  <c r="E236" i="6"/>
  <c r="F236" i="6" s="1"/>
  <c r="E204" i="6"/>
  <c r="F204" i="6" s="1"/>
  <c r="E172" i="6"/>
  <c r="F172" i="6" s="1"/>
  <c r="E140" i="6"/>
  <c r="F140" i="6" s="1"/>
  <c r="E222" i="6"/>
  <c r="F222" i="6" s="1"/>
  <c r="E168" i="6"/>
  <c r="F168" i="6" s="1"/>
  <c r="E130" i="6"/>
  <c r="F130" i="6" s="1"/>
  <c r="E91" i="6"/>
  <c r="F91" i="6" s="1"/>
  <c r="E224" i="6"/>
  <c r="F224" i="6" s="1"/>
  <c r="E185" i="6"/>
  <c r="F185" i="6" s="1"/>
  <c r="E150" i="6"/>
  <c r="F150" i="6" s="1"/>
  <c r="E79" i="6"/>
  <c r="F79" i="6" s="1"/>
  <c r="E99" i="6"/>
  <c r="F99" i="6" s="1"/>
  <c r="E209" i="6"/>
  <c r="F209" i="6" s="1"/>
  <c r="E174" i="6"/>
  <c r="F174" i="6" s="1"/>
  <c r="E124" i="6"/>
  <c r="F124" i="6" s="1"/>
  <c r="E213" i="6"/>
  <c r="F213" i="6" s="1"/>
  <c r="E103" i="6"/>
  <c r="F103" i="6" s="1"/>
  <c r="E181" i="6"/>
  <c r="F181" i="6" s="1"/>
  <c r="E208" i="6"/>
  <c r="F208" i="6" s="1"/>
  <c r="E221" i="6"/>
  <c r="F221" i="6" s="1"/>
  <c r="E176" i="6"/>
  <c r="F176" i="6" s="1"/>
  <c r="E5" i="6"/>
  <c r="F5" i="6" s="1"/>
  <c r="E162" i="6"/>
  <c r="F162" i="6" s="1"/>
  <c r="E104" i="6"/>
  <c r="F104" i="6" s="1"/>
  <c r="E60" i="6"/>
  <c r="F60" i="6" s="1"/>
  <c r="E11" i="6"/>
  <c r="F11" i="6" s="1"/>
  <c r="E97" i="6"/>
  <c r="F97" i="6" s="1"/>
  <c r="E45" i="6"/>
  <c r="F45" i="6" s="1"/>
  <c r="E10" i="6"/>
  <c r="F10" i="6" s="1"/>
  <c r="E71" i="6"/>
  <c r="F71" i="6" s="1"/>
  <c r="E27" i="6"/>
  <c r="F27" i="6" s="1"/>
  <c r="E77" i="6"/>
  <c r="F77" i="6" s="1"/>
  <c r="E23" i="6"/>
  <c r="F23" i="6" s="1"/>
  <c r="H2" i="4"/>
  <c r="H7" i="4" l="1"/>
  <c r="H6" i="4"/>
  <c r="I2" i="6"/>
  <c r="I3" i="6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4" i="4"/>
  <c r="H5" i="4"/>
  <c r="H4" i="4"/>
  <c r="H9" i="4" l="1"/>
  <c r="H8" i="4"/>
  <c r="H3" i="4"/>
  <c r="S12" i="5"/>
  <c r="S13" i="5"/>
  <c r="S14" i="5"/>
  <c r="S15" i="5"/>
  <c r="U18" i="5" s="1"/>
  <c r="U19" i="5" s="1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R12" i="5"/>
  <c r="R13" i="5"/>
  <c r="R14" i="5"/>
  <c r="U16" i="5" s="1"/>
  <c r="U17" i="5" s="1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S4" i="5"/>
  <c r="S5" i="5"/>
  <c r="S6" i="5"/>
  <c r="S7" i="5"/>
  <c r="S8" i="5"/>
  <c r="R4" i="5"/>
  <c r="R5" i="5"/>
  <c r="U6" i="5" s="1"/>
  <c r="U7" i="5" s="1"/>
  <c r="R6" i="5"/>
  <c r="R7" i="5"/>
  <c r="R8" i="5"/>
  <c r="U8" i="5"/>
  <c r="U9" i="5" s="1"/>
  <c r="S11" i="5"/>
  <c r="R11" i="5"/>
  <c r="S3" i="5"/>
  <c r="R3" i="5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3" i="5"/>
  <c r="G18" i="5" l="1"/>
  <c r="G58" i="5"/>
  <c r="G122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Q17" i="5"/>
  <c r="G137" i="5"/>
  <c r="Q33" i="5"/>
  <c r="G153" i="5"/>
  <c r="Q49" i="5"/>
  <c r="G169" i="5"/>
  <c r="Q65" i="5"/>
  <c r="G185" i="5"/>
  <c r="Q81" i="5"/>
  <c r="G201" i="5"/>
  <c r="Q90" i="5"/>
  <c r="Q104" i="5"/>
  <c r="G217" i="5"/>
  <c r="Q108" i="5"/>
  <c r="Q112" i="5"/>
  <c r="Q116" i="5"/>
  <c r="Q120" i="5"/>
  <c r="G233" i="5"/>
  <c r="Q124" i="5"/>
  <c r="Q128" i="5"/>
  <c r="Q132" i="5"/>
  <c r="G3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P132" i="5"/>
  <c r="C132" i="5"/>
  <c r="P131" i="5"/>
  <c r="C131" i="5"/>
  <c r="P130" i="5"/>
  <c r="C130" i="5"/>
  <c r="P129" i="5"/>
  <c r="C129" i="5"/>
  <c r="P128" i="5"/>
  <c r="C128" i="5"/>
  <c r="P127" i="5"/>
  <c r="C127" i="5"/>
  <c r="P126" i="5"/>
  <c r="C126" i="5"/>
  <c r="P125" i="5"/>
  <c r="C125" i="5"/>
  <c r="P124" i="5"/>
  <c r="C124" i="5"/>
  <c r="P123" i="5"/>
  <c r="C123" i="5"/>
  <c r="P122" i="5"/>
  <c r="C122" i="5"/>
  <c r="P121" i="5"/>
  <c r="C121" i="5"/>
  <c r="P120" i="5"/>
  <c r="C120" i="5"/>
  <c r="P119" i="5"/>
  <c r="C119" i="5"/>
  <c r="P118" i="5"/>
  <c r="C118" i="5"/>
  <c r="P117" i="5"/>
  <c r="C117" i="5"/>
  <c r="P116" i="5"/>
  <c r="C116" i="5"/>
  <c r="P115" i="5"/>
  <c r="C115" i="5"/>
  <c r="P114" i="5"/>
  <c r="C114" i="5"/>
  <c r="P113" i="5"/>
  <c r="C113" i="5"/>
  <c r="P112" i="5"/>
  <c r="C112" i="5"/>
  <c r="P111" i="5"/>
  <c r="C111" i="5"/>
  <c r="P110" i="5"/>
  <c r="C110" i="5"/>
  <c r="P109" i="5"/>
  <c r="C109" i="5"/>
  <c r="P108" i="5"/>
  <c r="C108" i="5"/>
  <c r="P107" i="5"/>
  <c r="C107" i="5"/>
  <c r="P106" i="5"/>
  <c r="C106" i="5"/>
  <c r="P105" i="5"/>
  <c r="C105" i="5"/>
  <c r="P104" i="5"/>
  <c r="C104" i="5"/>
  <c r="P103" i="5"/>
  <c r="C103" i="5"/>
  <c r="P102" i="5"/>
  <c r="C102" i="5"/>
  <c r="P101" i="5"/>
  <c r="C101" i="5"/>
  <c r="P100" i="5"/>
  <c r="C100" i="5"/>
  <c r="P99" i="5"/>
  <c r="C99" i="5"/>
  <c r="P98" i="5"/>
  <c r="C98" i="5"/>
  <c r="P97" i="5"/>
  <c r="C97" i="5"/>
  <c r="P96" i="5"/>
  <c r="C96" i="5"/>
  <c r="P95" i="5"/>
  <c r="C95" i="5"/>
  <c r="P94" i="5"/>
  <c r="C94" i="5"/>
  <c r="P93" i="5"/>
  <c r="C93" i="5"/>
  <c r="P92" i="5"/>
  <c r="C92" i="5"/>
  <c r="P91" i="5"/>
  <c r="C91" i="5"/>
  <c r="P90" i="5"/>
  <c r="C90" i="5"/>
  <c r="P89" i="5"/>
  <c r="C89" i="5"/>
  <c r="P88" i="5"/>
  <c r="C88" i="5"/>
  <c r="P87" i="5"/>
  <c r="C87" i="5"/>
  <c r="P86" i="5"/>
  <c r="C86" i="5"/>
  <c r="P85" i="5"/>
  <c r="C85" i="5"/>
  <c r="P84" i="5"/>
  <c r="C84" i="5"/>
  <c r="P83" i="5"/>
  <c r="C83" i="5"/>
  <c r="P82" i="5"/>
  <c r="C82" i="5"/>
  <c r="P81" i="5"/>
  <c r="C81" i="5"/>
  <c r="P80" i="5"/>
  <c r="C80" i="5"/>
  <c r="P79" i="5"/>
  <c r="C79" i="5"/>
  <c r="P78" i="5"/>
  <c r="C78" i="5"/>
  <c r="P77" i="5"/>
  <c r="C77" i="5"/>
  <c r="P76" i="5"/>
  <c r="C76" i="5"/>
  <c r="P75" i="5"/>
  <c r="C75" i="5"/>
  <c r="P74" i="5"/>
  <c r="C74" i="5"/>
  <c r="P73" i="5"/>
  <c r="C73" i="5"/>
  <c r="P72" i="5"/>
  <c r="C72" i="5"/>
  <c r="P71" i="5"/>
  <c r="C71" i="5"/>
  <c r="P70" i="5"/>
  <c r="C70" i="5"/>
  <c r="P69" i="5"/>
  <c r="C69" i="5"/>
  <c r="P68" i="5"/>
  <c r="C68" i="5"/>
  <c r="P67" i="5"/>
  <c r="C67" i="5"/>
  <c r="P66" i="5"/>
  <c r="C66" i="5"/>
  <c r="P65" i="5"/>
  <c r="C65" i="5"/>
  <c r="P64" i="5"/>
  <c r="C64" i="5"/>
  <c r="P63" i="5"/>
  <c r="C63" i="5"/>
  <c r="P62" i="5"/>
  <c r="C62" i="5"/>
  <c r="P61" i="5"/>
  <c r="C61" i="5"/>
  <c r="P60" i="5"/>
  <c r="C60" i="5"/>
  <c r="P59" i="5"/>
  <c r="C59" i="5"/>
  <c r="P58" i="5"/>
  <c r="C58" i="5"/>
  <c r="P57" i="5"/>
  <c r="C57" i="5"/>
  <c r="P56" i="5"/>
  <c r="C56" i="5"/>
  <c r="P55" i="5"/>
  <c r="C55" i="5"/>
  <c r="P54" i="5"/>
  <c r="C54" i="5"/>
  <c r="P53" i="5"/>
  <c r="C53" i="5"/>
  <c r="P52" i="5"/>
  <c r="C52" i="5"/>
  <c r="P51" i="5"/>
  <c r="C51" i="5"/>
  <c r="P50" i="5"/>
  <c r="C50" i="5"/>
  <c r="P49" i="5"/>
  <c r="C49" i="5"/>
  <c r="P48" i="5"/>
  <c r="C48" i="5"/>
  <c r="P47" i="5"/>
  <c r="C47" i="5"/>
  <c r="P46" i="5"/>
  <c r="C46" i="5"/>
  <c r="P45" i="5"/>
  <c r="C45" i="5"/>
  <c r="P44" i="5"/>
  <c r="C44" i="5"/>
  <c r="P43" i="5"/>
  <c r="C43" i="5"/>
  <c r="P42" i="5"/>
  <c r="C42" i="5"/>
  <c r="P41" i="5"/>
  <c r="C41" i="5"/>
  <c r="P40" i="5"/>
  <c r="C40" i="5"/>
  <c r="P39" i="5"/>
  <c r="C39" i="5"/>
  <c r="P38" i="5"/>
  <c r="C38" i="5"/>
  <c r="P37" i="5"/>
  <c r="C37" i="5"/>
  <c r="P36" i="5"/>
  <c r="C36" i="5"/>
  <c r="P35" i="5"/>
  <c r="C35" i="5"/>
  <c r="P34" i="5"/>
  <c r="C34" i="5"/>
  <c r="P33" i="5"/>
  <c r="C33" i="5"/>
  <c r="P32" i="5"/>
  <c r="C32" i="5"/>
  <c r="P31" i="5"/>
  <c r="C31" i="5"/>
  <c r="P30" i="5"/>
  <c r="C30" i="5"/>
  <c r="P29" i="5"/>
  <c r="C29" i="5"/>
  <c r="P28" i="5"/>
  <c r="C28" i="5"/>
  <c r="P27" i="5"/>
  <c r="C27" i="5"/>
  <c r="P26" i="5"/>
  <c r="C26" i="5"/>
  <c r="P25" i="5"/>
  <c r="C25" i="5"/>
  <c r="P24" i="5"/>
  <c r="C24" i="5"/>
  <c r="P23" i="5"/>
  <c r="C23" i="5"/>
  <c r="P22" i="5"/>
  <c r="C22" i="5"/>
  <c r="P21" i="5"/>
  <c r="C21" i="5"/>
  <c r="P20" i="5"/>
  <c r="C20" i="5"/>
  <c r="P19" i="5"/>
  <c r="C19" i="5"/>
  <c r="P18" i="5"/>
  <c r="C18" i="5"/>
  <c r="P17" i="5"/>
  <c r="C17" i="5"/>
  <c r="P16" i="5"/>
  <c r="C16" i="5"/>
  <c r="P15" i="5"/>
  <c r="C15" i="5"/>
  <c r="P14" i="5"/>
  <c r="C14" i="5"/>
  <c r="P13" i="5"/>
  <c r="C13" i="5"/>
  <c r="P12" i="5"/>
  <c r="C12" i="5"/>
  <c r="P11" i="5"/>
  <c r="C11" i="5"/>
  <c r="C10" i="5"/>
  <c r="C9" i="5"/>
  <c r="P8" i="5"/>
  <c r="C8" i="5"/>
  <c r="P7" i="5"/>
  <c r="C7" i="5"/>
  <c r="P6" i="5"/>
  <c r="C6" i="5"/>
  <c r="P5" i="5"/>
  <c r="C5" i="5"/>
  <c r="P4" i="5"/>
  <c r="C4" i="5"/>
  <c r="P3" i="5"/>
  <c r="G193" i="5" l="1"/>
  <c r="G129" i="5"/>
  <c r="Q73" i="5"/>
  <c r="Q130" i="5"/>
  <c r="G242" i="5"/>
  <c r="Q118" i="5"/>
  <c r="G230" i="5"/>
  <c r="Q102" i="5"/>
  <c r="G214" i="5"/>
  <c r="Q94" i="5"/>
  <c r="G206" i="5"/>
  <c r="Q78" i="5"/>
  <c r="G190" i="5"/>
  <c r="Q62" i="5"/>
  <c r="G174" i="5"/>
  <c r="Q50" i="5"/>
  <c r="G162" i="5"/>
  <c r="Q38" i="5"/>
  <c r="G150" i="5"/>
  <c r="Q22" i="5"/>
  <c r="G134" i="5"/>
  <c r="Q122" i="5"/>
  <c r="G234" i="5"/>
  <c r="Q114" i="5"/>
  <c r="G226" i="5"/>
  <c r="Q98" i="5"/>
  <c r="G210" i="5"/>
  <c r="Q82" i="5"/>
  <c r="G194" i="5"/>
  <c r="Q66" i="5"/>
  <c r="G178" i="5"/>
  <c r="Q46" i="5"/>
  <c r="G158" i="5"/>
  <c r="Q34" i="5"/>
  <c r="G146" i="5"/>
  <c r="Q18" i="5"/>
  <c r="G130" i="5"/>
  <c r="Q131" i="5"/>
  <c r="G243" i="5"/>
  <c r="Q127" i="5"/>
  <c r="G239" i="5"/>
  <c r="Q123" i="5"/>
  <c r="G235" i="5"/>
  <c r="Q119" i="5"/>
  <c r="G231" i="5"/>
  <c r="Q115" i="5"/>
  <c r="G227" i="5"/>
  <c r="Q111" i="5"/>
  <c r="G223" i="5"/>
  <c r="Q126" i="5"/>
  <c r="G238" i="5"/>
  <c r="Q110" i="5"/>
  <c r="G222" i="5"/>
  <c r="Q86" i="5"/>
  <c r="G198" i="5"/>
  <c r="Q70" i="5"/>
  <c r="G182" i="5"/>
  <c r="Q54" i="5"/>
  <c r="G166" i="5"/>
  <c r="Q30" i="5"/>
  <c r="G142" i="5"/>
  <c r="Q14" i="5"/>
  <c r="G126" i="5"/>
  <c r="Q6" i="5"/>
  <c r="Q107" i="5"/>
  <c r="G219" i="5"/>
  <c r="Q103" i="5"/>
  <c r="G215" i="5"/>
  <c r="Q99" i="5"/>
  <c r="G211" i="5"/>
  <c r="Q91" i="5"/>
  <c r="G203" i="5"/>
  <c r="Q87" i="5"/>
  <c r="G199" i="5"/>
  <c r="Q83" i="5"/>
  <c r="G195" i="5"/>
  <c r="Q79" i="5"/>
  <c r="G191" i="5"/>
  <c r="Q75" i="5"/>
  <c r="G187" i="5"/>
  <c r="Q71" i="5"/>
  <c r="G183" i="5"/>
  <c r="Q67" i="5"/>
  <c r="G179" i="5"/>
  <c r="Q63" i="5"/>
  <c r="G175" i="5"/>
  <c r="Q59" i="5"/>
  <c r="G171" i="5"/>
  <c r="Q55" i="5"/>
  <c r="G167" i="5"/>
  <c r="Q51" i="5"/>
  <c r="G163" i="5"/>
  <c r="Q47" i="5"/>
  <c r="G159" i="5"/>
  <c r="Q43" i="5"/>
  <c r="G155" i="5"/>
  <c r="Q39" i="5"/>
  <c r="G151" i="5"/>
  <c r="Q35" i="5"/>
  <c r="G147" i="5"/>
  <c r="Q31" i="5"/>
  <c r="G143" i="5"/>
  <c r="Q27" i="5"/>
  <c r="G139" i="5"/>
  <c r="Q23" i="5"/>
  <c r="G135" i="5"/>
  <c r="Q19" i="5"/>
  <c r="G131" i="5"/>
  <c r="Q15" i="5"/>
  <c r="G127" i="5"/>
  <c r="Q3" i="5"/>
  <c r="G123" i="5"/>
  <c r="Q11" i="5"/>
  <c r="Q106" i="5"/>
  <c r="G218" i="5"/>
  <c r="Q74" i="5"/>
  <c r="G186" i="5"/>
  <c r="Q58" i="5"/>
  <c r="G170" i="5"/>
  <c r="Q42" i="5"/>
  <c r="G154" i="5"/>
  <c r="Q26" i="5"/>
  <c r="G138" i="5"/>
  <c r="G236" i="5"/>
  <c r="G220" i="5"/>
  <c r="Q7" i="5"/>
  <c r="G232" i="5"/>
  <c r="G216" i="5"/>
  <c r="G177" i="5"/>
  <c r="Q121" i="5"/>
  <c r="Q57" i="5"/>
  <c r="G241" i="5"/>
  <c r="Q129" i="5"/>
  <c r="Q125" i="5"/>
  <c r="G237" i="5"/>
  <c r="G229" i="5"/>
  <c r="Q117" i="5"/>
  <c r="G225" i="5"/>
  <c r="Q113" i="5"/>
  <c r="Q109" i="5"/>
  <c r="G221" i="5"/>
  <c r="G213" i="5"/>
  <c r="Q101" i="5"/>
  <c r="Q97" i="5"/>
  <c r="G209" i="5"/>
  <c r="Q93" i="5"/>
  <c r="G205" i="5"/>
  <c r="G197" i="5"/>
  <c r="Q85" i="5"/>
  <c r="Q77" i="5"/>
  <c r="G189" i="5"/>
  <c r="G181" i="5"/>
  <c r="Q69" i="5"/>
  <c r="Q61" i="5"/>
  <c r="G173" i="5"/>
  <c r="G165" i="5"/>
  <c r="Q53" i="5"/>
  <c r="Q45" i="5"/>
  <c r="G157" i="5"/>
  <c r="G149" i="5"/>
  <c r="Q37" i="5"/>
  <c r="Q29" i="5"/>
  <c r="G141" i="5"/>
  <c r="G133" i="5"/>
  <c r="Q21" i="5"/>
  <c r="Q5" i="5"/>
  <c r="Q13" i="5"/>
  <c r="G125" i="5"/>
  <c r="G244" i="5"/>
  <c r="G228" i="5"/>
  <c r="G161" i="5"/>
  <c r="Q105" i="5"/>
  <c r="Q41" i="5"/>
  <c r="Q95" i="5"/>
  <c r="G207" i="5"/>
  <c r="Q100" i="5"/>
  <c r="G212" i="5"/>
  <c r="Q96" i="5"/>
  <c r="G208" i="5"/>
  <c r="Q92" i="5"/>
  <c r="G204" i="5"/>
  <c r="Q88" i="5"/>
  <c r="G200" i="5"/>
  <c r="Q84" i="5"/>
  <c r="G196" i="5"/>
  <c r="Q80" i="5"/>
  <c r="G192" i="5"/>
  <c r="Q76" i="5"/>
  <c r="G188" i="5"/>
  <c r="Q72" i="5"/>
  <c r="G184" i="5"/>
  <c r="Q68" i="5"/>
  <c r="G180" i="5"/>
  <c r="Q64" i="5"/>
  <c r="G176" i="5"/>
  <c r="Q60" i="5"/>
  <c r="G172" i="5"/>
  <c r="Q56" i="5"/>
  <c r="G168" i="5"/>
  <c r="Q52" i="5"/>
  <c r="G164" i="5"/>
  <c r="Q48" i="5"/>
  <c r="G160" i="5"/>
  <c r="Q44" i="5"/>
  <c r="G156" i="5"/>
  <c r="Q40" i="5"/>
  <c r="G152" i="5"/>
  <c r="Q36" i="5"/>
  <c r="G148" i="5"/>
  <c r="Q32" i="5"/>
  <c r="G144" i="5"/>
  <c r="Q28" i="5"/>
  <c r="G140" i="5"/>
  <c r="Q24" i="5"/>
  <c r="G136" i="5"/>
  <c r="Q20" i="5"/>
  <c r="G132" i="5"/>
  <c r="Q8" i="5"/>
  <c r="Q16" i="5"/>
  <c r="G128" i="5"/>
  <c r="Q4" i="5"/>
  <c r="Q12" i="5"/>
  <c r="G124" i="5"/>
  <c r="G240" i="5"/>
  <c r="G224" i="5"/>
  <c r="G202" i="5"/>
  <c r="G145" i="5"/>
  <c r="Q89" i="5"/>
  <c r="Q25" i="5"/>
  <c r="X3" i="5"/>
  <c r="U13" i="5" l="1"/>
  <c r="U3" i="5"/>
  <c r="U12" i="5"/>
  <c r="U14" i="5" s="1"/>
  <c r="U15" i="5"/>
  <c r="U5" i="5"/>
  <c r="U2" i="5"/>
  <c r="U4" i="5" s="1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M132" i="4"/>
  <c r="C132" i="4"/>
  <c r="M131" i="4"/>
  <c r="C131" i="4"/>
  <c r="M130" i="4"/>
  <c r="C130" i="4"/>
  <c r="M129" i="4"/>
  <c r="C129" i="4"/>
  <c r="M128" i="4"/>
  <c r="C128" i="4"/>
  <c r="M127" i="4"/>
  <c r="C127" i="4"/>
  <c r="M126" i="4"/>
  <c r="C126" i="4"/>
  <c r="M125" i="4"/>
  <c r="C125" i="4"/>
  <c r="M124" i="4"/>
  <c r="C124" i="4"/>
  <c r="M123" i="4"/>
  <c r="C123" i="4"/>
  <c r="M122" i="4"/>
  <c r="C122" i="4"/>
  <c r="M121" i="4"/>
  <c r="C121" i="4"/>
  <c r="M120" i="4"/>
  <c r="C120" i="4"/>
  <c r="M119" i="4"/>
  <c r="C119" i="4"/>
  <c r="M118" i="4"/>
  <c r="C118" i="4"/>
  <c r="M117" i="4"/>
  <c r="C117" i="4"/>
  <c r="M116" i="4"/>
  <c r="C116" i="4"/>
  <c r="M115" i="4"/>
  <c r="C115" i="4"/>
  <c r="M114" i="4"/>
  <c r="C114" i="4"/>
  <c r="M113" i="4"/>
  <c r="C113" i="4"/>
  <c r="M112" i="4"/>
  <c r="C112" i="4"/>
  <c r="M111" i="4"/>
  <c r="C111" i="4"/>
  <c r="M110" i="4"/>
  <c r="C110" i="4"/>
  <c r="M109" i="4"/>
  <c r="C109" i="4"/>
  <c r="M108" i="4"/>
  <c r="C108" i="4"/>
  <c r="M107" i="4"/>
  <c r="C107" i="4"/>
  <c r="M106" i="4"/>
  <c r="C106" i="4"/>
  <c r="M105" i="4"/>
  <c r="C105" i="4"/>
  <c r="M104" i="4"/>
  <c r="C104" i="4"/>
  <c r="M103" i="4"/>
  <c r="C103" i="4"/>
  <c r="M102" i="4"/>
  <c r="C102" i="4"/>
  <c r="M101" i="4"/>
  <c r="C101" i="4"/>
  <c r="M100" i="4"/>
  <c r="C100" i="4"/>
  <c r="M99" i="4"/>
  <c r="C99" i="4"/>
  <c r="M98" i="4"/>
  <c r="C98" i="4"/>
  <c r="M97" i="4"/>
  <c r="C97" i="4"/>
  <c r="M96" i="4"/>
  <c r="C96" i="4"/>
  <c r="M95" i="4"/>
  <c r="C95" i="4"/>
  <c r="M94" i="4"/>
  <c r="C94" i="4"/>
  <c r="M93" i="4"/>
  <c r="C93" i="4"/>
  <c r="M92" i="4"/>
  <c r="C92" i="4"/>
  <c r="M91" i="4"/>
  <c r="C91" i="4"/>
  <c r="M90" i="4"/>
  <c r="C90" i="4"/>
  <c r="M89" i="4"/>
  <c r="C89" i="4"/>
  <c r="M88" i="4"/>
  <c r="C88" i="4"/>
  <c r="M87" i="4"/>
  <c r="C87" i="4"/>
  <c r="M86" i="4"/>
  <c r="C86" i="4"/>
  <c r="M85" i="4"/>
  <c r="C85" i="4"/>
  <c r="M84" i="4"/>
  <c r="C84" i="4"/>
  <c r="M83" i="4"/>
  <c r="C83" i="4"/>
  <c r="M82" i="4"/>
  <c r="C82" i="4"/>
  <c r="M81" i="4"/>
  <c r="C81" i="4"/>
  <c r="M80" i="4"/>
  <c r="C80" i="4"/>
  <c r="M79" i="4"/>
  <c r="C79" i="4"/>
  <c r="M78" i="4"/>
  <c r="C78" i="4"/>
  <c r="M77" i="4"/>
  <c r="C77" i="4"/>
  <c r="M76" i="4"/>
  <c r="C76" i="4"/>
  <c r="M75" i="4"/>
  <c r="C75" i="4"/>
  <c r="M74" i="4"/>
  <c r="C74" i="4"/>
  <c r="M73" i="4"/>
  <c r="C73" i="4"/>
  <c r="M72" i="4"/>
  <c r="C72" i="4"/>
  <c r="M71" i="4"/>
  <c r="C71" i="4"/>
  <c r="M70" i="4"/>
  <c r="C70" i="4"/>
  <c r="M69" i="4"/>
  <c r="C69" i="4"/>
  <c r="M68" i="4"/>
  <c r="C68" i="4"/>
  <c r="M67" i="4"/>
  <c r="C67" i="4"/>
  <c r="M66" i="4"/>
  <c r="C66" i="4"/>
  <c r="M65" i="4"/>
  <c r="C65" i="4"/>
  <c r="M64" i="4"/>
  <c r="C64" i="4"/>
  <c r="M63" i="4"/>
  <c r="C63" i="4"/>
  <c r="M62" i="4"/>
  <c r="C62" i="4"/>
  <c r="M61" i="4"/>
  <c r="C61" i="4"/>
  <c r="M60" i="4"/>
  <c r="C60" i="4"/>
  <c r="M59" i="4"/>
  <c r="C59" i="4"/>
  <c r="M58" i="4"/>
  <c r="C58" i="4"/>
  <c r="M57" i="4"/>
  <c r="C57" i="4"/>
  <c r="M56" i="4"/>
  <c r="C56" i="4"/>
  <c r="M55" i="4"/>
  <c r="C55" i="4"/>
  <c r="M54" i="4"/>
  <c r="C54" i="4"/>
  <c r="M53" i="4"/>
  <c r="C53" i="4"/>
  <c r="M52" i="4"/>
  <c r="C52" i="4"/>
  <c r="M51" i="4"/>
  <c r="C51" i="4"/>
  <c r="M50" i="4"/>
  <c r="C50" i="4"/>
  <c r="M49" i="4"/>
  <c r="C49" i="4"/>
  <c r="M48" i="4"/>
  <c r="C48" i="4"/>
  <c r="M47" i="4"/>
  <c r="C47" i="4"/>
  <c r="M46" i="4"/>
  <c r="C46" i="4"/>
  <c r="M45" i="4"/>
  <c r="C45" i="4"/>
  <c r="M44" i="4"/>
  <c r="C44" i="4"/>
  <c r="M43" i="4"/>
  <c r="C43" i="4"/>
  <c r="M42" i="4"/>
  <c r="C42" i="4"/>
  <c r="M41" i="4"/>
  <c r="C41" i="4"/>
  <c r="M40" i="4"/>
  <c r="C40" i="4"/>
  <c r="M39" i="4"/>
  <c r="C39" i="4"/>
  <c r="M38" i="4"/>
  <c r="C38" i="4"/>
  <c r="M37" i="4"/>
  <c r="C37" i="4"/>
  <c r="M36" i="4"/>
  <c r="C36" i="4"/>
  <c r="M35" i="4"/>
  <c r="C35" i="4"/>
  <c r="M34" i="4"/>
  <c r="C34" i="4"/>
  <c r="M33" i="4"/>
  <c r="C33" i="4"/>
  <c r="M32" i="4"/>
  <c r="C32" i="4"/>
  <c r="M31" i="4"/>
  <c r="C31" i="4"/>
  <c r="M30" i="4"/>
  <c r="C30" i="4"/>
  <c r="M29" i="4"/>
  <c r="C29" i="4"/>
  <c r="M28" i="4"/>
  <c r="C28" i="4"/>
  <c r="M27" i="4"/>
  <c r="C27" i="4"/>
  <c r="M26" i="4"/>
  <c r="C26" i="4"/>
  <c r="M25" i="4"/>
  <c r="C25" i="4"/>
  <c r="M24" i="4"/>
  <c r="C24" i="4"/>
  <c r="M23" i="4"/>
  <c r="C23" i="4"/>
  <c r="M22" i="4"/>
  <c r="C22" i="4"/>
  <c r="M21" i="4"/>
  <c r="C21" i="4"/>
  <c r="M20" i="4"/>
  <c r="C20" i="4"/>
  <c r="M19" i="4"/>
  <c r="C19" i="4"/>
  <c r="M18" i="4"/>
  <c r="C18" i="4"/>
  <c r="M17" i="4"/>
  <c r="C17" i="4"/>
  <c r="M16" i="4"/>
  <c r="C16" i="4"/>
  <c r="M15" i="4"/>
  <c r="C15" i="4"/>
  <c r="M14" i="4"/>
  <c r="C14" i="4"/>
  <c r="M13" i="4"/>
  <c r="C13" i="4"/>
  <c r="M12" i="4"/>
  <c r="C12" i="4"/>
  <c r="M11" i="4"/>
  <c r="C11" i="4"/>
  <c r="C10" i="4"/>
  <c r="C9" i="4"/>
  <c r="M8" i="4"/>
  <c r="C8" i="4"/>
  <c r="M7" i="4"/>
  <c r="C7" i="4"/>
  <c r="M6" i="4"/>
  <c r="C6" i="4"/>
  <c r="M5" i="4"/>
  <c r="C5" i="4"/>
  <c r="M4" i="4"/>
  <c r="C4" i="4"/>
  <c r="M3" i="4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D3" i="4" l="1"/>
  <c r="N132" i="4" s="1"/>
  <c r="N108" i="4"/>
  <c r="N104" i="4"/>
  <c r="N76" i="4"/>
  <c r="N72" i="4"/>
  <c r="N44" i="4"/>
  <c r="N40" i="4"/>
  <c r="N8" i="4"/>
  <c r="N129" i="4"/>
  <c r="N109" i="4"/>
  <c r="N101" i="4"/>
  <c r="N85" i="4"/>
  <c r="N81" i="4"/>
  <c r="N65" i="4"/>
  <c r="N61" i="4"/>
  <c r="N45" i="4"/>
  <c r="N41" i="4"/>
  <c r="N29" i="4"/>
  <c r="N25" i="4"/>
  <c r="U3" i="4"/>
  <c r="N130" i="4"/>
  <c r="N118" i="4"/>
  <c r="N114" i="4"/>
  <c r="N102" i="4"/>
  <c r="N98" i="4"/>
  <c r="N86" i="4"/>
  <c r="N82" i="4"/>
  <c r="N70" i="4"/>
  <c r="N66" i="4"/>
  <c r="N54" i="4"/>
  <c r="N50" i="4"/>
  <c r="N38" i="4"/>
  <c r="N34" i="4"/>
  <c r="N22" i="4"/>
  <c r="N18" i="4"/>
  <c r="N12" i="4"/>
  <c r="N11" i="4"/>
  <c r="N4" i="4"/>
  <c r="N131" i="4"/>
  <c r="N119" i="4"/>
  <c r="N115" i="4"/>
  <c r="N103" i="4"/>
  <c r="N99" i="4"/>
  <c r="N87" i="4"/>
  <c r="N83" i="4"/>
  <c r="N71" i="4"/>
  <c r="N67" i="4"/>
  <c r="N55" i="4"/>
  <c r="N51" i="4"/>
  <c r="N43" i="4"/>
  <c r="N39" i="4"/>
  <c r="N35" i="4"/>
  <c r="N27" i="4"/>
  <c r="N23" i="4"/>
  <c r="N19" i="4"/>
  <c r="N15" i="4"/>
  <c r="N7" i="4"/>
  <c r="N3" i="4"/>
  <c r="P3" i="4" l="1"/>
  <c r="P4" i="4"/>
  <c r="P8" i="4"/>
  <c r="N59" i="4"/>
  <c r="N75" i="4"/>
  <c r="N91" i="4"/>
  <c r="N107" i="4"/>
  <c r="N123" i="4"/>
  <c r="N5" i="4"/>
  <c r="N13" i="4"/>
  <c r="R12" i="4" s="1"/>
  <c r="N26" i="4"/>
  <c r="N42" i="4"/>
  <c r="N58" i="4"/>
  <c r="N74" i="4"/>
  <c r="N90" i="4"/>
  <c r="N106" i="4"/>
  <c r="N122" i="4"/>
  <c r="N17" i="4"/>
  <c r="N33" i="4"/>
  <c r="N49" i="4"/>
  <c r="N69" i="4"/>
  <c r="N93" i="4"/>
  <c r="N113" i="4"/>
  <c r="N24" i="4"/>
  <c r="N56" i="4"/>
  <c r="N88" i="4"/>
  <c r="N120" i="4"/>
  <c r="R13" i="4"/>
  <c r="R15" i="4" s="1"/>
  <c r="R3" i="4"/>
  <c r="N31" i="4"/>
  <c r="N47" i="4"/>
  <c r="N63" i="4"/>
  <c r="N79" i="4"/>
  <c r="N95" i="4"/>
  <c r="N111" i="4"/>
  <c r="N127" i="4"/>
  <c r="N6" i="4"/>
  <c r="N14" i="4"/>
  <c r="N30" i="4"/>
  <c r="N46" i="4"/>
  <c r="N62" i="4"/>
  <c r="N78" i="4"/>
  <c r="N94" i="4"/>
  <c r="N110" i="4"/>
  <c r="N126" i="4"/>
  <c r="N21" i="4"/>
  <c r="N37" i="4"/>
  <c r="N53" i="4"/>
  <c r="N77" i="4"/>
  <c r="N97" i="4"/>
  <c r="N117" i="4"/>
  <c r="N28" i="4"/>
  <c r="N60" i="4"/>
  <c r="N92" i="4"/>
  <c r="N124" i="4"/>
  <c r="N57" i="4"/>
  <c r="N73" i="4"/>
  <c r="N89" i="4"/>
  <c r="N105" i="4"/>
  <c r="N121" i="4"/>
  <c r="N16" i="4"/>
  <c r="N32" i="4"/>
  <c r="N48" i="4"/>
  <c r="N64" i="4"/>
  <c r="N80" i="4"/>
  <c r="N96" i="4"/>
  <c r="N112" i="4"/>
  <c r="N128" i="4"/>
  <c r="R2" i="4"/>
  <c r="R4" i="4" s="1"/>
  <c r="O3" i="4" s="1"/>
  <c r="N125" i="4"/>
  <c r="N20" i="4"/>
  <c r="N36" i="4"/>
  <c r="N52" i="4"/>
  <c r="N68" i="4"/>
  <c r="N84" i="4"/>
  <c r="N100" i="4"/>
  <c r="N116" i="4"/>
  <c r="R5" i="4"/>
  <c r="P7" i="4" s="1"/>
  <c r="P11" i="4" l="1"/>
  <c r="P71" i="4"/>
  <c r="P27" i="4"/>
  <c r="P35" i="4"/>
  <c r="P115" i="4"/>
  <c r="P23" i="4"/>
  <c r="P87" i="4"/>
  <c r="P15" i="4"/>
  <c r="P19" i="4"/>
  <c r="P131" i="4"/>
  <c r="P85" i="4"/>
  <c r="P50" i="4"/>
  <c r="P114" i="4"/>
  <c r="P61" i="4"/>
  <c r="P40" i="4"/>
  <c r="P51" i="4"/>
  <c r="P22" i="4"/>
  <c r="P86" i="4"/>
  <c r="P29" i="4"/>
  <c r="P109" i="4"/>
  <c r="P108" i="4"/>
  <c r="P18" i="4"/>
  <c r="P38" i="4"/>
  <c r="P102" i="4"/>
  <c r="P45" i="4"/>
  <c r="P44" i="4"/>
  <c r="P34" i="4"/>
  <c r="P66" i="4"/>
  <c r="P98" i="4"/>
  <c r="P130" i="4"/>
  <c r="P41" i="4"/>
  <c r="P81" i="4"/>
  <c r="P72" i="4"/>
  <c r="P132" i="4"/>
  <c r="P54" i="4"/>
  <c r="P65" i="4"/>
  <c r="P12" i="4"/>
  <c r="P39" i="4"/>
  <c r="P103" i="4"/>
  <c r="P43" i="4"/>
  <c r="P67" i="4"/>
  <c r="P55" i="4"/>
  <c r="P119" i="4"/>
  <c r="P83" i="4"/>
  <c r="P129" i="4"/>
  <c r="P99" i="4"/>
  <c r="P118" i="4"/>
  <c r="P70" i="4"/>
  <c r="P76" i="4"/>
  <c r="P82" i="4"/>
  <c r="P25" i="4"/>
  <c r="P101" i="4"/>
  <c r="P104" i="4"/>
  <c r="P100" i="4"/>
  <c r="O100" i="4"/>
  <c r="P128" i="4"/>
  <c r="P121" i="4"/>
  <c r="O121" i="4"/>
  <c r="P53" i="4"/>
  <c r="P46" i="4"/>
  <c r="O46" i="4"/>
  <c r="P63" i="4"/>
  <c r="P24" i="4"/>
  <c r="O24" i="4"/>
  <c r="P42" i="4"/>
  <c r="P59" i="4"/>
  <c r="P20" i="4"/>
  <c r="P48" i="4"/>
  <c r="O48" i="4"/>
  <c r="P105" i="4"/>
  <c r="P124" i="4"/>
  <c r="O124" i="4"/>
  <c r="P117" i="4"/>
  <c r="P37" i="4"/>
  <c r="O37" i="4"/>
  <c r="P94" i="4"/>
  <c r="P30" i="4"/>
  <c r="O30" i="4"/>
  <c r="P111" i="4"/>
  <c r="P47" i="4"/>
  <c r="P120" i="4"/>
  <c r="P113" i="4"/>
  <c r="P33" i="4"/>
  <c r="P90" i="4"/>
  <c r="O90" i="4"/>
  <c r="P26" i="4"/>
  <c r="O107" i="4"/>
  <c r="P107" i="4"/>
  <c r="P106" i="4"/>
  <c r="O123" i="4"/>
  <c r="P123" i="4"/>
  <c r="P84" i="4"/>
  <c r="O84" i="4"/>
  <c r="P112" i="4"/>
  <c r="P68" i="4"/>
  <c r="O68" i="4"/>
  <c r="P125" i="4"/>
  <c r="P96" i="4"/>
  <c r="O96" i="4"/>
  <c r="P32" i="4"/>
  <c r="P89" i="4"/>
  <c r="O89" i="4"/>
  <c r="P92" i="4"/>
  <c r="P97" i="4"/>
  <c r="O97" i="4"/>
  <c r="P21" i="4"/>
  <c r="P78" i="4"/>
  <c r="O78" i="4"/>
  <c r="P14" i="4"/>
  <c r="P95" i="4"/>
  <c r="O31" i="4"/>
  <c r="P31" i="4"/>
  <c r="O7" i="4"/>
  <c r="P88" i="4"/>
  <c r="O88" i="4"/>
  <c r="P93" i="4"/>
  <c r="P17" i="4"/>
  <c r="O17" i="4"/>
  <c r="P74" i="4"/>
  <c r="P13" i="4"/>
  <c r="O13" i="4"/>
  <c r="P91" i="4"/>
  <c r="P36" i="4"/>
  <c r="O36" i="4"/>
  <c r="P64" i="4"/>
  <c r="P57" i="4"/>
  <c r="O57" i="4"/>
  <c r="P28" i="4"/>
  <c r="P110" i="4"/>
  <c r="O110" i="4"/>
  <c r="P127" i="4"/>
  <c r="P49" i="4"/>
  <c r="O49" i="4"/>
  <c r="P116" i="4"/>
  <c r="P52" i="4"/>
  <c r="O52" i="4"/>
  <c r="P80" i="4"/>
  <c r="P16" i="4"/>
  <c r="O16" i="4"/>
  <c r="P73" i="4"/>
  <c r="P60" i="4"/>
  <c r="O60" i="4"/>
  <c r="P77" i="4"/>
  <c r="P126" i="4"/>
  <c r="O126" i="4"/>
  <c r="P62" i="4"/>
  <c r="P6" i="4"/>
  <c r="O6" i="4"/>
  <c r="P79" i="4"/>
  <c r="P56" i="4"/>
  <c r="O56" i="4"/>
  <c r="P69" i="4"/>
  <c r="P122" i="4"/>
  <c r="O122" i="4"/>
  <c r="P58" i="4"/>
  <c r="O5" i="4"/>
  <c r="P5" i="4"/>
  <c r="R8" i="4" s="1"/>
  <c r="R9" i="4" s="1"/>
  <c r="P75" i="4"/>
  <c r="O8" i="4"/>
  <c r="O4" i="4"/>
  <c r="R6" i="4" s="1"/>
  <c r="R7" i="4" s="1"/>
  <c r="R14" i="4"/>
  <c r="O128" i="4" s="1"/>
  <c r="O113" i="4" l="1"/>
  <c r="O47" i="4"/>
  <c r="O59" i="4"/>
  <c r="O58" i="4"/>
  <c r="O69" i="4"/>
  <c r="O62" i="4"/>
  <c r="O77" i="4"/>
  <c r="O73" i="4"/>
  <c r="O80" i="4"/>
  <c r="O116" i="4"/>
  <c r="O28" i="4"/>
  <c r="O64" i="4"/>
  <c r="O74" i="4"/>
  <c r="O93" i="4"/>
  <c r="O95" i="4"/>
  <c r="O106" i="4"/>
  <c r="O26" i="4"/>
  <c r="O33" i="4"/>
  <c r="O120" i="4"/>
  <c r="O94" i="4"/>
  <c r="O117" i="4"/>
  <c r="O105" i="4"/>
  <c r="O20" i="4"/>
  <c r="O42" i="4"/>
  <c r="O53" i="4"/>
  <c r="O51" i="4"/>
  <c r="O54" i="4"/>
  <c r="O118" i="4"/>
  <c r="O65" i="4"/>
  <c r="O12" i="4"/>
  <c r="O70" i="4"/>
  <c r="O85" i="4"/>
  <c r="O76" i="4"/>
  <c r="O50" i="4"/>
  <c r="O82" i="4"/>
  <c r="O114" i="4"/>
  <c r="O25" i="4"/>
  <c r="O61" i="4"/>
  <c r="O101" i="4"/>
  <c r="O40" i="4"/>
  <c r="O104" i="4"/>
  <c r="O87" i="4"/>
  <c r="O15" i="4"/>
  <c r="O131" i="4"/>
  <c r="O11" i="4"/>
  <c r="O39" i="4"/>
  <c r="O103" i="4"/>
  <c r="O43" i="4"/>
  <c r="O67" i="4"/>
  <c r="O55" i="4"/>
  <c r="O119" i="4"/>
  <c r="O83" i="4"/>
  <c r="O129" i="4"/>
  <c r="O35" i="4"/>
  <c r="O115" i="4"/>
  <c r="O99" i="4"/>
  <c r="O22" i="4"/>
  <c r="O86" i="4"/>
  <c r="O29" i="4"/>
  <c r="O109" i="4"/>
  <c r="O108" i="4"/>
  <c r="O18" i="4"/>
  <c r="O38" i="4"/>
  <c r="O102" i="4"/>
  <c r="O45" i="4"/>
  <c r="O44" i="4"/>
  <c r="O34" i="4"/>
  <c r="O66" i="4"/>
  <c r="O98" i="4"/>
  <c r="O130" i="4"/>
  <c r="O41" i="4"/>
  <c r="O81" i="4"/>
  <c r="O72" i="4"/>
  <c r="O132" i="4"/>
  <c r="O71" i="4"/>
  <c r="O27" i="4"/>
  <c r="O23" i="4"/>
  <c r="O19" i="4"/>
  <c r="O75" i="4"/>
  <c r="O79" i="4"/>
  <c r="O127" i="4"/>
  <c r="O91" i="4"/>
  <c r="O14" i="4"/>
  <c r="O21" i="4"/>
  <c r="O92" i="4"/>
  <c r="O32" i="4"/>
  <c r="O125" i="4"/>
  <c r="O112" i="4"/>
  <c r="O111" i="4"/>
  <c r="O63" i="4"/>
  <c r="R18" i="4"/>
  <c r="R19" i="4" s="1"/>
  <c r="R16" i="4" l="1"/>
  <c r="R17" i="4" s="1"/>
  <c r="L123" i="6" l="1"/>
  <c r="N123" i="6"/>
  <c r="O5" i="6" l="1"/>
  <c r="O9" i="6"/>
  <c r="O13" i="6"/>
  <c r="O17" i="6"/>
  <c r="O21" i="6"/>
  <c r="O25" i="6"/>
  <c r="O29" i="6"/>
  <c r="O33" i="6"/>
  <c r="O37" i="6"/>
  <c r="O41" i="6"/>
  <c r="O45" i="6"/>
  <c r="O49" i="6"/>
  <c r="O53" i="6"/>
  <c r="O57" i="6"/>
  <c r="O61" i="6"/>
  <c r="O65" i="6"/>
  <c r="O69" i="6"/>
  <c r="O73" i="6"/>
  <c r="O77" i="6"/>
  <c r="O81" i="6"/>
  <c r="O85" i="6"/>
  <c r="O89" i="6"/>
  <c r="O93" i="6"/>
  <c r="O97" i="6"/>
  <c r="O101" i="6"/>
  <c r="O105" i="6"/>
  <c r="O109" i="6"/>
  <c r="O113" i="6"/>
  <c r="O117" i="6"/>
  <c r="O121" i="6"/>
  <c r="O6" i="6"/>
  <c r="O10" i="6"/>
  <c r="O14" i="6"/>
  <c r="O18" i="6"/>
  <c r="O22" i="6"/>
  <c r="O26" i="6"/>
  <c r="O30" i="6"/>
  <c r="O34" i="6"/>
  <c r="O38" i="6"/>
  <c r="O42" i="6"/>
  <c r="O46" i="6"/>
  <c r="O50" i="6"/>
  <c r="O54" i="6"/>
  <c r="O58" i="6"/>
  <c r="O62" i="6"/>
  <c r="O66" i="6"/>
  <c r="O70" i="6"/>
  <c r="O74" i="6"/>
  <c r="O78" i="6"/>
  <c r="O82" i="6"/>
  <c r="O86" i="6"/>
  <c r="O90" i="6"/>
  <c r="O94" i="6"/>
  <c r="O98" i="6"/>
  <c r="O102" i="6"/>
  <c r="O106" i="6"/>
  <c r="O110" i="6"/>
  <c r="O114" i="6"/>
  <c r="O118" i="6"/>
  <c r="O122" i="6"/>
  <c r="O7" i="6"/>
  <c r="O11" i="6"/>
  <c r="O15" i="6"/>
  <c r="O19" i="6"/>
  <c r="O23" i="6"/>
  <c r="O27" i="6"/>
  <c r="O31" i="6"/>
  <c r="O35" i="6"/>
  <c r="O39" i="6"/>
  <c r="O43" i="6"/>
  <c r="O47" i="6"/>
  <c r="O51" i="6"/>
  <c r="O55" i="6"/>
  <c r="O59" i="6"/>
  <c r="O63" i="6"/>
  <c r="O67" i="6"/>
  <c r="O71" i="6"/>
  <c r="O75" i="6"/>
  <c r="O79" i="6"/>
  <c r="O83" i="6"/>
  <c r="O87" i="6"/>
  <c r="O91" i="6"/>
  <c r="O95" i="6"/>
  <c r="O99" i="6"/>
  <c r="O103" i="6"/>
  <c r="O107" i="6"/>
  <c r="O111" i="6"/>
  <c r="O115" i="6"/>
  <c r="O119" i="6"/>
  <c r="O123" i="6"/>
  <c r="O8" i="6"/>
  <c r="O12" i="6"/>
  <c r="O16" i="6"/>
  <c r="O20" i="6"/>
  <c r="O24" i="6"/>
  <c r="O28" i="6"/>
  <c r="O32" i="6"/>
  <c r="O36" i="6"/>
  <c r="O40" i="6"/>
  <c r="O44" i="6"/>
  <c r="O48" i="6"/>
  <c r="O52" i="6"/>
  <c r="O56" i="6"/>
  <c r="O60" i="6"/>
  <c r="O64" i="6"/>
  <c r="O68" i="6"/>
  <c r="O72" i="6"/>
  <c r="O76" i="6"/>
  <c r="O80" i="6"/>
  <c r="O84" i="6"/>
  <c r="O88" i="6"/>
  <c r="O92" i="6"/>
  <c r="O96" i="6"/>
  <c r="O100" i="6"/>
  <c r="O104" i="6"/>
  <c r="O108" i="6"/>
  <c r="O112" i="6"/>
  <c r="O116" i="6"/>
  <c r="O120" i="6"/>
  <c r="O4" i="6"/>
  <c r="M6" i="6"/>
  <c r="M10" i="6"/>
  <c r="M14" i="6"/>
  <c r="M18" i="6"/>
  <c r="M22" i="6"/>
  <c r="M26" i="6"/>
  <c r="M30" i="6"/>
  <c r="M34" i="6"/>
  <c r="M38" i="6"/>
  <c r="M42" i="6"/>
  <c r="M46" i="6"/>
  <c r="M50" i="6"/>
  <c r="M54" i="6"/>
  <c r="M58" i="6"/>
  <c r="M62" i="6"/>
  <c r="M66" i="6"/>
  <c r="M70" i="6"/>
  <c r="M74" i="6"/>
  <c r="M78" i="6"/>
  <c r="M82" i="6"/>
  <c r="M86" i="6"/>
  <c r="M90" i="6"/>
  <c r="M94" i="6"/>
  <c r="M98" i="6"/>
  <c r="M102" i="6"/>
  <c r="M106" i="6"/>
  <c r="M110" i="6"/>
  <c r="M114" i="6"/>
  <c r="M118" i="6"/>
  <c r="M122" i="6"/>
  <c r="M7" i="6"/>
  <c r="M11" i="6"/>
  <c r="M15" i="6"/>
  <c r="M19" i="6"/>
  <c r="M23" i="6"/>
  <c r="M27" i="6"/>
  <c r="M31" i="6"/>
  <c r="M35" i="6"/>
  <c r="M39" i="6"/>
  <c r="M43" i="6"/>
  <c r="M47" i="6"/>
  <c r="M51" i="6"/>
  <c r="M55" i="6"/>
  <c r="M59" i="6"/>
  <c r="M63" i="6"/>
  <c r="M67" i="6"/>
  <c r="M71" i="6"/>
  <c r="M75" i="6"/>
  <c r="M79" i="6"/>
  <c r="M83" i="6"/>
  <c r="M87" i="6"/>
  <c r="M91" i="6"/>
  <c r="M95" i="6"/>
  <c r="M99" i="6"/>
  <c r="M103" i="6"/>
  <c r="M107" i="6"/>
  <c r="M111" i="6"/>
  <c r="M115" i="6"/>
  <c r="M119" i="6"/>
  <c r="M8" i="6"/>
  <c r="M12" i="6"/>
  <c r="M16" i="6"/>
  <c r="M20" i="6"/>
  <c r="M24" i="6"/>
  <c r="M28" i="6"/>
  <c r="M32" i="6"/>
  <c r="M36" i="6"/>
  <c r="M40" i="6"/>
  <c r="M44" i="6"/>
  <c r="M48" i="6"/>
  <c r="M52" i="6"/>
  <c r="M56" i="6"/>
  <c r="M60" i="6"/>
  <c r="M64" i="6"/>
  <c r="M68" i="6"/>
  <c r="M72" i="6"/>
  <c r="M76" i="6"/>
  <c r="M80" i="6"/>
  <c r="M84" i="6"/>
  <c r="M88" i="6"/>
  <c r="M92" i="6"/>
  <c r="M96" i="6"/>
  <c r="M100" i="6"/>
  <c r="M104" i="6"/>
  <c r="M108" i="6"/>
  <c r="M112" i="6"/>
  <c r="M116" i="6"/>
  <c r="M120" i="6"/>
  <c r="M4" i="6"/>
  <c r="M5" i="6"/>
  <c r="M9" i="6"/>
  <c r="M13" i="6"/>
  <c r="M17" i="6"/>
  <c r="M21" i="6"/>
  <c r="M25" i="6"/>
  <c r="M29" i="6"/>
  <c r="M33" i="6"/>
  <c r="M37" i="6"/>
  <c r="M41" i="6"/>
  <c r="M45" i="6"/>
  <c r="M49" i="6"/>
  <c r="M53" i="6"/>
  <c r="M57" i="6"/>
  <c r="M61" i="6"/>
  <c r="M65" i="6"/>
  <c r="M69" i="6"/>
  <c r="M73" i="6"/>
  <c r="M77" i="6"/>
  <c r="M81" i="6"/>
  <c r="M85" i="6"/>
  <c r="M89" i="6"/>
  <c r="M93" i="6"/>
  <c r="M97" i="6"/>
  <c r="M101" i="6"/>
  <c r="M105" i="6"/>
  <c r="M109" i="6"/>
  <c r="M113" i="6"/>
  <c r="M117" i="6"/>
  <c r="M121" i="6"/>
  <c r="M123" i="6"/>
  <c r="Q123" i="6" l="1"/>
  <c r="U4" i="6"/>
  <c r="Q121" i="6"/>
  <c r="U120" i="6"/>
  <c r="Q109" i="6"/>
  <c r="Q93" i="6"/>
  <c r="Q77" i="6"/>
  <c r="Q61" i="6"/>
  <c r="Q45" i="6"/>
  <c r="Q29" i="6"/>
  <c r="Q13" i="6"/>
  <c r="Q120" i="6"/>
  <c r="Q104" i="6"/>
  <c r="Q88" i="6"/>
  <c r="Q72" i="6"/>
  <c r="Q56" i="6"/>
  <c r="Q40" i="6"/>
  <c r="Q24" i="6"/>
  <c r="Q8" i="6"/>
  <c r="Q107" i="6"/>
  <c r="Q91" i="6"/>
  <c r="Q75" i="6"/>
  <c r="Q59" i="6"/>
  <c r="Q43" i="6"/>
  <c r="Q27" i="6"/>
  <c r="Q11" i="6"/>
  <c r="Q114" i="6"/>
  <c r="Q98" i="6"/>
  <c r="Q82" i="6"/>
  <c r="Q66" i="6"/>
  <c r="Q50" i="6"/>
  <c r="Q34" i="6"/>
  <c r="Q18" i="6"/>
  <c r="V4" i="6"/>
  <c r="W4" i="6" s="1"/>
  <c r="U108" i="6"/>
  <c r="U92" i="6"/>
  <c r="U76" i="6"/>
  <c r="U60" i="6"/>
  <c r="U44" i="6"/>
  <c r="U28" i="6"/>
  <c r="U12" i="6"/>
  <c r="U115" i="6"/>
  <c r="U99" i="6"/>
  <c r="U83" i="6"/>
  <c r="U67" i="6"/>
  <c r="U51" i="6"/>
  <c r="U35" i="6"/>
  <c r="U19" i="6"/>
  <c r="U122" i="6"/>
  <c r="U106" i="6"/>
  <c r="U90" i="6"/>
  <c r="U74" i="6"/>
  <c r="U58" i="6"/>
  <c r="U42" i="6"/>
  <c r="U26" i="6"/>
  <c r="U10" i="6"/>
  <c r="U113" i="6"/>
  <c r="U97" i="6"/>
  <c r="U81" i="6"/>
  <c r="U65" i="6"/>
  <c r="U49" i="6"/>
  <c r="U33" i="6"/>
  <c r="U17" i="6"/>
  <c r="Q105" i="6"/>
  <c r="Q89" i="6"/>
  <c r="Q73" i="6"/>
  <c r="Q57" i="6"/>
  <c r="Q41" i="6"/>
  <c r="Q25" i="6"/>
  <c r="Q9" i="6"/>
  <c r="Q116" i="6"/>
  <c r="Q100" i="6"/>
  <c r="Q84" i="6"/>
  <c r="Q68" i="6"/>
  <c r="Q52" i="6"/>
  <c r="Q36" i="6"/>
  <c r="Q20" i="6"/>
  <c r="Q119" i="6"/>
  <c r="Q103" i="6"/>
  <c r="Q87" i="6"/>
  <c r="Q71" i="6"/>
  <c r="Q55" i="6"/>
  <c r="Q39" i="6"/>
  <c r="Q23" i="6"/>
  <c r="Q7" i="6"/>
  <c r="Q110" i="6"/>
  <c r="Q94" i="6"/>
  <c r="Q78" i="6"/>
  <c r="Q62" i="6"/>
  <c r="Q46" i="6"/>
  <c r="Q30" i="6"/>
  <c r="Q14" i="6"/>
  <c r="U104" i="6"/>
  <c r="U88" i="6"/>
  <c r="U72" i="6"/>
  <c r="U56" i="6"/>
  <c r="U40" i="6"/>
  <c r="U24" i="6"/>
  <c r="U8" i="6"/>
  <c r="U111" i="6"/>
  <c r="U95" i="6"/>
  <c r="U79" i="6"/>
  <c r="U63" i="6"/>
  <c r="U47" i="6"/>
  <c r="U31" i="6"/>
  <c r="U15" i="6"/>
  <c r="U118" i="6"/>
  <c r="U102" i="6"/>
  <c r="U86" i="6"/>
  <c r="U70" i="6"/>
  <c r="U54" i="6"/>
  <c r="U38" i="6"/>
  <c r="U22" i="6"/>
  <c r="U6" i="6"/>
  <c r="U109" i="6"/>
  <c r="U93" i="6"/>
  <c r="U77" i="6"/>
  <c r="U61" i="6"/>
  <c r="U45" i="6"/>
  <c r="U29" i="6"/>
  <c r="U13" i="6"/>
  <c r="Q117" i="6"/>
  <c r="Q101" i="6"/>
  <c r="Q85" i="6"/>
  <c r="Q69" i="6"/>
  <c r="Q53" i="6"/>
  <c r="Q37" i="6"/>
  <c r="Q21" i="6"/>
  <c r="Q5" i="6"/>
  <c r="Q112" i="6"/>
  <c r="Q96" i="6"/>
  <c r="Q80" i="6"/>
  <c r="Q64" i="6"/>
  <c r="Q48" i="6"/>
  <c r="Q32" i="6"/>
  <c r="Q16" i="6"/>
  <c r="Q115" i="6"/>
  <c r="Q99" i="6"/>
  <c r="Q83" i="6"/>
  <c r="Q67" i="6"/>
  <c r="Q51" i="6"/>
  <c r="Q35" i="6"/>
  <c r="Q19" i="6"/>
  <c r="Q122" i="6"/>
  <c r="Q106" i="6"/>
  <c r="Q90" i="6"/>
  <c r="Q74" i="6"/>
  <c r="Q58" i="6"/>
  <c r="Q42" i="6"/>
  <c r="Q26" i="6"/>
  <c r="Q10" i="6"/>
  <c r="U116" i="6"/>
  <c r="U100" i="6"/>
  <c r="U84" i="6"/>
  <c r="U68" i="6"/>
  <c r="U52" i="6"/>
  <c r="U36" i="6"/>
  <c r="U20" i="6"/>
  <c r="U123" i="6"/>
  <c r="U107" i="6"/>
  <c r="U91" i="6"/>
  <c r="U75" i="6"/>
  <c r="U59" i="6"/>
  <c r="U43" i="6"/>
  <c r="U27" i="6"/>
  <c r="U11" i="6"/>
  <c r="U114" i="6"/>
  <c r="U98" i="6"/>
  <c r="U82" i="6"/>
  <c r="U66" i="6"/>
  <c r="U50" i="6"/>
  <c r="U34" i="6"/>
  <c r="U18" i="6"/>
  <c r="U121" i="6"/>
  <c r="U105" i="6"/>
  <c r="U89" i="6"/>
  <c r="U73" i="6"/>
  <c r="U57" i="6"/>
  <c r="U41" i="6"/>
  <c r="U25" i="6"/>
  <c r="U9" i="6"/>
  <c r="Q113" i="6"/>
  <c r="Q97" i="6"/>
  <c r="Q81" i="6"/>
  <c r="Q65" i="6"/>
  <c r="Q49" i="6"/>
  <c r="Q33" i="6"/>
  <c r="Q17" i="6"/>
  <c r="Q4" i="6"/>
  <c r="Q108" i="6"/>
  <c r="Q92" i="6"/>
  <c r="Q76" i="6"/>
  <c r="Q60" i="6"/>
  <c r="Q44" i="6"/>
  <c r="Q28" i="6"/>
  <c r="Q12" i="6"/>
  <c r="Q111" i="6"/>
  <c r="Q95" i="6"/>
  <c r="Q79" i="6"/>
  <c r="Q63" i="6"/>
  <c r="Q47" i="6"/>
  <c r="Q31" i="6"/>
  <c r="Q15" i="6"/>
  <c r="Q118" i="6"/>
  <c r="Q102" i="6"/>
  <c r="Q86" i="6"/>
  <c r="Q70" i="6"/>
  <c r="Q54" i="6"/>
  <c r="Q38" i="6"/>
  <c r="Q22" i="6"/>
  <c r="Q6" i="6"/>
  <c r="U112" i="6"/>
  <c r="U96" i="6"/>
  <c r="U80" i="6"/>
  <c r="U64" i="6"/>
  <c r="U48" i="6"/>
  <c r="U32" i="6"/>
  <c r="U16" i="6"/>
  <c r="U119" i="6"/>
  <c r="U103" i="6"/>
  <c r="U87" i="6"/>
  <c r="U71" i="6"/>
  <c r="U55" i="6"/>
  <c r="U39" i="6"/>
  <c r="U23" i="6"/>
  <c r="U7" i="6"/>
  <c r="U110" i="6"/>
  <c r="U94" i="6"/>
  <c r="U78" i="6"/>
  <c r="U62" i="6"/>
  <c r="U46" i="6"/>
  <c r="U30" i="6"/>
  <c r="U14" i="6"/>
  <c r="U117" i="6"/>
  <c r="U101" i="6"/>
  <c r="U85" i="6"/>
  <c r="U69" i="6"/>
  <c r="U53" i="6"/>
  <c r="U37" i="6"/>
  <c r="U21" i="6"/>
  <c r="U5" i="6"/>
  <c r="V25" i="6" l="1"/>
  <c r="W25" i="6" s="1"/>
  <c r="R4" i="6"/>
  <c r="S4" i="6" s="1"/>
  <c r="R123" i="6"/>
  <c r="R59" i="6"/>
  <c r="S59" i="6" s="1"/>
  <c r="R114" i="6"/>
  <c r="S114" i="6" s="1"/>
  <c r="R50" i="6"/>
  <c r="S50" i="6" s="1"/>
  <c r="R105" i="6"/>
  <c r="S105" i="6" s="1"/>
  <c r="R41" i="6"/>
  <c r="S41" i="6" s="1"/>
  <c r="R100" i="6"/>
  <c r="S100" i="6" s="1"/>
  <c r="R36" i="6"/>
  <c r="S36" i="6" s="1"/>
  <c r="R87" i="6"/>
  <c r="S87" i="6" s="1"/>
  <c r="R23" i="6"/>
  <c r="S23" i="6" s="1"/>
  <c r="R78" i="6"/>
  <c r="S78" i="6" s="1"/>
  <c r="R14" i="6"/>
  <c r="S14" i="6" s="1"/>
  <c r="R69" i="6"/>
  <c r="S69" i="6" s="1"/>
  <c r="R5" i="6"/>
  <c r="S5" i="6" s="1"/>
  <c r="R64" i="6"/>
  <c r="S64" i="6" s="1"/>
  <c r="R115" i="6"/>
  <c r="S115" i="6" s="1"/>
  <c r="R51" i="6"/>
  <c r="S51" i="6" s="1"/>
  <c r="R106" i="6"/>
  <c r="S106" i="6" s="1"/>
  <c r="R42" i="6"/>
  <c r="S42" i="6" s="1"/>
  <c r="R97" i="6"/>
  <c r="S97" i="6" s="1"/>
  <c r="R33" i="6"/>
  <c r="S33" i="6" s="1"/>
  <c r="R76" i="6"/>
  <c r="S76" i="6" s="1"/>
  <c r="R12" i="6"/>
  <c r="S12" i="6" s="1"/>
  <c r="R63" i="6"/>
  <c r="S63" i="6" s="1"/>
  <c r="R118" i="6"/>
  <c r="S118" i="6" s="1"/>
  <c r="R54" i="6"/>
  <c r="S54" i="6" s="1"/>
  <c r="R109" i="6"/>
  <c r="S109" i="6" s="1"/>
  <c r="R45" i="6"/>
  <c r="S45" i="6" s="1"/>
  <c r="R104" i="6"/>
  <c r="S104" i="6" s="1"/>
  <c r="R40" i="6"/>
  <c r="S40" i="6" s="1"/>
  <c r="R8" i="6"/>
  <c r="S8" i="6" s="1"/>
  <c r="R107" i="6"/>
  <c r="S107" i="6" s="1"/>
  <c r="R43" i="6"/>
  <c r="S43" i="6" s="1"/>
  <c r="R98" i="6"/>
  <c r="S98" i="6" s="1"/>
  <c r="R34" i="6"/>
  <c r="S34" i="6" s="1"/>
  <c r="R89" i="6"/>
  <c r="S89" i="6" s="1"/>
  <c r="R25" i="6"/>
  <c r="S25" i="6" s="1"/>
  <c r="R84" i="6"/>
  <c r="S84" i="6" s="1"/>
  <c r="R20" i="6"/>
  <c r="S20" i="6" s="1"/>
  <c r="R71" i="6"/>
  <c r="S71" i="6" s="1"/>
  <c r="R7" i="6"/>
  <c r="S7" i="6" s="1"/>
  <c r="R62" i="6"/>
  <c r="S62" i="6" s="1"/>
  <c r="R117" i="6"/>
  <c r="S117" i="6" s="1"/>
  <c r="R53" i="6"/>
  <c r="S53" i="6" s="1"/>
  <c r="R112" i="6"/>
  <c r="S112" i="6" s="1"/>
  <c r="R48" i="6"/>
  <c r="S48" i="6" s="1"/>
  <c r="R99" i="6"/>
  <c r="S99" i="6" s="1"/>
  <c r="R35" i="6"/>
  <c r="S35" i="6" s="1"/>
  <c r="R90" i="6"/>
  <c r="S90" i="6" s="1"/>
  <c r="R26" i="6"/>
  <c r="S26" i="6" s="1"/>
  <c r="R81" i="6"/>
  <c r="S81" i="6" s="1"/>
  <c r="R17" i="6"/>
  <c r="S17" i="6" s="1"/>
  <c r="R60" i="6"/>
  <c r="S60" i="6" s="1"/>
  <c r="R111" i="6"/>
  <c r="S111" i="6" s="1"/>
  <c r="R47" i="6"/>
  <c r="S47" i="6" s="1"/>
  <c r="R102" i="6"/>
  <c r="S102" i="6" s="1"/>
  <c r="R38" i="6"/>
  <c r="S38" i="6" s="1"/>
  <c r="R93" i="6"/>
  <c r="S93" i="6" s="1"/>
  <c r="R29" i="6"/>
  <c r="S29" i="6" s="1"/>
  <c r="R88" i="6"/>
  <c r="S88" i="6" s="1"/>
  <c r="R24" i="6"/>
  <c r="S24" i="6" s="1"/>
  <c r="R91" i="6"/>
  <c r="S91" i="6" s="1"/>
  <c r="R27" i="6"/>
  <c r="S27" i="6" s="1"/>
  <c r="R82" i="6"/>
  <c r="S82" i="6" s="1"/>
  <c r="R18" i="6"/>
  <c r="S18" i="6" s="1"/>
  <c r="R73" i="6"/>
  <c r="S73" i="6" s="1"/>
  <c r="R9" i="6"/>
  <c r="S9" i="6" s="1"/>
  <c r="R68" i="6"/>
  <c r="S68" i="6" s="1"/>
  <c r="R119" i="6"/>
  <c r="S119" i="6" s="1"/>
  <c r="R55" i="6"/>
  <c r="S55" i="6" s="1"/>
  <c r="R110" i="6"/>
  <c r="S110" i="6" s="1"/>
  <c r="R46" i="6"/>
  <c r="S46" i="6" s="1"/>
  <c r="R101" i="6"/>
  <c r="S101" i="6" s="1"/>
  <c r="R37" i="6"/>
  <c r="S37" i="6" s="1"/>
  <c r="R96" i="6"/>
  <c r="S96" i="6" s="1"/>
  <c r="R32" i="6"/>
  <c r="S32" i="6" s="1"/>
  <c r="R83" i="6"/>
  <c r="S83" i="6" s="1"/>
  <c r="R19" i="6"/>
  <c r="S19" i="6" s="1"/>
  <c r="R74" i="6"/>
  <c r="S74" i="6" s="1"/>
  <c r="R10" i="6"/>
  <c r="S10" i="6" s="1"/>
  <c r="R65" i="6"/>
  <c r="S65" i="6" s="1"/>
  <c r="R108" i="6"/>
  <c r="S108" i="6" s="1"/>
  <c r="R44" i="6"/>
  <c r="S44" i="6" s="1"/>
  <c r="R95" i="6"/>
  <c r="S95" i="6" s="1"/>
  <c r="R31" i="6"/>
  <c r="S31" i="6" s="1"/>
  <c r="R86" i="6"/>
  <c r="S86" i="6" s="1"/>
  <c r="R22" i="6"/>
  <c r="S22" i="6" s="1"/>
  <c r="R77" i="6"/>
  <c r="S77" i="6" s="1"/>
  <c r="R13" i="6"/>
  <c r="S13" i="6" s="1"/>
  <c r="R72" i="6"/>
  <c r="S72" i="6" s="1"/>
  <c r="R75" i="6"/>
  <c r="S75" i="6" s="1"/>
  <c r="R11" i="6"/>
  <c r="S11" i="6" s="1"/>
  <c r="R66" i="6"/>
  <c r="S66" i="6" s="1"/>
  <c r="R121" i="6"/>
  <c r="S121" i="6" s="1"/>
  <c r="R57" i="6"/>
  <c r="S57" i="6" s="1"/>
  <c r="R116" i="6"/>
  <c r="S116" i="6" s="1"/>
  <c r="R52" i="6"/>
  <c r="S52" i="6" s="1"/>
  <c r="R103" i="6"/>
  <c r="S103" i="6" s="1"/>
  <c r="R39" i="6"/>
  <c r="S39" i="6" s="1"/>
  <c r="R94" i="6"/>
  <c r="S94" i="6" s="1"/>
  <c r="R30" i="6"/>
  <c r="S30" i="6" s="1"/>
  <c r="R85" i="6"/>
  <c r="S85" i="6" s="1"/>
  <c r="R21" i="6"/>
  <c r="S21" i="6" s="1"/>
  <c r="R80" i="6"/>
  <c r="S80" i="6" s="1"/>
  <c r="R16" i="6"/>
  <c r="S16" i="6" s="1"/>
  <c r="R67" i="6"/>
  <c r="S67" i="6" s="1"/>
  <c r="R122" i="6"/>
  <c r="S122" i="6" s="1"/>
  <c r="R58" i="6"/>
  <c r="S58" i="6" s="1"/>
  <c r="R113" i="6"/>
  <c r="S113" i="6" s="1"/>
  <c r="R49" i="6"/>
  <c r="S49" i="6" s="1"/>
  <c r="R92" i="6"/>
  <c r="S92" i="6" s="1"/>
  <c r="R28" i="6"/>
  <c r="S28" i="6" s="1"/>
  <c r="R79" i="6"/>
  <c r="S79" i="6" s="1"/>
  <c r="R15" i="6"/>
  <c r="S15" i="6" s="1"/>
  <c r="R70" i="6"/>
  <c r="S70" i="6" s="1"/>
  <c r="R6" i="6"/>
  <c r="S6" i="6" s="1"/>
  <c r="R61" i="6"/>
  <c r="S61" i="6" s="1"/>
  <c r="R120" i="6"/>
  <c r="S120" i="6" s="1"/>
  <c r="R56" i="6"/>
  <c r="S56" i="6" s="1"/>
  <c r="V86" i="6"/>
  <c r="W86" i="6" s="1"/>
  <c r="V104" i="6"/>
  <c r="W104" i="6" s="1"/>
  <c r="V122" i="6"/>
  <c r="W122" i="6" s="1"/>
  <c r="V33" i="6"/>
  <c r="W33" i="6" s="1"/>
  <c r="V55" i="6"/>
  <c r="W55" i="6" s="1"/>
  <c r="V69" i="6"/>
  <c r="W69" i="6" s="1"/>
  <c r="V91" i="6"/>
  <c r="W91" i="6" s="1"/>
  <c r="V105" i="6"/>
  <c r="W105" i="6" s="1"/>
  <c r="V111" i="6"/>
  <c r="W111" i="6" s="1"/>
  <c r="V10" i="6"/>
  <c r="W10" i="6" s="1"/>
  <c r="V28" i="6"/>
  <c r="W28" i="6" s="1"/>
  <c r="V62" i="6"/>
  <c r="W62" i="6" s="1"/>
  <c r="V80" i="6"/>
  <c r="W80" i="6" s="1"/>
  <c r="V98" i="6"/>
  <c r="W98" i="6" s="1"/>
  <c r="V116" i="6"/>
  <c r="W116" i="6" s="1"/>
  <c r="V118" i="6"/>
  <c r="W118" i="6" s="1"/>
  <c r="V13" i="6"/>
  <c r="W13" i="6" s="1"/>
  <c r="V35" i="6"/>
  <c r="W35" i="6" s="1"/>
  <c r="V65" i="6"/>
  <c r="W65" i="6" s="1"/>
  <c r="V87" i="6"/>
  <c r="W87" i="6" s="1"/>
  <c r="V101" i="6"/>
  <c r="W101" i="6" s="1"/>
  <c r="V123" i="6"/>
  <c r="V70" i="6"/>
  <c r="W70" i="6" s="1"/>
  <c r="V88" i="6"/>
  <c r="W88" i="6" s="1"/>
  <c r="V106" i="6"/>
  <c r="W106" i="6" s="1"/>
  <c r="V17" i="6"/>
  <c r="W17" i="6" s="1"/>
  <c r="V39" i="6"/>
  <c r="W39" i="6" s="1"/>
  <c r="V53" i="6"/>
  <c r="W53" i="6" s="1"/>
  <c r="V75" i="6"/>
  <c r="W75" i="6" s="1"/>
  <c r="V89" i="6"/>
  <c r="W89" i="6" s="1"/>
  <c r="V31" i="6"/>
  <c r="W31" i="6" s="1"/>
  <c r="V45" i="6"/>
  <c r="W45" i="6" s="1"/>
  <c r="V67" i="6"/>
  <c r="W67" i="6" s="1"/>
  <c r="V97" i="6"/>
  <c r="W97" i="6" s="1"/>
  <c r="V119" i="6"/>
  <c r="W119" i="6" s="1"/>
  <c r="V18" i="6"/>
  <c r="W18" i="6" s="1"/>
  <c r="V36" i="6"/>
  <c r="W36" i="6" s="1"/>
  <c r="V38" i="6"/>
  <c r="W38" i="6" s="1"/>
  <c r="V56" i="6"/>
  <c r="W56" i="6" s="1"/>
  <c r="V74" i="6"/>
  <c r="W74" i="6" s="1"/>
  <c r="V92" i="6"/>
  <c r="W92" i="6" s="1"/>
  <c r="V7" i="6"/>
  <c r="W7" i="6" s="1"/>
  <c r="V21" i="6"/>
  <c r="W21" i="6" s="1"/>
  <c r="V43" i="6"/>
  <c r="W43" i="6" s="1"/>
  <c r="V57" i="6"/>
  <c r="W57" i="6" s="1"/>
  <c r="V63" i="6"/>
  <c r="W63" i="6" s="1"/>
  <c r="V77" i="6"/>
  <c r="W77" i="6" s="1"/>
  <c r="V99" i="6"/>
  <c r="W99" i="6" s="1"/>
  <c r="V14" i="6"/>
  <c r="W14" i="6" s="1"/>
  <c r="V32" i="6"/>
  <c r="W32" i="6" s="1"/>
  <c r="V50" i="6"/>
  <c r="W50" i="6" s="1"/>
  <c r="V68" i="6"/>
  <c r="W68" i="6" s="1"/>
  <c r="V15" i="6"/>
  <c r="W15" i="6" s="1"/>
  <c r="V29" i="6"/>
  <c r="W29" i="6" s="1"/>
  <c r="V51" i="6"/>
  <c r="W51" i="6" s="1"/>
  <c r="V81" i="6"/>
  <c r="W81" i="6" s="1"/>
  <c r="V103" i="6"/>
  <c r="W103" i="6" s="1"/>
  <c r="V117" i="6"/>
  <c r="W117" i="6" s="1"/>
  <c r="V20" i="6"/>
  <c r="W20" i="6" s="1"/>
  <c r="V6" i="6"/>
  <c r="W6" i="6" s="1"/>
  <c r="V95" i="6"/>
  <c r="W95" i="6" s="1"/>
  <c r="V109" i="6"/>
  <c r="W109" i="6" s="1"/>
  <c r="V12" i="6"/>
  <c r="W12" i="6" s="1"/>
  <c r="V46" i="6"/>
  <c r="W46" i="6" s="1"/>
  <c r="V64" i="6"/>
  <c r="W64" i="6" s="1"/>
  <c r="V82" i="6"/>
  <c r="W82" i="6" s="1"/>
  <c r="V100" i="6"/>
  <c r="W100" i="6" s="1"/>
  <c r="V102" i="6"/>
  <c r="W102" i="6" s="1"/>
  <c r="V120" i="6"/>
  <c r="W120" i="6" s="1"/>
  <c r="V19" i="6"/>
  <c r="W19" i="6" s="1"/>
  <c r="V49" i="6"/>
  <c r="W49" i="6" s="1"/>
  <c r="V71" i="6"/>
  <c r="W71" i="6" s="1"/>
  <c r="V85" i="6"/>
  <c r="W85" i="6" s="1"/>
  <c r="V107" i="6"/>
  <c r="W107" i="6" s="1"/>
  <c r="V121" i="6"/>
  <c r="W121" i="6" s="1"/>
  <c r="V8" i="6"/>
  <c r="W8" i="6" s="1"/>
  <c r="V26" i="6"/>
  <c r="W26" i="6" s="1"/>
  <c r="V44" i="6"/>
  <c r="W44" i="6" s="1"/>
  <c r="V78" i="6"/>
  <c r="W78" i="6" s="1"/>
  <c r="V96" i="6"/>
  <c r="W96" i="6" s="1"/>
  <c r="V114" i="6"/>
  <c r="W114" i="6" s="1"/>
  <c r="V9" i="6"/>
  <c r="W9" i="6" s="1"/>
  <c r="V79" i="6"/>
  <c r="W79" i="6" s="1"/>
  <c r="V93" i="6"/>
  <c r="W93" i="6" s="1"/>
  <c r="V115" i="6"/>
  <c r="W115" i="6" s="1"/>
  <c r="V30" i="6"/>
  <c r="W30" i="6" s="1"/>
  <c r="V48" i="6"/>
  <c r="W48" i="6" s="1"/>
  <c r="V66" i="6"/>
  <c r="W66" i="6" s="1"/>
  <c r="V84" i="6"/>
  <c r="W84" i="6" s="1"/>
  <c r="V22" i="6"/>
  <c r="W22" i="6" s="1"/>
  <c r="V40" i="6"/>
  <c r="W40" i="6" s="1"/>
  <c r="V58" i="6"/>
  <c r="W58" i="6" s="1"/>
  <c r="V76" i="6"/>
  <c r="W76" i="6" s="1"/>
  <c r="V110" i="6"/>
  <c r="W110" i="6" s="1"/>
  <c r="V5" i="6"/>
  <c r="W5" i="6" s="1"/>
  <c r="V27" i="6"/>
  <c r="W27" i="6" s="1"/>
  <c r="V41" i="6"/>
  <c r="W41" i="6" s="1"/>
  <c r="V47" i="6"/>
  <c r="W47" i="6" s="1"/>
  <c r="V61" i="6"/>
  <c r="W61" i="6" s="1"/>
  <c r="V83" i="6"/>
  <c r="W83" i="6" s="1"/>
  <c r="V113" i="6"/>
  <c r="W113" i="6" s="1"/>
  <c r="V16" i="6"/>
  <c r="W16" i="6" s="1"/>
  <c r="V34" i="6"/>
  <c r="W34" i="6" s="1"/>
  <c r="V52" i="6"/>
  <c r="W52" i="6" s="1"/>
  <c r="V54" i="6"/>
  <c r="W54" i="6" s="1"/>
  <c r="V72" i="6"/>
  <c r="W72" i="6" s="1"/>
  <c r="V90" i="6"/>
  <c r="W90" i="6" s="1"/>
  <c r="V108" i="6"/>
  <c r="W108" i="6" s="1"/>
  <c r="V23" i="6"/>
  <c r="W23" i="6" s="1"/>
  <c r="V37" i="6"/>
  <c r="W37" i="6" s="1"/>
  <c r="V59" i="6"/>
  <c r="W59" i="6" s="1"/>
  <c r="V73" i="6"/>
  <c r="W73" i="6" s="1"/>
  <c r="V24" i="6"/>
  <c r="W24" i="6" s="1"/>
  <c r="V42" i="6"/>
  <c r="W42" i="6" s="1"/>
  <c r="V60" i="6"/>
  <c r="W60" i="6" s="1"/>
  <c r="V94" i="6"/>
  <c r="W94" i="6" s="1"/>
  <c r="V112" i="6"/>
  <c r="W112" i="6" s="1"/>
  <c r="V11" i="6"/>
  <c r="W11" i="6" s="1"/>
  <c r="W124" i="6" l="1"/>
  <c r="W123" i="6"/>
  <c r="V126" i="6"/>
  <c r="S123" i="6"/>
  <c r="S124" i="6" s="1"/>
  <c r="R126" i="6"/>
  <c r="R127" i="6" l="1"/>
  <c r="T124" i="6"/>
  <c r="R128" i="6" s="1"/>
  <c r="V127" i="6"/>
  <c r="X124" i="6"/>
  <c r="V128" i="6" s="1"/>
</calcChain>
</file>

<file path=xl/sharedStrings.xml><?xml version="1.0" encoding="utf-8"?>
<sst xmlns="http://schemas.openxmlformats.org/spreadsheetml/2006/main" count="574" uniqueCount="79">
  <si>
    <t>Security</t>
  </si>
  <si>
    <t>Ticker</t>
  </si>
  <si>
    <t>Date of Short Squeeze</t>
  </si>
  <si>
    <t>T(-1)</t>
  </si>
  <si>
    <t>T(0)</t>
  </si>
  <si>
    <t>T(1)</t>
  </si>
  <si>
    <t>T(2)</t>
  </si>
  <si>
    <t>Date</t>
  </si>
  <si>
    <t>PX_LAST</t>
  </si>
  <si>
    <t>DAY_TO_DAY_TOT_RETURN_GROSS_DVDS</t>
  </si>
  <si>
    <t>DAY_TO_DAY_TOT_RETURN_NET_DVDS</t>
  </si>
  <si>
    <t>COUNTRY_RISK_RFR</t>
  </si>
  <si>
    <t>COUNTRY_RISK_MARKET_RETURN</t>
  </si>
  <si>
    <t>COUNTRY_RISK_PREMIUM</t>
  </si>
  <si>
    <t>CUR_MKT_CAP</t>
  </si>
  <si>
    <t>TOTAL_EQUITY</t>
  </si>
  <si>
    <t>EQY_SH_OUT</t>
  </si>
  <si>
    <t>VOLATILITY_10D</t>
  </si>
  <si>
    <t>VOLATILITY_30D</t>
  </si>
  <si>
    <t>Returns</t>
  </si>
  <si>
    <t>Mean Adjusted Return (Estimation Period 120 days)</t>
  </si>
  <si>
    <t>T0-T1</t>
  </si>
  <si>
    <t>price</t>
  </si>
  <si>
    <t>return</t>
  </si>
  <si>
    <t>1+ return</t>
  </si>
  <si>
    <t>Abnormal returns T0-T1</t>
  </si>
  <si>
    <t>Cumulative Abnormal Return</t>
  </si>
  <si>
    <t>Buy-And-Hold Abnormal Return</t>
  </si>
  <si>
    <t>1+Expected return</t>
  </si>
  <si>
    <t>Average Abnormal Return (CAAR)</t>
  </si>
  <si>
    <t>Average Abnormal Return (BHAR)</t>
  </si>
  <si>
    <t>T0-T2</t>
  </si>
  <si>
    <t>Abnormal returns T0-T2</t>
  </si>
  <si>
    <t>EP Energy Corp</t>
  </si>
  <si>
    <t>EPE US Equity</t>
  </si>
  <si>
    <t>Market adj return daily</t>
  </si>
  <si>
    <t>1+market adj return</t>
  </si>
  <si>
    <t xml:space="preserve"> Squared Difference from average CAR</t>
  </si>
  <si>
    <t xml:space="preserve"> Squared Difference from average BHAR</t>
  </si>
  <si>
    <t>Variance CAR</t>
  </si>
  <si>
    <t>Standard deviation CAR</t>
  </si>
  <si>
    <t>Variance BHAR</t>
  </si>
  <si>
    <t>Standard deviation BHAR</t>
  </si>
  <si>
    <t>BETA_RAW_OVERRIDABLE</t>
  </si>
  <si>
    <t>Abnormal Returns</t>
  </si>
  <si>
    <t>Variance Estimation Window</t>
  </si>
  <si>
    <t>Standard Dev Estimation Window</t>
  </si>
  <si>
    <t>CAR 1</t>
  </si>
  <si>
    <t>CAR 2</t>
  </si>
  <si>
    <t>Scar 1</t>
  </si>
  <si>
    <t>Scar 2</t>
  </si>
  <si>
    <t>SCAR 1</t>
  </si>
  <si>
    <t>SCAR 2</t>
  </si>
  <si>
    <t>AR^2</t>
  </si>
  <si>
    <t>U(t)</t>
  </si>
  <si>
    <t>SARit (t-test)</t>
  </si>
  <si>
    <t>GSAR 1</t>
  </si>
  <si>
    <t>Rank(GSAR1)</t>
  </si>
  <si>
    <t>GSAR 2</t>
  </si>
  <si>
    <t>Rank(GSAR2)</t>
  </si>
  <si>
    <t>Demeaned stand. Abnormal ranks 1</t>
  </si>
  <si>
    <t>Demeaned stand. Abnormal ranks 2</t>
  </si>
  <si>
    <t>AR</t>
  </si>
  <si>
    <t>SAR</t>
  </si>
  <si>
    <t>Market Expected Return Yearly</t>
  </si>
  <si>
    <t>CAPM</t>
  </si>
  <si>
    <t>Nt</t>
  </si>
  <si>
    <t>SCAR* 1 &amp; SCAR*2</t>
  </si>
  <si>
    <t>Function of average U()t for Nt</t>
  </si>
  <si>
    <t>step 1 S (average U)</t>
  </si>
  <si>
    <t>Step 2 S (average U)</t>
  </si>
  <si>
    <t>Average U(t) at t=0</t>
  </si>
  <si>
    <t>Sum of (nt/n*U(t))</t>
  </si>
  <si>
    <t>Stdev average U</t>
  </si>
  <si>
    <t>stdev (average U)</t>
  </si>
  <si>
    <t>JC Penney</t>
  </si>
  <si>
    <t>JCP US Equity</t>
  </si>
  <si>
    <t>SARit</t>
  </si>
  <si>
    <t>Squared Difference from the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</si>
</sst>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0"/>
    <numFmt numFmtId="165" formatCode="0.000000"/>
    <numFmt numFmtId="166" formatCode="0.0000"/>
    <numFmt numFmtId="167" formatCode="0.0000000"/>
    <numFmt numFmtId="168" formatCode="0.00000000"/>
    <numFmt numFmtId="169" formatCode="0.000000000"/>
    <numFmt numFmtId="170" formatCode="d/mm/yyyy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4" xfId="0" applyFont="1" applyBorder="1"/>
    <xf numFmtId="14" fontId="0" fillId="0" borderId="5" xfId="0" applyNumberFormat="1" applyBorder="1"/>
    <xf numFmtId="0" fontId="0" fillId="0" borderId="6" xfId="0" applyBorder="1"/>
    <xf numFmtId="0" fontId="0" fillId="0" borderId="0" xfId="0" applyFill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0" fontId="0" fillId="0" borderId="2" xfId="0" applyFill="1" applyBorder="1"/>
    <xf numFmtId="0" fontId="0" fillId="0" borderId="3" xfId="0" applyFill="1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14" fontId="0" fillId="0" borderId="0" xfId="0" applyNumberFormat="1" applyBorder="1"/>
    <xf numFmtId="2" fontId="0" fillId="0" borderId="0" xfId="0" applyNumberFormat="1"/>
    <xf numFmtId="2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14" fontId="0" fillId="0" borderId="10" xfId="0" applyNumberFormat="1" applyBorder="1"/>
    <xf numFmtId="0" fontId="0" fillId="0" borderId="10" xfId="0" applyBorder="1"/>
    <xf numFmtId="2" fontId="0" fillId="0" borderId="10" xfId="0" applyNumberFormat="1" applyBorder="1"/>
    <xf numFmtId="164" fontId="0" fillId="0" borderId="0" xfId="0" applyNumberFormat="1" applyBorder="1"/>
    <xf numFmtId="0" fontId="2" fillId="0" borderId="10" xfId="0" applyFont="1" applyBorder="1"/>
    <xf numFmtId="164" fontId="0" fillId="0" borderId="10" xfId="0" applyNumberFormat="1" applyBorder="1"/>
    <xf numFmtId="165" fontId="0" fillId="0" borderId="10" xfId="0" applyNumberFormat="1" applyBorder="1"/>
    <xf numFmtId="14" fontId="0" fillId="0" borderId="11" xfId="0" applyNumberFormat="1" applyBorder="1"/>
    <xf numFmtId="1" fontId="0" fillId="0" borderId="0" xfId="0" applyNumberFormat="1" applyBorder="1"/>
    <xf numFmtId="166" fontId="0" fillId="0" borderId="0" xfId="0" applyNumberFormat="1" applyBorder="1"/>
    <xf numFmtId="165" fontId="0" fillId="0" borderId="0" xfId="0" applyNumberFormat="1" applyBorder="1"/>
    <xf numFmtId="167" fontId="0" fillId="0" borderId="0" xfId="0" applyNumberFormat="1" applyBorder="1"/>
    <xf numFmtId="168" fontId="0" fillId="0" borderId="0" xfId="0" applyNumberFormat="1" applyBorder="1"/>
    <xf numFmtId="169" fontId="0" fillId="0" borderId="0" xfId="0" applyNumberFormat="1"/>
    <xf numFmtId="169" fontId="0" fillId="0" borderId="0" xfId="0" applyNumberFormat="1" applyFill="1" applyBorder="1"/>
    <xf numFmtId="167" fontId="0" fillId="0" borderId="0" xfId="0" applyNumberFormat="1"/>
    <xf numFmtId="167" fontId="0" fillId="0" borderId="0" xfId="0" applyNumberFormat="1" applyFill="1" applyBorder="1"/>
    <xf numFmtId="170" fontId="0" fillId="0" borderId="0" xfId="0" applyNumberFormat="1"/>
    <xf numFmtId="2" fontId="0" fillId="0" borderId="8" xfId="0" applyNumberFormat="1" applyBorder="1"/>
    <xf numFmtId="2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c8f7edc25d94b47/Thesis/Excel/Finals/Parametric%20Analysis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ean Adj Return"/>
      <sheetName val="Market Adj Return"/>
      <sheetName val="CAPM Adj Return"/>
      <sheetName val="SAR"/>
      <sheetName val="SCAR"/>
      <sheetName val="Cross-Section"/>
      <sheetName val="tGRANK"/>
      <sheetName val="SCAR() 1"/>
      <sheetName val="SCAR() 2"/>
      <sheetName val="CAAR BHAR"/>
    </sheetNames>
    <sheetDataSet>
      <sheetData sheetId="0"/>
      <sheetData sheetId="1">
        <row r="19">
          <cell r="G19">
            <v>1.3684017798165116</v>
          </cell>
          <cell r="H19">
            <v>1.1101297451050587</v>
          </cell>
        </row>
        <row r="20">
          <cell r="G20">
            <v>2.3367003078867823</v>
          </cell>
          <cell r="H20">
            <v>2.6513354260829995</v>
          </cell>
        </row>
      </sheetData>
      <sheetData sheetId="2">
        <row r="19">
          <cell r="G19">
            <v>1.3305213586221001</v>
          </cell>
          <cell r="H19">
            <v>1.020257356575867</v>
          </cell>
        </row>
        <row r="20">
          <cell r="G20">
            <v>1.780560510631727</v>
          </cell>
          <cell r="H20">
            <v>1.2854673222073598</v>
          </cell>
        </row>
      </sheetData>
      <sheetData sheetId="3">
        <row r="19">
          <cell r="G19">
            <v>1.3276745457809087</v>
          </cell>
          <cell r="H19">
            <v>1.0186013428872234</v>
          </cell>
        </row>
        <row r="20">
          <cell r="G20">
            <v>1.7506241365174329</v>
          </cell>
          <cell r="H20">
            <v>1.2753442779594439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3" workbookViewId="0">
      <selection activeCell="C8" sqref="C8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33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42436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42257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42433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42440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42600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3" workbookViewId="0">
      <selection activeCell="C10" sqref="C10"/>
    </sheetView>
  </sheetViews>
  <sheetFormatPr defaultRowHeight="15" x14ac:dyDescent="0.25"/>
  <cols>
    <col min="2" max="2" width="36.7109375" customWidth="1"/>
    <col min="3" max="3" width="20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6.25" x14ac:dyDescent="0.4">
      <c r="A4" s="1"/>
      <c r="B4" s="2" t="s">
        <v>0</v>
      </c>
      <c r="C4" s="2" t="s">
        <v>75</v>
      </c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2" t="s">
        <v>1</v>
      </c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2" t="s">
        <v>2</v>
      </c>
      <c r="C6" s="3">
        <v>41695</v>
      </c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2" t="s">
        <v>3</v>
      </c>
      <c r="C7" s="3">
        <v>41514</v>
      </c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/>
      <c r="B8" s="2" t="s">
        <v>4</v>
      </c>
      <c r="C8" s="3">
        <v>41694</v>
      </c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6.25" x14ac:dyDescent="0.4">
      <c r="A9" s="1"/>
      <c r="B9" s="2" t="s">
        <v>5</v>
      </c>
      <c r="C9" s="3">
        <v>41702</v>
      </c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6.25" x14ac:dyDescent="0.4">
      <c r="A10" s="1"/>
      <c r="B10" s="2" t="s">
        <v>6</v>
      </c>
      <c r="C10" s="3">
        <v>41864</v>
      </c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6.25" x14ac:dyDescent="0.4">
      <c r="A16" s="1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>
      <selection activeCell="C10" sqref="C10"/>
    </sheetView>
  </sheetViews>
  <sheetFormatPr defaultColWidth="11.42578125" defaultRowHeight="15" x14ac:dyDescent="0.25"/>
  <sheetData>
    <row r="1" spans="1:13" x14ac:dyDescent="0.25">
      <c r="A1" t="s">
        <v>76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3">
        <v>41514</v>
      </c>
      <c r="B3">
        <v>12.76</v>
      </c>
      <c r="C3">
        <v>0</v>
      </c>
      <c r="D3">
        <v>0</v>
      </c>
      <c r="E3">
        <v>2.7652999999999999</v>
      </c>
      <c r="F3">
        <v>10.192600000000001</v>
      </c>
      <c r="G3">
        <v>7.4272999999999998</v>
      </c>
      <c r="H3">
        <v>1.0529999999999999</v>
      </c>
      <c r="I3">
        <v>2811.0151999999998</v>
      </c>
      <c r="J3">
        <v>2320</v>
      </c>
      <c r="K3">
        <v>220.29900000000001</v>
      </c>
      <c r="L3">
        <v>51.67</v>
      </c>
      <c r="M3">
        <v>59.2</v>
      </c>
    </row>
    <row r="4" spans="1:13" x14ac:dyDescent="0.25">
      <c r="A4" s="4">
        <v>41515</v>
      </c>
      <c r="B4">
        <v>12.4</v>
      </c>
      <c r="C4">
        <v>-2.8212999999999999</v>
      </c>
      <c r="D4">
        <v>-2.8212999999999999</v>
      </c>
      <c r="E4">
        <v>2.7617000000000003</v>
      </c>
      <c r="F4">
        <v>10.183199999999999</v>
      </c>
      <c r="G4">
        <v>7.4215</v>
      </c>
      <c r="H4">
        <v>1.0522</v>
      </c>
      <c r="I4">
        <v>2731.7076000000002</v>
      </c>
      <c r="J4">
        <v>2320</v>
      </c>
      <c r="K4">
        <v>220.29900000000001</v>
      </c>
      <c r="L4">
        <v>51.27</v>
      </c>
      <c r="M4">
        <v>59.494999999999997</v>
      </c>
    </row>
    <row r="5" spans="1:13" x14ac:dyDescent="0.25">
      <c r="A5" s="4">
        <v>41516</v>
      </c>
      <c r="B5">
        <v>12.48</v>
      </c>
      <c r="C5">
        <v>0.6452</v>
      </c>
      <c r="D5">
        <v>0.6452</v>
      </c>
      <c r="E5">
        <v>2.7839</v>
      </c>
      <c r="F5">
        <v>10.1913</v>
      </c>
      <c r="G5">
        <v>7.4074</v>
      </c>
      <c r="H5">
        <v>1.0514000000000001</v>
      </c>
      <c r="I5">
        <v>2749.3314999999998</v>
      </c>
      <c r="J5">
        <v>2320</v>
      </c>
      <c r="K5">
        <v>220.29900000000001</v>
      </c>
      <c r="L5">
        <v>51.768999999999998</v>
      </c>
      <c r="M5">
        <v>59.670999999999999</v>
      </c>
    </row>
    <row r="6" spans="1:13" x14ac:dyDescent="0.25">
      <c r="A6" s="4">
        <v>41520</v>
      </c>
      <c r="B6">
        <v>12.72</v>
      </c>
      <c r="C6">
        <v>1.9231</v>
      </c>
      <c r="D6">
        <v>1.9231</v>
      </c>
      <c r="E6">
        <v>2.8576000000000001</v>
      </c>
      <c r="F6">
        <v>10.192299999999999</v>
      </c>
      <c r="G6">
        <v>7.3346</v>
      </c>
      <c r="H6">
        <v>1.0537000000000001</v>
      </c>
      <c r="I6">
        <v>3301.2417999999998</v>
      </c>
      <c r="J6">
        <v>2320</v>
      </c>
      <c r="K6">
        <v>259.53199999999998</v>
      </c>
      <c r="L6">
        <v>38.548999999999999</v>
      </c>
      <c r="M6">
        <v>60.223999999999997</v>
      </c>
    </row>
    <row r="7" spans="1:13" x14ac:dyDescent="0.25">
      <c r="A7" s="4">
        <v>41521</v>
      </c>
      <c r="B7">
        <v>13.5</v>
      </c>
      <c r="C7">
        <v>6.1321000000000003</v>
      </c>
      <c r="D7">
        <v>6.1321000000000003</v>
      </c>
      <c r="E7">
        <v>2.8965999999999998</v>
      </c>
      <c r="F7">
        <v>10.1477</v>
      </c>
      <c r="G7">
        <v>7.2511000000000001</v>
      </c>
      <c r="H7">
        <v>1.0619000000000001</v>
      </c>
      <c r="I7">
        <v>2976.1543000000001</v>
      </c>
      <c r="J7">
        <v>2320</v>
      </c>
      <c r="K7">
        <v>220.45599999999999</v>
      </c>
      <c r="L7">
        <v>46.515999999999998</v>
      </c>
      <c r="M7">
        <v>63.52</v>
      </c>
    </row>
    <row r="8" spans="1:13" x14ac:dyDescent="0.25">
      <c r="A8" s="4">
        <v>41522</v>
      </c>
      <c r="B8">
        <v>14.22</v>
      </c>
      <c r="C8">
        <v>5.3333000000000004</v>
      </c>
      <c r="D8">
        <v>5.3333000000000004</v>
      </c>
      <c r="E8">
        <v>2.9937</v>
      </c>
      <c r="F8">
        <v>10.1401</v>
      </c>
      <c r="G8">
        <v>7.1463999999999999</v>
      </c>
      <c r="H8">
        <v>1.0624</v>
      </c>
      <c r="I8">
        <v>3134.8825000000002</v>
      </c>
      <c r="J8">
        <v>2320</v>
      </c>
      <c r="K8">
        <v>220.45599999999999</v>
      </c>
      <c r="L8">
        <v>53.063000000000002</v>
      </c>
      <c r="M8">
        <v>65.632999999999996</v>
      </c>
    </row>
    <row r="9" spans="1:13" x14ac:dyDescent="0.25">
      <c r="A9" s="4">
        <v>41523</v>
      </c>
      <c r="B9">
        <v>14.27</v>
      </c>
      <c r="C9">
        <v>0.35160000000000002</v>
      </c>
      <c r="D9">
        <v>0.35160000000000002</v>
      </c>
      <c r="E9">
        <v>2.9342000000000001</v>
      </c>
      <c r="F9">
        <v>10.130000000000001</v>
      </c>
      <c r="G9">
        <v>7.1957000000000004</v>
      </c>
      <c r="H9">
        <v>1.0623</v>
      </c>
      <c r="I9">
        <v>3145.9052999999999</v>
      </c>
      <c r="J9">
        <v>2320</v>
      </c>
      <c r="K9">
        <v>220.45599999999999</v>
      </c>
      <c r="L9">
        <v>52.387999999999998</v>
      </c>
      <c r="M9">
        <v>65.150000000000006</v>
      </c>
    </row>
    <row r="10" spans="1:13" x14ac:dyDescent="0.25">
      <c r="A10" s="4">
        <v>41526</v>
      </c>
      <c r="B10">
        <v>14.47</v>
      </c>
      <c r="C10">
        <v>1.4015</v>
      </c>
      <c r="D10">
        <v>1.4015</v>
      </c>
      <c r="E10">
        <v>2.9119999999999999</v>
      </c>
      <c r="F10">
        <v>10.1051</v>
      </c>
      <c r="G10">
        <v>7.1931000000000003</v>
      </c>
      <c r="H10">
        <v>1.0606</v>
      </c>
      <c r="I10">
        <v>3189.9965000000002</v>
      </c>
      <c r="J10">
        <v>2320</v>
      </c>
      <c r="K10">
        <v>220.45599999999999</v>
      </c>
      <c r="L10">
        <v>51.417000000000002</v>
      </c>
      <c r="M10">
        <v>65.367000000000004</v>
      </c>
    </row>
    <row r="11" spans="1:13" x14ac:dyDescent="0.25">
      <c r="A11" s="4">
        <v>41527</v>
      </c>
      <c r="B11">
        <v>14.24</v>
      </c>
      <c r="C11">
        <v>-1.5895000000000001</v>
      </c>
      <c r="D11">
        <v>-1.5895000000000001</v>
      </c>
      <c r="E11">
        <v>2.9643000000000002</v>
      </c>
      <c r="F11">
        <v>10.075200000000001</v>
      </c>
      <c r="G11">
        <v>7.1108000000000002</v>
      </c>
      <c r="H11">
        <v>1.0559000000000001</v>
      </c>
      <c r="I11">
        <v>3139.2916</v>
      </c>
      <c r="J11">
        <v>2320</v>
      </c>
      <c r="K11">
        <v>220.45599999999999</v>
      </c>
      <c r="L11">
        <v>51.780999999999999</v>
      </c>
      <c r="M11">
        <v>65.37</v>
      </c>
    </row>
    <row r="12" spans="1:13" x14ac:dyDescent="0.25">
      <c r="A12" s="4">
        <v>41528</v>
      </c>
      <c r="B12">
        <v>13.94</v>
      </c>
      <c r="C12">
        <v>-2.1067</v>
      </c>
      <c r="D12">
        <v>-2.1067</v>
      </c>
      <c r="E12">
        <v>2.9121999999999999</v>
      </c>
      <c r="F12">
        <v>10.0655</v>
      </c>
      <c r="G12">
        <v>7.1534000000000004</v>
      </c>
      <c r="H12">
        <v>1.0548</v>
      </c>
      <c r="I12">
        <v>3074.6685000000002</v>
      </c>
      <c r="J12">
        <v>2320</v>
      </c>
      <c r="K12">
        <v>220.56399999999999</v>
      </c>
      <c r="L12">
        <v>49.41</v>
      </c>
      <c r="M12">
        <v>57.341000000000001</v>
      </c>
    </row>
    <row r="13" spans="1:13" x14ac:dyDescent="0.25">
      <c r="A13" s="4">
        <v>41529</v>
      </c>
      <c r="B13">
        <v>13.91</v>
      </c>
      <c r="C13">
        <v>-0.2152</v>
      </c>
      <c r="D13">
        <v>-0.2152</v>
      </c>
      <c r="E13">
        <v>2.9095</v>
      </c>
      <c r="F13">
        <v>10.082000000000001</v>
      </c>
      <c r="G13">
        <v>7.1726000000000001</v>
      </c>
      <c r="H13">
        <v>1.0545</v>
      </c>
      <c r="I13">
        <v>3068.0515</v>
      </c>
      <c r="J13">
        <v>2320</v>
      </c>
      <c r="K13">
        <v>220.56399999999999</v>
      </c>
      <c r="L13">
        <v>44.524000000000001</v>
      </c>
      <c r="M13">
        <v>57.341000000000001</v>
      </c>
    </row>
    <row r="14" spans="1:13" x14ac:dyDescent="0.25">
      <c r="A14" s="4">
        <v>41530</v>
      </c>
      <c r="B14">
        <v>13.82</v>
      </c>
      <c r="C14">
        <v>-0.64700000000000002</v>
      </c>
      <c r="D14">
        <v>-0.64700000000000002</v>
      </c>
      <c r="E14">
        <v>2.8845999999999998</v>
      </c>
      <c r="F14">
        <v>10.0589</v>
      </c>
      <c r="G14">
        <v>7.1742999999999997</v>
      </c>
      <c r="H14">
        <v>1.0528</v>
      </c>
      <c r="I14">
        <v>3048.2006999999999</v>
      </c>
      <c r="J14">
        <v>2320</v>
      </c>
      <c r="K14">
        <v>220.56399999999999</v>
      </c>
      <c r="L14">
        <v>45.649000000000001</v>
      </c>
      <c r="M14">
        <v>57.057000000000002</v>
      </c>
    </row>
    <row r="15" spans="1:13" x14ac:dyDescent="0.25">
      <c r="A15" s="4">
        <v>41533</v>
      </c>
      <c r="B15">
        <v>13.64</v>
      </c>
      <c r="C15">
        <v>-1.3025</v>
      </c>
      <c r="D15">
        <v>-1.3025</v>
      </c>
      <c r="E15">
        <v>2.8643000000000001</v>
      </c>
      <c r="F15">
        <v>10.0152</v>
      </c>
      <c r="G15">
        <v>7.1509999999999998</v>
      </c>
      <c r="H15">
        <v>1.0468</v>
      </c>
      <c r="I15">
        <v>3008.4991</v>
      </c>
      <c r="J15">
        <v>2320</v>
      </c>
      <c r="K15">
        <v>220.56399999999999</v>
      </c>
      <c r="L15">
        <v>47.13</v>
      </c>
      <c r="M15">
        <v>56.344999999999999</v>
      </c>
    </row>
    <row r="16" spans="1:13" x14ac:dyDescent="0.25">
      <c r="A16" s="4">
        <v>41534</v>
      </c>
      <c r="B16">
        <v>13.74</v>
      </c>
      <c r="C16">
        <v>0.73309999999999997</v>
      </c>
      <c r="D16">
        <v>0.73309999999999997</v>
      </c>
      <c r="E16">
        <v>2.8468</v>
      </c>
      <c r="F16">
        <v>9.9917999999999996</v>
      </c>
      <c r="G16">
        <v>7.1451000000000002</v>
      </c>
      <c r="H16">
        <v>1.0452999999999999</v>
      </c>
      <c r="I16">
        <v>3030.5556000000001</v>
      </c>
      <c r="J16">
        <v>2320</v>
      </c>
      <c r="K16">
        <v>220.56399999999999</v>
      </c>
      <c r="L16">
        <v>35.389000000000003</v>
      </c>
      <c r="M16">
        <v>55.036000000000001</v>
      </c>
    </row>
    <row r="17" spans="1:13" x14ac:dyDescent="0.25">
      <c r="A17" s="4">
        <v>41535</v>
      </c>
      <c r="B17">
        <v>13.45</v>
      </c>
      <c r="C17">
        <v>-2.1105999999999998</v>
      </c>
      <c r="D17">
        <v>-2.1105999999999998</v>
      </c>
      <c r="E17">
        <v>2.6878000000000002</v>
      </c>
      <c r="F17">
        <v>9.9235000000000007</v>
      </c>
      <c r="G17">
        <v>7.2356999999999996</v>
      </c>
      <c r="H17">
        <v>1.0375000000000001</v>
      </c>
      <c r="I17">
        <v>2966.5918999999999</v>
      </c>
      <c r="J17">
        <v>2320</v>
      </c>
      <c r="K17">
        <v>220.56399999999999</v>
      </c>
      <c r="L17">
        <v>20.545999999999999</v>
      </c>
      <c r="M17">
        <v>54.234000000000002</v>
      </c>
    </row>
    <row r="18" spans="1:13" x14ac:dyDescent="0.25">
      <c r="A18" s="4">
        <v>41536</v>
      </c>
      <c r="B18">
        <v>13.14</v>
      </c>
      <c r="C18">
        <v>-2.3048000000000002</v>
      </c>
      <c r="D18">
        <v>-2.3048000000000002</v>
      </c>
      <c r="E18">
        <v>2.7519</v>
      </c>
      <c r="F18">
        <v>9.9284999999999997</v>
      </c>
      <c r="G18">
        <v>7.1765999999999996</v>
      </c>
      <c r="H18">
        <v>1.0385</v>
      </c>
      <c r="I18">
        <v>2898.2168999999999</v>
      </c>
      <c r="J18">
        <v>2320</v>
      </c>
      <c r="K18">
        <v>220.56399999999999</v>
      </c>
      <c r="L18">
        <v>21.47</v>
      </c>
      <c r="M18">
        <v>51.011000000000003</v>
      </c>
    </row>
    <row r="19" spans="1:13" x14ac:dyDescent="0.25">
      <c r="A19" s="4">
        <v>41537</v>
      </c>
      <c r="B19">
        <v>12.96</v>
      </c>
      <c r="C19">
        <v>-1.3698999999999999</v>
      </c>
      <c r="D19">
        <v>-1.3698999999999999</v>
      </c>
      <c r="E19">
        <v>2.7336999999999998</v>
      </c>
      <c r="F19">
        <v>9.9649000000000001</v>
      </c>
      <c r="G19">
        <v>7.2310999999999996</v>
      </c>
      <c r="H19">
        <v>1.0387</v>
      </c>
      <c r="I19">
        <v>2858.5153</v>
      </c>
      <c r="J19">
        <v>2320</v>
      </c>
      <c r="K19">
        <v>220.56399999999999</v>
      </c>
      <c r="L19">
        <v>16.341000000000001</v>
      </c>
      <c r="M19">
        <v>47.905999999999999</v>
      </c>
    </row>
    <row r="20" spans="1:13" x14ac:dyDescent="0.25">
      <c r="A20" s="4">
        <v>41540</v>
      </c>
      <c r="B20">
        <v>12.36</v>
      </c>
      <c r="C20">
        <v>-4.6295999999999999</v>
      </c>
      <c r="D20">
        <v>-4.6295999999999999</v>
      </c>
      <c r="E20">
        <v>2.6999</v>
      </c>
      <c r="F20">
        <v>10.001099999999999</v>
      </c>
      <c r="G20">
        <v>7.3011999999999997</v>
      </c>
      <c r="H20">
        <v>1.0467</v>
      </c>
      <c r="I20">
        <v>2726.1765999999998</v>
      </c>
      <c r="J20">
        <v>2320</v>
      </c>
      <c r="K20">
        <v>220.56399999999999</v>
      </c>
      <c r="L20">
        <v>25.07</v>
      </c>
      <c r="M20">
        <v>49.411999999999999</v>
      </c>
    </row>
    <row r="21" spans="1:13" x14ac:dyDescent="0.25">
      <c r="A21" s="4">
        <v>41541</v>
      </c>
      <c r="B21">
        <v>11.9</v>
      </c>
      <c r="C21">
        <v>-3.7217000000000002</v>
      </c>
      <c r="D21">
        <v>-3.7217000000000002</v>
      </c>
      <c r="E21">
        <v>2.6551999999999998</v>
      </c>
      <c r="F21">
        <v>10.052199999999999</v>
      </c>
      <c r="G21">
        <v>7.3968999999999996</v>
      </c>
      <c r="H21">
        <v>1.0281</v>
      </c>
      <c r="I21">
        <v>2624.7170000000001</v>
      </c>
      <c r="J21">
        <v>2320</v>
      </c>
      <c r="K21">
        <v>220.56399999999999</v>
      </c>
      <c r="L21">
        <v>27.722999999999999</v>
      </c>
      <c r="M21">
        <v>49.412999999999997</v>
      </c>
    </row>
    <row r="22" spans="1:13" x14ac:dyDescent="0.25">
      <c r="A22" s="4">
        <v>41542</v>
      </c>
      <c r="B22">
        <v>10.119999999999999</v>
      </c>
      <c r="C22">
        <v>-14.958</v>
      </c>
      <c r="D22">
        <v>-14.958</v>
      </c>
      <c r="E22">
        <v>2.6280000000000001</v>
      </c>
      <c r="F22">
        <v>10.0791</v>
      </c>
      <c r="G22">
        <v>7.4511000000000003</v>
      </c>
      <c r="H22">
        <v>1.0396000000000001</v>
      </c>
      <c r="I22">
        <v>2232.1122999999998</v>
      </c>
      <c r="J22">
        <v>2320</v>
      </c>
      <c r="K22">
        <v>220.56399999999999</v>
      </c>
      <c r="L22">
        <v>80.927000000000007</v>
      </c>
      <c r="M22">
        <v>67.634</v>
      </c>
    </row>
    <row r="23" spans="1:13" x14ac:dyDescent="0.25">
      <c r="A23" s="4">
        <v>41543</v>
      </c>
      <c r="B23">
        <v>10.42</v>
      </c>
      <c r="C23">
        <v>2.9643999999999999</v>
      </c>
      <c r="D23">
        <v>2.9643999999999999</v>
      </c>
      <c r="E23">
        <v>2.6497999999999999</v>
      </c>
      <c r="F23">
        <v>10.0547</v>
      </c>
      <c r="G23">
        <v>7.4047999999999998</v>
      </c>
      <c r="H23">
        <v>1.0413000000000001</v>
      </c>
      <c r="I23">
        <v>2298.2815999999998</v>
      </c>
      <c r="J23">
        <v>2320</v>
      </c>
      <c r="K23">
        <v>220.56399999999999</v>
      </c>
      <c r="L23">
        <v>87.103999999999999</v>
      </c>
      <c r="M23">
        <v>65.924999999999997</v>
      </c>
    </row>
    <row r="24" spans="1:13" x14ac:dyDescent="0.25">
      <c r="A24" s="4">
        <v>41544</v>
      </c>
      <c r="B24">
        <v>9.0500000000000007</v>
      </c>
      <c r="C24">
        <v>-13.1478</v>
      </c>
      <c r="D24">
        <v>-13.1478</v>
      </c>
      <c r="E24">
        <v>2.6245000000000003</v>
      </c>
      <c r="F24">
        <v>10.055</v>
      </c>
      <c r="G24">
        <v>7.4305000000000003</v>
      </c>
      <c r="H24">
        <v>1.0544</v>
      </c>
      <c r="I24">
        <v>2756.3083000000001</v>
      </c>
      <c r="J24">
        <v>2320</v>
      </c>
      <c r="K24">
        <v>304.56400000000002</v>
      </c>
      <c r="L24">
        <v>103.881</v>
      </c>
      <c r="M24">
        <v>76.563000000000002</v>
      </c>
    </row>
    <row r="25" spans="1:13" x14ac:dyDescent="0.25">
      <c r="A25" s="4">
        <v>41547</v>
      </c>
      <c r="B25">
        <v>8.8049999999999997</v>
      </c>
      <c r="C25">
        <v>-2.7072000000000003</v>
      </c>
      <c r="D25">
        <v>-2.7072000000000003</v>
      </c>
      <c r="E25">
        <v>2.61</v>
      </c>
      <c r="F25">
        <v>10.115</v>
      </c>
      <c r="G25">
        <v>7.5050999999999997</v>
      </c>
      <c r="H25">
        <v>1.0712999999999999</v>
      </c>
      <c r="I25">
        <v>2681.69</v>
      </c>
      <c r="J25">
        <v>2320</v>
      </c>
      <c r="K25">
        <v>304.56400000000002</v>
      </c>
      <c r="L25">
        <v>99.727000000000004</v>
      </c>
      <c r="M25">
        <v>76.677000000000007</v>
      </c>
    </row>
    <row r="26" spans="1:13" x14ac:dyDescent="0.25">
      <c r="A26" s="4">
        <v>41548</v>
      </c>
      <c r="B26">
        <v>8.75</v>
      </c>
      <c r="C26">
        <v>-0.62460000000000004</v>
      </c>
      <c r="D26">
        <v>-0.62460000000000004</v>
      </c>
      <c r="E26">
        <v>2.65</v>
      </c>
      <c r="F26">
        <v>10.0748</v>
      </c>
      <c r="G26">
        <v>7.4246999999999996</v>
      </c>
      <c r="H26">
        <v>1.075</v>
      </c>
      <c r="I26">
        <v>2664.9389999999999</v>
      </c>
      <c r="J26">
        <v>2320</v>
      </c>
      <c r="K26">
        <v>304.56400000000002</v>
      </c>
      <c r="L26">
        <v>101.422</v>
      </c>
      <c r="M26">
        <v>73.414000000000001</v>
      </c>
    </row>
    <row r="27" spans="1:13" x14ac:dyDescent="0.25">
      <c r="A27" s="4">
        <v>41549</v>
      </c>
      <c r="B27">
        <v>8.7200000000000006</v>
      </c>
      <c r="C27">
        <v>-0.34289999999999998</v>
      </c>
      <c r="D27">
        <v>-0.34289999999999998</v>
      </c>
      <c r="E27">
        <v>2.6173000000000002</v>
      </c>
      <c r="F27">
        <v>10.1073</v>
      </c>
      <c r="G27">
        <v>7.4901</v>
      </c>
      <c r="H27">
        <v>1.075</v>
      </c>
      <c r="I27">
        <v>2655.8020000000001</v>
      </c>
      <c r="J27">
        <v>2320</v>
      </c>
      <c r="K27">
        <v>304.56400000000002</v>
      </c>
      <c r="L27">
        <v>103.521</v>
      </c>
      <c r="M27">
        <v>72.757000000000005</v>
      </c>
    </row>
    <row r="28" spans="1:13" x14ac:dyDescent="0.25">
      <c r="A28" s="4">
        <v>41550</v>
      </c>
      <c r="B28">
        <v>8.41</v>
      </c>
      <c r="C28">
        <v>-3.5550000000000002</v>
      </c>
      <c r="D28">
        <v>-3.5550000000000002</v>
      </c>
      <c r="E28">
        <v>2.6046</v>
      </c>
      <c r="F28">
        <v>10.155099999999999</v>
      </c>
      <c r="G28">
        <v>7.5504999999999995</v>
      </c>
      <c r="H28">
        <v>1.0804</v>
      </c>
      <c r="I28">
        <v>2561.3870999999999</v>
      </c>
      <c r="J28">
        <v>2320</v>
      </c>
      <c r="K28">
        <v>304.56400000000002</v>
      </c>
      <c r="L28">
        <v>101.976</v>
      </c>
      <c r="M28">
        <v>73.022999999999996</v>
      </c>
    </row>
    <row r="29" spans="1:13" x14ac:dyDescent="0.25">
      <c r="A29" s="4">
        <v>41551</v>
      </c>
      <c r="B29">
        <v>7.86</v>
      </c>
      <c r="C29">
        <v>-6.5397999999999996</v>
      </c>
      <c r="D29">
        <v>-6.5397999999999996</v>
      </c>
      <c r="E29">
        <v>2.6447000000000003</v>
      </c>
      <c r="F29">
        <v>10.130800000000001</v>
      </c>
      <c r="G29">
        <v>7.4861000000000004</v>
      </c>
      <c r="H29">
        <v>1.0455000000000001</v>
      </c>
      <c r="I29">
        <v>2393.8766000000001</v>
      </c>
      <c r="J29">
        <v>2320</v>
      </c>
      <c r="K29">
        <v>304.56400000000002</v>
      </c>
      <c r="L29">
        <v>102.512</v>
      </c>
      <c r="M29">
        <v>73.647999999999996</v>
      </c>
    </row>
    <row r="30" spans="1:13" x14ac:dyDescent="0.25">
      <c r="A30" s="4">
        <v>41554</v>
      </c>
      <c r="B30">
        <v>7.71</v>
      </c>
      <c r="C30">
        <v>-1.9083999999999999</v>
      </c>
      <c r="D30">
        <v>-1.9083999999999999</v>
      </c>
      <c r="E30">
        <v>2.6265000000000001</v>
      </c>
      <c r="F30">
        <v>10.152699999999999</v>
      </c>
      <c r="G30">
        <v>7.5262000000000002</v>
      </c>
      <c r="H30">
        <v>1.0592999999999999</v>
      </c>
      <c r="I30">
        <v>2348.1918999999998</v>
      </c>
      <c r="J30">
        <v>2320</v>
      </c>
      <c r="K30">
        <v>304.56400000000002</v>
      </c>
      <c r="L30">
        <v>103.727</v>
      </c>
      <c r="M30">
        <v>73.611999999999995</v>
      </c>
    </row>
    <row r="31" spans="1:13" x14ac:dyDescent="0.25">
      <c r="A31" s="4">
        <v>41555</v>
      </c>
      <c r="B31">
        <v>7.77</v>
      </c>
      <c r="C31">
        <v>0.7782</v>
      </c>
      <c r="D31">
        <v>0.7782</v>
      </c>
      <c r="E31">
        <v>2.6320000000000001</v>
      </c>
      <c r="F31">
        <v>10.1694</v>
      </c>
      <c r="G31">
        <v>7.5373999999999999</v>
      </c>
      <c r="H31">
        <v>1.0483</v>
      </c>
      <c r="I31">
        <v>2366.4657999999999</v>
      </c>
      <c r="J31">
        <v>2320</v>
      </c>
      <c r="K31">
        <v>304.56400000000002</v>
      </c>
      <c r="L31">
        <v>80.796000000000006</v>
      </c>
      <c r="M31">
        <v>74.031999999999996</v>
      </c>
    </row>
    <row r="32" spans="1:13" x14ac:dyDescent="0.25">
      <c r="A32" s="4">
        <v>41556</v>
      </c>
      <c r="B32">
        <v>7.89</v>
      </c>
      <c r="C32">
        <v>1.5444</v>
      </c>
      <c r="D32">
        <v>1.5444</v>
      </c>
      <c r="E32">
        <v>2.6631</v>
      </c>
      <c r="F32">
        <v>10.196199999999999</v>
      </c>
      <c r="G32">
        <v>7.5331000000000001</v>
      </c>
      <c r="H32">
        <v>1.0483</v>
      </c>
      <c r="I32">
        <v>2403.0135</v>
      </c>
      <c r="J32">
        <v>2320</v>
      </c>
      <c r="K32">
        <v>304.56400000000002</v>
      </c>
      <c r="L32">
        <v>77.813000000000002</v>
      </c>
      <c r="M32">
        <v>74.573999999999998</v>
      </c>
    </row>
    <row r="33" spans="1:13" x14ac:dyDescent="0.25">
      <c r="A33" s="4">
        <v>41557</v>
      </c>
      <c r="B33">
        <v>7.97</v>
      </c>
      <c r="C33">
        <v>1.0139</v>
      </c>
      <c r="D33">
        <v>1.0139</v>
      </c>
      <c r="E33">
        <v>2.6814</v>
      </c>
      <c r="F33">
        <v>10.065300000000001</v>
      </c>
      <c r="G33">
        <v>7.3838999999999997</v>
      </c>
      <c r="H33">
        <v>1.0431999999999999</v>
      </c>
      <c r="I33">
        <v>2427.3787000000002</v>
      </c>
      <c r="J33">
        <v>2320</v>
      </c>
      <c r="K33">
        <v>304.56400000000002</v>
      </c>
      <c r="L33">
        <v>42.9</v>
      </c>
      <c r="M33">
        <v>74.893000000000001</v>
      </c>
    </row>
    <row r="34" spans="1:13" x14ac:dyDescent="0.25">
      <c r="A34" s="4">
        <v>41558</v>
      </c>
      <c r="B34">
        <v>8</v>
      </c>
      <c r="C34">
        <v>0.37640000000000001</v>
      </c>
      <c r="D34">
        <v>0.37640000000000001</v>
      </c>
      <c r="E34">
        <v>2.6871</v>
      </c>
      <c r="F34">
        <v>10.0379</v>
      </c>
      <c r="G34">
        <v>7.3507999999999996</v>
      </c>
      <c r="H34">
        <v>1.0431999999999999</v>
      </c>
      <c r="I34">
        <v>2436.5156000000002</v>
      </c>
      <c r="J34">
        <v>2320</v>
      </c>
      <c r="K34">
        <v>304.56400000000002</v>
      </c>
      <c r="L34">
        <v>43.027999999999999</v>
      </c>
      <c r="M34">
        <v>74.825999999999993</v>
      </c>
    </row>
    <row r="35" spans="1:13" x14ac:dyDescent="0.25">
      <c r="A35" s="4">
        <v>41561</v>
      </c>
      <c r="B35">
        <v>7.87</v>
      </c>
      <c r="C35">
        <v>-1.625</v>
      </c>
      <c r="D35">
        <v>-1.625</v>
      </c>
      <c r="E35">
        <v>2.6871</v>
      </c>
      <c r="F35">
        <v>9.9725999999999999</v>
      </c>
      <c r="G35">
        <v>7.2854999999999999</v>
      </c>
      <c r="H35">
        <v>1.0414000000000001</v>
      </c>
      <c r="I35">
        <v>2396.9222</v>
      </c>
      <c r="J35">
        <v>2320</v>
      </c>
      <c r="K35">
        <v>304.56400000000002</v>
      </c>
      <c r="L35">
        <v>43.036000000000001</v>
      </c>
      <c r="M35">
        <v>74.061999999999998</v>
      </c>
    </row>
    <row r="36" spans="1:13" x14ac:dyDescent="0.25">
      <c r="A36" s="4">
        <v>41562</v>
      </c>
      <c r="B36">
        <v>7.17</v>
      </c>
      <c r="C36">
        <v>-8.8945000000000007</v>
      </c>
      <c r="D36">
        <v>-8.8945000000000007</v>
      </c>
      <c r="E36">
        <v>2.7275999999999998</v>
      </c>
      <c r="F36">
        <v>9.9893000000000001</v>
      </c>
      <c r="G36">
        <v>7.2617000000000003</v>
      </c>
      <c r="H36">
        <v>1.0671999999999999</v>
      </c>
      <c r="I36">
        <v>2183.7271000000001</v>
      </c>
      <c r="J36">
        <v>2320</v>
      </c>
      <c r="K36">
        <v>304.56400000000002</v>
      </c>
      <c r="L36">
        <v>60.753</v>
      </c>
      <c r="M36">
        <v>73.606999999999999</v>
      </c>
    </row>
    <row r="37" spans="1:13" x14ac:dyDescent="0.25">
      <c r="A37" s="4">
        <v>41563</v>
      </c>
      <c r="B37">
        <v>7.47</v>
      </c>
      <c r="C37">
        <v>4.1840999999999999</v>
      </c>
      <c r="D37">
        <v>4.1840999999999999</v>
      </c>
      <c r="E37">
        <v>2.6633</v>
      </c>
      <c r="F37">
        <v>9.9701000000000004</v>
      </c>
      <c r="G37">
        <v>7.3068</v>
      </c>
      <c r="H37">
        <v>1.077</v>
      </c>
      <c r="I37">
        <v>2275.0965000000001</v>
      </c>
      <c r="J37">
        <v>2320</v>
      </c>
      <c r="K37">
        <v>304.56400000000002</v>
      </c>
      <c r="L37">
        <v>68.462000000000003</v>
      </c>
      <c r="M37">
        <v>72.653000000000006</v>
      </c>
    </row>
    <row r="38" spans="1:13" x14ac:dyDescent="0.25">
      <c r="A38" s="4">
        <v>41564</v>
      </c>
      <c r="B38">
        <v>7.35</v>
      </c>
      <c r="C38">
        <v>-1.6064000000000001</v>
      </c>
      <c r="D38">
        <v>-1.6064000000000001</v>
      </c>
      <c r="E38">
        <v>2.5893999999999999</v>
      </c>
      <c r="F38">
        <v>9.8617000000000008</v>
      </c>
      <c r="G38">
        <v>7.2722999999999995</v>
      </c>
      <c r="H38">
        <v>1.0740000000000001</v>
      </c>
      <c r="I38">
        <v>2238.5486999999998</v>
      </c>
      <c r="J38">
        <v>2320</v>
      </c>
      <c r="K38">
        <v>304.56400000000002</v>
      </c>
      <c r="L38">
        <v>60.252000000000002</v>
      </c>
      <c r="M38">
        <v>72.244</v>
      </c>
    </row>
    <row r="39" spans="1:13" x14ac:dyDescent="0.25">
      <c r="A39" s="4">
        <v>41565</v>
      </c>
      <c r="B39">
        <v>7</v>
      </c>
      <c r="C39">
        <v>-4.7618999999999998</v>
      </c>
      <c r="D39">
        <v>-4.7618999999999998</v>
      </c>
      <c r="E39">
        <v>2.5777000000000001</v>
      </c>
      <c r="F39">
        <v>9.8420000000000005</v>
      </c>
      <c r="G39">
        <v>7.2643000000000004</v>
      </c>
      <c r="H39">
        <v>1.0512999999999999</v>
      </c>
      <c r="I39">
        <v>2131.9512</v>
      </c>
      <c r="J39">
        <v>2320</v>
      </c>
      <c r="K39">
        <v>304.56400000000002</v>
      </c>
      <c r="L39">
        <v>64.099999999999994</v>
      </c>
      <c r="M39">
        <v>71.715999999999994</v>
      </c>
    </row>
    <row r="40" spans="1:13" x14ac:dyDescent="0.25">
      <c r="A40" s="4">
        <v>41568</v>
      </c>
      <c r="B40">
        <v>6.42</v>
      </c>
      <c r="C40">
        <v>-8.2857000000000003</v>
      </c>
      <c r="D40">
        <v>-8.2857000000000003</v>
      </c>
      <c r="E40">
        <v>2.6013999999999999</v>
      </c>
      <c r="F40">
        <v>9.8528000000000002</v>
      </c>
      <c r="G40">
        <v>7.2514000000000003</v>
      </c>
      <c r="H40">
        <v>1.0504</v>
      </c>
      <c r="I40">
        <v>1955.3037999999999</v>
      </c>
      <c r="J40">
        <v>2320</v>
      </c>
      <c r="K40">
        <v>304.56400000000002</v>
      </c>
      <c r="L40">
        <v>74.445999999999998</v>
      </c>
      <c r="M40">
        <v>73.962999999999994</v>
      </c>
    </row>
    <row r="41" spans="1:13" x14ac:dyDescent="0.25">
      <c r="A41" s="4">
        <v>41569</v>
      </c>
      <c r="B41">
        <v>6.55</v>
      </c>
      <c r="C41">
        <v>2.0249000000000001</v>
      </c>
      <c r="D41">
        <v>2.0249000000000001</v>
      </c>
      <c r="E41">
        <v>2.5124</v>
      </c>
      <c r="F41">
        <v>9.8254000000000001</v>
      </c>
      <c r="G41">
        <v>7.3129999999999997</v>
      </c>
      <c r="H41">
        <v>1.0454000000000001</v>
      </c>
      <c r="I41">
        <v>1994.8972000000001</v>
      </c>
      <c r="J41">
        <v>2320</v>
      </c>
      <c r="K41">
        <v>304.56400000000002</v>
      </c>
      <c r="L41">
        <v>75.238</v>
      </c>
      <c r="M41">
        <v>75.307000000000002</v>
      </c>
    </row>
    <row r="42" spans="1:13" x14ac:dyDescent="0.25">
      <c r="A42" s="4">
        <v>41570</v>
      </c>
      <c r="B42">
        <v>7.04</v>
      </c>
      <c r="C42">
        <v>7.4809000000000001</v>
      </c>
      <c r="D42">
        <v>7.4809000000000001</v>
      </c>
      <c r="E42">
        <v>2.5015999999999998</v>
      </c>
      <c r="F42">
        <v>9.8313000000000006</v>
      </c>
      <c r="G42">
        <v>7.3296999999999999</v>
      </c>
      <c r="H42">
        <v>1.034</v>
      </c>
      <c r="I42">
        <v>2144.1336999999999</v>
      </c>
      <c r="J42">
        <v>2320</v>
      </c>
      <c r="K42">
        <v>304.56400000000002</v>
      </c>
      <c r="L42">
        <v>89.522999999999996</v>
      </c>
      <c r="M42">
        <v>80.596000000000004</v>
      </c>
    </row>
    <row r="43" spans="1:13" x14ac:dyDescent="0.25">
      <c r="A43" s="4">
        <v>41571</v>
      </c>
      <c r="B43">
        <v>6.75</v>
      </c>
      <c r="C43">
        <v>-4.1193</v>
      </c>
      <c r="D43">
        <v>-4.1193</v>
      </c>
      <c r="E43">
        <v>2.5197000000000003</v>
      </c>
      <c r="F43">
        <v>9.8203999999999994</v>
      </c>
      <c r="G43">
        <v>7.3007</v>
      </c>
      <c r="H43">
        <v>1.0313000000000001</v>
      </c>
      <c r="I43">
        <v>2055.8101000000001</v>
      </c>
      <c r="J43">
        <v>2320</v>
      </c>
      <c r="K43">
        <v>304.56400000000002</v>
      </c>
      <c r="L43">
        <v>89.991</v>
      </c>
      <c r="M43">
        <v>80.602999999999994</v>
      </c>
    </row>
    <row r="44" spans="1:13" x14ac:dyDescent="0.25">
      <c r="A44" s="4">
        <v>41572</v>
      </c>
      <c r="B44">
        <v>6.79</v>
      </c>
      <c r="C44">
        <v>0.59260000000000002</v>
      </c>
      <c r="D44">
        <v>0.59260000000000002</v>
      </c>
      <c r="E44">
        <v>2.5087999999999999</v>
      </c>
      <c r="F44">
        <v>9.6483000000000008</v>
      </c>
      <c r="G44">
        <v>7.1395</v>
      </c>
      <c r="H44">
        <v>1.0291999999999999</v>
      </c>
      <c r="I44">
        <v>2067.9926</v>
      </c>
      <c r="J44">
        <v>2320</v>
      </c>
      <c r="K44">
        <v>304.56400000000002</v>
      </c>
      <c r="L44">
        <v>90.983999999999995</v>
      </c>
      <c r="M44">
        <v>81.057000000000002</v>
      </c>
    </row>
    <row r="45" spans="1:13" x14ac:dyDescent="0.25">
      <c r="A45" s="4">
        <v>41575</v>
      </c>
      <c r="B45">
        <v>7.39</v>
      </c>
      <c r="C45">
        <v>8.8365000000000009</v>
      </c>
      <c r="D45">
        <v>8.8365000000000009</v>
      </c>
      <c r="E45">
        <v>2.5232999999999999</v>
      </c>
      <c r="F45">
        <v>9.7636000000000003</v>
      </c>
      <c r="G45">
        <v>7.2403000000000004</v>
      </c>
      <c r="H45">
        <v>1.0444</v>
      </c>
      <c r="I45">
        <v>2250.7312999999999</v>
      </c>
      <c r="J45">
        <v>2320</v>
      </c>
      <c r="K45">
        <v>304.56400000000002</v>
      </c>
      <c r="L45">
        <v>92.423000000000002</v>
      </c>
      <c r="M45">
        <v>86.933999999999997</v>
      </c>
    </row>
    <row r="46" spans="1:13" x14ac:dyDescent="0.25">
      <c r="A46" s="4">
        <v>41576</v>
      </c>
      <c r="B46">
        <v>7.38</v>
      </c>
      <c r="C46">
        <v>-0.1353</v>
      </c>
      <c r="D46">
        <v>-0.1353</v>
      </c>
      <c r="E46">
        <v>2.5034000000000001</v>
      </c>
      <c r="F46">
        <v>9.7449999999999992</v>
      </c>
      <c r="G46">
        <v>7.2416</v>
      </c>
      <c r="H46">
        <v>1.0429999999999999</v>
      </c>
      <c r="I46">
        <v>2247.6857</v>
      </c>
      <c r="J46">
        <v>2320</v>
      </c>
      <c r="K46">
        <v>304.56400000000002</v>
      </c>
      <c r="L46">
        <v>89.578999999999994</v>
      </c>
      <c r="M46">
        <v>87.141000000000005</v>
      </c>
    </row>
    <row r="47" spans="1:13" x14ac:dyDescent="0.25">
      <c r="A47" s="4">
        <v>41577</v>
      </c>
      <c r="B47">
        <v>7.6</v>
      </c>
      <c r="C47">
        <v>2.9809999999999999</v>
      </c>
      <c r="D47">
        <v>2.9809999999999999</v>
      </c>
      <c r="E47">
        <v>2.5377999999999998</v>
      </c>
      <c r="F47">
        <v>9.7687000000000008</v>
      </c>
      <c r="G47">
        <v>7.2308000000000003</v>
      </c>
      <c r="H47">
        <v>1.0373000000000001</v>
      </c>
      <c r="I47">
        <v>2314.6898000000001</v>
      </c>
      <c r="J47">
        <v>2320</v>
      </c>
      <c r="K47">
        <v>304.56400000000002</v>
      </c>
      <c r="L47">
        <v>90.468000000000004</v>
      </c>
      <c r="M47">
        <v>88.412999999999997</v>
      </c>
    </row>
    <row r="48" spans="1:13" x14ac:dyDescent="0.25">
      <c r="A48" s="4">
        <v>41578</v>
      </c>
      <c r="B48">
        <v>7.5</v>
      </c>
      <c r="C48">
        <v>-1.3158000000000001</v>
      </c>
      <c r="D48">
        <v>-1.3158000000000001</v>
      </c>
      <c r="E48">
        <v>2.5541999999999998</v>
      </c>
      <c r="F48">
        <v>9.7853999999999992</v>
      </c>
      <c r="G48">
        <v>7.2312000000000003</v>
      </c>
      <c r="H48">
        <v>1.0381</v>
      </c>
      <c r="I48">
        <v>2284.2334000000001</v>
      </c>
      <c r="J48">
        <v>2320</v>
      </c>
      <c r="K48">
        <v>304.56400000000002</v>
      </c>
      <c r="L48">
        <v>85.652000000000001</v>
      </c>
      <c r="M48">
        <v>88.415999999999997</v>
      </c>
    </row>
    <row r="49" spans="1:13" x14ac:dyDescent="0.25">
      <c r="A49" s="4">
        <v>41579</v>
      </c>
      <c r="B49">
        <v>8.14</v>
      </c>
      <c r="C49">
        <v>8.5333000000000006</v>
      </c>
      <c r="D49">
        <v>8.5333000000000006</v>
      </c>
      <c r="E49">
        <v>2.6217999999999999</v>
      </c>
      <c r="F49">
        <v>9.7792999999999992</v>
      </c>
      <c r="G49">
        <v>7.1574999999999998</v>
      </c>
      <c r="H49">
        <v>1.0590999999999999</v>
      </c>
      <c r="I49">
        <v>2479.1545999999998</v>
      </c>
      <c r="J49">
        <v>2647</v>
      </c>
      <c r="K49">
        <v>304.56400000000002</v>
      </c>
      <c r="L49">
        <v>72.260000000000005</v>
      </c>
      <c r="M49">
        <v>92.902000000000001</v>
      </c>
    </row>
    <row r="50" spans="1:13" x14ac:dyDescent="0.25">
      <c r="A50" s="4">
        <v>41582</v>
      </c>
      <c r="B50">
        <v>8.36</v>
      </c>
      <c r="C50">
        <v>2.7027000000000001</v>
      </c>
      <c r="D50">
        <v>2.7027000000000001</v>
      </c>
      <c r="E50">
        <v>2.6034999999999999</v>
      </c>
      <c r="F50">
        <v>9.7666000000000004</v>
      </c>
      <c r="G50">
        <v>7.1630000000000003</v>
      </c>
      <c r="H50">
        <v>1.0524</v>
      </c>
      <c r="I50">
        <v>2546.1588000000002</v>
      </c>
      <c r="J50">
        <v>2647</v>
      </c>
      <c r="K50">
        <v>304.56400000000002</v>
      </c>
      <c r="L50">
        <v>72.159000000000006</v>
      </c>
      <c r="M50">
        <v>93.394999999999996</v>
      </c>
    </row>
    <row r="51" spans="1:13" x14ac:dyDescent="0.25">
      <c r="A51" s="4">
        <v>41583</v>
      </c>
      <c r="B51">
        <v>8.31</v>
      </c>
      <c r="C51">
        <v>-0.59809999999999997</v>
      </c>
      <c r="D51">
        <v>-0.59809999999999997</v>
      </c>
      <c r="E51">
        <v>2.6696</v>
      </c>
      <c r="F51">
        <v>9.7833000000000006</v>
      </c>
      <c r="G51">
        <v>7.1135999999999999</v>
      </c>
      <c r="H51">
        <v>1.0541</v>
      </c>
      <c r="I51">
        <v>2530.9306000000001</v>
      </c>
      <c r="J51">
        <v>2647</v>
      </c>
      <c r="K51">
        <v>304.56400000000002</v>
      </c>
      <c r="L51">
        <v>68.436999999999998</v>
      </c>
      <c r="M51">
        <v>81.013000000000005</v>
      </c>
    </row>
    <row r="52" spans="1:13" x14ac:dyDescent="0.25">
      <c r="A52" s="4">
        <v>41584</v>
      </c>
      <c r="B52">
        <v>7.7</v>
      </c>
      <c r="C52">
        <v>-7.3406000000000002</v>
      </c>
      <c r="D52">
        <v>-7.3406000000000002</v>
      </c>
      <c r="E52">
        <v>2.6421000000000001</v>
      </c>
      <c r="F52">
        <v>9.7424999999999997</v>
      </c>
      <c r="G52">
        <v>7.1003999999999996</v>
      </c>
      <c r="H52">
        <v>1.0467</v>
      </c>
      <c r="I52">
        <v>2345.1462999999999</v>
      </c>
      <c r="J52">
        <v>2647</v>
      </c>
      <c r="K52">
        <v>304.56400000000002</v>
      </c>
      <c r="L52">
        <v>79.778999999999996</v>
      </c>
      <c r="M52">
        <v>82.793999999999997</v>
      </c>
    </row>
    <row r="53" spans="1:13" x14ac:dyDescent="0.25">
      <c r="A53" s="4">
        <v>41585</v>
      </c>
      <c r="B53">
        <v>8.1300000000000008</v>
      </c>
      <c r="C53">
        <v>5.5844000000000005</v>
      </c>
      <c r="D53">
        <v>5.5844000000000005</v>
      </c>
      <c r="E53">
        <v>2.5998999999999999</v>
      </c>
      <c r="F53">
        <v>9.7941000000000003</v>
      </c>
      <c r="G53">
        <v>7.1942000000000004</v>
      </c>
      <c r="H53">
        <v>1.0188999999999999</v>
      </c>
      <c r="I53">
        <v>2476.1089999999999</v>
      </c>
      <c r="J53">
        <v>2647</v>
      </c>
      <c r="K53">
        <v>304.56400000000002</v>
      </c>
      <c r="L53">
        <v>82.266000000000005</v>
      </c>
      <c r="M53">
        <v>74.433000000000007</v>
      </c>
    </row>
    <row r="54" spans="1:13" x14ac:dyDescent="0.25">
      <c r="A54" s="4">
        <v>41586</v>
      </c>
      <c r="B54">
        <v>8.23</v>
      </c>
      <c r="C54">
        <v>1.23</v>
      </c>
      <c r="D54">
        <v>1.23</v>
      </c>
      <c r="E54">
        <v>2.7477</v>
      </c>
      <c r="F54">
        <v>9.7493999999999996</v>
      </c>
      <c r="G54">
        <v>7.0016999999999996</v>
      </c>
      <c r="H54">
        <v>1.0192000000000001</v>
      </c>
      <c r="I54">
        <v>2506.5654</v>
      </c>
      <c r="J54">
        <v>2647</v>
      </c>
      <c r="K54">
        <v>304.56400000000002</v>
      </c>
      <c r="L54">
        <v>72.381</v>
      </c>
      <c r="M54">
        <v>74.204999999999998</v>
      </c>
    </row>
    <row r="55" spans="1:13" x14ac:dyDescent="0.25">
      <c r="A55" s="4">
        <v>41589</v>
      </c>
      <c r="B55">
        <v>8.56</v>
      </c>
      <c r="C55">
        <v>4.0096999999999996</v>
      </c>
      <c r="D55">
        <v>4.0096999999999996</v>
      </c>
      <c r="E55">
        <v>2.7477</v>
      </c>
      <c r="F55">
        <v>9.8035999999999994</v>
      </c>
      <c r="G55">
        <v>7.0559000000000003</v>
      </c>
      <c r="H55">
        <v>1.0208999999999999</v>
      </c>
      <c r="I55">
        <v>2607.0717</v>
      </c>
      <c r="J55">
        <v>2647</v>
      </c>
      <c r="K55">
        <v>304.56400000000002</v>
      </c>
      <c r="L55">
        <v>73.244</v>
      </c>
      <c r="M55">
        <v>75.227999999999994</v>
      </c>
    </row>
    <row r="56" spans="1:13" x14ac:dyDescent="0.25">
      <c r="A56" s="4">
        <v>41590</v>
      </c>
      <c r="B56">
        <v>8.3699999999999992</v>
      </c>
      <c r="C56">
        <v>-2.2195999999999998</v>
      </c>
      <c r="D56">
        <v>-2.2195999999999998</v>
      </c>
      <c r="E56">
        <v>2.7728000000000002</v>
      </c>
      <c r="F56">
        <v>9.8330000000000002</v>
      </c>
      <c r="G56">
        <v>7.0601000000000003</v>
      </c>
      <c r="H56">
        <v>1.0179</v>
      </c>
      <c r="I56">
        <v>2549.2044999999998</v>
      </c>
      <c r="J56">
        <v>2647</v>
      </c>
      <c r="K56">
        <v>304.56400000000002</v>
      </c>
      <c r="L56">
        <v>75.539000000000001</v>
      </c>
      <c r="M56">
        <v>75.506</v>
      </c>
    </row>
    <row r="57" spans="1:13" x14ac:dyDescent="0.25">
      <c r="A57" s="4">
        <v>41591</v>
      </c>
      <c r="B57">
        <v>8.67</v>
      </c>
      <c r="C57">
        <v>3.5842000000000001</v>
      </c>
      <c r="D57">
        <v>3.5842000000000001</v>
      </c>
      <c r="E57">
        <v>2.6996000000000002</v>
      </c>
      <c r="F57">
        <v>9.8026</v>
      </c>
      <c r="G57">
        <v>7.1029999999999998</v>
      </c>
      <c r="H57">
        <v>1.0244</v>
      </c>
      <c r="I57">
        <v>2640.5738000000001</v>
      </c>
      <c r="J57">
        <v>2647</v>
      </c>
      <c r="K57">
        <v>304.56400000000002</v>
      </c>
      <c r="L57">
        <v>75.031000000000006</v>
      </c>
      <c r="M57">
        <v>75.478999999999999</v>
      </c>
    </row>
    <row r="58" spans="1:13" x14ac:dyDescent="0.25">
      <c r="A58" s="4">
        <v>41592</v>
      </c>
      <c r="B58">
        <v>8.69</v>
      </c>
      <c r="C58">
        <v>0.23069999999999999</v>
      </c>
      <c r="D58">
        <v>0.23069999999999999</v>
      </c>
      <c r="E58">
        <v>2.69</v>
      </c>
      <c r="F58">
        <v>9.7779000000000007</v>
      </c>
      <c r="G58">
        <v>7.0880000000000001</v>
      </c>
      <c r="H58">
        <v>1.0244</v>
      </c>
      <c r="I58">
        <v>2646.6651000000002</v>
      </c>
      <c r="J58">
        <v>2647</v>
      </c>
      <c r="K58">
        <v>304.56400000000002</v>
      </c>
      <c r="L58">
        <v>63.691000000000003</v>
      </c>
      <c r="M58">
        <v>72.412000000000006</v>
      </c>
    </row>
    <row r="59" spans="1:13" x14ac:dyDescent="0.25">
      <c r="A59" s="4">
        <v>41593</v>
      </c>
      <c r="B59">
        <v>9.0299999999999994</v>
      </c>
      <c r="C59">
        <v>3.9125000000000001</v>
      </c>
      <c r="D59">
        <v>3.9125000000000001</v>
      </c>
      <c r="E59">
        <v>2.7033</v>
      </c>
      <c r="F59">
        <v>9.8274000000000008</v>
      </c>
      <c r="G59">
        <v>7.1241000000000003</v>
      </c>
      <c r="H59">
        <v>1.0310999999999999</v>
      </c>
      <c r="I59">
        <v>2750.2170000000001</v>
      </c>
      <c r="J59">
        <v>2647</v>
      </c>
      <c r="K59">
        <v>304.56400000000002</v>
      </c>
      <c r="L59">
        <v>65.144999999999996</v>
      </c>
      <c r="M59">
        <v>72.787999999999997</v>
      </c>
    </row>
    <row r="60" spans="1:13" x14ac:dyDescent="0.25">
      <c r="A60" s="4">
        <v>41596</v>
      </c>
      <c r="B60">
        <v>8.7100000000000009</v>
      </c>
      <c r="C60">
        <v>-3.5436999999999999</v>
      </c>
      <c r="D60">
        <v>-3.5436999999999999</v>
      </c>
      <c r="E60">
        <v>2.6657999999999999</v>
      </c>
      <c r="F60">
        <v>9.8536000000000001</v>
      </c>
      <c r="G60">
        <v>7.1878000000000002</v>
      </c>
      <c r="H60">
        <v>1.0462</v>
      </c>
      <c r="I60">
        <v>2652.7564000000002</v>
      </c>
      <c r="J60">
        <v>2647</v>
      </c>
      <c r="K60">
        <v>304.56400000000002</v>
      </c>
      <c r="L60">
        <v>69.210999999999999</v>
      </c>
      <c r="M60">
        <v>73.834999999999994</v>
      </c>
    </row>
    <row r="61" spans="1:13" x14ac:dyDescent="0.25">
      <c r="A61" s="4">
        <v>41597</v>
      </c>
      <c r="B61">
        <v>8.7100000000000009</v>
      </c>
      <c r="C61">
        <v>0</v>
      </c>
      <c r="D61">
        <v>0</v>
      </c>
      <c r="E61">
        <v>2.7069000000000001</v>
      </c>
      <c r="F61">
        <v>9.8704000000000001</v>
      </c>
      <c r="G61">
        <v>7.1635</v>
      </c>
      <c r="H61">
        <v>1.0518000000000001</v>
      </c>
      <c r="I61">
        <v>2652.7564000000002</v>
      </c>
      <c r="J61">
        <v>2647</v>
      </c>
      <c r="K61">
        <v>304.56400000000002</v>
      </c>
      <c r="L61">
        <v>49.319000000000003</v>
      </c>
      <c r="M61">
        <v>73.757999999999996</v>
      </c>
    </row>
    <row r="62" spans="1:13" x14ac:dyDescent="0.25">
      <c r="A62" s="4">
        <v>41598</v>
      </c>
      <c r="B62">
        <v>9.44</v>
      </c>
      <c r="C62">
        <v>8.3811999999999998</v>
      </c>
      <c r="D62">
        <v>8.3811999999999998</v>
      </c>
      <c r="E62">
        <v>2.7987000000000002</v>
      </c>
      <c r="F62">
        <v>9.8932000000000002</v>
      </c>
      <c r="G62">
        <v>7.0945</v>
      </c>
      <c r="H62">
        <v>1.0397000000000001</v>
      </c>
      <c r="I62">
        <v>2875.0884000000001</v>
      </c>
      <c r="J62">
        <v>2647</v>
      </c>
      <c r="K62">
        <v>304.56400000000002</v>
      </c>
      <c r="L62">
        <v>57.624000000000002</v>
      </c>
      <c r="M62">
        <v>77.277000000000001</v>
      </c>
    </row>
    <row r="63" spans="1:13" x14ac:dyDescent="0.25">
      <c r="A63" s="4">
        <v>41599</v>
      </c>
      <c r="B63">
        <v>9.17</v>
      </c>
      <c r="C63">
        <v>-2.8601999999999999</v>
      </c>
      <c r="D63">
        <v>-2.8601999999999999</v>
      </c>
      <c r="E63">
        <v>2.7842000000000002</v>
      </c>
      <c r="F63">
        <v>9.8705999999999996</v>
      </c>
      <c r="G63">
        <v>7.0862999999999996</v>
      </c>
      <c r="H63">
        <v>1.0322</v>
      </c>
      <c r="I63">
        <v>2792.8560000000002</v>
      </c>
      <c r="J63">
        <v>2647</v>
      </c>
      <c r="K63">
        <v>304.56400000000002</v>
      </c>
      <c r="L63">
        <v>62.683</v>
      </c>
      <c r="M63">
        <v>77.978999999999999</v>
      </c>
    </row>
    <row r="64" spans="1:13" x14ac:dyDescent="0.25">
      <c r="A64" s="4">
        <v>41600</v>
      </c>
      <c r="B64">
        <v>8.8699999999999992</v>
      </c>
      <c r="C64">
        <v>-3.2715000000000001</v>
      </c>
      <c r="D64">
        <v>-3.2715000000000001</v>
      </c>
      <c r="E64">
        <v>2.7427000000000001</v>
      </c>
      <c r="F64">
        <v>9.8345000000000002</v>
      </c>
      <c r="G64">
        <v>7.0918000000000001</v>
      </c>
      <c r="H64">
        <v>1.0262</v>
      </c>
      <c r="I64">
        <v>2701.4866999999999</v>
      </c>
      <c r="J64">
        <v>2647</v>
      </c>
      <c r="K64">
        <v>304.56400000000002</v>
      </c>
      <c r="L64">
        <v>64.522000000000006</v>
      </c>
      <c r="M64">
        <v>78.564999999999998</v>
      </c>
    </row>
    <row r="65" spans="1:13" x14ac:dyDescent="0.25">
      <c r="A65" s="4">
        <v>41603</v>
      </c>
      <c r="B65">
        <v>9.19</v>
      </c>
      <c r="C65">
        <v>3.6076999999999999</v>
      </c>
      <c r="D65">
        <v>3.6076999999999999</v>
      </c>
      <c r="E65">
        <v>2.7282999999999999</v>
      </c>
      <c r="F65">
        <v>9.8370999999999995</v>
      </c>
      <c r="G65">
        <v>7.1086999999999998</v>
      </c>
      <c r="H65">
        <v>1.0239</v>
      </c>
      <c r="I65">
        <v>2798.9472999999998</v>
      </c>
      <c r="J65">
        <v>2647</v>
      </c>
      <c r="K65">
        <v>304.56400000000002</v>
      </c>
      <c r="L65">
        <v>64.325999999999993</v>
      </c>
      <c r="M65">
        <v>73.02</v>
      </c>
    </row>
    <row r="66" spans="1:13" x14ac:dyDescent="0.25">
      <c r="A66" s="4">
        <v>41604</v>
      </c>
      <c r="B66">
        <v>9.36</v>
      </c>
      <c r="C66">
        <v>1.8498000000000001</v>
      </c>
      <c r="D66">
        <v>1.8498000000000001</v>
      </c>
      <c r="E66">
        <v>2.7077</v>
      </c>
      <c r="F66">
        <v>9.8543000000000003</v>
      </c>
      <c r="G66">
        <v>7.1466000000000003</v>
      </c>
      <c r="H66">
        <v>1.0331999999999999</v>
      </c>
      <c r="I66">
        <v>2850.7233000000001</v>
      </c>
      <c r="J66">
        <v>2647</v>
      </c>
      <c r="K66">
        <v>304.56400000000002</v>
      </c>
      <c r="L66">
        <v>62.831000000000003</v>
      </c>
      <c r="M66">
        <v>72.397999999999996</v>
      </c>
    </row>
    <row r="67" spans="1:13" x14ac:dyDescent="0.25">
      <c r="A67" s="4">
        <v>41605</v>
      </c>
      <c r="B67">
        <v>10.08</v>
      </c>
      <c r="C67">
        <v>7.6923000000000004</v>
      </c>
      <c r="D67">
        <v>7.6923000000000004</v>
      </c>
      <c r="E67">
        <v>2.7372999999999998</v>
      </c>
      <c r="F67">
        <v>9.8507999999999996</v>
      </c>
      <c r="G67">
        <v>7.1135000000000002</v>
      </c>
      <c r="H67">
        <v>1.0370999999999999</v>
      </c>
      <c r="I67">
        <v>3070.0097000000001</v>
      </c>
      <c r="J67">
        <v>2647</v>
      </c>
      <c r="K67">
        <v>304.56400000000002</v>
      </c>
      <c r="L67">
        <v>71.747</v>
      </c>
      <c r="M67">
        <v>74.635999999999996</v>
      </c>
    </row>
    <row r="68" spans="1:13" x14ac:dyDescent="0.25">
      <c r="A68" s="4">
        <v>41607</v>
      </c>
      <c r="B68">
        <v>10.19</v>
      </c>
      <c r="C68">
        <v>1.0912999999999999</v>
      </c>
      <c r="D68">
        <v>1.0912999999999999</v>
      </c>
      <c r="E68">
        <v>2.7444999999999999</v>
      </c>
      <c r="F68">
        <v>9.8590999999999998</v>
      </c>
      <c r="G68">
        <v>7.1146000000000003</v>
      </c>
      <c r="H68">
        <v>1.0361</v>
      </c>
      <c r="I68">
        <v>3103.5118000000002</v>
      </c>
      <c r="J68">
        <v>2647</v>
      </c>
      <c r="K68">
        <v>304.56400000000002</v>
      </c>
      <c r="L68">
        <v>70.531999999999996</v>
      </c>
      <c r="M68">
        <v>72.307000000000002</v>
      </c>
    </row>
    <row r="69" spans="1:13" x14ac:dyDescent="0.25">
      <c r="A69" s="4">
        <v>41610</v>
      </c>
      <c r="B69">
        <v>10.01</v>
      </c>
      <c r="C69">
        <v>-1.7664</v>
      </c>
      <c r="D69">
        <v>-1.7664</v>
      </c>
      <c r="E69">
        <v>2.7951000000000001</v>
      </c>
      <c r="F69">
        <v>9.8924000000000003</v>
      </c>
      <c r="G69">
        <v>7.0972999999999997</v>
      </c>
      <c r="H69">
        <v>1.0167999999999999</v>
      </c>
      <c r="I69">
        <v>3048.6902</v>
      </c>
      <c r="J69">
        <v>2647</v>
      </c>
      <c r="K69">
        <v>304.56400000000002</v>
      </c>
      <c r="L69">
        <v>66.959000000000003</v>
      </c>
      <c r="M69">
        <v>66.203999999999994</v>
      </c>
    </row>
    <row r="70" spans="1:13" x14ac:dyDescent="0.25">
      <c r="A70" s="4">
        <v>41611</v>
      </c>
      <c r="B70">
        <v>10.11</v>
      </c>
      <c r="C70">
        <v>0.999</v>
      </c>
      <c r="D70">
        <v>0.999</v>
      </c>
      <c r="E70">
        <v>2.7824999999999998</v>
      </c>
      <c r="F70">
        <v>9.9162999999999997</v>
      </c>
      <c r="G70">
        <v>7.1337999999999999</v>
      </c>
      <c r="H70">
        <v>1.0121</v>
      </c>
      <c r="I70">
        <v>3079.1466</v>
      </c>
      <c r="J70">
        <v>2647</v>
      </c>
      <c r="K70">
        <v>304.56400000000002</v>
      </c>
      <c r="L70">
        <v>66.424000000000007</v>
      </c>
      <c r="M70">
        <v>66.206000000000003</v>
      </c>
    </row>
    <row r="71" spans="1:13" x14ac:dyDescent="0.25">
      <c r="A71" s="4">
        <v>41612</v>
      </c>
      <c r="B71">
        <v>9.66</v>
      </c>
      <c r="C71">
        <v>-4.4509999999999996</v>
      </c>
      <c r="D71">
        <v>-4.4509999999999996</v>
      </c>
      <c r="E71">
        <v>2.8342000000000001</v>
      </c>
      <c r="F71">
        <v>9.9236000000000004</v>
      </c>
      <c r="G71">
        <v>7.0894000000000004</v>
      </c>
      <c r="H71">
        <v>1.0148999999999999</v>
      </c>
      <c r="I71">
        <v>2942.0925999999999</v>
      </c>
      <c r="J71">
        <v>2647</v>
      </c>
      <c r="K71">
        <v>304.56400000000002</v>
      </c>
      <c r="L71">
        <v>61.35</v>
      </c>
      <c r="M71">
        <v>66.144999999999996</v>
      </c>
    </row>
    <row r="72" spans="1:13" x14ac:dyDescent="0.25">
      <c r="A72" s="4">
        <v>41613</v>
      </c>
      <c r="B72">
        <v>8.85</v>
      </c>
      <c r="C72">
        <v>-8.3850999999999996</v>
      </c>
      <c r="D72">
        <v>-8.3850999999999996</v>
      </c>
      <c r="E72">
        <v>2.8717000000000001</v>
      </c>
      <c r="F72">
        <v>9.9469999999999992</v>
      </c>
      <c r="G72">
        <v>7.0754000000000001</v>
      </c>
      <c r="H72">
        <v>1.0277000000000001</v>
      </c>
      <c r="I72">
        <v>2695.9132</v>
      </c>
      <c r="J72">
        <v>2647</v>
      </c>
      <c r="K72">
        <v>304.62299999999999</v>
      </c>
      <c r="L72">
        <v>77.177000000000007</v>
      </c>
      <c r="M72">
        <v>70.772000000000006</v>
      </c>
    </row>
    <row r="73" spans="1:13" x14ac:dyDescent="0.25">
      <c r="A73" s="4">
        <v>41614</v>
      </c>
      <c r="B73">
        <v>8.08</v>
      </c>
      <c r="C73">
        <v>-8.7005999999999997</v>
      </c>
      <c r="D73">
        <v>-8.7005999999999997</v>
      </c>
      <c r="E73">
        <v>2.8552999999999997</v>
      </c>
      <c r="F73">
        <v>9.8912999999999993</v>
      </c>
      <c r="G73">
        <v>7.0359999999999996</v>
      </c>
      <c r="H73">
        <v>0.99480000000000002</v>
      </c>
      <c r="I73">
        <v>2461.3535000000002</v>
      </c>
      <c r="J73">
        <v>2647</v>
      </c>
      <c r="K73">
        <v>304.62299999999999</v>
      </c>
      <c r="L73">
        <v>89.56</v>
      </c>
      <c r="M73">
        <v>76.894999999999996</v>
      </c>
    </row>
    <row r="74" spans="1:13" x14ac:dyDescent="0.25">
      <c r="A74" s="4">
        <v>41617</v>
      </c>
      <c r="B74">
        <v>8.43</v>
      </c>
      <c r="C74">
        <v>4.3316999999999997</v>
      </c>
      <c r="D74">
        <v>4.3316999999999997</v>
      </c>
      <c r="E74">
        <v>2.8388999999999998</v>
      </c>
      <c r="F74">
        <v>9.8939000000000004</v>
      </c>
      <c r="G74">
        <v>7.0549999999999997</v>
      </c>
      <c r="H74">
        <v>1.0082</v>
      </c>
      <c r="I74">
        <v>2567.9715000000001</v>
      </c>
      <c r="J74">
        <v>2647</v>
      </c>
      <c r="K74">
        <v>304.62299999999999</v>
      </c>
      <c r="L74">
        <v>90.787000000000006</v>
      </c>
      <c r="M74">
        <v>73.861000000000004</v>
      </c>
    </row>
    <row r="75" spans="1:13" x14ac:dyDescent="0.25">
      <c r="A75" s="4">
        <v>41618</v>
      </c>
      <c r="B75">
        <v>8.73</v>
      </c>
      <c r="C75">
        <v>3.5587</v>
      </c>
      <c r="D75">
        <v>3.5587</v>
      </c>
      <c r="E75">
        <v>2.8006000000000002</v>
      </c>
      <c r="F75">
        <v>9.8939000000000004</v>
      </c>
      <c r="G75">
        <v>7.0932000000000004</v>
      </c>
      <c r="H75">
        <v>1.0058</v>
      </c>
      <c r="I75">
        <v>2659.3584000000001</v>
      </c>
      <c r="J75">
        <v>2647</v>
      </c>
      <c r="K75">
        <v>304.62299999999999</v>
      </c>
      <c r="L75">
        <v>92.867000000000004</v>
      </c>
      <c r="M75">
        <v>74.39</v>
      </c>
    </row>
    <row r="76" spans="1:13" x14ac:dyDescent="0.25">
      <c r="A76" s="4">
        <v>41619</v>
      </c>
      <c r="B76">
        <v>8.48</v>
      </c>
      <c r="C76">
        <v>-2.8637000000000001</v>
      </c>
      <c r="D76">
        <v>-2.8637000000000001</v>
      </c>
      <c r="E76">
        <v>2.8534999999999999</v>
      </c>
      <c r="F76">
        <v>9.9392999999999994</v>
      </c>
      <c r="G76">
        <v>7.0857999999999999</v>
      </c>
      <c r="H76">
        <v>1.0117</v>
      </c>
      <c r="I76">
        <v>2583.2026999999998</v>
      </c>
      <c r="J76">
        <v>2647</v>
      </c>
      <c r="K76">
        <v>304.62299999999999</v>
      </c>
      <c r="L76">
        <v>78.805000000000007</v>
      </c>
      <c r="M76">
        <v>74.727000000000004</v>
      </c>
    </row>
    <row r="77" spans="1:13" x14ac:dyDescent="0.25">
      <c r="A77" s="4">
        <v>41620</v>
      </c>
      <c r="B77">
        <v>8.5500000000000007</v>
      </c>
      <c r="C77">
        <v>0.82550000000000001</v>
      </c>
      <c r="D77">
        <v>0.82550000000000001</v>
      </c>
      <c r="E77">
        <v>2.8773</v>
      </c>
      <c r="F77">
        <v>9.9761000000000006</v>
      </c>
      <c r="G77">
        <v>7.0987999999999998</v>
      </c>
      <c r="H77">
        <v>1.0094000000000001</v>
      </c>
      <c r="I77">
        <v>2604.5263</v>
      </c>
      <c r="J77">
        <v>2647</v>
      </c>
      <c r="K77">
        <v>304.62299999999999</v>
      </c>
      <c r="L77">
        <v>78.491</v>
      </c>
      <c r="M77">
        <v>74.549000000000007</v>
      </c>
    </row>
    <row r="78" spans="1:13" x14ac:dyDescent="0.25">
      <c r="A78" s="4">
        <v>41621</v>
      </c>
      <c r="B78">
        <v>8.57</v>
      </c>
      <c r="C78">
        <v>0.2339</v>
      </c>
      <c r="D78">
        <v>0.2339</v>
      </c>
      <c r="E78">
        <v>2.8646000000000003</v>
      </c>
      <c r="F78">
        <v>9.9780999999999995</v>
      </c>
      <c r="G78">
        <v>7.1135000000000002</v>
      </c>
      <c r="H78">
        <v>1.0004</v>
      </c>
      <c r="I78">
        <v>2610.6187</v>
      </c>
      <c r="J78">
        <v>2647</v>
      </c>
      <c r="K78">
        <v>304.62299999999999</v>
      </c>
      <c r="L78">
        <v>79.373000000000005</v>
      </c>
      <c r="M78">
        <v>70.582999999999998</v>
      </c>
    </row>
    <row r="79" spans="1:13" x14ac:dyDescent="0.25">
      <c r="A79" s="4">
        <v>41624</v>
      </c>
      <c r="B79">
        <v>8.48</v>
      </c>
      <c r="C79">
        <v>-1.0502</v>
      </c>
      <c r="D79">
        <v>-1.0502</v>
      </c>
      <c r="E79">
        <v>2.8784000000000001</v>
      </c>
      <c r="F79">
        <v>9.9303000000000008</v>
      </c>
      <c r="G79">
        <v>7.0518999999999998</v>
      </c>
      <c r="H79">
        <v>1.0093000000000001</v>
      </c>
      <c r="I79">
        <v>2583.2026999999998</v>
      </c>
      <c r="J79">
        <v>2647</v>
      </c>
      <c r="K79">
        <v>304.62299999999999</v>
      </c>
      <c r="L79">
        <v>77.84</v>
      </c>
      <c r="M79">
        <v>70.242999999999995</v>
      </c>
    </row>
    <row r="80" spans="1:13" x14ac:dyDescent="0.25">
      <c r="A80" s="4">
        <v>41625</v>
      </c>
      <c r="B80">
        <v>8.1999999999999993</v>
      </c>
      <c r="C80">
        <v>-3.3018999999999998</v>
      </c>
      <c r="D80">
        <v>-3.3018999999999998</v>
      </c>
      <c r="E80">
        <v>2.8353999999999999</v>
      </c>
      <c r="F80">
        <v>9.9168000000000003</v>
      </c>
      <c r="G80">
        <v>7.0814000000000004</v>
      </c>
      <c r="H80">
        <v>1.0145</v>
      </c>
      <c r="I80">
        <v>2497.9081999999999</v>
      </c>
      <c r="J80">
        <v>2647</v>
      </c>
      <c r="K80">
        <v>304.62299999999999</v>
      </c>
      <c r="L80">
        <v>76.801000000000002</v>
      </c>
      <c r="M80">
        <v>70.960999999999999</v>
      </c>
    </row>
    <row r="81" spans="1:13" x14ac:dyDescent="0.25">
      <c r="A81" s="4">
        <v>41626</v>
      </c>
      <c r="B81">
        <v>8.26</v>
      </c>
      <c r="C81">
        <v>0.73170000000000002</v>
      </c>
      <c r="D81">
        <v>0.73170000000000002</v>
      </c>
      <c r="E81">
        <v>2.8931</v>
      </c>
      <c r="F81">
        <v>9.8414000000000001</v>
      </c>
      <c r="G81">
        <v>6.9482999999999997</v>
      </c>
      <c r="H81">
        <v>1.0108999999999999</v>
      </c>
      <c r="I81">
        <v>2516.1855999999998</v>
      </c>
      <c r="J81">
        <v>2647</v>
      </c>
      <c r="K81">
        <v>304.62299999999999</v>
      </c>
      <c r="L81">
        <v>64.966999999999999</v>
      </c>
      <c r="M81">
        <v>66.974000000000004</v>
      </c>
    </row>
    <row r="82" spans="1:13" x14ac:dyDescent="0.25">
      <c r="A82" s="4">
        <v>41627</v>
      </c>
      <c r="B82">
        <v>7.96</v>
      </c>
      <c r="C82">
        <v>-3.6320000000000001</v>
      </c>
      <c r="D82">
        <v>-3.6320000000000001</v>
      </c>
      <c r="E82">
        <v>2.9291</v>
      </c>
      <c r="F82">
        <v>9.8331999999999997</v>
      </c>
      <c r="G82">
        <v>6.9040999999999997</v>
      </c>
      <c r="H82">
        <v>1.0125</v>
      </c>
      <c r="I82">
        <v>2424.7986999999998</v>
      </c>
      <c r="J82">
        <v>2647</v>
      </c>
      <c r="K82">
        <v>304.62299999999999</v>
      </c>
      <c r="L82">
        <v>46.222999999999999</v>
      </c>
      <c r="M82">
        <v>65.974999999999994</v>
      </c>
    </row>
    <row r="83" spans="1:13" x14ac:dyDescent="0.25">
      <c r="A83" s="4">
        <v>41628</v>
      </c>
      <c r="B83">
        <v>8.32</v>
      </c>
      <c r="C83">
        <v>4.5225999999999997</v>
      </c>
      <c r="D83">
        <v>4.5225999999999997</v>
      </c>
      <c r="E83">
        <v>2.8885999999999998</v>
      </c>
      <c r="F83">
        <v>9.7996999999999996</v>
      </c>
      <c r="G83">
        <v>6.9111000000000002</v>
      </c>
      <c r="H83">
        <v>1.0098</v>
      </c>
      <c r="I83">
        <v>2534.4630000000002</v>
      </c>
      <c r="J83">
        <v>2647</v>
      </c>
      <c r="K83">
        <v>304.62299999999999</v>
      </c>
      <c r="L83">
        <v>46.795999999999999</v>
      </c>
      <c r="M83">
        <v>67.242999999999995</v>
      </c>
    </row>
    <row r="84" spans="1:13" x14ac:dyDescent="0.25">
      <c r="A84" s="4">
        <v>41631</v>
      </c>
      <c r="B84">
        <v>8.7799999999999994</v>
      </c>
      <c r="C84">
        <v>5.5288000000000004</v>
      </c>
      <c r="D84">
        <v>5.5288000000000004</v>
      </c>
      <c r="E84">
        <v>2.9274</v>
      </c>
      <c r="F84">
        <v>9.7890999999999995</v>
      </c>
      <c r="G84">
        <v>6.8616999999999999</v>
      </c>
      <c r="H84">
        <v>1.0116000000000001</v>
      </c>
      <c r="I84">
        <v>2674.5895</v>
      </c>
      <c r="J84">
        <v>2647</v>
      </c>
      <c r="K84">
        <v>304.62299999999999</v>
      </c>
      <c r="L84">
        <v>52.332999999999998</v>
      </c>
      <c r="M84">
        <v>68.156000000000006</v>
      </c>
    </row>
    <row r="85" spans="1:13" x14ac:dyDescent="0.25">
      <c r="A85" s="4">
        <v>41632</v>
      </c>
      <c r="B85">
        <v>8.75</v>
      </c>
      <c r="C85">
        <v>-0.3417</v>
      </c>
      <c r="D85">
        <v>-0.3417</v>
      </c>
      <c r="E85">
        <v>2.9775</v>
      </c>
      <c r="F85">
        <v>9.7736000000000001</v>
      </c>
      <c r="G85">
        <v>6.7961</v>
      </c>
      <c r="H85">
        <v>1.0111000000000001</v>
      </c>
      <c r="I85">
        <v>2665.4508999999998</v>
      </c>
      <c r="J85">
        <v>2647</v>
      </c>
      <c r="K85">
        <v>304.62299999999999</v>
      </c>
      <c r="L85">
        <v>49.334000000000003</v>
      </c>
      <c r="M85">
        <v>67.789000000000001</v>
      </c>
    </row>
    <row r="86" spans="1:13" x14ac:dyDescent="0.25">
      <c r="A86" s="4">
        <v>41634</v>
      </c>
      <c r="B86">
        <v>8.9700000000000006</v>
      </c>
      <c r="C86">
        <v>2.5143</v>
      </c>
      <c r="D86">
        <v>2.5143</v>
      </c>
      <c r="E86">
        <v>2.9904999999999999</v>
      </c>
      <c r="F86">
        <v>9.7690000000000001</v>
      </c>
      <c r="G86">
        <v>6.7785000000000002</v>
      </c>
      <c r="H86">
        <v>1.0144</v>
      </c>
      <c r="I86">
        <v>2732.4679000000001</v>
      </c>
      <c r="J86">
        <v>2647</v>
      </c>
      <c r="K86">
        <v>304.62299999999999</v>
      </c>
      <c r="L86">
        <v>50.643000000000001</v>
      </c>
      <c r="M86">
        <v>67.38</v>
      </c>
    </row>
    <row r="87" spans="1:13" x14ac:dyDescent="0.25">
      <c r="A87" s="4">
        <v>41635</v>
      </c>
      <c r="B87">
        <v>9.01</v>
      </c>
      <c r="C87">
        <v>0.44590000000000002</v>
      </c>
      <c r="D87">
        <v>0.44590000000000002</v>
      </c>
      <c r="E87">
        <v>3</v>
      </c>
      <c r="F87">
        <v>9.7684999999999995</v>
      </c>
      <c r="G87">
        <v>6.7684999999999995</v>
      </c>
      <c r="H87">
        <v>1.0141</v>
      </c>
      <c r="I87">
        <v>2744.6527999999998</v>
      </c>
      <c r="J87">
        <v>2647</v>
      </c>
      <c r="K87">
        <v>304.62299999999999</v>
      </c>
      <c r="L87">
        <v>50.615000000000002</v>
      </c>
      <c r="M87">
        <v>67.385999999999996</v>
      </c>
    </row>
    <row r="88" spans="1:13" x14ac:dyDescent="0.25">
      <c r="A88" s="4">
        <v>41638</v>
      </c>
      <c r="B88">
        <v>9</v>
      </c>
      <c r="C88">
        <v>-0.111</v>
      </c>
      <c r="D88">
        <v>-0.111</v>
      </c>
      <c r="E88">
        <v>2.9702999999999999</v>
      </c>
      <c r="F88">
        <v>9.7973999999999997</v>
      </c>
      <c r="G88">
        <v>6.8270999999999997</v>
      </c>
      <c r="H88">
        <v>1.0225</v>
      </c>
      <c r="I88">
        <v>2741.6066000000001</v>
      </c>
      <c r="J88">
        <v>2647</v>
      </c>
      <c r="K88">
        <v>304.62299999999999</v>
      </c>
      <c r="L88">
        <v>49.887</v>
      </c>
      <c r="M88">
        <v>66.396000000000001</v>
      </c>
    </row>
    <row r="89" spans="1:13" x14ac:dyDescent="0.25">
      <c r="A89" s="4">
        <v>41639</v>
      </c>
      <c r="B89">
        <v>9.15</v>
      </c>
      <c r="C89">
        <v>1.6667000000000001</v>
      </c>
      <c r="D89">
        <v>1.6667000000000001</v>
      </c>
      <c r="E89">
        <v>3.0282</v>
      </c>
      <c r="F89">
        <v>9.7740000000000009</v>
      </c>
      <c r="G89">
        <v>6.7458999999999998</v>
      </c>
      <c r="H89">
        <v>1.0329999999999999</v>
      </c>
      <c r="I89">
        <v>2787.3</v>
      </c>
      <c r="J89">
        <v>2647</v>
      </c>
      <c r="K89">
        <v>304.62299999999999</v>
      </c>
      <c r="L89">
        <v>43.646999999999998</v>
      </c>
      <c r="M89">
        <v>65.614000000000004</v>
      </c>
    </row>
    <row r="90" spans="1:13" x14ac:dyDescent="0.25">
      <c r="A90" s="4">
        <v>41641</v>
      </c>
      <c r="B90">
        <v>8.8800000000000008</v>
      </c>
      <c r="C90">
        <v>-2.9508000000000001</v>
      </c>
      <c r="D90">
        <v>-2.9508000000000001</v>
      </c>
      <c r="E90">
        <v>2.9889999999999999</v>
      </c>
      <c r="F90">
        <v>10.567399999999999</v>
      </c>
      <c r="G90">
        <v>7.5783000000000005</v>
      </c>
      <c r="H90">
        <v>1.0388999999999999</v>
      </c>
      <c r="I90">
        <v>2705.0518000000002</v>
      </c>
      <c r="J90">
        <v>2647</v>
      </c>
      <c r="K90">
        <v>304.62299999999999</v>
      </c>
      <c r="L90">
        <v>49.235999999999997</v>
      </c>
      <c r="M90">
        <v>66.295000000000002</v>
      </c>
    </row>
    <row r="91" spans="1:13" x14ac:dyDescent="0.25">
      <c r="A91" s="4">
        <v>41642</v>
      </c>
      <c r="B91">
        <v>8.74</v>
      </c>
      <c r="C91">
        <v>-1.5766</v>
      </c>
      <c r="D91">
        <v>-1.5766</v>
      </c>
      <c r="E91">
        <v>2.9948000000000001</v>
      </c>
      <c r="F91">
        <v>10.616300000000001</v>
      </c>
      <c r="G91">
        <v>7.6215000000000002</v>
      </c>
      <c r="H91">
        <v>1.0394000000000001</v>
      </c>
      <c r="I91">
        <v>2662.4045999999998</v>
      </c>
      <c r="J91">
        <v>2647</v>
      </c>
      <c r="K91">
        <v>304.62299999999999</v>
      </c>
      <c r="L91">
        <v>43.988999999999997</v>
      </c>
      <c r="M91">
        <v>61.637</v>
      </c>
    </row>
    <row r="92" spans="1:13" x14ac:dyDescent="0.25">
      <c r="A92" s="4">
        <v>41645</v>
      </c>
      <c r="B92">
        <v>8.67</v>
      </c>
      <c r="C92">
        <v>-0.80089999999999995</v>
      </c>
      <c r="D92">
        <v>-0.80089999999999995</v>
      </c>
      <c r="E92">
        <v>2.9576000000000002</v>
      </c>
      <c r="F92">
        <v>10.538600000000001</v>
      </c>
      <c r="G92">
        <v>7.5809999999999995</v>
      </c>
      <c r="H92">
        <v>1.0458000000000001</v>
      </c>
      <c r="I92">
        <v>2641.0810000000001</v>
      </c>
      <c r="J92">
        <v>2647</v>
      </c>
      <c r="K92">
        <v>304.62299999999999</v>
      </c>
      <c r="L92">
        <v>39.677999999999997</v>
      </c>
      <c r="M92">
        <v>61.122</v>
      </c>
    </row>
    <row r="93" spans="1:13" x14ac:dyDescent="0.25">
      <c r="A93" s="4">
        <v>41646</v>
      </c>
      <c r="B93">
        <v>8.19</v>
      </c>
      <c r="C93">
        <v>-5.5362999999999998</v>
      </c>
      <c r="D93">
        <v>-5.5362999999999998</v>
      </c>
      <c r="E93">
        <v>2.9390999999999998</v>
      </c>
      <c r="F93">
        <v>10.4572</v>
      </c>
      <c r="G93">
        <v>7.5181000000000004</v>
      </c>
      <c r="H93">
        <v>1.0352999999999999</v>
      </c>
      <c r="I93">
        <v>2494.8620000000001</v>
      </c>
      <c r="J93">
        <v>2647</v>
      </c>
      <c r="K93">
        <v>304.62299999999999</v>
      </c>
      <c r="L93">
        <v>39.673999999999999</v>
      </c>
      <c r="M93">
        <v>62.643000000000001</v>
      </c>
    </row>
    <row r="94" spans="1:13" x14ac:dyDescent="0.25">
      <c r="A94" s="4">
        <v>41647</v>
      </c>
      <c r="B94">
        <v>7.37</v>
      </c>
      <c r="C94">
        <v>-10.0122</v>
      </c>
      <c r="D94">
        <v>-10.0122</v>
      </c>
      <c r="E94">
        <v>2.9893999999999998</v>
      </c>
      <c r="F94">
        <v>10.422700000000001</v>
      </c>
      <c r="G94">
        <v>7.4333</v>
      </c>
      <c r="H94">
        <v>1.0386</v>
      </c>
      <c r="I94">
        <v>2245.0711999999999</v>
      </c>
      <c r="J94">
        <v>2647</v>
      </c>
      <c r="K94">
        <v>304.62299999999999</v>
      </c>
      <c r="L94">
        <v>65.561000000000007</v>
      </c>
      <c r="M94">
        <v>68.594999999999999</v>
      </c>
    </row>
    <row r="95" spans="1:13" x14ac:dyDescent="0.25">
      <c r="A95" s="4">
        <v>41648</v>
      </c>
      <c r="B95">
        <v>7.64</v>
      </c>
      <c r="C95">
        <v>3.6635</v>
      </c>
      <c r="D95">
        <v>3.6635</v>
      </c>
      <c r="E95">
        <v>2.9651999999999998</v>
      </c>
      <c r="F95">
        <v>10.4282</v>
      </c>
      <c r="G95">
        <v>7.4630000000000001</v>
      </c>
      <c r="H95">
        <v>1.038</v>
      </c>
      <c r="I95">
        <v>2327.3193999999999</v>
      </c>
      <c r="J95">
        <v>2647</v>
      </c>
      <c r="K95">
        <v>304.62299999999999</v>
      </c>
      <c r="L95">
        <v>68.206999999999994</v>
      </c>
      <c r="M95">
        <v>69.414000000000001</v>
      </c>
    </row>
    <row r="96" spans="1:13" x14ac:dyDescent="0.25">
      <c r="A96" s="4">
        <v>41649</v>
      </c>
      <c r="B96">
        <v>7.34</v>
      </c>
      <c r="C96">
        <v>-3.9266999999999999</v>
      </c>
      <c r="D96">
        <v>-3.9266999999999999</v>
      </c>
      <c r="E96">
        <v>2.8578999999999999</v>
      </c>
      <c r="F96">
        <v>10.398300000000001</v>
      </c>
      <c r="G96">
        <v>7.5404</v>
      </c>
      <c r="H96">
        <v>1.0388999999999999</v>
      </c>
      <c r="I96">
        <v>2235.9324999999999</v>
      </c>
      <c r="J96">
        <v>2647</v>
      </c>
      <c r="K96">
        <v>304.62299999999999</v>
      </c>
      <c r="L96">
        <v>67.674999999999997</v>
      </c>
      <c r="M96">
        <v>65.322999999999993</v>
      </c>
    </row>
    <row r="97" spans="1:13" x14ac:dyDescent="0.25">
      <c r="A97" s="4">
        <v>41652</v>
      </c>
      <c r="B97">
        <v>6.72</v>
      </c>
      <c r="C97">
        <v>-8.4468999999999994</v>
      </c>
      <c r="D97">
        <v>-8.4468999999999994</v>
      </c>
      <c r="E97">
        <v>2.8256999999999999</v>
      </c>
      <c r="F97">
        <v>10.435700000000001</v>
      </c>
      <c r="G97">
        <v>7.61</v>
      </c>
      <c r="H97">
        <v>1.0701000000000001</v>
      </c>
      <c r="I97">
        <v>2047.0663</v>
      </c>
      <c r="J97">
        <v>2647</v>
      </c>
      <c r="K97">
        <v>304.62299999999999</v>
      </c>
      <c r="L97">
        <v>74.474000000000004</v>
      </c>
      <c r="M97">
        <v>68.896000000000001</v>
      </c>
    </row>
    <row r="98" spans="1:13" x14ac:dyDescent="0.25">
      <c r="A98" s="4">
        <v>41653</v>
      </c>
      <c r="B98">
        <v>6.93</v>
      </c>
      <c r="C98">
        <v>3.125</v>
      </c>
      <c r="D98">
        <v>3.125</v>
      </c>
      <c r="E98">
        <v>2.8708999999999998</v>
      </c>
      <c r="F98">
        <v>10.4862</v>
      </c>
      <c r="G98">
        <v>7.6152999999999995</v>
      </c>
      <c r="H98">
        <v>1.0796999999999999</v>
      </c>
      <c r="I98">
        <v>2111.0371</v>
      </c>
      <c r="J98">
        <v>2647</v>
      </c>
      <c r="K98">
        <v>304.62299999999999</v>
      </c>
      <c r="L98">
        <v>77.835999999999999</v>
      </c>
      <c r="M98">
        <v>70.192999999999998</v>
      </c>
    </row>
    <row r="99" spans="1:13" x14ac:dyDescent="0.25">
      <c r="A99" s="4">
        <v>41654</v>
      </c>
      <c r="B99">
        <v>7.01</v>
      </c>
      <c r="C99">
        <v>1.1544000000000001</v>
      </c>
      <c r="D99">
        <v>1.1544000000000001</v>
      </c>
      <c r="E99">
        <v>2.8912</v>
      </c>
      <c r="F99">
        <v>10.4169</v>
      </c>
      <c r="G99">
        <v>7.5255999999999998</v>
      </c>
      <c r="H99">
        <v>1.0810999999999999</v>
      </c>
      <c r="I99">
        <v>2135.4069</v>
      </c>
      <c r="J99">
        <v>2647</v>
      </c>
      <c r="K99">
        <v>304.62299999999999</v>
      </c>
      <c r="L99">
        <v>81.111999999999995</v>
      </c>
      <c r="M99">
        <v>70.239999999999995</v>
      </c>
    </row>
    <row r="100" spans="1:13" x14ac:dyDescent="0.25">
      <c r="A100" s="4">
        <v>41655</v>
      </c>
      <c r="B100">
        <v>6.9</v>
      </c>
      <c r="C100">
        <v>-1.5691999999999999</v>
      </c>
      <c r="D100">
        <v>-1.5691999999999999</v>
      </c>
      <c r="E100">
        <v>2.8414000000000001</v>
      </c>
      <c r="F100">
        <v>10.4017</v>
      </c>
      <c r="G100">
        <v>7.5602999999999998</v>
      </c>
      <c r="H100">
        <v>1.0819000000000001</v>
      </c>
      <c r="I100">
        <v>2101.8984</v>
      </c>
      <c r="J100">
        <v>2647</v>
      </c>
      <c r="K100">
        <v>304.62299999999999</v>
      </c>
      <c r="L100">
        <v>81.116</v>
      </c>
      <c r="M100">
        <v>69.507000000000005</v>
      </c>
    </row>
    <row r="101" spans="1:13" x14ac:dyDescent="0.25">
      <c r="A101" s="4">
        <v>41656</v>
      </c>
      <c r="B101">
        <v>6.52</v>
      </c>
      <c r="C101">
        <v>-5.5072000000000001</v>
      </c>
      <c r="D101">
        <v>-5.5072000000000001</v>
      </c>
      <c r="E101">
        <v>2.8193999999999999</v>
      </c>
      <c r="F101">
        <v>10.385999999999999</v>
      </c>
      <c r="G101">
        <v>7.5666000000000002</v>
      </c>
      <c r="H101">
        <v>1.0895999999999999</v>
      </c>
      <c r="I101">
        <v>1986.1416999999999</v>
      </c>
      <c r="J101">
        <v>2647</v>
      </c>
      <c r="K101">
        <v>304.62299999999999</v>
      </c>
      <c r="L101">
        <v>81.771000000000001</v>
      </c>
      <c r="M101">
        <v>66.938000000000002</v>
      </c>
    </row>
    <row r="102" spans="1:13" x14ac:dyDescent="0.25">
      <c r="A102" s="4">
        <v>41660</v>
      </c>
      <c r="B102">
        <v>6.49</v>
      </c>
      <c r="C102">
        <v>-0.46010000000000001</v>
      </c>
      <c r="D102">
        <v>-0.46010000000000001</v>
      </c>
      <c r="E102">
        <v>2.8285999999999998</v>
      </c>
      <c r="F102">
        <v>10.328799999999999</v>
      </c>
      <c r="G102">
        <v>7.5001999999999995</v>
      </c>
      <c r="H102">
        <v>1.0787</v>
      </c>
      <c r="I102">
        <v>1977.0029999999999</v>
      </c>
      <c r="J102">
        <v>2647</v>
      </c>
      <c r="K102">
        <v>304.62299999999999</v>
      </c>
      <c r="L102">
        <v>81.347999999999999</v>
      </c>
      <c r="M102">
        <v>62.116</v>
      </c>
    </row>
    <row r="103" spans="1:13" x14ac:dyDescent="0.25">
      <c r="A103" s="4">
        <v>41661</v>
      </c>
      <c r="B103">
        <v>6.75</v>
      </c>
      <c r="C103">
        <v>4.0061999999999998</v>
      </c>
      <c r="D103">
        <v>4.0061999999999998</v>
      </c>
      <c r="E103">
        <v>2.8656000000000001</v>
      </c>
      <c r="F103">
        <v>10.3019</v>
      </c>
      <c r="G103">
        <v>7.4363999999999999</v>
      </c>
      <c r="H103">
        <v>1.0785</v>
      </c>
      <c r="I103">
        <v>2056.2049000000002</v>
      </c>
      <c r="J103">
        <v>2647</v>
      </c>
      <c r="K103">
        <v>304.62299999999999</v>
      </c>
      <c r="L103">
        <v>71.956000000000003</v>
      </c>
      <c r="M103">
        <v>61.889000000000003</v>
      </c>
    </row>
    <row r="104" spans="1:13" x14ac:dyDescent="0.25">
      <c r="A104" s="4">
        <v>41662</v>
      </c>
      <c r="B104">
        <v>6.84</v>
      </c>
      <c r="C104">
        <v>1.3332999999999999</v>
      </c>
      <c r="D104">
        <v>1.3332999999999999</v>
      </c>
      <c r="E104">
        <v>2.7772000000000001</v>
      </c>
      <c r="F104">
        <v>10.269</v>
      </c>
      <c r="G104">
        <v>7.4917999999999996</v>
      </c>
      <c r="H104">
        <v>1.0695999999999999</v>
      </c>
      <c r="I104">
        <v>2083.6210000000001</v>
      </c>
      <c r="J104">
        <v>2647</v>
      </c>
      <c r="K104">
        <v>304.62299999999999</v>
      </c>
      <c r="L104">
        <v>68.197999999999993</v>
      </c>
      <c r="M104">
        <v>60.832999999999998</v>
      </c>
    </row>
    <row r="105" spans="1:13" x14ac:dyDescent="0.25">
      <c r="A105" s="4">
        <v>41663</v>
      </c>
      <c r="B105">
        <v>6.7</v>
      </c>
      <c r="C105">
        <v>-2.0468000000000002</v>
      </c>
      <c r="D105">
        <v>-2.0468000000000002</v>
      </c>
      <c r="E105">
        <v>2.7149999999999999</v>
      </c>
      <c r="F105">
        <v>10.279400000000001</v>
      </c>
      <c r="G105">
        <v>7.5643000000000002</v>
      </c>
      <c r="H105">
        <v>1.0653999999999999</v>
      </c>
      <c r="I105">
        <v>2040.9738</v>
      </c>
      <c r="J105">
        <v>2647</v>
      </c>
      <c r="K105">
        <v>304.62299999999999</v>
      </c>
      <c r="L105">
        <v>66.406000000000006</v>
      </c>
      <c r="M105">
        <v>60.62</v>
      </c>
    </row>
    <row r="106" spans="1:13" x14ac:dyDescent="0.25">
      <c r="A106" s="4">
        <v>41666</v>
      </c>
      <c r="B106">
        <v>6.51</v>
      </c>
      <c r="C106">
        <v>-2.8357999999999999</v>
      </c>
      <c r="D106">
        <v>-2.8357999999999999</v>
      </c>
      <c r="E106">
        <v>2.7479</v>
      </c>
      <c r="F106">
        <v>10.423400000000001</v>
      </c>
      <c r="G106">
        <v>7.6754999999999995</v>
      </c>
      <c r="H106">
        <v>1.1188</v>
      </c>
      <c r="I106">
        <v>1983.0953999999999</v>
      </c>
      <c r="J106">
        <v>2647</v>
      </c>
      <c r="K106">
        <v>304.62299999999999</v>
      </c>
      <c r="L106">
        <v>49.109000000000002</v>
      </c>
      <c r="M106">
        <v>60.706000000000003</v>
      </c>
    </row>
    <row r="107" spans="1:13" x14ac:dyDescent="0.25">
      <c r="A107" s="4">
        <v>41667</v>
      </c>
      <c r="B107">
        <v>6.42</v>
      </c>
      <c r="C107">
        <v>-1.3825000000000001</v>
      </c>
      <c r="D107">
        <v>-1.3825000000000001</v>
      </c>
      <c r="E107">
        <v>2.7488000000000001</v>
      </c>
      <c r="F107">
        <v>10.332800000000001</v>
      </c>
      <c r="G107">
        <v>7.5839999999999996</v>
      </c>
      <c r="H107">
        <v>1.1173999999999999</v>
      </c>
      <c r="I107">
        <v>1955.6794</v>
      </c>
      <c r="J107">
        <v>2647</v>
      </c>
      <c r="K107">
        <v>304.62299999999999</v>
      </c>
      <c r="L107">
        <v>44.634999999999998</v>
      </c>
      <c r="M107">
        <v>60.609000000000002</v>
      </c>
    </row>
    <row r="108" spans="1:13" x14ac:dyDescent="0.25">
      <c r="A108" s="4">
        <v>41668</v>
      </c>
      <c r="B108">
        <v>6.29</v>
      </c>
      <c r="C108">
        <v>-2.0249000000000001</v>
      </c>
      <c r="D108">
        <v>-2.0249000000000001</v>
      </c>
      <c r="E108">
        <v>2.6766999999999999</v>
      </c>
      <c r="F108">
        <v>10.3406</v>
      </c>
      <c r="G108">
        <v>7.6638999999999999</v>
      </c>
      <c r="H108">
        <v>1.1193</v>
      </c>
      <c r="I108">
        <v>1916.0784000000001</v>
      </c>
      <c r="J108">
        <v>2647</v>
      </c>
      <c r="K108">
        <v>304.62299999999999</v>
      </c>
      <c r="L108">
        <v>43.271000000000001</v>
      </c>
      <c r="M108">
        <v>60.69</v>
      </c>
    </row>
    <row r="109" spans="1:13" x14ac:dyDescent="0.25">
      <c r="A109" s="4">
        <v>41669</v>
      </c>
      <c r="B109">
        <v>5.77</v>
      </c>
      <c r="C109">
        <v>-8.2670999999999992</v>
      </c>
      <c r="D109">
        <v>-8.2670999999999992</v>
      </c>
      <c r="E109">
        <v>2.6949000000000001</v>
      </c>
      <c r="F109">
        <v>10.3286</v>
      </c>
      <c r="G109">
        <v>7.6337000000000002</v>
      </c>
      <c r="H109">
        <v>1.0858000000000001</v>
      </c>
      <c r="I109">
        <v>1757.6745000000001</v>
      </c>
      <c r="J109">
        <v>2647</v>
      </c>
      <c r="K109">
        <v>304.62299999999999</v>
      </c>
      <c r="L109">
        <v>58.991999999999997</v>
      </c>
      <c r="M109">
        <v>64.5</v>
      </c>
    </row>
    <row r="110" spans="1:13" x14ac:dyDescent="0.25">
      <c r="A110" s="4">
        <v>41670</v>
      </c>
      <c r="B110">
        <v>5.92</v>
      </c>
      <c r="C110">
        <v>2.5996999999999999</v>
      </c>
      <c r="D110">
        <v>2.5996999999999999</v>
      </c>
      <c r="E110">
        <v>2.6440000000000001</v>
      </c>
      <c r="F110">
        <v>10.354800000000001</v>
      </c>
      <c r="G110">
        <v>7.7107999999999999</v>
      </c>
      <c r="H110">
        <v>1.0767</v>
      </c>
      <c r="I110">
        <v>1803.3679</v>
      </c>
      <c r="J110">
        <v>3087</v>
      </c>
      <c r="K110">
        <v>304.62299999999999</v>
      </c>
      <c r="L110">
        <v>58.905000000000001</v>
      </c>
      <c r="M110">
        <v>65.244</v>
      </c>
    </row>
    <row r="111" spans="1:13" x14ac:dyDescent="0.25">
      <c r="A111" s="4">
        <v>41673</v>
      </c>
      <c r="B111">
        <v>5.68</v>
      </c>
      <c r="C111">
        <v>-4.0541</v>
      </c>
      <c r="D111">
        <v>-4.0541</v>
      </c>
      <c r="E111">
        <v>2.5760999999999998</v>
      </c>
      <c r="F111">
        <v>10.506</v>
      </c>
      <c r="G111">
        <v>7.9298999999999999</v>
      </c>
      <c r="H111">
        <v>1.0992</v>
      </c>
      <c r="I111">
        <v>1730.2583999999999</v>
      </c>
      <c r="J111">
        <v>3087</v>
      </c>
      <c r="K111">
        <v>304.62299999999999</v>
      </c>
      <c r="L111">
        <v>60.945</v>
      </c>
      <c r="M111">
        <v>65.417000000000002</v>
      </c>
    </row>
    <row r="112" spans="1:13" x14ac:dyDescent="0.25">
      <c r="A112" s="4">
        <v>41674</v>
      </c>
      <c r="B112">
        <v>5.08</v>
      </c>
      <c r="C112">
        <v>-10.5634</v>
      </c>
      <c r="D112">
        <v>-10.5634</v>
      </c>
      <c r="E112">
        <v>2.6294</v>
      </c>
      <c r="F112">
        <v>10.547800000000001</v>
      </c>
      <c r="G112">
        <v>7.9184000000000001</v>
      </c>
      <c r="H112">
        <v>1.0730999999999999</v>
      </c>
      <c r="I112">
        <v>1547.4846</v>
      </c>
      <c r="J112">
        <v>3087</v>
      </c>
      <c r="K112">
        <v>304.62299999999999</v>
      </c>
      <c r="L112">
        <v>70.625</v>
      </c>
      <c r="M112">
        <v>69.572000000000003</v>
      </c>
    </row>
    <row r="113" spans="1:13" x14ac:dyDescent="0.25">
      <c r="A113" s="4">
        <v>41675</v>
      </c>
      <c r="B113">
        <v>5.22</v>
      </c>
      <c r="C113">
        <v>2.7559</v>
      </c>
      <c r="D113">
        <v>2.7559</v>
      </c>
      <c r="E113">
        <v>2.6675</v>
      </c>
      <c r="F113">
        <v>10.4946</v>
      </c>
      <c r="G113">
        <v>7.8270999999999997</v>
      </c>
      <c r="H113">
        <v>1.0701000000000001</v>
      </c>
      <c r="I113">
        <v>1590.1318000000001</v>
      </c>
      <c r="J113">
        <v>3087</v>
      </c>
      <c r="K113">
        <v>304.62299999999999</v>
      </c>
      <c r="L113">
        <v>73.825999999999993</v>
      </c>
      <c r="M113">
        <v>67.48</v>
      </c>
    </row>
    <row r="114" spans="1:13" x14ac:dyDescent="0.25">
      <c r="A114" s="4">
        <v>41676</v>
      </c>
      <c r="B114">
        <v>5.66</v>
      </c>
      <c r="C114">
        <v>8.4291</v>
      </c>
      <c r="D114">
        <v>8.4291</v>
      </c>
      <c r="E114">
        <v>2.7002999999999999</v>
      </c>
      <c r="F114">
        <v>10.4114</v>
      </c>
      <c r="G114">
        <v>7.7111000000000001</v>
      </c>
      <c r="H114">
        <v>1.1002000000000001</v>
      </c>
      <c r="I114">
        <v>1724.1659</v>
      </c>
      <c r="J114">
        <v>3087</v>
      </c>
      <c r="K114">
        <v>304.62299999999999</v>
      </c>
      <c r="L114">
        <v>95.132999999999996</v>
      </c>
      <c r="M114">
        <v>73.611999999999995</v>
      </c>
    </row>
    <row r="115" spans="1:13" x14ac:dyDescent="0.25">
      <c r="A115" s="4">
        <v>41677</v>
      </c>
      <c r="B115">
        <v>5.51</v>
      </c>
      <c r="C115">
        <v>-2.6501999999999999</v>
      </c>
      <c r="D115">
        <v>-2.6501999999999999</v>
      </c>
      <c r="E115">
        <v>2.6829000000000001</v>
      </c>
      <c r="F115">
        <v>10.2941</v>
      </c>
      <c r="G115">
        <v>7.6111000000000004</v>
      </c>
      <c r="H115">
        <v>1.0831999999999999</v>
      </c>
      <c r="I115">
        <v>1678.4725000000001</v>
      </c>
      <c r="J115">
        <v>3087</v>
      </c>
      <c r="K115">
        <v>304.62299999999999</v>
      </c>
      <c r="L115">
        <v>95.072999999999993</v>
      </c>
      <c r="M115">
        <v>72.634</v>
      </c>
    </row>
    <row r="116" spans="1:13" x14ac:dyDescent="0.25">
      <c r="A116" s="4">
        <v>41680</v>
      </c>
      <c r="B116">
        <v>5.71</v>
      </c>
      <c r="C116">
        <v>3.6297999999999999</v>
      </c>
      <c r="D116">
        <v>3.6297999999999999</v>
      </c>
      <c r="E116">
        <v>2.6673999999999998</v>
      </c>
      <c r="F116">
        <v>10.263999999999999</v>
      </c>
      <c r="G116">
        <v>7.5966000000000005</v>
      </c>
      <c r="H116">
        <v>1.0823</v>
      </c>
      <c r="I116">
        <v>1739.3970999999999</v>
      </c>
      <c r="J116">
        <v>3087</v>
      </c>
      <c r="K116">
        <v>304.62299999999999</v>
      </c>
      <c r="L116">
        <v>99.486000000000004</v>
      </c>
      <c r="M116">
        <v>74.069000000000003</v>
      </c>
    </row>
    <row r="117" spans="1:13" x14ac:dyDescent="0.25">
      <c r="A117" s="4">
        <v>41681</v>
      </c>
      <c r="B117">
        <v>5.99</v>
      </c>
      <c r="C117">
        <v>4.9036999999999997</v>
      </c>
      <c r="D117">
        <v>4.9036999999999997</v>
      </c>
      <c r="E117">
        <v>2.7250000000000001</v>
      </c>
      <c r="F117">
        <v>10.2082</v>
      </c>
      <c r="G117">
        <v>7.4832000000000001</v>
      </c>
      <c r="H117">
        <v>1.0995999999999999</v>
      </c>
      <c r="I117">
        <v>1824.6914999999999</v>
      </c>
      <c r="J117">
        <v>3087</v>
      </c>
      <c r="K117">
        <v>304.62299999999999</v>
      </c>
      <c r="L117">
        <v>104.48</v>
      </c>
      <c r="M117">
        <v>76.382000000000005</v>
      </c>
    </row>
    <row r="118" spans="1:13" x14ac:dyDescent="0.25">
      <c r="A118" s="4">
        <v>41682</v>
      </c>
      <c r="B118">
        <v>5.96</v>
      </c>
      <c r="C118">
        <v>-0.50080000000000002</v>
      </c>
      <c r="D118">
        <v>-0.50080000000000002</v>
      </c>
      <c r="E118">
        <v>2.7608000000000001</v>
      </c>
      <c r="F118">
        <v>10.198499999999999</v>
      </c>
      <c r="G118">
        <v>7.4378000000000002</v>
      </c>
      <c r="H118">
        <v>1.0995999999999999</v>
      </c>
      <c r="I118">
        <v>1815.5527999999999</v>
      </c>
      <c r="J118">
        <v>3087</v>
      </c>
      <c r="K118">
        <v>304.62299999999999</v>
      </c>
      <c r="L118">
        <v>92.480999999999995</v>
      </c>
      <c r="M118">
        <v>75.852000000000004</v>
      </c>
    </row>
    <row r="119" spans="1:13" x14ac:dyDescent="0.25">
      <c r="A119" s="4">
        <v>41683</v>
      </c>
      <c r="B119">
        <v>5.99</v>
      </c>
      <c r="C119">
        <v>0.50339999999999996</v>
      </c>
      <c r="D119">
        <v>0.50339999999999996</v>
      </c>
      <c r="E119">
        <v>2.7320000000000002</v>
      </c>
      <c r="F119">
        <v>10.163500000000001</v>
      </c>
      <c r="G119">
        <v>7.4314999999999998</v>
      </c>
      <c r="H119">
        <v>1.1001000000000001</v>
      </c>
      <c r="I119">
        <v>1824.6914999999999</v>
      </c>
      <c r="J119">
        <v>3087</v>
      </c>
      <c r="K119">
        <v>304.62299999999999</v>
      </c>
      <c r="L119">
        <v>91.540999999999997</v>
      </c>
      <c r="M119">
        <v>75.926000000000002</v>
      </c>
    </row>
    <row r="120" spans="1:13" x14ac:dyDescent="0.25">
      <c r="A120" s="4">
        <v>41684</v>
      </c>
      <c r="B120">
        <v>6.14</v>
      </c>
      <c r="C120">
        <v>2.5042</v>
      </c>
      <c r="D120">
        <v>2.5042</v>
      </c>
      <c r="E120">
        <v>2.7427999999999999</v>
      </c>
      <c r="F120">
        <v>10.133800000000001</v>
      </c>
      <c r="G120">
        <v>7.391</v>
      </c>
      <c r="H120">
        <v>1.1041000000000001</v>
      </c>
      <c r="I120">
        <v>1870.3849</v>
      </c>
      <c r="J120">
        <v>3087</v>
      </c>
      <c r="K120">
        <v>304.62299999999999</v>
      </c>
      <c r="L120">
        <v>88.363</v>
      </c>
      <c r="M120">
        <v>76.78</v>
      </c>
    </row>
    <row r="121" spans="1:13" x14ac:dyDescent="0.25">
      <c r="A121" s="4">
        <v>41688</v>
      </c>
      <c r="B121">
        <v>6.11</v>
      </c>
      <c r="C121">
        <v>-0.48859999999999998</v>
      </c>
      <c r="D121">
        <v>-0.48859999999999998</v>
      </c>
      <c r="E121">
        <v>2.7069000000000001</v>
      </c>
      <c r="F121">
        <v>10.1432</v>
      </c>
      <c r="G121">
        <v>7.4363000000000001</v>
      </c>
      <c r="H121">
        <v>1.1097999999999999</v>
      </c>
      <c r="I121">
        <v>1861.2463</v>
      </c>
      <c r="J121">
        <v>3087</v>
      </c>
      <c r="K121">
        <v>304.62299999999999</v>
      </c>
      <c r="L121">
        <v>52.472000000000001</v>
      </c>
      <c r="M121">
        <v>76.802000000000007</v>
      </c>
    </row>
    <row r="122" spans="1:13" x14ac:dyDescent="0.25">
      <c r="A122" s="4">
        <v>41689</v>
      </c>
      <c r="B122">
        <v>6</v>
      </c>
      <c r="C122">
        <v>-1.8003</v>
      </c>
      <c r="D122">
        <v>-1.8003</v>
      </c>
      <c r="E122">
        <v>2.7391999999999999</v>
      </c>
      <c r="F122">
        <v>10.170500000000001</v>
      </c>
      <c r="G122">
        <v>7.4314</v>
      </c>
      <c r="H122">
        <v>1.1114999999999999</v>
      </c>
      <c r="I122">
        <v>1827.7376999999999</v>
      </c>
      <c r="J122">
        <v>3087</v>
      </c>
      <c r="K122">
        <v>304.62299999999999</v>
      </c>
      <c r="L122">
        <v>56.131999999999998</v>
      </c>
      <c r="M122">
        <v>75.564999999999998</v>
      </c>
    </row>
    <row r="123" spans="1:13" x14ac:dyDescent="0.25">
      <c r="A123" s="4">
        <v>41690</v>
      </c>
      <c r="B123">
        <v>5.65</v>
      </c>
      <c r="C123">
        <v>-5.8333000000000004</v>
      </c>
      <c r="D123">
        <v>-5.8333000000000004</v>
      </c>
      <c r="E123">
        <v>2.7509000000000001</v>
      </c>
      <c r="F123">
        <v>10.141999999999999</v>
      </c>
      <c r="G123">
        <v>7.3910999999999998</v>
      </c>
      <c r="H123">
        <v>1.1003000000000001</v>
      </c>
      <c r="I123">
        <v>1721.1197</v>
      </c>
      <c r="J123">
        <v>3087</v>
      </c>
      <c r="K123">
        <v>304.62299999999999</v>
      </c>
      <c r="L123">
        <v>53.82</v>
      </c>
      <c r="M123">
        <v>71.385000000000005</v>
      </c>
    </row>
    <row r="124" spans="1:13" x14ac:dyDescent="0.25">
      <c r="A124" s="4">
        <v>41691</v>
      </c>
      <c r="B124">
        <v>5.64</v>
      </c>
      <c r="C124">
        <v>-0.17699999999999999</v>
      </c>
      <c r="D124">
        <v>-0.17699999999999999</v>
      </c>
      <c r="E124">
        <v>2.7309999999999999</v>
      </c>
      <c r="F124">
        <v>10.173400000000001</v>
      </c>
      <c r="G124">
        <v>7.4424000000000001</v>
      </c>
      <c r="H124">
        <v>1.1000000000000001</v>
      </c>
      <c r="I124">
        <v>1718.0735</v>
      </c>
      <c r="J124">
        <v>3087</v>
      </c>
      <c r="K124">
        <v>304.62299999999999</v>
      </c>
      <c r="L124">
        <v>51.417000000000002</v>
      </c>
      <c r="M124">
        <v>70.051000000000002</v>
      </c>
    </row>
    <row r="125" spans="1:13" x14ac:dyDescent="0.25">
      <c r="A125" s="4">
        <v>41694</v>
      </c>
      <c r="B125">
        <v>5.23</v>
      </c>
      <c r="C125">
        <v>-7.2694999999999999</v>
      </c>
      <c r="D125">
        <v>-7.2694999999999999</v>
      </c>
      <c r="E125">
        <v>2.7382</v>
      </c>
      <c r="F125">
        <v>10.1236</v>
      </c>
      <c r="G125">
        <v>7.3853999999999997</v>
      </c>
      <c r="H125">
        <v>1.0869</v>
      </c>
      <c r="I125">
        <v>1593.1781000000001</v>
      </c>
      <c r="J125">
        <v>3087</v>
      </c>
      <c r="K125">
        <v>304.62299999999999</v>
      </c>
      <c r="L125">
        <v>61.83</v>
      </c>
      <c r="M125">
        <v>72.209999999999994</v>
      </c>
    </row>
    <row r="126" spans="1:13" x14ac:dyDescent="0.25">
      <c r="A126" s="4">
        <v>41695</v>
      </c>
      <c r="B126">
        <v>5.63</v>
      </c>
      <c r="C126">
        <v>7.6482000000000001</v>
      </c>
      <c r="D126">
        <v>7.6482000000000001</v>
      </c>
      <c r="E126">
        <v>2.7023000000000001</v>
      </c>
      <c r="F126">
        <v>10.1404</v>
      </c>
      <c r="G126">
        <v>7.4381000000000004</v>
      </c>
      <c r="H126">
        <v>1.0817000000000001</v>
      </c>
      <c r="I126">
        <v>1715.0272</v>
      </c>
      <c r="J126">
        <v>3087</v>
      </c>
      <c r="K126">
        <v>304.62299999999999</v>
      </c>
      <c r="L126">
        <v>70.590999999999994</v>
      </c>
      <c r="M126">
        <v>72.546000000000006</v>
      </c>
    </row>
    <row r="127" spans="1:13" x14ac:dyDescent="0.25">
      <c r="A127" s="4">
        <v>41696</v>
      </c>
      <c r="B127">
        <v>5.96</v>
      </c>
      <c r="C127">
        <v>5.8615000000000004</v>
      </c>
      <c r="D127">
        <v>5.8615000000000004</v>
      </c>
      <c r="E127">
        <v>2.6654999999999998</v>
      </c>
      <c r="F127">
        <v>10.1265</v>
      </c>
      <c r="G127">
        <v>7.4608999999999996</v>
      </c>
      <c r="H127">
        <v>1.0804</v>
      </c>
      <c r="I127">
        <v>1815.5527999999999</v>
      </c>
      <c r="J127">
        <v>3087</v>
      </c>
      <c r="K127">
        <v>304.62299999999999</v>
      </c>
      <c r="L127">
        <v>78.537000000000006</v>
      </c>
      <c r="M127">
        <v>74.186999999999998</v>
      </c>
    </row>
    <row r="128" spans="1:13" x14ac:dyDescent="0.25">
      <c r="A128" s="4">
        <v>41697</v>
      </c>
      <c r="B128">
        <v>7.47</v>
      </c>
      <c r="C128">
        <v>25.335599999999999</v>
      </c>
      <c r="D128">
        <v>25.335599999999999</v>
      </c>
      <c r="E128">
        <v>2.6387</v>
      </c>
      <c r="F128">
        <v>10.095599999999999</v>
      </c>
      <c r="G128">
        <v>7.4569000000000001</v>
      </c>
      <c r="H128">
        <v>1.1169</v>
      </c>
      <c r="I128">
        <v>2275.5335</v>
      </c>
      <c r="J128">
        <v>3087</v>
      </c>
      <c r="K128">
        <v>304.62299999999999</v>
      </c>
      <c r="L128">
        <v>144.821</v>
      </c>
      <c r="M128">
        <v>101.42400000000001</v>
      </c>
    </row>
    <row r="129" spans="1:13" x14ac:dyDescent="0.25">
      <c r="A129" s="4">
        <v>41698</v>
      </c>
      <c r="B129">
        <v>7.28</v>
      </c>
      <c r="C129">
        <v>-2.5434999999999999</v>
      </c>
      <c r="D129">
        <v>-2.5434999999999999</v>
      </c>
      <c r="E129">
        <v>2.6475999999999997</v>
      </c>
      <c r="F129">
        <v>10.068899999999999</v>
      </c>
      <c r="G129">
        <v>7.4214000000000002</v>
      </c>
      <c r="H129">
        <v>1.1088</v>
      </c>
      <c r="I129">
        <v>2217.6550999999999</v>
      </c>
      <c r="J129">
        <v>3087</v>
      </c>
      <c r="K129">
        <v>304.62299999999999</v>
      </c>
      <c r="L129">
        <v>147.321</v>
      </c>
      <c r="M129">
        <v>101.631</v>
      </c>
    </row>
    <row r="130" spans="1:13" x14ac:dyDescent="0.25">
      <c r="A130" s="4">
        <v>41701</v>
      </c>
      <c r="B130">
        <v>7.96</v>
      </c>
      <c r="C130">
        <v>9.3407</v>
      </c>
      <c r="D130">
        <v>9.3407</v>
      </c>
      <c r="E130">
        <v>2.6012</v>
      </c>
      <c r="F130">
        <v>10.088200000000001</v>
      </c>
      <c r="G130">
        <v>7.4870000000000001</v>
      </c>
      <c r="H130">
        <v>1.0849</v>
      </c>
      <c r="I130">
        <v>2424.7986999999998</v>
      </c>
      <c r="J130">
        <v>3087</v>
      </c>
      <c r="K130">
        <v>304.62299999999999</v>
      </c>
      <c r="L130">
        <v>151.024</v>
      </c>
      <c r="M130">
        <v>103.214</v>
      </c>
    </row>
    <row r="131" spans="1:13" x14ac:dyDescent="0.25">
      <c r="A131" s="4">
        <v>41702</v>
      </c>
      <c r="B131">
        <v>8.2899999999999991</v>
      </c>
      <c r="C131">
        <v>4.1456999999999997</v>
      </c>
      <c r="D131">
        <v>4.1456999999999997</v>
      </c>
      <c r="E131">
        <v>2.6977000000000002</v>
      </c>
      <c r="F131">
        <v>10.0541</v>
      </c>
      <c r="G131">
        <v>7.3564999999999996</v>
      </c>
      <c r="H131">
        <v>1.0986</v>
      </c>
      <c r="I131">
        <v>2525.3243000000002</v>
      </c>
      <c r="J131">
        <v>3087</v>
      </c>
      <c r="K131">
        <v>304.62299999999999</v>
      </c>
      <c r="L131">
        <v>148.28800000000001</v>
      </c>
      <c r="M131">
        <v>103.634</v>
      </c>
    </row>
    <row r="132" spans="1:13" x14ac:dyDescent="0.25">
      <c r="A132" s="4">
        <v>41703</v>
      </c>
      <c r="B132">
        <v>8.3000000000000007</v>
      </c>
      <c r="C132">
        <v>0.1206</v>
      </c>
      <c r="D132">
        <v>0.1206</v>
      </c>
      <c r="E132">
        <v>2.7048000000000001</v>
      </c>
      <c r="F132">
        <v>10.053699999999999</v>
      </c>
      <c r="G132">
        <v>7.3489000000000004</v>
      </c>
      <c r="H132">
        <v>1.0985</v>
      </c>
      <c r="I132">
        <v>2528.3705</v>
      </c>
      <c r="J132">
        <v>3087</v>
      </c>
      <c r="K132">
        <v>304.62299999999999</v>
      </c>
      <c r="L132">
        <v>138.739</v>
      </c>
      <c r="M132">
        <v>103.208</v>
      </c>
    </row>
    <row r="133" spans="1:13" x14ac:dyDescent="0.25">
      <c r="A133" s="4">
        <v>41704</v>
      </c>
      <c r="B133">
        <v>8.64</v>
      </c>
      <c r="C133">
        <v>4.0964</v>
      </c>
      <c r="D133">
        <v>4.0964</v>
      </c>
      <c r="E133">
        <v>2.7372999999999998</v>
      </c>
      <c r="F133">
        <v>10.045199999999999</v>
      </c>
      <c r="G133">
        <v>7.3079999999999998</v>
      </c>
      <c r="H133">
        <v>1.1078000000000001</v>
      </c>
      <c r="I133">
        <v>2631.9423000000002</v>
      </c>
      <c r="J133">
        <v>3087</v>
      </c>
      <c r="K133">
        <v>304.62299999999999</v>
      </c>
      <c r="L133">
        <v>136.17500000000001</v>
      </c>
      <c r="M133">
        <v>103.669</v>
      </c>
    </row>
    <row r="134" spans="1:13" x14ac:dyDescent="0.25">
      <c r="A134" s="4">
        <v>41705</v>
      </c>
      <c r="B134">
        <v>8.68</v>
      </c>
      <c r="C134">
        <v>0.46300000000000002</v>
      </c>
      <c r="D134">
        <v>0.46300000000000002</v>
      </c>
      <c r="E134">
        <v>2.7879</v>
      </c>
      <c r="F134">
        <v>10.056699999999999</v>
      </c>
      <c r="G134">
        <v>7.2687999999999997</v>
      </c>
      <c r="H134">
        <v>1.107</v>
      </c>
      <c r="I134">
        <v>2644.1273000000001</v>
      </c>
      <c r="J134">
        <v>3087</v>
      </c>
      <c r="K134">
        <v>304.62299999999999</v>
      </c>
      <c r="L134">
        <v>118.32299999999999</v>
      </c>
      <c r="M134">
        <v>103.294</v>
      </c>
    </row>
    <row r="135" spans="1:13" x14ac:dyDescent="0.25">
      <c r="A135" s="4">
        <v>41708</v>
      </c>
      <c r="B135">
        <v>8.42</v>
      </c>
      <c r="C135">
        <v>-2.9954000000000001</v>
      </c>
      <c r="D135">
        <v>-2.9954000000000001</v>
      </c>
      <c r="E135">
        <v>2.7770000000000001</v>
      </c>
      <c r="F135">
        <v>10.058199999999999</v>
      </c>
      <c r="G135">
        <v>7.2811000000000003</v>
      </c>
      <c r="H135">
        <v>1.1144000000000001</v>
      </c>
      <c r="I135">
        <v>2564.9252999999999</v>
      </c>
      <c r="J135">
        <v>3087</v>
      </c>
      <c r="K135">
        <v>304.62299999999999</v>
      </c>
      <c r="L135">
        <v>126.30800000000001</v>
      </c>
      <c r="M135">
        <v>103.351</v>
      </c>
    </row>
    <row r="136" spans="1:13" x14ac:dyDescent="0.25">
      <c r="A136" s="4">
        <v>41709</v>
      </c>
      <c r="B136">
        <v>8.67</v>
      </c>
      <c r="C136">
        <v>2.9691000000000001</v>
      </c>
      <c r="D136">
        <v>2.9691000000000001</v>
      </c>
      <c r="E136">
        <v>2.7679999999999998</v>
      </c>
      <c r="F136">
        <v>10.0884</v>
      </c>
      <c r="G136">
        <v>7.3204000000000002</v>
      </c>
      <c r="H136">
        <v>1.107</v>
      </c>
      <c r="I136">
        <v>2641.0810000000001</v>
      </c>
      <c r="J136">
        <v>3087</v>
      </c>
      <c r="K136">
        <v>304.62299999999999</v>
      </c>
      <c r="L136">
        <v>126.313</v>
      </c>
      <c r="M136">
        <v>103.276</v>
      </c>
    </row>
    <row r="137" spans="1:13" x14ac:dyDescent="0.25">
      <c r="A137" s="4">
        <v>41710</v>
      </c>
      <c r="B137">
        <v>8.93</v>
      </c>
      <c r="C137">
        <v>2.9988000000000001</v>
      </c>
      <c r="D137">
        <v>2.9988000000000001</v>
      </c>
      <c r="E137">
        <v>2.73</v>
      </c>
      <c r="F137">
        <v>10.090299999999999</v>
      </c>
      <c r="G137">
        <v>7.3602999999999996</v>
      </c>
      <c r="H137">
        <v>1.1066</v>
      </c>
      <c r="I137">
        <v>2720.2829999999999</v>
      </c>
      <c r="J137">
        <v>3087</v>
      </c>
      <c r="K137">
        <v>304.62299999999999</v>
      </c>
      <c r="L137">
        <v>59.887999999999998</v>
      </c>
      <c r="M137">
        <v>102.97499999999999</v>
      </c>
    </row>
    <row r="138" spans="1:13" x14ac:dyDescent="0.25">
      <c r="A138" s="4">
        <v>41711</v>
      </c>
      <c r="B138">
        <v>8.77</v>
      </c>
      <c r="C138">
        <v>-1.7917000000000001</v>
      </c>
      <c r="D138">
        <v>-1.7917000000000001</v>
      </c>
      <c r="E138">
        <v>2.6446000000000001</v>
      </c>
      <c r="F138">
        <v>10.1363</v>
      </c>
      <c r="G138">
        <v>7.4917999999999996</v>
      </c>
      <c r="H138">
        <v>1.1157999999999999</v>
      </c>
      <c r="I138">
        <v>2671.5432999999998</v>
      </c>
      <c r="J138">
        <v>3087</v>
      </c>
      <c r="K138">
        <v>304.62299999999999</v>
      </c>
      <c r="L138">
        <v>58.101999999999997</v>
      </c>
      <c r="M138">
        <v>98.867999999999995</v>
      </c>
    </row>
    <row r="139" spans="1:13" x14ac:dyDescent="0.25">
      <c r="A139" s="4">
        <v>41712</v>
      </c>
      <c r="B139">
        <v>8.7100000000000009</v>
      </c>
      <c r="C139">
        <v>-0.68420000000000003</v>
      </c>
      <c r="D139">
        <v>-0.68420000000000003</v>
      </c>
      <c r="E139">
        <v>2.6543000000000001</v>
      </c>
      <c r="F139">
        <v>10.1419</v>
      </c>
      <c r="G139">
        <v>7.4875999999999996</v>
      </c>
      <c r="H139">
        <v>1.1146</v>
      </c>
      <c r="I139">
        <v>2653.2658999999999</v>
      </c>
      <c r="J139">
        <v>3087</v>
      </c>
      <c r="K139">
        <v>304.62299999999999</v>
      </c>
      <c r="L139">
        <v>41.938000000000002</v>
      </c>
      <c r="M139">
        <v>99.004000000000005</v>
      </c>
    </row>
    <row r="140" spans="1:13" x14ac:dyDescent="0.25">
      <c r="A140" s="4">
        <v>41715</v>
      </c>
      <c r="B140">
        <v>8.69</v>
      </c>
      <c r="C140">
        <v>-0.2296</v>
      </c>
      <c r="D140">
        <v>-0.2296</v>
      </c>
      <c r="E140">
        <v>2.6920999999999999</v>
      </c>
      <c r="F140">
        <v>10.099</v>
      </c>
      <c r="G140">
        <v>7.407</v>
      </c>
      <c r="H140">
        <v>1.111</v>
      </c>
      <c r="I140">
        <v>2647.1734999999999</v>
      </c>
      <c r="J140">
        <v>3087</v>
      </c>
      <c r="K140">
        <v>304.62299999999999</v>
      </c>
      <c r="L140">
        <v>37.905999999999999</v>
      </c>
      <c r="M140">
        <v>97.682000000000002</v>
      </c>
    </row>
    <row r="141" spans="1:13" x14ac:dyDescent="0.25">
      <c r="A141" s="4">
        <v>41716</v>
      </c>
      <c r="B141">
        <v>8.39</v>
      </c>
      <c r="C141">
        <v>-3.4521999999999999</v>
      </c>
      <c r="D141">
        <v>-3.4521999999999999</v>
      </c>
      <c r="E141">
        <v>2.6722000000000001</v>
      </c>
      <c r="F141">
        <v>10.0314</v>
      </c>
      <c r="G141">
        <v>7.3592000000000004</v>
      </c>
      <c r="H141">
        <v>1.1021000000000001</v>
      </c>
      <c r="I141">
        <v>2555.7865999999999</v>
      </c>
      <c r="J141">
        <v>3087</v>
      </c>
      <c r="K141">
        <v>304.62299999999999</v>
      </c>
      <c r="L141">
        <v>43.744</v>
      </c>
      <c r="M141">
        <v>90.95</v>
      </c>
    </row>
    <row r="142" spans="1:13" x14ac:dyDescent="0.25">
      <c r="A142" s="4">
        <v>41717</v>
      </c>
      <c r="B142">
        <v>8.27</v>
      </c>
      <c r="C142">
        <v>-1.4302999999999999</v>
      </c>
      <c r="D142">
        <v>-1.4302999999999999</v>
      </c>
      <c r="E142">
        <v>2.7725</v>
      </c>
      <c r="F142">
        <v>10.0594</v>
      </c>
      <c r="G142">
        <v>7.2869000000000002</v>
      </c>
      <c r="H142">
        <v>1.1032</v>
      </c>
      <c r="I142">
        <v>2519.2318</v>
      </c>
      <c r="J142">
        <v>3087</v>
      </c>
      <c r="K142">
        <v>304.62299999999999</v>
      </c>
      <c r="L142">
        <v>37.311999999999998</v>
      </c>
      <c r="M142">
        <v>91.382000000000005</v>
      </c>
    </row>
    <row r="143" spans="1:13" x14ac:dyDescent="0.25">
      <c r="A143" s="4">
        <v>41718</v>
      </c>
      <c r="B143">
        <v>8.36</v>
      </c>
      <c r="C143">
        <v>1.0883</v>
      </c>
      <c r="D143">
        <v>1.0883</v>
      </c>
      <c r="E143">
        <v>2.7715999999999998</v>
      </c>
      <c r="F143">
        <v>10.0243</v>
      </c>
      <c r="G143">
        <v>7.2526999999999999</v>
      </c>
      <c r="H143">
        <v>1.1078000000000001</v>
      </c>
      <c r="I143">
        <v>2546.6478999999999</v>
      </c>
      <c r="J143">
        <v>3087</v>
      </c>
      <c r="K143">
        <v>304.62299999999999</v>
      </c>
      <c r="L143">
        <v>37.968000000000004</v>
      </c>
      <c r="M143">
        <v>89.131</v>
      </c>
    </row>
    <row r="144" spans="1:13" x14ac:dyDescent="0.25">
      <c r="A144" s="4">
        <v>41719</v>
      </c>
      <c r="B144">
        <v>8.49</v>
      </c>
      <c r="C144">
        <v>1.5550000000000002</v>
      </c>
      <c r="D144">
        <v>1.5550000000000002</v>
      </c>
      <c r="E144">
        <v>2.7425999999999999</v>
      </c>
      <c r="F144">
        <v>10.031000000000001</v>
      </c>
      <c r="G144">
        <v>7.2885</v>
      </c>
      <c r="H144">
        <v>1.1052999999999999</v>
      </c>
      <c r="I144">
        <v>2586.8463999999999</v>
      </c>
      <c r="J144">
        <v>3087</v>
      </c>
      <c r="K144">
        <v>304.69299999999998</v>
      </c>
      <c r="L144">
        <v>35.591999999999999</v>
      </c>
      <c r="M144">
        <v>88.25</v>
      </c>
    </row>
    <row r="145" spans="1:13" x14ac:dyDescent="0.25">
      <c r="A145" s="4">
        <v>41722</v>
      </c>
      <c r="B145">
        <v>8.6</v>
      </c>
      <c r="C145">
        <v>1.2955999999999999</v>
      </c>
      <c r="D145">
        <v>1.2955999999999999</v>
      </c>
      <c r="E145">
        <v>2.7281</v>
      </c>
      <c r="F145">
        <v>10.028600000000001</v>
      </c>
      <c r="G145">
        <v>7.3004999999999995</v>
      </c>
      <c r="H145">
        <v>1.1105</v>
      </c>
      <c r="I145">
        <v>2620.3625999999999</v>
      </c>
      <c r="J145">
        <v>3087</v>
      </c>
      <c r="K145">
        <v>304.69299999999998</v>
      </c>
      <c r="L145">
        <v>32.289000000000001</v>
      </c>
      <c r="M145">
        <v>88.016000000000005</v>
      </c>
    </row>
    <row r="146" spans="1:13" x14ac:dyDescent="0.25">
      <c r="A146" s="4">
        <v>41723</v>
      </c>
      <c r="B146">
        <v>8.64</v>
      </c>
      <c r="C146">
        <v>0.46510000000000001</v>
      </c>
      <c r="D146">
        <v>0.46510000000000001</v>
      </c>
      <c r="E146">
        <v>2.7480000000000002</v>
      </c>
      <c r="F146">
        <v>10.034800000000001</v>
      </c>
      <c r="G146">
        <v>7.2868000000000004</v>
      </c>
      <c r="H146">
        <v>1.1108</v>
      </c>
      <c r="I146">
        <v>2632.5504000000001</v>
      </c>
      <c r="J146">
        <v>3087</v>
      </c>
      <c r="K146">
        <v>304.69299999999998</v>
      </c>
      <c r="L146">
        <v>26.997</v>
      </c>
      <c r="M146">
        <v>87.427000000000007</v>
      </c>
    </row>
    <row r="147" spans="1:13" x14ac:dyDescent="0.25">
      <c r="A147" s="4">
        <v>41724</v>
      </c>
      <c r="B147">
        <v>8.77</v>
      </c>
      <c r="C147">
        <v>1.5045999999999999</v>
      </c>
      <c r="D147">
        <v>1.5045999999999999</v>
      </c>
      <c r="E147">
        <v>2.6919</v>
      </c>
      <c r="F147">
        <v>10.1395</v>
      </c>
      <c r="G147">
        <v>7.4475999999999996</v>
      </c>
      <c r="H147">
        <v>1.1042000000000001</v>
      </c>
      <c r="I147">
        <v>2672.1605</v>
      </c>
      <c r="J147">
        <v>3087</v>
      </c>
      <c r="K147">
        <v>304.69299999999998</v>
      </c>
      <c r="L147">
        <v>27.1</v>
      </c>
      <c r="M147">
        <v>87.257000000000005</v>
      </c>
    </row>
    <row r="148" spans="1:13" x14ac:dyDescent="0.25">
      <c r="A148" s="4">
        <v>41725</v>
      </c>
      <c r="B148">
        <v>8.9700000000000006</v>
      </c>
      <c r="C148">
        <v>2.2805</v>
      </c>
      <c r="D148">
        <v>2.2805</v>
      </c>
      <c r="E148">
        <v>2.681</v>
      </c>
      <c r="F148">
        <v>10.1511</v>
      </c>
      <c r="G148">
        <v>7.4701000000000004</v>
      </c>
      <c r="H148">
        <v>1.1048</v>
      </c>
      <c r="I148">
        <v>2733.0992000000001</v>
      </c>
      <c r="J148">
        <v>3087</v>
      </c>
      <c r="K148">
        <v>304.69299999999998</v>
      </c>
      <c r="L148">
        <v>29.207999999999998</v>
      </c>
      <c r="M148">
        <v>87.26</v>
      </c>
    </row>
    <row r="149" spans="1:13" x14ac:dyDescent="0.25">
      <c r="A149" s="4">
        <v>41726</v>
      </c>
      <c r="B149">
        <v>8.83</v>
      </c>
      <c r="C149">
        <v>-1.5608</v>
      </c>
      <c r="D149">
        <v>-1.5608</v>
      </c>
      <c r="E149">
        <v>2.7208000000000001</v>
      </c>
      <c r="F149">
        <v>10.125</v>
      </c>
      <c r="G149">
        <v>7.4042000000000003</v>
      </c>
      <c r="H149">
        <v>1.1012</v>
      </c>
      <c r="I149">
        <v>2690.4421000000002</v>
      </c>
      <c r="J149">
        <v>3087</v>
      </c>
      <c r="K149">
        <v>304.69299999999998</v>
      </c>
      <c r="L149">
        <v>30.884</v>
      </c>
      <c r="M149">
        <v>87.635000000000005</v>
      </c>
    </row>
    <row r="150" spans="1:13" x14ac:dyDescent="0.25">
      <c r="A150" s="4">
        <v>41729</v>
      </c>
      <c r="B150">
        <v>8.6199999999999992</v>
      </c>
      <c r="C150">
        <v>-2.3782999999999999</v>
      </c>
      <c r="D150">
        <v>-2.3782999999999999</v>
      </c>
      <c r="E150">
        <v>2.718</v>
      </c>
      <c r="F150">
        <v>10.078200000000001</v>
      </c>
      <c r="G150">
        <v>7.3601999999999999</v>
      </c>
      <c r="H150">
        <v>1.0931999999999999</v>
      </c>
      <c r="I150">
        <v>2626.4564999999998</v>
      </c>
      <c r="J150">
        <v>3087</v>
      </c>
      <c r="K150">
        <v>304.69299999999998</v>
      </c>
      <c r="L150">
        <v>26.904</v>
      </c>
      <c r="M150">
        <v>88.174999999999997</v>
      </c>
    </row>
    <row r="151" spans="1:13" x14ac:dyDescent="0.25">
      <c r="A151" s="4">
        <v>41730</v>
      </c>
      <c r="B151">
        <v>8.84</v>
      </c>
      <c r="C151">
        <v>2.5522</v>
      </c>
      <c r="D151">
        <v>2.5522</v>
      </c>
      <c r="E151">
        <v>2.7524999999999999</v>
      </c>
      <c r="F151">
        <v>10.0458</v>
      </c>
      <c r="G151">
        <v>7.2931999999999997</v>
      </c>
      <c r="H151">
        <v>1.0976999999999999</v>
      </c>
      <c r="I151">
        <v>2693.489</v>
      </c>
      <c r="J151">
        <v>3087</v>
      </c>
      <c r="K151">
        <v>304.69299999999998</v>
      </c>
      <c r="L151">
        <v>26.995000000000001</v>
      </c>
      <c r="M151">
        <v>87.757999999999996</v>
      </c>
    </row>
    <row r="152" spans="1:13" x14ac:dyDescent="0.25">
      <c r="A152" s="4">
        <v>41731</v>
      </c>
      <c r="B152">
        <v>8.9600000000000009</v>
      </c>
      <c r="C152">
        <v>1.3574999999999999</v>
      </c>
      <c r="D152">
        <v>1.3574999999999999</v>
      </c>
      <c r="E152">
        <v>2.8045</v>
      </c>
      <c r="F152">
        <v>10.0406</v>
      </c>
      <c r="G152">
        <v>7.2361000000000004</v>
      </c>
      <c r="H152">
        <v>1.0987</v>
      </c>
      <c r="I152">
        <v>2730.0522000000001</v>
      </c>
      <c r="J152">
        <v>3087</v>
      </c>
      <c r="K152">
        <v>304.69299999999998</v>
      </c>
      <c r="L152">
        <v>27.141999999999999</v>
      </c>
      <c r="M152">
        <v>84.753</v>
      </c>
    </row>
    <row r="153" spans="1:13" x14ac:dyDescent="0.25">
      <c r="A153" s="4">
        <v>41732</v>
      </c>
      <c r="B153">
        <v>8.83</v>
      </c>
      <c r="C153">
        <v>-1.4509000000000001</v>
      </c>
      <c r="D153">
        <v>-1.4509000000000001</v>
      </c>
      <c r="E153">
        <v>2.7972000000000001</v>
      </c>
      <c r="F153">
        <v>10.046799999999999</v>
      </c>
      <c r="G153">
        <v>7.2496</v>
      </c>
      <c r="H153">
        <v>1.0983000000000001</v>
      </c>
      <c r="I153">
        <v>2690.4421000000002</v>
      </c>
      <c r="J153">
        <v>3087</v>
      </c>
      <c r="K153">
        <v>304.69299999999998</v>
      </c>
      <c r="L153">
        <v>29.096</v>
      </c>
      <c r="M153">
        <v>85.087999999999994</v>
      </c>
    </row>
    <row r="154" spans="1:13" x14ac:dyDescent="0.25">
      <c r="A154" s="4">
        <v>41733</v>
      </c>
      <c r="B154">
        <v>8.8800000000000008</v>
      </c>
      <c r="C154">
        <v>0.56630000000000003</v>
      </c>
      <c r="D154">
        <v>0.56630000000000003</v>
      </c>
      <c r="E154">
        <v>2.7206999999999999</v>
      </c>
      <c r="F154">
        <v>10.111499999999999</v>
      </c>
      <c r="G154">
        <v>7.3907999999999996</v>
      </c>
      <c r="H154">
        <v>1.0976999999999999</v>
      </c>
      <c r="I154">
        <v>2705.6768000000002</v>
      </c>
      <c r="J154">
        <v>3087</v>
      </c>
      <c r="K154">
        <v>304.69299999999998</v>
      </c>
      <c r="L154">
        <v>28.664999999999999</v>
      </c>
      <c r="M154">
        <v>80.373999999999995</v>
      </c>
    </row>
    <row r="155" spans="1:13" x14ac:dyDescent="0.25">
      <c r="A155" s="4">
        <v>41736</v>
      </c>
      <c r="B155">
        <v>8.8800000000000008</v>
      </c>
      <c r="C155">
        <v>0</v>
      </c>
      <c r="D155">
        <v>0</v>
      </c>
      <c r="E155">
        <v>2.6997999999999998</v>
      </c>
      <c r="F155">
        <v>10.162800000000001</v>
      </c>
      <c r="G155">
        <v>7.4629000000000003</v>
      </c>
      <c r="H155">
        <v>1.0849</v>
      </c>
      <c r="I155">
        <v>2705.6768000000002</v>
      </c>
      <c r="J155">
        <v>3087</v>
      </c>
      <c r="K155">
        <v>304.69299999999998</v>
      </c>
      <c r="L155">
        <v>28.716000000000001</v>
      </c>
      <c r="M155">
        <v>78.665000000000006</v>
      </c>
    </row>
    <row r="156" spans="1:13" x14ac:dyDescent="0.25">
      <c r="A156" s="4">
        <v>41737</v>
      </c>
      <c r="B156">
        <v>8.92</v>
      </c>
      <c r="C156">
        <v>0.45050000000000001</v>
      </c>
      <c r="D156">
        <v>0.45050000000000001</v>
      </c>
      <c r="E156">
        <v>2.6808000000000001</v>
      </c>
      <c r="F156">
        <v>10.1569</v>
      </c>
      <c r="G156">
        <v>7.4760999999999997</v>
      </c>
      <c r="H156">
        <v>1.0851999999999999</v>
      </c>
      <c r="I156">
        <v>2717.8645000000001</v>
      </c>
      <c r="J156">
        <v>3087</v>
      </c>
      <c r="K156">
        <v>304.69299999999998</v>
      </c>
      <c r="L156">
        <v>27.846</v>
      </c>
      <c r="M156">
        <v>77.673000000000002</v>
      </c>
    </row>
    <row r="157" spans="1:13" x14ac:dyDescent="0.25">
      <c r="A157" s="4">
        <v>41738</v>
      </c>
      <c r="B157">
        <v>8.82</v>
      </c>
      <c r="C157">
        <v>-1.1211</v>
      </c>
      <c r="D157">
        <v>-1.1211</v>
      </c>
      <c r="E157">
        <v>2.6898</v>
      </c>
      <c r="F157">
        <v>10.124000000000001</v>
      </c>
      <c r="G157">
        <v>7.4341999999999997</v>
      </c>
      <c r="H157">
        <v>1.0781000000000001</v>
      </c>
      <c r="I157">
        <v>2687.3951999999999</v>
      </c>
      <c r="J157">
        <v>3087</v>
      </c>
      <c r="K157">
        <v>304.69299999999998</v>
      </c>
      <c r="L157">
        <v>25.527000000000001</v>
      </c>
      <c r="M157">
        <v>41.732999999999997</v>
      </c>
    </row>
    <row r="158" spans="1:13" x14ac:dyDescent="0.25">
      <c r="A158" s="4">
        <v>41739</v>
      </c>
      <c r="B158">
        <v>8.52</v>
      </c>
      <c r="C158">
        <v>-3.4013999999999998</v>
      </c>
      <c r="D158">
        <v>-3.4013999999999998</v>
      </c>
      <c r="E158">
        <v>2.6474000000000002</v>
      </c>
      <c r="F158">
        <v>10.217499999999999</v>
      </c>
      <c r="G158">
        <v>7.5701999999999998</v>
      </c>
      <c r="H158">
        <v>1.0852999999999999</v>
      </c>
      <c r="I158">
        <v>2595.9872</v>
      </c>
      <c r="J158">
        <v>3087</v>
      </c>
      <c r="K158">
        <v>304.69299999999998</v>
      </c>
      <c r="L158">
        <v>30.405999999999999</v>
      </c>
      <c r="M158">
        <v>42.430999999999997</v>
      </c>
    </row>
    <row r="159" spans="1:13" x14ac:dyDescent="0.25">
      <c r="A159" s="4">
        <v>41740</v>
      </c>
      <c r="B159">
        <v>7.7</v>
      </c>
      <c r="C159">
        <v>-9.6243999999999996</v>
      </c>
      <c r="D159">
        <v>-9.6243999999999996</v>
      </c>
      <c r="E159">
        <v>2.6246999999999998</v>
      </c>
      <c r="F159">
        <v>10.273</v>
      </c>
      <c r="G159">
        <v>7.6482999999999999</v>
      </c>
      <c r="H159">
        <v>1.1063000000000001</v>
      </c>
      <c r="I159">
        <v>2346.1386000000002</v>
      </c>
      <c r="J159">
        <v>3087</v>
      </c>
      <c r="K159">
        <v>304.69299999999998</v>
      </c>
      <c r="L159">
        <v>60.42</v>
      </c>
      <c r="M159">
        <v>45.679000000000002</v>
      </c>
    </row>
    <row r="160" spans="1:13" x14ac:dyDescent="0.25">
      <c r="A160" s="4">
        <v>41743</v>
      </c>
      <c r="B160">
        <v>7.61</v>
      </c>
      <c r="C160">
        <v>-1.1688000000000001</v>
      </c>
      <c r="D160">
        <v>-1.1688000000000001</v>
      </c>
      <c r="E160">
        <v>2.6471999999999998</v>
      </c>
      <c r="F160">
        <v>10.183299999999999</v>
      </c>
      <c r="G160">
        <v>7.5361000000000002</v>
      </c>
      <c r="H160">
        <v>1.1089</v>
      </c>
      <c r="I160">
        <v>2318.7161999999998</v>
      </c>
      <c r="J160">
        <v>3087</v>
      </c>
      <c r="K160">
        <v>304.69299999999998</v>
      </c>
      <c r="L160">
        <v>56.021999999999998</v>
      </c>
      <c r="M160">
        <v>43.889000000000003</v>
      </c>
    </row>
    <row r="161" spans="1:13" x14ac:dyDescent="0.25">
      <c r="A161" s="4">
        <v>41744</v>
      </c>
      <c r="B161">
        <v>7.25</v>
      </c>
      <c r="C161">
        <v>-4.7305999999999999</v>
      </c>
      <c r="D161">
        <v>-4.7305999999999999</v>
      </c>
      <c r="E161">
        <v>2.6282999999999999</v>
      </c>
      <c r="F161">
        <v>10.139099999999999</v>
      </c>
      <c r="G161">
        <v>7.5107999999999997</v>
      </c>
      <c r="H161">
        <v>1.0982000000000001</v>
      </c>
      <c r="I161">
        <v>2209.0266000000001</v>
      </c>
      <c r="J161">
        <v>3087</v>
      </c>
      <c r="K161">
        <v>304.69299999999998</v>
      </c>
      <c r="L161">
        <v>55.08</v>
      </c>
      <c r="M161">
        <v>45.923999999999999</v>
      </c>
    </row>
    <row r="162" spans="1:13" x14ac:dyDescent="0.25">
      <c r="A162" s="4">
        <v>41745</v>
      </c>
      <c r="B162">
        <v>7.26</v>
      </c>
      <c r="C162">
        <v>0.13789999999999999</v>
      </c>
      <c r="D162">
        <v>0.13789999999999999</v>
      </c>
      <c r="E162">
        <v>2.6282000000000001</v>
      </c>
      <c r="F162">
        <v>10.050599999999999</v>
      </c>
      <c r="G162">
        <v>7.4223999999999997</v>
      </c>
      <c r="H162">
        <v>1.0958000000000001</v>
      </c>
      <c r="I162">
        <v>2212.0736000000002</v>
      </c>
      <c r="J162">
        <v>3087</v>
      </c>
      <c r="K162">
        <v>304.69299999999998</v>
      </c>
      <c r="L162">
        <v>56.572000000000003</v>
      </c>
      <c r="M162">
        <v>43.831000000000003</v>
      </c>
    </row>
    <row r="163" spans="1:13" x14ac:dyDescent="0.25">
      <c r="A163" s="4">
        <v>41746</v>
      </c>
      <c r="B163">
        <v>7.5</v>
      </c>
      <c r="C163">
        <v>3.3058000000000001</v>
      </c>
      <c r="D163">
        <v>3.3058000000000001</v>
      </c>
      <c r="E163">
        <v>2.7214999999999998</v>
      </c>
      <c r="F163">
        <v>10.0159</v>
      </c>
      <c r="G163">
        <v>7.2943999999999996</v>
      </c>
      <c r="H163">
        <v>1.0940000000000001</v>
      </c>
      <c r="I163">
        <v>2285.1999999999998</v>
      </c>
      <c r="J163">
        <v>3087</v>
      </c>
      <c r="K163">
        <v>304.69299999999998</v>
      </c>
      <c r="L163">
        <v>62.351999999999997</v>
      </c>
      <c r="M163">
        <v>45.232999999999997</v>
      </c>
    </row>
    <row r="164" spans="1:13" x14ac:dyDescent="0.25">
      <c r="A164" s="4">
        <v>41750</v>
      </c>
      <c r="B164">
        <v>8.19</v>
      </c>
      <c r="C164">
        <v>9.1999999999999993</v>
      </c>
      <c r="D164">
        <v>9.1999999999999993</v>
      </c>
      <c r="E164">
        <v>2.7151000000000001</v>
      </c>
      <c r="F164">
        <v>9.9885000000000002</v>
      </c>
      <c r="G164">
        <v>7.2733999999999996</v>
      </c>
      <c r="H164">
        <v>1.1039000000000001</v>
      </c>
      <c r="I164">
        <v>2495.4384</v>
      </c>
      <c r="J164">
        <v>3087</v>
      </c>
      <c r="K164">
        <v>304.69299999999998</v>
      </c>
      <c r="L164">
        <v>84.846999999999994</v>
      </c>
      <c r="M164">
        <v>52.396000000000001</v>
      </c>
    </row>
    <row r="165" spans="1:13" x14ac:dyDescent="0.25">
      <c r="A165" s="4">
        <v>41751</v>
      </c>
      <c r="B165">
        <v>8.09</v>
      </c>
      <c r="C165">
        <v>-1.2210000000000001</v>
      </c>
      <c r="D165">
        <v>-1.2210000000000001</v>
      </c>
      <c r="E165">
        <v>2.7105000000000001</v>
      </c>
      <c r="F165">
        <v>9.9629999999999992</v>
      </c>
      <c r="G165">
        <v>7.2525000000000004</v>
      </c>
      <c r="H165">
        <v>1.1022000000000001</v>
      </c>
      <c r="I165">
        <v>2464.9690000000001</v>
      </c>
      <c r="J165">
        <v>3087</v>
      </c>
      <c r="K165">
        <v>304.69299999999998</v>
      </c>
      <c r="L165">
        <v>84.459000000000003</v>
      </c>
      <c r="M165">
        <v>51.642000000000003</v>
      </c>
    </row>
    <row r="166" spans="1:13" x14ac:dyDescent="0.25">
      <c r="A166" s="4">
        <v>41752</v>
      </c>
      <c r="B166">
        <v>8.15</v>
      </c>
      <c r="C166">
        <v>0.74170000000000003</v>
      </c>
      <c r="D166">
        <v>0.74170000000000003</v>
      </c>
      <c r="E166">
        <v>2.6987000000000001</v>
      </c>
      <c r="F166">
        <v>9.9763000000000002</v>
      </c>
      <c r="G166">
        <v>7.2775999999999996</v>
      </c>
      <c r="H166">
        <v>1.101</v>
      </c>
      <c r="I166">
        <v>2483.2505999999998</v>
      </c>
      <c r="J166">
        <v>3087</v>
      </c>
      <c r="K166">
        <v>304.69299999999998</v>
      </c>
      <c r="L166">
        <v>85.022000000000006</v>
      </c>
      <c r="M166">
        <v>50.789000000000001</v>
      </c>
    </row>
    <row r="167" spans="1:13" x14ac:dyDescent="0.25">
      <c r="A167" s="4">
        <v>41753</v>
      </c>
      <c r="B167">
        <v>8.15</v>
      </c>
      <c r="C167">
        <v>0</v>
      </c>
      <c r="D167">
        <v>0</v>
      </c>
      <c r="E167">
        <v>2.6804999999999999</v>
      </c>
      <c r="F167">
        <v>9.9626000000000001</v>
      </c>
      <c r="G167">
        <v>7.2820999999999998</v>
      </c>
      <c r="H167">
        <v>1.0977999999999999</v>
      </c>
      <c r="I167">
        <v>2483.2505999999998</v>
      </c>
      <c r="J167">
        <v>3087</v>
      </c>
      <c r="K167">
        <v>304.69299999999998</v>
      </c>
      <c r="L167">
        <v>83.629000000000005</v>
      </c>
      <c r="M167">
        <v>50.584000000000003</v>
      </c>
    </row>
    <row r="168" spans="1:13" x14ac:dyDescent="0.25">
      <c r="A168" s="4">
        <v>41754</v>
      </c>
      <c r="B168">
        <v>7.98</v>
      </c>
      <c r="C168">
        <v>-2.0859000000000001</v>
      </c>
      <c r="D168">
        <v>-2.0859000000000001</v>
      </c>
      <c r="E168">
        <v>2.6623000000000001</v>
      </c>
      <c r="F168">
        <v>9.9741</v>
      </c>
      <c r="G168">
        <v>7.3117999999999999</v>
      </c>
      <c r="H168">
        <v>1.0815999999999999</v>
      </c>
      <c r="I168">
        <v>2431.4528</v>
      </c>
      <c r="J168">
        <v>3087</v>
      </c>
      <c r="K168">
        <v>304.69299999999998</v>
      </c>
      <c r="L168">
        <v>61.929000000000002</v>
      </c>
      <c r="M168">
        <v>50.875</v>
      </c>
    </row>
    <row r="169" spans="1:13" x14ac:dyDescent="0.25">
      <c r="A169" s="4">
        <v>41757</v>
      </c>
      <c r="B169">
        <v>8.6999999999999993</v>
      </c>
      <c r="C169">
        <v>9.0226000000000006</v>
      </c>
      <c r="D169">
        <v>9.0226000000000006</v>
      </c>
      <c r="E169">
        <v>2.7004000000000001</v>
      </c>
      <c r="F169">
        <v>9.9176000000000002</v>
      </c>
      <c r="G169">
        <v>7.2171000000000003</v>
      </c>
      <c r="H169">
        <v>1.0844</v>
      </c>
      <c r="I169">
        <v>2650.8319999999999</v>
      </c>
      <c r="J169">
        <v>3087</v>
      </c>
      <c r="K169">
        <v>304.69299999999998</v>
      </c>
      <c r="L169">
        <v>74.930000000000007</v>
      </c>
      <c r="M169">
        <v>57.491</v>
      </c>
    </row>
    <row r="170" spans="1:13" x14ac:dyDescent="0.25">
      <c r="A170" s="4">
        <v>41758</v>
      </c>
      <c r="B170">
        <v>8.82</v>
      </c>
      <c r="C170">
        <v>1.3793</v>
      </c>
      <c r="D170">
        <v>1.3793</v>
      </c>
      <c r="E170">
        <v>2.6913</v>
      </c>
      <c r="F170">
        <v>9.5450999999999997</v>
      </c>
      <c r="G170">
        <v>6.8536999999999999</v>
      </c>
      <c r="H170">
        <v>1.0860000000000001</v>
      </c>
      <c r="I170">
        <v>2687.3951999999999</v>
      </c>
      <c r="J170">
        <v>3087</v>
      </c>
      <c r="K170">
        <v>304.69299999999998</v>
      </c>
      <c r="L170">
        <v>64.588999999999999</v>
      </c>
      <c r="M170">
        <v>56.569000000000003</v>
      </c>
    </row>
    <row r="171" spans="1:13" x14ac:dyDescent="0.25">
      <c r="A171" s="4">
        <v>41759</v>
      </c>
      <c r="B171">
        <v>8.52</v>
      </c>
      <c r="C171">
        <v>-3.4013999999999998</v>
      </c>
      <c r="D171">
        <v>-3.4013999999999998</v>
      </c>
      <c r="E171">
        <v>2.6459000000000001</v>
      </c>
      <c r="F171">
        <v>9.3084000000000007</v>
      </c>
      <c r="G171">
        <v>6.6624999999999996</v>
      </c>
      <c r="H171">
        <v>1.0831999999999999</v>
      </c>
      <c r="I171">
        <v>2595.9872</v>
      </c>
      <c r="J171">
        <v>3087</v>
      </c>
      <c r="K171">
        <v>304.69299999999998</v>
      </c>
      <c r="L171">
        <v>70.873000000000005</v>
      </c>
      <c r="M171">
        <v>57.420999999999999</v>
      </c>
    </row>
    <row r="172" spans="1:13" x14ac:dyDescent="0.25">
      <c r="A172" s="4">
        <v>41760</v>
      </c>
      <c r="B172">
        <v>8.44</v>
      </c>
      <c r="C172">
        <v>-0.93899999999999995</v>
      </c>
      <c r="D172">
        <v>-0.93899999999999995</v>
      </c>
      <c r="E172">
        <v>2.6132999999999997</v>
      </c>
      <c r="F172">
        <v>9.3533000000000008</v>
      </c>
      <c r="G172">
        <v>6.7399000000000004</v>
      </c>
      <c r="H172">
        <v>1.0858000000000001</v>
      </c>
      <c r="I172">
        <v>2571.6116999999999</v>
      </c>
      <c r="J172">
        <v>3087</v>
      </c>
      <c r="K172">
        <v>304.69299999999998</v>
      </c>
      <c r="L172">
        <v>71.620999999999995</v>
      </c>
      <c r="M172">
        <v>57.42</v>
      </c>
    </row>
    <row r="173" spans="1:13" x14ac:dyDescent="0.25">
      <c r="A173" s="4">
        <v>41761</v>
      </c>
      <c r="B173">
        <v>8.58</v>
      </c>
      <c r="C173">
        <v>1.6588000000000001</v>
      </c>
      <c r="D173">
        <v>1.6588000000000001</v>
      </c>
      <c r="E173">
        <v>2.5842999999999998</v>
      </c>
      <c r="F173">
        <v>9.6919000000000004</v>
      </c>
      <c r="G173">
        <v>7.1074999999999999</v>
      </c>
      <c r="H173">
        <v>1.0838000000000001</v>
      </c>
      <c r="I173">
        <v>2614.2687999999998</v>
      </c>
      <c r="J173">
        <v>2753</v>
      </c>
      <c r="K173">
        <v>304.69299999999998</v>
      </c>
      <c r="L173">
        <v>55.905000000000001</v>
      </c>
      <c r="M173">
        <v>57.445999999999998</v>
      </c>
    </row>
    <row r="174" spans="1:13" x14ac:dyDescent="0.25">
      <c r="A174" s="4">
        <v>41764</v>
      </c>
      <c r="B174">
        <v>8.5</v>
      </c>
      <c r="C174">
        <v>-0.93240000000000001</v>
      </c>
      <c r="D174">
        <v>-0.93240000000000001</v>
      </c>
      <c r="E174">
        <v>2.6067999999999998</v>
      </c>
      <c r="F174">
        <v>9.8488000000000007</v>
      </c>
      <c r="G174">
        <v>7.2419000000000002</v>
      </c>
      <c r="H174">
        <v>1.0732999999999999</v>
      </c>
      <c r="I174">
        <v>2589.8933000000002</v>
      </c>
      <c r="J174">
        <v>2753</v>
      </c>
      <c r="K174">
        <v>304.69299999999998</v>
      </c>
      <c r="L174">
        <v>55.63</v>
      </c>
      <c r="M174">
        <v>57.381999999999998</v>
      </c>
    </row>
    <row r="175" spans="1:13" x14ac:dyDescent="0.25">
      <c r="A175" s="4">
        <v>41765</v>
      </c>
      <c r="B175">
        <v>8.09</v>
      </c>
      <c r="C175">
        <v>-4.8235000000000001</v>
      </c>
      <c r="D175">
        <v>-4.8235000000000001</v>
      </c>
      <c r="E175">
        <v>2.5914000000000001</v>
      </c>
      <c r="F175">
        <v>9.8866999999999994</v>
      </c>
      <c r="G175">
        <v>7.2953000000000001</v>
      </c>
      <c r="H175">
        <v>1.0852999999999999</v>
      </c>
      <c r="I175">
        <v>2464.9690000000001</v>
      </c>
      <c r="J175">
        <v>2753</v>
      </c>
      <c r="K175">
        <v>304.69299999999998</v>
      </c>
      <c r="L175">
        <v>62.908999999999999</v>
      </c>
      <c r="M175">
        <v>59.197000000000003</v>
      </c>
    </row>
    <row r="176" spans="1:13" x14ac:dyDescent="0.25">
      <c r="A176" s="4">
        <v>41766</v>
      </c>
      <c r="B176">
        <v>8.7200000000000006</v>
      </c>
      <c r="C176">
        <v>7.7873999999999999</v>
      </c>
      <c r="D176">
        <v>7.7873999999999999</v>
      </c>
      <c r="E176">
        <v>2.5878000000000001</v>
      </c>
      <c r="F176">
        <v>9.8685000000000009</v>
      </c>
      <c r="G176">
        <v>7.2807000000000004</v>
      </c>
      <c r="H176">
        <v>1.0980000000000001</v>
      </c>
      <c r="I176">
        <v>2656.9258</v>
      </c>
      <c r="J176">
        <v>2753</v>
      </c>
      <c r="K176">
        <v>304.69299999999998</v>
      </c>
      <c r="L176">
        <v>74.980999999999995</v>
      </c>
      <c r="M176">
        <v>63.399000000000001</v>
      </c>
    </row>
    <row r="177" spans="1:13" x14ac:dyDescent="0.25">
      <c r="A177" s="4">
        <v>41767</v>
      </c>
      <c r="B177">
        <v>8.5500000000000007</v>
      </c>
      <c r="C177">
        <v>-1.9495</v>
      </c>
      <c r="D177">
        <v>-1.9495</v>
      </c>
      <c r="E177">
        <v>2.6160999999999999</v>
      </c>
      <c r="F177">
        <v>9.8758999999999997</v>
      </c>
      <c r="G177">
        <v>7.2598000000000003</v>
      </c>
      <c r="H177">
        <v>1.0985</v>
      </c>
      <c r="I177">
        <v>2605.1280000000002</v>
      </c>
      <c r="J177">
        <v>2753</v>
      </c>
      <c r="K177">
        <v>304.69299999999998</v>
      </c>
      <c r="L177">
        <v>74.813000000000002</v>
      </c>
      <c r="M177">
        <v>63.253999999999998</v>
      </c>
    </row>
    <row r="178" spans="1:13" x14ac:dyDescent="0.25">
      <c r="A178" s="4">
        <v>41768</v>
      </c>
      <c r="B178">
        <v>8.8000000000000007</v>
      </c>
      <c r="C178">
        <v>2.9239999999999999</v>
      </c>
      <c r="D178">
        <v>2.9239999999999999</v>
      </c>
      <c r="E178">
        <v>2.6233</v>
      </c>
      <c r="F178">
        <v>9.8587000000000007</v>
      </c>
      <c r="G178">
        <v>7.2354000000000003</v>
      </c>
      <c r="H178">
        <v>1.1056999999999999</v>
      </c>
      <c r="I178">
        <v>2681.3013000000001</v>
      </c>
      <c r="J178">
        <v>2753</v>
      </c>
      <c r="K178">
        <v>304.69299999999998</v>
      </c>
      <c r="L178">
        <v>60.073</v>
      </c>
      <c r="M178">
        <v>63.738</v>
      </c>
    </row>
    <row r="179" spans="1:13" x14ac:dyDescent="0.25">
      <c r="A179" s="4">
        <v>41771</v>
      </c>
      <c r="B179">
        <v>9.18</v>
      </c>
      <c r="C179">
        <v>4.3182</v>
      </c>
      <c r="D179">
        <v>4.3182</v>
      </c>
      <c r="E179">
        <v>2.6611000000000002</v>
      </c>
      <c r="F179">
        <v>9.7775999999999996</v>
      </c>
      <c r="G179">
        <v>7.1165000000000003</v>
      </c>
      <c r="H179">
        <v>1.1163000000000001</v>
      </c>
      <c r="I179">
        <v>2797.0848000000001</v>
      </c>
      <c r="J179">
        <v>2753</v>
      </c>
      <c r="K179">
        <v>304.69299999999998</v>
      </c>
      <c r="L179">
        <v>63.84</v>
      </c>
      <c r="M179">
        <v>64.513999999999996</v>
      </c>
    </row>
    <row r="180" spans="1:13" x14ac:dyDescent="0.25">
      <c r="A180" s="4">
        <v>41772</v>
      </c>
      <c r="B180">
        <v>9.09</v>
      </c>
      <c r="C180">
        <v>-0.98040000000000005</v>
      </c>
      <c r="D180">
        <v>-0.98040000000000005</v>
      </c>
      <c r="E180">
        <v>2.6089000000000002</v>
      </c>
      <c r="F180">
        <v>9.7623999999999995</v>
      </c>
      <c r="G180">
        <v>7.1535000000000002</v>
      </c>
      <c r="H180">
        <v>1.1164000000000001</v>
      </c>
      <c r="I180">
        <v>2769.6624000000002</v>
      </c>
      <c r="J180">
        <v>2753</v>
      </c>
      <c r="K180">
        <v>304.69299999999998</v>
      </c>
      <c r="L180">
        <v>60.201999999999998</v>
      </c>
      <c r="M180">
        <v>64.204999999999998</v>
      </c>
    </row>
    <row r="181" spans="1:13" x14ac:dyDescent="0.25">
      <c r="A181" s="4">
        <v>41773</v>
      </c>
      <c r="B181">
        <v>8.61</v>
      </c>
      <c r="C181">
        <v>-5.2805</v>
      </c>
      <c r="D181">
        <v>-5.2805</v>
      </c>
      <c r="E181">
        <v>2.5427</v>
      </c>
      <c r="F181">
        <v>9.7862000000000009</v>
      </c>
      <c r="G181">
        <v>7.2435</v>
      </c>
      <c r="H181">
        <v>1.1248</v>
      </c>
      <c r="I181">
        <v>2623.4096</v>
      </c>
      <c r="J181">
        <v>2753</v>
      </c>
      <c r="K181">
        <v>304.69299999999998</v>
      </c>
      <c r="L181">
        <v>68.475999999999999</v>
      </c>
      <c r="M181">
        <v>66.152000000000001</v>
      </c>
    </row>
    <row r="182" spans="1:13" x14ac:dyDescent="0.25">
      <c r="A182" s="4">
        <v>41774</v>
      </c>
      <c r="B182">
        <v>8.3699999999999992</v>
      </c>
      <c r="C182">
        <v>-2.7875000000000001</v>
      </c>
      <c r="D182">
        <v>-2.7875000000000001</v>
      </c>
      <c r="E182">
        <v>2.4893000000000001</v>
      </c>
      <c r="F182">
        <v>9.8358000000000008</v>
      </c>
      <c r="G182">
        <v>7.3464</v>
      </c>
      <c r="H182">
        <v>1.1305000000000001</v>
      </c>
      <c r="I182">
        <v>2550.2831999999999</v>
      </c>
      <c r="J182">
        <v>2753</v>
      </c>
      <c r="K182">
        <v>304.69299999999998</v>
      </c>
      <c r="L182">
        <v>69.662999999999997</v>
      </c>
      <c r="M182">
        <v>66.531000000000006</v>
      </c>
    </row>
    <row r="183" spans="1:13" x14ac:dyDescent="0.25">
      <c r="A183" s="4">
        <v>41775</v>
      </c>
      <c r="B183">
        <v>9.73</v>
      </c>
      <c r="C183">
        <v>16.2485</v>
      </c>
      <c r="D183">
        <v>16.2485</v>
      </c>
      <c r="E183">
        <v>2.5230999999999999</v>
      </c>
      <c r="F183">
        <v>9.8193999999999999</v>
      </c>
      <c r="G183">
        <v>7.2961999999999998</v>
      </c>
      <c r="H183">
        <v>1.1136999999999999</v>
      </c>
      <c r="I183">
        <v>2964.6660999999999</v>
      </c>
      <c r="J183">
        <v>2753</v>
      </c>
      <c r="K183">
        <v>304.69299999999998</v>
      </c>
      <c r="L183">
        <v>107.49</v>
      </c>
      <c r="M183">
        <v>80.688999999999993</v>
      </c>
    </row>
    <row r="184" spans="1:13" x14ac:dyDescent="0.25">
      <c r="A184" s="4">
        <v>41778</v>
      </c>
      <c r="B184">
        <v>9.36</v>
      </c>
      <c r="C184">
        <v>-3.8026999999999997</v>
      </c>
      <c r="D184">
        <v>-3.8026999999999997</v>
      </c>
      <c r="E184">
        <v>2.5445000000000002</v>
      </c>
      <c r="F184">
        <v>9.8154000000000003</v>
      </c>
      <c r="G184">
        <v>7.2708000000000004</v>
      </c>
      <c r="H184">
        <v>1.1107</v>
      </c>
      <c r="I184">
        <v>2851.9295999999999</v>
      </c>
      <c r="J184">
        <v>2753</v>
      </c>
      <c r="K184">
        <v>304.69299999999998</v>
      </c>
      <c r="L184">
        <v>105.547</v>
      </c>
      <c r="M184">
        <v>81.659000000000006</v>
      </c>
    </row>
    <row r="185" spans="1:13" x14ac:dyDescent="0.25">
      <c r="A185" s="4">
        <v>41779</v>
      </c>
      <c r="B185">
        <v>8.93</v>
      </c>
      <c r="C185">
        <v>-4.5940000000000003</v>
      </c>
      <c r="D185">
        <v>-4.5940000000000003</v>
      </c>
      <c r="E185">
        <v>2.5106000000000002</v>
      </c>
      <c r="F185">
        <v>9.8427000000000007</v>
      </c>
      <c r="G185">
        <v>7.3320999999999996</v>
      </c>
      <c r="H185">
        <v>1.1200000000000001</v>
      </c>
      <c r="I185">
        <v>2720.9114</v>
      </c>
      <c r="J185">
        <v>2753</v>
      </c>
      <c r="K185">
        <v>304.69299999999998</v>
      </c>
      <c r="L185">
        <v>103.82</v>
      </c>
      <c r="M185">
        <v>82.948999999999998</v>
      </c>
    </row>
    <row r="186" spans="1:13" x14ac:dyDescent="0.25">
      <c r="A186" s="4">
        <v>41780</v>
      </c>
      <c r="B186">
        <v>8.6</v>
      </c>
      <c r="C186">
        <v>-3.6954000000000002</v>
      </c>
      <c r="D186">
        <v>-3.6954000000000002</v>
      </c>
      <c r="E186">
        <v>2.532</v>
      </c>
      <c r="F186">
        <v>9.8084000000000007</v>
      </c>
      <c r="G186">
        <v>7.2763999999999998</v>
      </c>
      <c r="H186">
        <v>1.1086</v>
      </c>
      <c r="I186">
        <v>2620.3625999999999</v>
      </c>
      <c r="J186">
        <v>2753</v>
      </c>
      <c r="K186">
        <v>304.69299999999998</v>
      </c>
      <c r="L186">
        <v>105.511</v>
      </c>
      <c r="M186">
        <v>83.656000000000006</v>
      </c>
    </row>
    <row r="187" spans="1:13" x14ac:dyDescent="0.25">
      <c r="A187" s="4">
        <v>41781</v>
      </c>
      <c r="B187">
        <v>8.8800000000000008</v>
      </c>
      <c r="C187">
        <v>3.2557999999999998</v>
      </c>
      <c r="D187">
        <v>3.2557999999999998</v>
      </c>
      <c r="E187">
        <v>2.5499000000000001</v>
      </c>
      <c r="F187">
        <v>9.7951999999999995</v>
      </c>
      <c r="G187">
        <v>7.2453000000000003</v>
      </c>
      <c r="H187">
        <v>1.1104000000000001</v>
      </c>
      <c r="I187">
        <v>2705.6768000000002</v>
      </c>
      <c r="J187">
        <v>2753</v>
      </c>
      <c r="K187">
        <v>304.69299999999998</v>
      </c>
      <c r="L187">
        <v>105.80500000000001</v>
      </c>
      <c r="M187">
        <v>83.54</v>
      </c>
    </row>
    <row r="188" spans="1:13" x14ac:dyDescent="0.25">
      <c r="A188" s="4">
        <v>41782</v>
      </c>
      <c r="B188">
        <v>9.01</v>
      </c>
      <c r="C188">
        <v>1.464</v>
      </c>
      <c r="D188">
        <v>1.464</v>
      </c>
      <c r="E188">
        <v>2.532</v>
      </c>
      <c r="F188">
        <v>9.7696000000000005</v>
      </c>
      <c r="G188">
        <v>7.2374999999999998</v>
      </c>
      <c r="H188">
        <v>1.1109</v>
      </c>
      <c r="I188">
        <v>2745.2869000000001</v>
      </c>
      <c r="J188">
        <v>2753</v>
      </c>
      <c r="K188">
        <v>304.69299999999998</v>
      </c>
      <c r="L188">
        <v>103.309</v>
      </c>
      <c r="M188">
        <v>77.293000000000006</v>
      </c>
    </row>
    <row r="189" spans="1:13" x14ac:dyDescent="0.25">
      <c r="A189" s="4">
        <v>41786</v>
      </c>
      <c r="B189">
        <v>8.85</v>
      </c>
      <c r="C189">
        <v>-1.7758</v>
      </c>
      <c r="D189">
        <v>-1.7758</v>
      </c>
      <c r="E189">
        <v>2.5141999999999998</v>
      </c>
      <c r="F189">
        <v>9.7307000000000006</v>
      </c>
      <c r="G189">
        <v>7.2164999999999999</v>
      </c>
      <c r="H189">
        <v>1.1147</v>
      </c>
      <c r="I189">
        <v>2696.5360000000001</v>
      </c>
      <c r="J189">
        <v>2753</v>
      </c>
      <c r="K189">
        <v>304.69299999999998</v>
      </c>
      <c r="L189">
        <v>103.59699999999999</v>
      </c>
      <c r="M189">
        <v>77.441999999999993</v>
      </c>
    </row>
    <row r="190" spans="1:13" x14ac:dyDescent="0.25">
      <c r="A190" s="4">
        <v>41787</v>
      </c>
      <c r="B190">
        <v>8.7799999999999994</v>
      </c>
      <c r="C190">
        <v>-0.79100000000000004</v>
      </c>
      <c r="D190">
        <v>-0.79100000000000004</v>
      </c>
      <c r="E190">
        <v>2.4430999999999998</v>
      </c>
      <c r="F190">
        <v>9.7265999999999995</v>
      </c>
      <c r="G190">
        <v>7.2835000000000001</v>
      </c>
      <c r="H190">
        <v>1.115</v>
      </c>
      <c r="I190">
        <v>2675.2073999999998</v>
      </c>
      <c r="J190">
        <v>2753</v>
      </c>
      <c r="K190">
        <v>304.69299999999998</v>
      </c>
      <c r="L190">
        <v>99.037000000000006</v>
      </c>
      <c r="M190">
        <v>75.766000000000005</v>
      </c>
    </row>
    <row r="191" spans="1:13" x14ac:dyDescent="0.25">
      <c r="A191" s="4">
        <v>41788</v>
      </c>
      <c r="B191">
        <v>9.0299999999999994</v>
      </c>
      <c r="C191">
        <v>2.8473999999999999</v>
      </c>
      <c r="D191">
        <v>2.8473999999999999</v>
      </c>
      <c r="E191">
        <v>2.4643999999999999</v>
      </c>
      <c r="F191">
        <v>9.6989000000000001</v>
      </c>
      <c r="G191">
        <v>7.2344999999999997</v>
      </c>
      <c r="H191">
        <v>1.119</v>
      </c>
      <c r="I191">
        <v>2751.3807999999999</v>
      </c>
      <c r="J191">
        <v>2753</v>
      </c>
      <c r="K191">
        <v>304.69299999999998</v>
      </c>
      <c r="L191">
        <v>98.033000000000001</v>
      </c>
      <c r="M191">
        <v>76.016999999999996</v>
      </c>
    </row>
    <row r="192" spans="1:13" x14ac:dyDescent="0.25">
      <c r="A192" s="4">
        <v>41789</v>
      </c>
      <c r="B192">
        <v>8.99</v>
      </c>
      <c r="C192">
        <v>-0.443</v>
      </c>
      <c r="D192">
        <v>-0.443</v>
      </c>
      <c r="E192">
        <v>2.4759000000000002</v>
      </c>
      <c r="F192">
        <v>9.6737000000000002</v>
      </c>
      <c r="G192">
        <v>7.1978</v>
      </c>
      <c r="H192">
        <v>1.1096999999999999</v>
      </c>
      <c r="I192">
        <v>2739.1930000000002</v>
      </c>
      <c r="J192">
        <v>2753</v>
      </c>
      <c r="K192">
        <v>304.69299999999998</v>
      </c>
      <c r="L192">
        <v>47.241999999999997</v>
      </c>
      <c r="M192">
        <v>75.692999999999998</v>
      </c>
    </row>
    <row r="193" spans="1:13" x14ac:dyDescent="0.25">
      <c r="A193" s="4">
        <v>41792</v>
      </c>
      <c r="B193">
        <v>8.68</v>
      </c>
      <c r="C193">
        <v>-3.4483000000000001</v>
      </c>
      <c r="D193">
        <v>-3.4483000000000001</v>
      </c>
      <c r="E193">
        <v>2.5266999999999999</v>
      </c>
      <c r="F193">
        <v>9.6737000000000002</v>
      </c>
      <c r="G193">
        <v>7.1468999999999996</v>
      </c>
      <c r="H193">
        <v>1.1198999999999999</v>
      </c>
      <c r="I193">
        <v>2644.7381</v>
      </c>
      <c r="J193">
        <v>2753</v>
      </c>
      <c r="K193">
        <v>304.69299999999998</v>
      </c>
      <c r="L193">
        <v>46.52</v>
      </c>
      <c r="M193">
        <v>72.242000000000004</v>
      </c>
    </row>
    <row r="194" spans="1:13" x14ac:dyDescent="0.25">
      <c r="A194" s="4">
        <v>41793</v>
      </c>
      <c r="B194">
        <v>8.59</v>
      </c>
      <c r="C194">
        <v>-1.0368999999999999</v>
      </c>
      <c r="D194">
        <v>-1.0368999999999999</v>
      </c>
      <c r="E194">
        <v>2.5985</v>
      </c>
      <c r="F194">
        <v>9.6820000000000004</v>
      </c>
      <c r="G194">
        <v>7.0834999999999999</v>
      </c>
      <c r="H194">
        <v>1.1203000000000001</v>
      </c>
      <c r="I194">
        <v>2618.0390000000002</v>
      </c>
      <c r="J194">
        <v>2753</v>
      </c>
      <c r="K194">
        <v>304.77800000000002</v>
      </c>
      <c r="L194">
        <v>40.393000000000001</v>
      </c>
      <c r="M194">
        <v>72.209000000000003</v>
      </c>
    </row>
    <row r="195" spans="1:13" x14ac:dyDescent="0.25">
      <c r="A195" s="4">
        <v>41794</v>
      </c>
      <c r="B195">
        <v>8.4600000000000009</v>
      </c>
      <c r="C195">
        <v>-1.5133999999999999</v>
      </c>
      <c r="D195">
        <v>-1.5133999999999999</v>
      </c>
      <c r="E195">
        <v>2.6021000000000001</v>
      </c>
      <c r="F195">
        <v>10.169700000000001</v>
      </c>
      <c r="G195">
        <v>7.5674999999999999</v>
      </c>
      <c r="H195">
        <v>1.1196999999999999</v>
      </c>
      <c r="I195">
        <v>2578.4178999999999</v>
      </c>
      <c r="J195">
        <v>2753</v>
      </c>
      <c r="K195">
        <v>304.77800000000002</v>
      </c>
      <c r="L195">
        <v>35.930999999999997</v>
      </c>
      <c r="M195">
        <v>72.373000000000005</v>
      </c>
    </row>
    <row r="196" spans="1:13" x14ac:dyDescent="0.25">
      <c r="A196" s="4">
        <v>41795</v>
      </c>
      <c r="B196">
        <v>8.5299999999999994</v>
      </c>
      <c r="C196">
        <v>0.82740000000000002</v>
      </c>
      <c r="D196">
        <v>0.82740000000000002</v>
      </c>
      <c r="E196">
        <v>2.5823999999999998</v>
      </c>
      <c r="F196">
        <v>10.363899999999999</v>
      </c>
      <c r="G196">
        <v>7.7816000000000001</v>
      </c>
      <c r="H196">
        <v>1.1280999999999999</v>
      </c>
      <c r="I196">
        <v>2599.7523000000001</v>
      </c>
      <c r="J196">
        <v>2753</v>
      </c>
      <c r="K196">
        <v>304.77800000000002</v>
      </c>
      <c r="L196">
        <v>30.51</v>
      </c>
      <c r="M196">
        <v>72.400999999999996</v>
      </c>
    </row>
    <row r="197" spans="1:13" x14ac:dyDescent="0.25">
      <c r="A197" s="4">
        <v>41796</v>
      </c>
      <c r="B197">
        <v>8.6300000000000008</v>
      </c>
      <c r="C197">
        <v>1.1722999999999999</v>
      </c>
      <c r="D197">
        <v>1.1722999999999999</v>
      </c>
      <c r="E197">
        <v>2.5869</v>
      </c>
      <c r="F197">
        <v>9.8857999999999997</v>
      </c>
      <c r="G197">
        <v>7.2988999999999997</v>
      </c>
      <c r="H197">
        <v>1.1282000000000001</v>
      </c>
      <c r="I197">
        <v>2630.2301000000002</v>
      </c>
      <c r="J197">
        <v>2753</v>
      </c>
      <c r="K197">
        <v>304.77800000000002</v>
      </c>
      <c r="L197">
        <v>29.960999999999999</v>
      </c>
      <c r="M197">
        <v>72.113</v>
      </c>
    </row>
    <row r="198" spans="1:13" x14ac:dyDescent="0.25">
      <c r="A198" s="4">
        <v>41799</v>
      </c>
      <c r="B198">
        <v>8.66</v>
      </c>
      <c r="C198">
        <v>0.34760000000000002</v>
      </c>
      <c r="D198">
        <v>0.34760000000000002</v>
      </c>
      <c r="E198">
        <v>2.6032000000000002</v>
      </c>
      <c r="F198">
        <v>9.6557999999999993</v>
      </c>
      <c r="G198">
        <v>7.0526</v>
      </c>
      <c r="H198">
        <v>1.1088</v>
      </c>
      <c r="I198">
        <v>2639.3733999999999</v>
      </c>
      <c r="J198">
        <v>2753</v>
      </c>
      <c r="K198">
        <v>304.77800000000002</v>
      </c>
      <c r="L198">
        <v>29.108000000000001</v>
      </c>
      <c r="M198">
        <v>67.290999999999997</v>
      </c>
    </row>
    <row r="199" spans="1:13" x14ac:dyDescent="0.25">
      <c r="A199" s="4">
        <v>41800</v>
      </c>
      <c r="B199">
        <v>8.8699999999999992</v>
      </c>
      <c r="C199">
        <v>2.4249000000000001</v>
      </c>
      <c r="D199">
        <v>2.4249000000000001</v>
      </c>
      <c r="E199">
        <v>2.6438999999999999</v>
      </c>
      <c r="F199">
        <v>9.6278000000000006</v>
      </c>
      <c r="G199">
        <v>6.984</v>
      </c>
      <c r="H199">
        <v>1.1076999999999999</v>
      </c>
      <c r="I199">
        <v>2703.3766999999998</v>
      </c>
      <c r="J199">
        <v>2753</v>
      </c>
      <c r="K199">
        <v>304.77800000000002</v>
      </c>
      <c r="L199">
        <v>32.040999999999997</v>
      </c>
      <c r="M199">
        <v>67.555999999999997</v>
      </c>
    </row>
    <row r="200" spans="1:13" x14ac:dyDescent="0.25">
      <c r="A200" s="4">
        <v>41801</v>
      </c>
      <c r="B200">
        <v>8.69</v>
      </c>
      <c r="C200">
        <v>-2.0293000000000001</v>
      </c>
      <c r="D200">
        <v>-2.0293000000000001</v>
      </c>
      <c r="E200">
        <v>2.6394000000000002</v>
      </c>
      <c r="F200">
        <v>9.6488999999999994</v>
      </c>
      <c r="G200">
        <v>7.0095999999999998</v>
      </c>
      <c r="H200">
        <v>1.1100000000000001</v>
      </c>
      <c r="I200">
        <v>2648.5167000000001</v>
      </c>
      <c r="J200">
        <v>2753</v>
      </c>
      <c r="K200">
        <v>304.77800000000002</v>
      </c>
      <c r="L200">
        <v>29.285</v>
      </c>
      <c r="M200">
        <v>67.012</v>
      </c>
    </row>
    <row r="201" spans="1:13" x14ac:dyDescent="0.25">
      <c r="A201" s="4">
        <v>41802</v>
      </c>
      <c r="B201">
        <v>8.4600000000000009</v>
      </c>
      <c r="C201">
        <v>-2.6467000000000001</v>
      </c>
      <c r="D201">
        <v>-2.6467000000000001</v>
      </c>
      <c r="E201">
        <v>2.5951</v>
      </c>
      <c r="F201">
        <v>9.6815999999999995</v>
      </c>
      <c r="G201">
        <v>7.0865999999999998</v>
      </c>
      <c r="H201">
        <v>1.1163000000000001</v>
      </c>
      <c r="I201">
        <v>2578.4178999999999</v>
      </c>
      <c r="J201">
        <v>2753</v>
      </c>
      <c r="K201">
        <v>304.77800000000002</v>
      </c>
      <c r="L201">
        <v>31.7</v>
      </c>
      <c r="M201">
        <v>67.456000000000003</v>
      </c>
    </row>
    <row r="202" spans="1:13" x14ac:dyDescent="0.25">
      <c r="A202" s="4">
        <v>41803</v>
      </c>
      <c r="B202">
        <v>8.61</v>
      </c>
      <c r="C202">
        <v>1.7730000000000001</v>
      </c>
      <c r="D202">
        <v>1.7730000000000001</v>
      </c>
      <c r="E202">
        <v>2.6032999999999999</v>
      </c>
      <c r="F202">
        <v>9.6720000000000006</v>
      </c>
      <c r="G202">
        <v>7.0686999999999998</v>
      </c>
      <c r="H202">
        <v>1.1151</v>
      </c>
      <c r="I202">
        <v>2624.1345000000001</v>
      </c>
      <c r="J202">
        <v>2753</v>
      </c>
      <c r="K202">
        <v>304.77800000000002</v>
      </c>
      <c r="L202">
        <v>28.914999999999999</v>
      </c>
      <c r="M202">
        <v>67.481999999999999</v>
      </c>
    </row>
    <row r="203" spans="1:13" x14ac:dyDescent="0.25">
      <c r="A203" s="4">
        <v>41806</v>
      </c>
      <c r="B203">
        <v>8.64</v>
      </c>
      <c r="C203">
        <v>0.34839999999999999</v>
      </c>
      <c r="D203">
        <v>0.34839999999999999</v>
      </c>
      <c r="E203">
        <v>2.597</v>
      </c>
      <c r="F203">
        <v>9.6561000000000003</v>
      </c>
      <c r="G203">
        <v>7.0590999999999999</v>
      </c>
      <c r="H203">
        <v>1.1047</v>
      </c>
      <c r="I203">
        <v>2633.2777999999998</v>
      </c>
      <c r="J203">
        <v>2753</v>
      </c>
      <c r="K203">
        <v>304.77800000000002</v>
      </c>
      <c r="L203">
        <v>28.387</v>
      </c>
      <c r="M203">
        <v>67.424000000000007</v>
      </c>
    </row>
    <row r="204" spans="1:13" x14ac:dyDescent="0.25">
      <c r="A204" s="4">
        <v>41807</v>
      </c>
      <c r="B204">
        <v>8.8800000000000008</v>
      </c>
      <c r="C204">
        <v>2.7778</v>
      </c>
      <c r="D204">
        <v>2.7778</v>
      </c>
      <c r="E204">
        <v>2.6522999999999999</v>
      </c>
      <c r="F204">
        <v>9.6514000000000006</v>
      </c>
      <c r="G204">
        <v>6.9992000000000001</v>
      </c>
      <c r="H204">
        <v>1.1061000000000001</v>
      </c>
      <c r="I204">
        <v>2706.4243999999999</v>
      </c>
      <c r="J204">
        <v>2753</v>
      </c>
      <c r="K204">
        <v>304.77800000000002</v>
      </c>
      <c r="L204">
        <v>29.844000000000001</v>
      </c>
      <c r="M204">
        <v>66.043999999999997</v>
      </c>
    </row>
    <row r="205" spans="1:13" x14ac:dyDescent="0.25">
      <c r="A205" s="4">
        <v>41808</v>
      </c>
      <c r="B205">
        <v>9.0299999999999994</v>
      </c>
      <c r="C205">
        <v>1.6892</v>
      </c>
      <c r="D205">
        <v>1.6892</v>
      </c>
      <c r="E205">
        <v>2.5844</v>
      </c>
      <c r="F205">
        <v>9.6126000000000005</v>
      </c>
      <c r="G205">
        <v>7.0282</v>
      </c>
      <c r="H205">
        <v>1.1089</v>
      </c>
      <c r="I205">
        <v>2752.1410999999998</v>
      </c>
      <c r="J205">
        <v>2753</v>
      </c>
      <c r="K205">
        <v>304.77800000000002</v>
      </c>
      <c r="L205">
        <v>30.452999999999999</v>
      </c>
      <c r="M205">
        <v>62.366999999999997</v>
      </c>
    </row>
    <row r="206" spans="1:13" x14ac:dyDescent="0.25">
      <c r="A206" s="4">
        <v>41809</v>
      </c>
      <c r="B206">
        <v>9.0299999999999994</v>
      </c>
      <c r="C206">
        <v>0</v>
      </c>
      <c r="D206">
        <v>0</v>
      </c>
      <c r="E206">
        <v>2.6206</v>
      </c>
      <c r="F206">
        <v>9.6036999999999999</v>
      </c>
      <c r="G206">
        <v>6.9831000000000003</v>
      </c>
      <c r="H206">
        <v>1.1412</v>
      </c>
      <c r="I206">
        <v>2752.1410999999998</v>
      </c>
      <c r="J206">
        <v>2753</v>
      </c>
      <c r="K206">
        <v>304.77800000000002</v>
      </c>
      <c r="L206">
        <v>30.434999999999999</v>
      </c>
      <c r="M206">
        <v>62.031999999999996</v>
      </c>
    </row>
    <row r="207" spans="1:13" x14ac:dyDescent="0.25">
      <c r="A207" s="4">
        <v>41810</v>
      </c>
      <c r="B207">
        <v>9</v>
      </c>
      <c r="C207">
        <v>-0.3322</v>
      </c>
      <c r="D207">
        <v>-0.3322</v>
      </c>
      <c r="E207">
        <v>2.6052</v>
      </c>
      <c r="F207">
        <v>9.5801999999999996</v>
      </c>
      <c r="G207">
        <v>6.9749999999999996</v>
      </c>
      <c r="H207">
        <v>1.1466000000000001</v>
      </c>
      <c r="I207">
        <v>2742.9976999999999</v>
      </c>
      <c r="J207">
        <v>2753</v>
      </c>
      <c r="K207">
        <v>304.77800000000002</v>
      </c>
      <c r="L207">
        <v>30.765999999999998</v>
      </c>
      <c r="M207">
        <v>61.48</v>
      </c>
    </row>
    <row r="208" spans="1:13" x14ac:dyDescent="0.25">
      <c r="A208" s="4">
        <v>41813</v>
      </c>
      <c r="B208">
        <v>8.69</v>
      </c>
      <c r="C208">
        <v>-3.4443999999999999</v>
      </c>
      <c r="D208">
        <v>-3.4443999999999999</v>
      </c>
      <c r="E208">
        <v>2.6261000000000001</v>
      </c>
      <c r="F208">
        <v>9.5821000000000005</v>
      </c>
      <c r="G208">
        <v>6.9559999999999995</v>
      </c>
      <c r="H208">
        <v>1.135</v>
      </c>
      <c r="I208">
        <v>2648.5167000000001</v>
      </c>
      <c r="J208">
        <v>2753</v>
      </c>
      <c r="K208">
        <v>304.77800000000002</v>
      </c>
      <c r="L208">
        <v>34.606999999999999</v>
      </c>
      <c r="M208">
        <v>60.991</v>
      </c>
    </row>
    <row r="209" spans="1:13" x14ac:dyDescent="0.25">
      <c r="A209" s="4">
        <v>41814</v>
      </c>
      <c r="B209">
        <v>8.5500000000000007</v>
      </c>
      <c r="C209">
        <v>-1.611</v>
      </c>
      <c r="D209">
        <v>-1.611</v>
      </c>
      <c r="E209">
        <v>2.5781000000000001</v>
      </c>
      <c r="F209">
        <v>9.6307000000000009</v>
      </c>
      <c r="G209">
        <v>7.0526</v>
      </c>
      <c r="H209">
        <v>1.1369</v>
      </c>
      <c r="I209">
        <v>2605.8479000000002</v>
      </c>
      <c r="J209">
        <v>2753</v>
      </c>
      <c r="K209">
        <v>304.77800000000002</v>
      </c>
      <c r="L209">
        <v>33.948</v>
      </c>
      <c r="M209">
        <v>61.097999999999999</v>
      </c>
    </row>
    <row r="210" spans="1:13" x14ac:dyDescent="0.25">
      <c r="A210" s="4">
        <v>41815</v>
      </c>
      <c r="B210">
        <v>8.5500000000000007</v>
      </c>
      <c r="C210">
        <v>0</v>
      </c>
      <c r="D210">
        <v>0</v>
      </c>
      <c r="E210">
        <v>2.5592000000000001</v>
      </c>
      <c r="F210">
        <v>9.6000999999999994</v>
      </c>
      <c r="G210">
        <v>7.0408999999999997</v>
      </c>
      <c r="H210">
        <v>1.1363000000000001</v>
      </c>
      <c r="I210">
        <v>2605.8479000000002</v>
      </c>
      <c r="J210">
        <v>2753</v>
      </c>
      <c r="K210">
        <v>304.77800000000002</v>
      </c>
      <c r="L210">
        <v>30.399000000000001</v>
      </c>
      <c r="M210">
        <v>58.92</v>
      </c>
    </row>
    <row r="211" spans="1:13" x14ac:dyDescent="0.25">
      <c r="A211" s="4">
        <v>41816</v>
      </c>
      <c r="B211">
        <v>8.74</v>
      </c>
      <c r="C211">
        <v>2.2222</v>
      </c>
      <c r="D211">
        <v>2.2222</v>
      </c>
      <c r="E211">
        <v>2.5286</v>
      </c>
      <c r="F211">
        <v>9.5978999999999992</v>
      </c>
      <c r="G211">
        <v>7.0693000000000001</v>
      </c>
      <c r="H211">
        <v>1.1332</v>
      </c>
      <c r="I211">
        <v>2663.7556</v>
      </c>
      <c r="J211">
        <v>2753</v>
      </c>
      <c r="K211">
        <v>304.77800000000002</v>
      </c>
      <c r="L211">
        <v>31.251000000000001</v>
      </c>
      <c r="M211">
        <v>58.621000000000002</v>
      </c>
    </row>
    <row r="212" spans="1:13" x14ac:dyDescent="0.25">
      <c r="A212" s="4">
        <v>41817</v>
      </c>
      <c r="B212">
        <v>8.9499999999999993</v>
      </c>
      <c r="C212">
        <v>2.4026999999999998</v>
      </c>
      <c r="D212">
        <v>2.4026999999999998</v>
      </c>
      <c r="E212">
        <v>2.5339999999999998</v>
      </c>
      <c r="F212">
        <v>9.5862999999999996</v>
      </c>
      <c r="G212">
        <v>7.0522999999999998</v>
      </c>
      <c r="H212">
        <v>1.1377999999999999</v>
      </c>
      <c r="I212">
        <v>2727.7588999999998</v>
      </c>
      <c r="J212">
        <v>2753</v>
      </c>
      <c r="K212">
        <v>304.77800000000002</v>
      </c>
      <c r="L212">
        <v>33.454000000000001</v>
      </c>
      <c r="M212">
        <v>36.978999999999999</v>
      </c>
    </row>
    <row r="213" spans="1:13" x14ac:dyDescent="0.25">
      <c r="A213" s="4">
        <v>41820</v>
      </c>
      <c r="B213">
        <v>9.0500000000000007</v>
      </c>
      <c r="C213">
        <v>1.1173</v>
      </c>
      <c r="D213">
        <v>1.1173</v>
      </c>
      <c r="E213">
        <v>2.5304000000000002</v>
      </c>
      <c r="F213">
        <v>9.5753000000000004</v>
      </c>
      <c r="G213">
        <v>7.0449000000000002</v>
      </c>
      <c r="H213">
        <v>1.1315</v>
      </c>
      <c r="I213">
        <v>2758.2366000000002</v>
      </c>
      <c r="J213">
        <v>2753</v>
      </c>
      <c r="K213">
        <v>304.77800000000002</v>
      </c>
      <c r="L213">
        <v>30.776</v>
      </c>
      <c r="M213">
        <v>35.469000000000001</v>
      </c>
    </row>
    <row r="214" spans="1:13" x14ac:dyDescent="0.25">
      <c r="A214" s="4">
        <v>41821</v>
      </c>
      <c r="B214">
        <v>9.07</v>
      </c>
      <c r="C214">
        <v>0.221</v>
      </c>
      <c r="D214">
        <v>0.221</v>
      </c>
      <c r="E214">
        <v>2.5647000000000002</v>
      </c>
      <c r="F214">
        <v>9.5556999999999999</v>
      </c>
      <c r="G214">
        <v>6.9909999999999997</v>
      </c>
      <c r="H214">
        <v>1.1307</v>
      </c>
      <c r="I214">
        <v>2764.3321999999998</v>
      </c>
      <c r="J214">
        <v>2753</v>
      </c>
      <c r="K214">
        <v>304.77800000000002</v>
      </c>
      <c r="L214">
        <v>29.492999999999999</v>
      </c>
      <c r="M214">
        <v>32.496000000000002</v>
      </c>
    </row>
    <row r="215" spans="1:13" x14ac:dyDescent="0.25">
      <c r="A215" s="4">
        <v>41822</v>
      </c>
      <c r="B215">
        <v>9.36</v>
      </c>
      <c r="C215">
        <v>3.1974</v>
      </c>
      <c r="D215">
        <v>3.1974</v>
      </c>
      <c r="E215">
        <v>2.6263999999999998</v>
      </c>
      <c r="F215">
        <v>9.5658999999999992</v>
      </c>
      <c r="G215">
        <v>6.9394999999999998</v>
      </c>
      <c r="H215">
        <v>1.1306</v>
      </c>
      <c r="I215">
        <v>2852.7177000000001</v>
      </c>
      <c r="J215">
        <v>2753</v>
      </c>
      <c r="K215">
        <v>304.77800000000002</v>
      </c>
      <c r="L215">
        <v>33.851999999999997</v>
      </c>
      <c r="M215">
        <v>31.53</v>
      </c>
    </row>
    <row r="216" spans="1:13" x14ac:dyDescent="0.25">
      <c r="A216" s="4">
        <v>41823</v>
      </c>
      <c r="B216">
        <v>9.25</v>
      </c>
      <c r="C216">
        <v>-1.1752</v>
      </c>
      <c r="D216">
        <v>-1.1752</v>
      </c>
      <c r="E216">
        <v>2.6383000000000001</v>
      </c>
      <c r="F216">
        <v>9.5524000000000004</v>
      </c>
      <c r="G216">
        <v>6.9139999999999997</v>
      </c>
      <c r="H216">
        <v>1.1367</v>
      </c>
      <c r="I216">
        <v>2819.1921000000002</v>
      </c>
      <c r="J216">
        <v>2753</v>
      </c>
      <c r="K216">
        <v>304.77800000000002</v>
      </c>
      <c r="L216">
        <v>34.744999999999997</v>
      </c>
      <c r="M216">
        <v>30.486999999999998</v>
      </c>
    </row>
    <row r="217" spans="1:13" x14ac:dyDescent="0.25">
      <c r="A217" s="4">
        <v>41827</v>
      </c>
      <c r="B217">
        <v>9.07</v>
      </c>
      <c r="C217">
        <v>-1.9459</v>
      </c>
      <c r="D217">
        <v>-1.9459</v>
      </c>
      <c r="E217">
        <v>2.6109999999999998</v>
      </c>
      <c r="F217">
        <v>9.6204000000000001</v>
      </c>
      <c r="G217">
        <v>7.0094000000000003</v>
      </c>
      <c r="H217">
        <v>1.1453</v>
      </c>
      <c r="I217">
        <v>2764.3321999999998</v>
      </c>
      <c r="J217">
        <v>2753</v>
      </c>
      <c r="K217">
        <v>304.77800000000002</v>
      </c>
      <c r="L217">
        <v>29.905999999999999</v>
      </c>
      <c r="M217">
        <v>30.835999999999999</v>
      </c>
    </row>
    <row r="218" spans="1:13" x14ac:dyDescent="0.25">
      <c r="A218" s="4">
        <v>41828</v>
      </c>
      <c r="B218">
        <v>8.76</v>
      </c>
      <c r="C218">
        <v>-3.4178999999999999</v>
      </c>
      <c r="D218">
        <v>-3.4178999999999999</v>
      </c>
      <c r="E218">
        <v>2.5556999999999999</v>
      </c>
      <c r="F218">
        <v>9.6442999999999994</v>
      </c>
      <c r="G218">
        <v>7.0885999999999996</v>
      </c>
      <c r="H218">
        <v>1.1529</v>
      </c>
      <c r="I218">
        <v>2669.8510999999999</v>
      </c>
      <c r="J218">
        <v>2753</v>
      </c>
      <c r="K218">
        <v>304.77800000000002</v>
      </c>
      <c r="L218">
        <v>35.307000000000002</v>
      </c>
      <c r="M218">
        <v>32.143000000000001</v>
      </c>
    </row>
    <row r="219" spans="1:13" x14ac:dyDescent="0.25">
      <c r="A219" s="4">
        <v>41829</v>
      </c>
      <c r="B219">
        <v>8.94</v>
      </c>
      <c r="C219">
        <v>2.0548000000000002</v>
      </c>
      <c r="D219">
        <v>2.0548000000000002</v>
      </c>
      <c r="E219">
        <v>2.5503</v>
      </c>
      <c r="F219">
        <v>9.6397999999999993</v>
      </c>
      <c r="G219">
        <v>7.0895000000000001</v>
      </c>
      <c r="H219">
        <v>1.1556</v>
      </c>
      <c r="I219">
        <v>2724.7111</v>
      </c>
      <c r="J219">
        <v>2753</v>
      </c>
      <c r="K219">
        <v>304.77800000000002</v>
      </c>
      <c r="L219">
        <v>36.475000000000001</v>
      </c>
      <c r="M219">
        <v>32.634999999999998</v>
      </c>
    </row>
    <row r="220" spans="1:13" x14ac:dyDescent="0.25">
      <c r="A220" s="4">
        <v>41830</v>
      </c>
      <c r="B220">
        <v>8.74</v>
      </c>
      <c r="C220">
        <v>-2.2370999999999999</v>
      </c>
      <c r="D220">
        <v>-2.2370999999999999</v>
      </c>
      <c r="E220">
        <v>2.5358999999999998</v>
      </c>
      <c r="F220">
        <v>9.6488999999999994</v>
      </c>
      <c r="G220">
        <v>7.1130000000000004</v>
      </c>
      <c r="H220">
        <v>1.1421000000000001</v>
      </c>
      <c r="I220">
        <v>2663.7556</v>
      </c>
      <c r="J220">
        <v>2753</v>
      </c>
      <c r="K220">
        <v>304.77800000000002</v>
      </c>
      <c r="L220">
        <v>37.572000000000003</v>
      </c>
      <c r="M220">
        <v>32.201999999999998</v>
      </c>
    </row>
    <row r="221" spans="1:13" x14ac:dyDescent="0.25">
      <c r="A221" s="4">
        <v>41831</v>
      </c>
      <c r="B221">
        <v>8.75</v>
      </c>
      <c r="C221">
        <v>0.1144</v>
      </c>
      <c r="D221">
        <v>0.1144</v>
      </c>
      <c r="E221">
        <v>2.516</v>
      </c>
      <c r="F221">
        <v>9.6242999999999999</v>
      </c>
      <c r="G221">
        <v>7.1082999999999998</v>
      </c>
      <c r="H221">
        <v>1.1415</v>
      </c>
      <c r="I221">
        <v>2666.8033999999998</v>
      </c>
      <c r="J221">
        <v>2753</v>
      </c>
      <c r="K221">
        <v>304.77800000000002</v>
      </c>
      <c r="L221">
        <v>34.790999999999997</v>
      </c>
      <c r="M221">
        <v>32.192</v>
      </c>
    </row>
    <row r="222" spans="1:13" x14ac:dyDescent="0.25">
      <c r="A222" s="4">
        <v>41834</v>
      </c>
      <c r="B222">
        <v>8.61</v>
      </c>
      <c r="C222">
        <v>-1.6</v>
      </c>
      <c r="D222">
        <v>-1.6</v>
      </c>
      <c r="E222">
        <v>2.5468000000000002</v>
      </c>
      <c r="F222">
        <v>9.5898000000000003</v>
      </c>
      <c r="G222">
        <v>7.0430000000000001</v>
      </c>
      <c r="H222">
        <v>1.1463000000000001</v>
      </c>
      <c r="I222">
        <v>2624.1345000000001</v>
      </c>
      <c r="J222">
        <v>2753</v>
      </c>
      <c r="K222">
        <v>304.77800000000002</v>
      </c>
      <c r="L222">
        <v>34.402999999999999</v>
      </c>
      <c r="M222">
        <v>30.795000000000002</v>
      </c>
    </row>
    <row r="223" spans="1:13" x14ac:dyDescent="0.25">
      <c r="A223" s="4">
        <v>41835</v>
      </c>
      <c r="B223">
        <v>8.5500000000000007</v>
      </c>
      <c r="C223">
        <v>-0.69689999999999996</v>
      </c>
      <c r="D223">
        <v>-0.69689999999999996</v>
      </c>
      <c r="E223">
        <v>2.5468000000000002</v>
      </c>
      <c r="F223">
        <v>9.6302000000000003</v>
      </c>
      <c r="G223">
        <v>7.0834999999999999</v>
      </c>
      <c r="H223">
        <v>1.1466000000000001</v>
      </c>
      <c r="I223">
        <v>2605.8479000000002</v>
      </c>
      <c r="J223">
        <v>2753</v>
      </c>
      <c r="K223">
        <v>304.77800000000002</v>
      </c>
      <c r="L223">
        <v>34.084000000000003</v>
      </c>
      <c r="M223">
        <v>30.707000000000001</v>
      </c>
    </row>
    <row r="224" spans="1:13" x14ac:dyDescent="0.25">
      <c r="A224" s="4">
        <v>41836</v>
      </c>
      <c r="B224">
        <v>8.6999999999999993</v>
      </c>
      <c r="C224">
        <v>1.7544</v>
      </c>
      <c r="D224">
        <v>1.7544</v>
      </c>
      <c r="E224">
        <v>2.5259999999999998</v>
      </c>
      <c r="F224">
        <v>9.6605000000000008</v>
      </c>
      <c r="G224">
        <v>7.1345999999999998</v>
      </c>
      <c r="H224">
        <v>1.1486000000000001</v>
      </c>
      <c r="I224">
        <v>2651.5645</v>
      </c>
      <c r="J224">
        <v>2753</v>
      </c>
      <c r="K224">
        <v>304.77800000000002</v>
      </c>
      <c r="L224">
        <v>29.510999999999999</v>
      </c>
      <c r="M224">
        <v>30.773</v>
      </c>
    </row>
    <row r="225" spans="1:13" x14ac:dyDescent="0.25">
      <c r="A225" s="4">
        <v>41837</v>
      </c>
      <c r="B225">
        <v>8.56</v>
      </c>
      <c r="C225">
        <v>-1.6092</v>
      </c>
      <c r="D225">
        <v>-1.6092</v>
      </c>
      <c r="E225">
        <v>2.4458000000000002</v>
      </c>
      <c r="F225">
        <v>9.7337000000000007</v>
      </c>
      <c r="G225">
        <v>7.2877999999999998</v>
      </c>
      <c r="H225">
        <v>1.1553</v>
      </c>
      <c r="I225">
        <v>2608.8955999999998</v>
      </c>
      <c r="J225">
        <v>2753</v>
      </c>
      <c r="K225">
        <v>304.77800000000002</v>
      </c>
      <c r="L225">
        <v>29.783999999999999</v>
      </c>
      <c r="M225">
        <v>31.105</v>
      </c>
    </row>
    <row r="226" spans="1:13" x14ac:dyDescent="0.25">
      <c r="A226" s="4">
        <v>41838</v>
      </c>
      <c r="B226">
        <v>8.58</v>
      </c>
      <c r="C226">
        <v>0.2336</v>
      </c>
      <c r="D226">
        <v>0.2336</v>
      </c>
      <c r="E226">
        <v>2.4809000000000001</v>
      </c>
      <c r="F226">
        <v>9.6610999999999994</v>
      </c>
      <c r="G226">
        <v>7.1802999999999999</v>
      </c>
      <c r="H226">
        <v>1.1480999999999999</v>
      </c>
      <c r="I226">
        <v>2614.9911999999999</v>
      </c>
      <c r="J226">
        <v>2753</v>
      </c>
      <c r="K226">
        <v>304.77800000000002</v>
      </c>
      <c r="L226">
        <v>29.478000000000002</v>
      </c>
      <c r="M226">
        <v>30.908999999999999</v>
      </c>
    </row>
    <row r="227" spans="1:13" x14ac:dyDescent="0.25">
      <c r="A227" s="4">
        <v>41841</v>
      </c>
      <c r="B227">
        <v>8.66</v>
      </c>
      <c r="C227">
        <v>0.93240000000000001</v>
      </c>
      <c r="D227">
        <v>0.93240000000000001</v>
      </c>
      <c r="E227">
        <v>2.4674</v>
      </c>
      <c r="F227">
        <v>9.6468000000000007</v>
      </c>
      <c r="G227">
        <v>7.1795</v>
      </c>
      <c r="H227">
        <v>1.1566000000000001</v>
      </c>
      <c r="I227">
        <v>2639.3733999999999</v>
      </c>
      <c r="J227">
        <v>2753</v>
      </c>
      <c r="K227">
        <v>304.77800000000002</v>
      </c>
      <c r="L227">
        <v>24.709</v>
      </c>
      <c r="M227">
        <v>31.021999999999998</v>
      </c>
    </row>
    <row r="228" spans="1:13" x14ac:dyDescent="0.25">
      <c r="A228" s="4">
        <v>41842</v>
      </c>
      <c r="B228">
        <v>8.65</v>
      </c>
      <c r="C228">
        <v>-0.11550000000000001</v>
      </c>
      <c r="D228">
        <v>-0.11550000000000001</v>
      </c>
      <c r="E228">
        <v>2.4601000000000002</v>
      </c>
      <c r="F228">
        <v>9.6294000000000004</v>
      </c>
      <c r="G228">
        <v>7.1692999999999998</v>
      </c>
      <c r="H228">
        <v>1.1556999999999999</v>
      </c>
      <c r="I228">
        <v>2636.3256000000001</v>
      </c>
      <c r="J228">
        <v>2753</v>
      </c>
      <c r="K228">
        <v>304.77800000000002</v>
      </c>
      <c r="L228">
        <v>21.024000000000001</v>
      </c>
      <c r="M228">
        <v>30.119</v>
      </c>
    </row>
    <row r="229" spans="1:13" x14ac:dyDescent="0.25">
      <c r="A229" s="4">
        <v>41843</v>
      </c>
      <c r="B229">
        <v>8.77</v>
      </c>
      <c r="C229">
        <v>1.3873</v>
      </c>
      <c r="D229">
        <v>1.3873</v>
      </c>
      <c r="E229">
        <v>2.4655</v>
      </c>
      <c r="F229">
        <v>9.6411999999999995</v>
      </c>
      <c r="G229">
        <v>7.1757</v>
      </c>
      <c r="H229">
        <v>1.1562999999999999</v>
      </c>
      <c r="I229">
        <v>2672.8989000000001</v>
      </c>
      <c r="J229">
        <v>2753</v>
      </c>
      <c r="K229">
        <v>304.77800000000002</v>
      </c>
      <c r="L229">
        <v>19.395</v>
      </c>
      <c r="M229">
        <v>29.791</v>
      </c>
    </row>
    <row r="230" spans="1:13" x14ac:dyDescent="0.25">
      <c r="A230" s="4">
        <v>41844</v>
      </c>
      <c r="B230">
        <v>9.06</v>
      </c>
      <c r="C230">
        <v>3.3067000000000002</v>
      </c>
      <c r="D230">
        <v>3.3067000000000002</v>
      </c>
      <c r="E230">
        <v>2.5024999999999999</v>
      </c>
      <c r="F230">
        <v>9.6343999999999994</v>
      </c>
      <c r="G230">
        <v>7.1318999999999999</v>
      </c>
      <c r="H230">
        <v>1.1639999999999999</v>
      </c>
      <c r="I230">
        <v>2761.2844</v>
      </c>
      <c r="J230">
        <v>2753</v>
      </c>
      <c r="K230">
        <v>304.77800000000002</v>
      </c>
      <c r="L230">
        <v>26.007000000000001</v>
      </c>
      <c r="M230">
        <v>30.07</v>
      </c>
    </row>
    <row r="231" spans="1:13" x14ac:dyDescent="0.25">
      <c r="A231" s="4">
        <v>41845</v>
      </c>
      <c r="B231">
        <v>9.19</v>
      </c>
      <c r="C231">
        <v>1.4349000000000001</v>
      </c>
      <c r="D231">
        <v>1.4349000000000001</v>
      </c>
      <c r="E231">
        <v>2.4655</v>
      </c>
      <c r="F231">
        <v>9.6370000000000005</v>
      </c>
      <c r="G231">
        <v>7.1715</v>
      </c>
      <c r="H231">
        <v>1.1613</v>
      </c>
      <c r="I231">
        <v>2800.9054999999998</v>
      </c>
      <c r="J231">
        <v>2753</v>
      </c>
      <c r="K231">
        <v>304.77800000000002</v>
      </c>
      <c r="L231">
        <v>23.411000000000001</v>
      </c>
      <c r="M231">
        <v>29.93</v>
      </c>
    </row>
    <row r="232" spans="1:13" x14ac:dyDescent="0.25">
      <c r="A232" s="4">
        <v>41848</v>
      </c>
      <c r="B232">
        <v>9.2200000000000006</v>
      </c>
      <c r="C232">
        <v>0.32640000000000002</v>
      </c>
      <c r="D232">
        <v>0.32640000000000002</v>
      </c>
      <c r="E232">
        <v>2.4853000000000001</v>
      </c>
      <c r="F232">
        <v>9.6356000000000002</v>
      </c>
      <c r="G232">
        <v>7.1501999999999999</v>
      </c>
      <c r="H232">
        <v>1.1529</v>
      </c>
      <c r="I232">
        <v>2810.0488</v>
      </c>
      <c r="J232">
        <v>2753</v>
      </c>
      <c r="K232">
        <v>304.77800000000002</v>
      </c>
      <c r="L232">
        <v>21.99</v>
      </c>
      <c r="M232">
        <v>29.928999999999998</v>
      </c>
    </row>
    <row r="233" spans="1:13" x14ac:dyDescent="0.25">
      <c r="A233" s="4">
        <v>41849</v>
      </c>
      <c r="B233">
        <v>9.23</v>
      </c>
      <c r="C233">
        <v>0.1085</v>
      </c>
      <c r="D233">
        <v>0.1085</v>
      </c>
      <c r="E233">
        <v>2.4601000000000002</v>
      </c>
      <c r="F233">
        <v>9.6488999999999994</v>
      </c>
      <c r="G233">
        <v>7.1887999999999996</v>
      </c>
      <c r="H233">
        <v>1.1511</v>
      </c>
      <c r="I233">
        <v>2813.0965999999999</v>
      </c>
      <c r="J233">
        <v>2753</v>
      </c>
      <c r="K233">
        <v>304.77800000000002</v>
      </c>
      <c r="L233">
        <v>21.562000000000001</v>
      </c>
      <c r="M233">
        <v>28.893999999999998</v>
      </c>
    </row>
    <row r="234" spans="1:13" x14ac:dyDescent="0.25">
      <c r="A234" s="4">
        <v>41850</v>
      </c>
      <c r="B234">
        <v>9.3800000000000008</v>
      </c>
      <c r="C234">
        <v>1.6251</v>
      </c>
      <c r="D234">
        <v>1.6251</v>
      </c>
      <c r="E234">
        <v>2.5568999999999997</v>
      </c>
      <c r="F234">
        <v>9.6503999999999994</v>
      </c>
      <c r="G234">
        <v>7.0933999999999999</v>
      </c>
      <c r="H234">
        <v>1.1506000000000001</v>
      </c>
      <c r="I234">
        <v>2858.8132000000001</v>
      </c>
      <c r="J234">
        <v>2753</v>
      </c>
      <c r="K234">
        <v>304.77800000000002</v>
      </c>
      <c r="L234">
        <v>16.968</v>
      </c>
      <c r="M234">
        <v>28.864000000000001</v>
      </c>
    </row>
    <row r="235" spans="1:13" x14ac:dyDescent="0.25">
      <c r="A235" s="4">
        <v>41851</v>
      </c>
      <c r="B235">
        <v>9.3800000000000008</v>
      </c>
      <c r="C235">
        <v>0</v>
      </c>
      <c r="D235">
        <v>0</v>
      </c>
      <c r="E235">
        <v>2.5577999999999999</v>
      </c>
      <c r="F235">
        <v>9.7393999999999998</v>
      </c>
      <c r="G235">
        <v>7.1816000000000004</v>
      </c>
      <c r="H235">
        <v>1.1339999999999999</v>
      </c>
      <c r="I235">
        <v>2858.8132000000001</v>
      </c>
      <c r="J235">
        <v>2753</v>
      </c>
      <c r="K235">
        <v>304.77800000000002</v>
      </c>
      <c r="L235">
        <v>17.36</v>
      </c>
      <c r="M235">
        <v>28.864000000000001</v>
      </c>
    </row>
    <row r="236" spans="1:13" x14ac:dyDescent="0.25">
      <c r="A236" s="4">
        <v>41852</v>
      </c>
      <c r="B236">
        <v>9.6300000000000008</v>
      </c>
      <c r="C236">
        <v>2.6652</v>
      </c>
      <c r="D236">
        <v>2.6652</v>
      </c>
      <c r="E236">
        <v>2.4925000000000002</v>
      </c>
      <c r="F236">
        <v>9.7584999999999997</v>
      </c>
      <c r="G236">
        <v>7.2659000000000002</v>
      </c>
      <c r="H236">
        <v>1.1201000000000001</v>
      </c>
      <c r="I236">
        <v>2935.0075999999999</v>
      </c>
      <c r="J236">
        <v>2600</v>
      </c>
      <c r="K236">
        <v>304.77800000000002</v>
      </c>
      <c r="L236">
        <v>19.446999999999999</v>
      </c>
      <c r="M236">
        <v>29.771000000000001</v>
      </c>
    </row>
    <row r="237" spans="1:13" x14ac:dyDescent="0.25">
      <c r="A237" s="4">
        <v>41855</v>
      </c>
      <c r="B237">
        <v>9.24</v>
      </c>
      <c r="C237">
        <v>-4.0498000000000003</v>
      </c>
      <c r="D237">
        <v>-4.0498000000000003</v>
      </c>
      <c r="E237">
        <v>2.4817</v>
      </c>
      <c r="F237">
        <v>9.6949000000000005</v>
      </c>
      <c r="G237">
        <v>7.2131999999999996</v>
      </c>
      <c r="H237">
        <v>1.0994999999999999</v>
      </c>
      <c r="I237">
        <v>2816.1442999999999</v>
      </c>
      <c r="J237">
        <v>2600</v>
      </c>
      <c r="K237">
        <v>304.77800000000002</v>
      </c>
      <c r="L237">
        <v>34.395000000000003</v>
      </c>
      <c r="M237">
        <v>30.553999999999998</v>
      </c>
    </row>
    <row r="238" spans="1:13" x14ac:dyDescent="0.25">
      <c r="A238" s="4">
        <v>41856</v>
      </c>
      <c r="B238">
        <v>9.08</v>
      </c>
      <c r="C238">
        <v>-1.7316</v>
      </c>
      <c r="D238">
        <v>-1.7316</v>
      </c>
      <c r="E238">
        <v>2.4843999999999999</v>
      </c>
      <c r="F238">
        <v>9.7255000000000003</v>
      </c>
      <c r="G238">
        <v>7.2411000000000003</v>
      </c>
      <c r="H238">
        <v>1.1015999999999999</v>
      </c>
      <c r="I238">
        <v>2767.3798999999999</v>
      </c>
      <c r="J238">
        <v>2600</v>
      </c>
      <c r="K238">
        <v>304.77800000000002</v>
      </c>
      <c r="L238">
        <v>36.526000000000003</v>
      </c>
      <c r="M238">
        <v>30.623999999999999</v>
      </c>
    </row>
    <row r="239" spans="1:13" x14ac:dyDescent="0.25">
      <c r="A239" s="4">
        <v>41857</v>
      </c>
      <c r="B239">
        <v>8.98</v>
      </c>
      <c r="C239">
        <v>-1.1012999999999999</v>
      </c>
      <c r="D239">
        <v>-1.1012999999999999</v>
      </c>
      <c r="E239">
        <v>2.4708000000000001</v>
      </c>
      <c r="F239">
        <v>9.7380999999999993</v>
      </c>
      <c r="G239">
        <v>7.2672999999999996</v>
      </c>
      <c r="H239">
        <v>1.1019000000000001</v>
      </c>
      <c r="I239">
        <v>2736.9022</v>
      </c>
      <c r="J239">
        <v>2600</v>
      </c>
      <c r="K239">
        <v>304.77800000000002</v>
      </c>
      <c r="L239">
        <v>32.722000000000001</v>
      </c>
      <c r="M239">
        <v>30.872</v>
      </c>
    </row>
    <row r="240" spans="1:13" x14ac:dyDescent="0.25">
      <c r="A240" s="4">
        <v>41858</v>
      </c>
      <c r="B240">
        <v>9.1999999999999993</v>
      </c>
      <c r="C240">
        <v>2.4499</v>
      </c>
      <c r="D240">
        <v>2.4499</v>
      </c>
      <c r="E240">
        <v>2.4114</v>
      </c>
      <c r="F240">
        <v>9.7576999999999998</v>
      </c>
      <c r="G240">
        <v>7.3463000000000003</v>
      </c>
      <c r="H240">
        <v>1.0940000000000001</v>
      </c>
      <c r="I240">
        <v>2803.9531999999999</v>
      </c>
      <c r="J240">
        <v>2600</v>
      </c>
      <c r="K240">
        <v>304.77800000000002</v>
      </c>
      <c r="L240">
        <v>34.612000000000002</v>
      </c>
      <c r="M240">
        <v>31.015000000000001</v>
      </c>
    </row>
    <row r="241" spans="1:13" x14ac:dyDescent="0.25">
      <c r="A241" s="4">
        <v>41859</v>
      </c>
      <c r="B241">
        <v>9.3699999999999992</v>
      </c>
      <c r="C241">
        <v>1.8477999999999999</v>
      </c>
      <c r="D241">
        <v>1.8477999999999999</v>
      </c>
      <c r="E241">
        <v>2.4203000000000001</v>
      </c>
      <c r="F241">
        <v>9.7083999999999993</v>
      </c>
      <c r="G241">
        <v>7.2881</v>
      </c>
      <c r="H241">
        <v>1.0973999999999999</v>
      </c>
      <c r="I241">
        <v>2855.7654000000002</v>
      </c>
      <c r="J241">
        <v>2600</v>
      </c>
      <c r="K241">
        <v>304.77800000000002</v>
      </c>
      <c r="L241">
        <v>35.973999999999997</v>
      </c>
      <c r="M241">
        <v>30.698</v>
      </c>
    </row>
    <row r="242" spans="1:13" x14ac:dyDescent="0.25">
      <c r="A242" s="4">
        <v>41862</v>
      </c>
      <c r="B242">
        <v>9.59</v>
      </c>
      <c r="C242">
        <v>2.3479000000000001</v>
      </c>
      <c r="D242">
        <v>2.3479000000000001</v>
      </c>
      <c r="E242">
        <v>2.4275000000000002</v>
      </c>
      <c r="F242">
        <v>9.7538999999999998</v>
      </c>
      <c r="G242">
        <v>7.3265000000000002</v>
      </c>
      <c r="H242">
        <v>1.0937999999999999</v>
      </c>
      <c r="I242">
        <v>2922.8164999999999</v>
      </c>
      <c r="J242">
        <v>2600</v>
      </c>
      <c r="K242">
        <v>304.77800000000002</v>
      </c>
      <c r="L242">
        <v>37.753</v>
      </c>
      <c r="M242">
        <v>31.256</v>
      </c>
    </row>
    <row r="243" spans="1:13" x14ac:dyDescent="0.25">
      <c r="A243" s="4">
        <v>41863</v>
      </c>
      <c r="B243">
        <v>9.4600000000000009</v>
      </c>
      <c r="C243">
        <v>-1.3555999999999999</v>
      </c>
      <c r="D243">
        <v>-1.3555999999999999</v>
      </c>
      <c r="E243">
        <v>2.4491000000000001</v>
      </c>
      <c r="F243">
        <v>9.7876999999999992</v>
      </c>
      <c r="G243">
        <v>7.3385999999999996</v>
      </c>
      <c r="H243">
        <v>1.0948</v>
      </c>
      <c r="I243">
        <v>2883.1954000000001</v>
      </c>
      <c r="J243">
        <v>2600</v>
      </c>
      <c r="K243">
        <v>304.77800000000002</v>
      </c>
      <c r="L243">
        <v>38.100999999999999</v>
      </c>
      <c r="M243">
        <v>31.605</v>
      </c>
    </row>
    <row r="244" spans="1:13" x14ac:dyDescent="0.25">
      <c r="A244" s="4">
        <v>41864</v>
      </c>
      <c r="B244">
        <v>9.35</v>
      </c>
      <c r="C244">
        <v>-1.1628000000000001</v>
      </c>
      <c r="D244">
        <v>-1.1628000000000001</v>
      </c>
      <c r="E244">
        <v>2.4165999999999999</v>
      </c>
      <c r="F244">
        <v>9.7666000000000004</v>
      </c>
      <c r="G244">
        <v>7.35</v>
      </c>
      <c r="H244">
        <v>1.0905</v>
      </c>
      <c r="I244">
        <v>2849.6698999999999</v>
      </c>
      <c r="J244">
        <v>2600</v>
      </c>
      <c r="K244">
        <v>304.77800000000002</v>
      </c>
      <c r="L244">
        <v>38.709000000000003</v>
      </c>
      <c r="M244">
        <v>30.417999999999999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workbookViewId="0">
      <selection activeCell="C10" sqref="C10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76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3">
        <v>41514</v>
      </c>
      <c r="B3">
        <v>12.76</v>
      </c>
      <c r="C3">
        <v>0</v>
      </c>
    </row>
    <row r="4" spans="1:3" x14ac:dyDescent="0.25">
      <c r="A4" s="4">
        <v>41515</v>
      </c>
      <c r="B4">
        <v>12.4</v>
      </c>
      <c r="C4">
        <f>(B4-B3)/B3</f>
        <v>-2.8213166144200583E-2</v>
      </c>
    </row>
    <row r="5" spans="1:3" x14ac:dyDescent="0.25">
      <c r="A5" s="4">
        <v>41516</v>
      </c>
      <c r="B5">
        <v>12.48</v>
      </c>
      <c r="C5">
        <f>(B5-B4)/B4</f>
        <v>6.4516129032258117E-3</v>
      </c>
    </row>
    <row r="6" spans="1:3" x14ac:dyDescent="0.25">
      <c r="A6" s="4">
        <v>41520</v>
      </c>
      <c r="B6">
        <v>12.72</v>
      </c>
      <c r="C6">
        <f>(B6-B5)/B5</f>
        <v>1.9230769230769246E-2</v>
      </c>
    </row>
    <row r="7" spans="1:3" x14ac:dyDescent="0.25">
      <c r="A7" s="4">
        <v>41521</v>
      </c>
      <c r="B7">
        <v>13.5</v>
      </c>
      <c r="C7">
        <f>(B7-B6)/B6</f>
        <v>6.1320754716981077E-2</v>
      </c>
    </row>
    <row r="8" spans="1:3" x14ac:dyDescent="0.25">
      <c r="A8" s="4">
        <v>41522</v>
      </c>
      <c r="B8">
        <v>14.22</v>
      </c>
      <c r="C8">
        <f>(B8-B7)/B7</f>
        <v>5.3333333333333378E-2</v>
      </c>
    </row>
    <row r="9" spans="1:3" x14ac:dyDescent="0.25">
      <c r="A9" s="4">
        <v>41523</v>
      </c>
      <c r="B9">
        <v>14.27</v>
      </c>
      <c r="C9">
        <f>(B9-B8)/B8</f>
        <v>3.5161744022502764E-3</v>
      </c>
    </row>
    <row r="10" spans="1:3" x14ac:dyDescent="0.25">
      <c r="A10" s="4">
        <v>41526</v>
      </c>
      <c r="B10">
        <v>14.47</v>
      </c>
      <c r="C10">
        <f>(B10-B9)/B9</f>
        <v>1.4015416958654594E-2</v>
      </c>
    </row>
    <row r="11" spans="1:3" x14ac:dyDescent="0.25">
      <c r="A11" s="4">
        <v>41527</v>
      </c>
      <c r="B11">
        <v>14.24</v>
      </c>
      <c r="C11">
        <f>(B11-B10)/B10</f>
        <v>-1.5894955079474804E-2</v>
      </c>
    </row>
    <row r="12" spans="1:3" x14ac:dyDescent="0.25">
      <c r="A12" s="4">
        <v>41528</v>
      </c>
      <c r="B12">
        <v>13.94</v>
      </c>
      <c r="C12">
        <f>(B12-B11)/B11</f>
        <v>-2.1067415730337127E-2</v>
      </c>
    </row>
    <row r="13" spans="1:3" x14ac:dyDescent="0.25">
      <c r="A13" s="4">
        <v>41529</v>
      </c>
      <c r="B13">
        <v>13.91</v>
      </c>
      <c r="C13">
        <f>(B13-B12)/B12</f>
        <v>-2.1520803443328095E-3</v>
      </c>
    </row>
    <row r="14" spans="1:3" x14ac:dyDescent="0.25">
      <c r="A14" s="4">
        <v>41530</v>
      </c>
      <c r="B14">
        <v>13.82</v>
      </c>
      <c r="C14">
        <f>(B14-B13)/B13</f>
        <v>-6.4701653486700112E-3</v>
      </c>
    </row>
    <row r="15" spans="1:3" x14ac:dyDescent="0.25">
      <c r="A15" s="4">
        <v>41533</v>
      </c>
      <c r="B15">
        <v>13.64</v>
      </c>
      <c r="C15">
        <f>(B15-B14)/B14</f>
        <v>-1.3024602026049183E-2</v>
      </c>
    </row>
    <row r="16" spans="1:3" x14ac:dyDescent="0.25">
      <c r="A16" s="4">
        <v>41534</v>
      </c>
      <c r="B16">
        <v>13.74</v>
      </c>
      <c r="C16">
        <f>(B16-B15)/B15</f>
        <v>7.3313782991202081E-3</v>
      </c>
    </row>
    <row r="17" spans="1:3" x14ac:dyDescent="0.25">
      <c r="A17" s="4">
        <v>41535</v>
      </c>
      <c r="B17">
        <v>13.45</v>
      </c>
      <c r="C17">
        <f>(B17-B16)/B16</f>
        <v>-2.1106259097525538E-2</v>
      </c>
    </row>
    <row r="18" spans="1:3" x14ac:dyDescent="0.25">
      <c r="A18" s="4">
        <v>41536</v>
      </c>
      <c r="B18">
        <v>13.14</v>
      </c>
      <c r="C18">
        <f>(B18-B17)/B17</f>
        <v>-2.3048327137546374E-2</v>
      </c>
    </row>
    <row r="19" spans="1:3" x14ac:dyDescent="0.25">
      <c r="A19" s="4">
        <v>41537</v>
      </c>
      <c r="B19">
        <v>12.96</v>
      </c>
      <c r="C19">
        <f>(B19-B18)/B18</f>
        <v>-1.369863013698628E-2</v>
      </c>
    </row>
    <row r="20" spans="1:3" x14ac:dyDescent="0.25">
      <c r="A20" s="4">
        <v>41540</v>
      </c>
      <c r="B20">
        <v>12.36</v>
      </c>
      <c r="C20">
        <f>(B20-B19)/B19</f>
        <v>-4.6296296296296405E-2</v>
      </c>
    </row>
    <row r="21" spans="1:3" x14ac:dyDescent="0.25">
      <c r="A21" s="4">
        <v>41541</v>
      </c>
      <c r="B21">
        <v>11.9</v>
      </c>
      <c r="C21">
        <f>(B21-B20)/B20</f>
        <v>-3.7216828478964327E-2</v>
      </c>
    </row>
    <row r="22" spans="1:3" x14ac:dyDescent="0.25">
      <c r="A22" s="4">
        <v>41542</v>
      </c>
      <c r="B22">
        <v>10.119999999999999</v>
      </c>
      <c r="C22">
        <f>(B22-B21)/B21</f>
        <v>-0.14957983193277319</v>
      </c>
    </row>
    <row r="23" spans="1:3" x14ac:dyDescent="0.25">
      <c r="A23" s="4">
        <v>41543</v>
      </c>
      <c r="B23">
        <v>10.42</v>
      </c>
      <c r="C23">
        <f>(B23-B22)/B22</f>
        <v>2.9644268774703629E-2</v>
      </c>
    </row>
    <row r="24" spans="1:3" x14ac:dyDescent="0.25">
      <c r="A24" s="4">
        <v>41544</v>
      </c>
      <c r="B24">
        <v>9.0500000000000007</v>
      </c>
      <c r="C24">
        <f>(B24-B23)/B23</f>
        <v>-0.13147792706333966</v>
      </c>
    </row>
    <row r="25" spans="1:3" x14ac:dyDescent="0.25">
      <c r="A25" s="4">
        <v>41547</v>
      </c>
      <c r="B25">
        <v>8.8049999999999997</v>
      </c>
      <c r="C25">
        <f>(B25-B24)/B24</f>
        <v>-2.7071823204419997E-2</v>
      </c>
    </row>
    <row r="26" spans="1:3" x14ac:dyDescent="0.25">
      <c r="A26" s="4">
        <v>41548</v>
      </c>
      <c r="B26">
        <v>8.75</v>
      </c>
      <c r="C26">
        <f>(B26-B25)/B25</f>
        <v>-6.2464508801816825E-3</v>
      </c>
    </row>
    <row r="27" spans="1:3" x14ac:dyDescent="0.25">
      <c r="A27" s="4">
        <v>41549</v>
      </c>
      <c r="B27">
        <v>8.7200000000000006</v>
      </c>
      <c r="C27">
        <f>(B27-B26)/B26</f>
        <v>-3.4285714285713555E-3</v>
      </c>
    </row>
    <row r="28" spans="1:3" x14ac:dyDescent="0.25">
      <c r="A28" s="4">
        <v>41550</v>
      </c>
      <c r="B28">
        <v>8.41</v>
      </c>
      <c r="C28">
        <f>(B28-B27)/B27</f>
        <v>-3.5550458715596388E-2</v>
      </c>
    </row>
    <row r="29" spans="1:3" x14ac:dyDescent="0.25">
      <c r="A29" s="4">
        <v>41551</v>
      </c>
      <c r="B29">
        <v>7.86</v>
      </c>
      <c r="C29">
        <f>(B29-B28)/B28</f>
        <v>-6.5398335315101044E-2</v>
      </c>
    </row>
    <row r="30" spans="1:3" x14ac:dyDescent="0.25">
      <c r="A30" s="4">
        <v>41554</v>
      </c>
      <c r="B30">
        <v>7.71</v>
      </c>
      <c r="C30">
        <f>(B30-B29)/B29</f>
        <v>-1.9083969465648901E-2</v>
      </c>
    </row>
    <row r="31" spans="1:3" x14ac:dyDescent="0.25">
      <c r="A31" s="4">
        <v>41555</v>
      </c>
      <c r="B31">
        <v>7.77</v>
      </c>
      <c r="C31">
        <f>(B31-B30)/B30</f>
        <v>7.782101167315124E-3</v>
      </c>
    </row>
    <row r="32" spans="1:3" x14ac:dyDescent="0.25">
      <c r="A32" s="4">
        <v>41556</v>
      </c>
      <c r="B32">
        <v>7.89</v>
      </c>
      <c r="C32">
        <f>(B32-B31)/B31</f>
        <v>1.5444015444015458E-2</v>
      </c>
    </row>
    <row r="33" spans="1:3" x14ac:dyDescent="0.25">
      <c r="A33" s="4">
        <v>41557</v>
      </c>
      <c r="B33">
        <v>7.97</v>
      </c>
      <c r="C33">
        <f>(B33-B32)/B32</f>
        <v>1.0139416983523457E-2</v>
      </c>
    </row>
    <row r="34" spans="1:3" x14ac:dyDescent="0.25">
      <c r="A34" s="4">
        <v>41558</v>
      </c>
      <c r="B34">
        <v>8</v>
      </c>
      <c r="C34">
        <f>(B34-B33)/B33</f>
        <v>3.7641154328733059E-3</v>
      </c>
    </row>
    <row r="35" spans="1:3" x14ac:dyDescent="0.25">
      <c r="A35" s="4">
        <v>41561</v>
      </c>
      <c r="B35">
        <v>7.87</v>
      </c>
      <c r="C35">
        <f>(B35-B34)/B34</f>
        <v>-1.6249999999999987E-2</v>
      </c>
    </row>
    <row r="36" spans="1:3" x14ac:dyDescent="0.25">
      <c r="A36" s="4">
        <v>41562</v>
      </c>
      <c r="B36">
        <v>7.17</v>
      </c>
      <c r="C36">
        <f>(B36-B35)/B35</f>
        <v>-8.8945362134688719E-2</v>
      </c>
    </row>
    <row r="37" spans="1:3" x14ac:dyDescent="0.25">
      <c r="A37" s="4">
        <v>41563</v>
      </c>
      <c r="B37">
        <v>7.47</v>
      </c>
      <c r="C37">
        <f>(B37-B36)/B36</f>
        <v>4.1841004184100396E-2</v>
      </c>
    </row>
    <row r="38" spans="1:3" x14ac:dyDescent="0.25">
      <c r="A38" s="4">
        <v>41564</v>
      </c>
      <c r="B38">
        <v>7.35</v>
      </c>
      <c r="C38">
        <f>(B38-B37)/B37</f>
        <v>-1.6064257028112466E-2</v>
      </c>
    </row>
    <row r="39" spans="1:3" x14ac:dyDescent="0.25">
      <c r="A39" s="4">
        <v>41565</v>
      </c>
      <c r="B39">
        <v>7</v>
      </c>
      <c r="C39">
        <f>(B39-B38)/B38</f>
        <v>-4.7619047619047575E-2</v>
      </c>
    </row>
    <row r="40" spans="1:3" x14ac:dyDescent="0.25">
      <c r="A40" s="4">
        <v>41568</v>
      </c>
      <c r="B40">
        <v>6.42</v>
      </c>
      <c r="C40">
        <f>(B40-B39)/B39</f>
        <v>-8.2857142857142865E-2</v>
      </c>
    </row>
    <row r="41" spans="1:3" x14ac:dyDescent="0.25">
      <c r="A41" s="4">
        <v>41569</v>
      </c>
      <c r="B41">
        <v>6.55</v>
      </c>
      <c r="C41">
        <f>(B41-B40)/B40</f>
        <v>2.0249221183800608E-2</v>
      </c>
    </row>
    <row r="42" spans="1:3" x14ac:dyDescent="0.25">
      <c r="A42" s="4">
        <v>41570</v>
      </c>
      <c r="B42">
        <v>7.04</v>
      </c>
      <c r="C42">
        <f>(B42-B41)/B41</f>
        <v>7.4809160305343542E-2</v>
      </c>
    </row>
    <row r="43" spans="1:3" x14ac:dyDescent="0.25">
      <c r="A43" s="4">
        <v>41571</v>
      </c>
      <c r="B43">
        <v>6.75</v>
      </c>
      <c r="C43">
        <f>(B43-B42)/B42</f>
        <v>-4.1193181818181823E-2</v>
      </c>
    </row>
    <row r="44" spans="1:3" x14ac:dyDescent="0.25">
      <c r="A44" s="4">
        <v>41572</v>
      </c>
      <c r="B44">
        <v>6.79</v>
      </c>
      <c r="C44">
        <f>(B44-B43)/B43</f>
        <v>5.9259259259259308E-3</v>
      </c>
    </row>
    <row r="45" spans="1:3" x14ac:dyDescent="0.25">
      <c r="A45" s="4">
        <v>41575</v>
      </c>
      <c r="B45">
        <v>7.39</v>
      </c>
      <c r="C45">
        <f>(B45-B44)/B44</f>
        <v>8.8365243004418212E-2</v>
      </c>
    </row>
    <row r="46" spans="1:3" x14ac:dyDescent="0.25">
      <c r="A46" s="4">
        <v>41576</v>
      </c>
      <c r="B46">
        <v>7.38</v>
      </c>
      <c r="C46">
        <f>(B46-B45)/B45</f>
        <v>-1.3531799729363718E-3</v>
      </c>
    </row>
    <row r="47" spans="1:3" x14ac:dyDescent="0.25">
      <c r="A47" s="4">
        <v>41577</v>
      </c>
      <c r="B47">
        <v>7.6</v>
      </c>
      <c r="C47">
        <f>(B47-B46)/B46</f>
        <v>2.9810298102980998E-2</v>
      </c>
    </row>
    <row r="48" spans="1:3" x14ac:dyDescent="0.25">
      <c r="A48" s="4">
        <v>41578</v>
      </c>
      <c r="B48">
        <v>7.5</v>
      </c>
      <c r="C48">
        <f>(B48-B47)/B47</f>
        <v>-1.3157894736842059E-2</v>
      </c>
    </row>
    <row r="49" spans="1:3" x14ac:dyDescent="0.25">
      <c r="A49" s="4">
        <v>41579</v>
      </c>
      <c r="B49">
        <v>8.14</v>
      </c>
      <c r="C49">
        <f>(B49-B48)/B48</f>
        <v>8.5333333333333414E-2</v>
      </c>
    </row>
    <row r="50" spans="1:3" x14ac:dyDescent="0.25">
      <c r="A50" s="4">
        <v>41582</v>
      </c>
      <c r="B50">
        <v>8.36</v>
      </c>
      <c r="C50">
        <f>(B50-B49)/B49</f>
        <v>2.7027027027026886E-2</v>
      </c>
    </row>
    <row r="51" spans="1:3" x14ac:dyDescent="0.25">
      <c r="A51" s="4">
        <v>41583</v>
      </c>
      <c r="B51">
        <v>8.31</v>
      </c>
      <c r="C51">
        <f>(B51-B50)/B50</f>
        <v>-5.9808612440190121E-3</v>
      </c>
    </row>
    <row r="52" spans="1:3" x14ac:dyDescent="0.25">
      <c r="A52" s="4">
        <v>41584</v>
      </c>
      <c r="B52">
        <v>7.7</v>
      </c>
      <c r="C52">
        <f>(B52-B51)/B51</f>
        <v>-7.340553549939835E-2</v>
      </c>
    </row>
    <row r="53" spans="1:3" x14ac:dyDescent="0.25">
      <c r="A53" s="4">
        <v>41585</v>
      </c>
      <c r="B53">
        <v>8.1300000000000008</v>
      </c>
      <c r="C53">
        <f>(B53-B52)/B52</f>
        <v>5.5844155844155918E-2</v>
      </c>
    </row>
    <row r="54" spans="1:3" x14ac:dyDescent="0.25">
      <c r="A54" s="4">
        <v>41586</v>
      </c>
      <c r="B54">
        <v>8.23</v>
      </c>
      <c r="C54">
        <f>(B54-B53)/B53</f>
        <v>1.2300123001229967E-2</v>
      </c>
    </row>
    <row r="55" spans="1:3" x14ac:dyDescent="0.25">
      <c r="A55" s="4">
        <v>41589</v>
      </c>
      <c r="B55">
        <v>8.56</v>
      </c>
      <c r="C55">
        <f>(B55-B54)/B54</f>
        <v>4.0097205346294053E-2</v>
      </c>
    </row>
    <row r="56" spans="1:3" x14ac:dyDescent="0.25">
      <c r="A56" s="4">
        <v>41590</v>
      </c>
      <c r="B56">
        <v>8.3699999999999992</v>
      </c>
      <c r="C56">
        <f>(B56-B55)/B55</f>
        <v>-2.2196261682243139E-2</v>
      </c>
    </row>
    <row r="57" spans="1:3" x14ac:dyDescent="0.25">
      <c r="A57" s="4">
        <v>41591</v>
      </c>
      <c r="B57">
        <v>8.67</v>
      </c>
      <c r="C57">
        <f>(B57-B56)/B56</f>
        <v>3.5842293906810124E-2</v>
      </c>
    </row>
    <row r="58" spans="1:3" x14ac:dyDescent="0.25">
      <c r="A58" s="4">
        <v>41592</v>
      </c>
      <c r="B58">
        <v>8.69</v>
      </c>
      <c r="C58">
        <f>(B58-B57)/B57</f>
        <v>2.3068050749711156E-3</v>
      </c>
    </row>
    <row r="59" spans="1:3" x14ac:dyDescent="0.25">
      <c r="A59" s="4">
        <v>41593</v>
      </c>
      <c r="B59">
        <v>9.0299999999999994</v>
      </c>
      <c r="C59">
        <f>(B59-B58)/B58</f>
        <v>3.912543153049481E-2</v>
      </c>
    </row>
    <row r="60" spans="1:3" x14ac:dyDescent="0.25">
      <c r="A60" s="4">
        <v>41596</v>
      </c>
      <c r="B60">
        <v>8.7100000000000009</v>
      </c>
      <c r="C60">
        <f>(B60-B59)/B59</f>
        <v>-3.5437430786267834E-2</v>
      </c>
    </row>
    <row r="61" spans="1:3" x14ac:dyDescent="0.25">
      <c r="A61" s="4">
        <v>41597</v>
      </c>
      <c r="B61">
        <v>8.7100000000000009</v>
      </c>
      <c r="C61">
        <f>(B61-B60)/B60</f>
        <v>0</v>
      </c>
    </row>
    <row r="62" spans="1:3" x14ac:dyDescent="0.25">
      <c r="A62" s="4">
        <v>41598</v>
      </c>
      <c r="B62">
        <v>9.44</v>
      </c>
      <c r="C62">
        <f>(B62-B61)/B61</f>
        <v>8.3811710677382162E-2</v>
      </c>
    </row>
    <row r="63" spans="1:3" x14ac:dyDescent="0.25">
      <c r="A63" s="4">
        <v>41599</v>
      </c>
      <c r="B63">
        <v>9.17</v>
      </c>
      <c r="C63">
        <f>(B63-B62)/B62</f>
        <v>-2.8601694915254192E-2</v>
      </c>
    </row>
    <row r="64" spans="1:3" x14ac:dyDescent="0.25">
      <c r="A64" s="4">
        <v>41600</v>
      </c>
      <c r="B64">
        <v>8.8699999999999992</v>
      </c>
      <c r="C64">
        <f>(B64-B63)/B63</f>
        <v>-3.2715376226826687E-2</v>
      </c>
    </row>
    <row r="65" spans="1:3" x14ac:dyDescent="0.25">
      <c r="A65" s="4">
        <v>41603</v>
      </c>
      <c r="B65">
        <v>9.19</v>
      </c>
      <c r="C65">
        <f>(B65-B64)/B64</f>
        <v>3.607666290868098E-2</v>
      </c>
    </row>
    <row r="66" spans="1:3" x14ac:dyDescent="0.25">
      <c r="A66" s="4">
        <v>41604</v>
      </c>
      <c r="B66">
        <v>9.36</v>
      </c>
      <c r="C66">
        <f>(B66-B65)/B65</f>
        <v>1.8498367791077251E-2</v>
      </c>
    </row>
    <row r="67" spans="1:3" x14ac:dyDescent="0.25">
      <c r="A67" s="4">
        <v>41605</v>
      </c>
      <c r="B67">
        <v>10.08</v>
      </c>
      <c r="C67">
        <f>(B67-B66)/B66</f>
        <v>7.6923076923076997E-2</v>
      </c>
    </row>
    <row r="68" spans="1:3" x14ac:dyDescent="0.25">
      <c r="A68" s="4">
        <v>41607</v>
      </c>
      <c r="B68">
        <v>10.19</v>
      </c>
      <c r="C68">
        <f>(B68-B67)/B67</f>
        <v>1.0912698412698357E-2</v>
      </c>
    </row>
    <row r="69" spans="1:3" x14ac:dyDescent="0.25">
      <c r="A69" s="4">
        <v>41610</v>
      </c>
      <c r="B69">
        <v>10.01</v>
      </c>
      <c r="C69">
        <f>(B69-B68)/B68</f>
        <v>-1.7664376840039228E-2</v>
      </c>
    </row>
    <row r="70" spans="1:3" x14ac:dyDescent="0.25">
      <c r="A70" s="4">
        <v>41611</v>
      </c>
      <c r="B70">
        <v>10.11</v>
      </c>
      <c r="C70">
        <f>(B70-B69)/B69</f>
        <v>9.9900099900099553E-3</v>
      </c>
    </row>
    <row r="71" spans="1:3" x14ac:dyDescent="0.25">
      <c r="A71" s="4">
        <v>41612</v>
      </c>
      <c r="B71">
        <v>9.66</v>
      </c>
      <c r="C71">
        <f>(B71-B70)/B70</f>
        <v>-4.4510385756676492E-2</v>
      </c>
    </row>
    <row r="72" spans="1:3" x14ac:dyDescent="0.25">
      <c r="A72" s="4">
        <v>41613</v>
      </c>
      <c r="B72">
        <v>8.85</v>
      </c>
      <c r="C72">
        <f>(B72-B71)/B71</f>
        <v>-8.3850931677018681E-2</v>
      </c>
    </row>
    <row r="73" spans="1:3" x14ac:dyDescent="0.25">
      <c r="A73" s="4">
        <v>41614</v>
      </c>
      <c r="B73">
        <v>8.08</v>
      </c>
      <c r="C73">
        <f>(B73-B72)/B72</f>
        <v>-8.700564971751408E-2</v>
      </c>
    </row>
    <row r="74" spans="1:3" x14ac:dyDescent="0.25">
      <c r="A74" s="4">
        <v>41617</v>
      </c>
      <c r="B74">
        <v>8.43</v>
      </c>
      <c r="C74">
        <f>(B74-B73)/B73</f>
        <v>4.3316831683168272E-2</v>
      </c>
    </row>
    <row r="75" spans="1:3" x14ac:dyDescent="0.25">
      <c r="A75" s="4">
        <v>41618</v>
      </c>
      <c r="B75">
        <v>8.73</v>
      </c>
      <c r="C75">
        <f>(B75-B74)/B74</f>
        <v>3.5587188612099731E-2</v>
      </c>
    </row>
    <row r="76" spans="1:3" x14ac:dyDescent="0.25">
      <c r="A76" s="4">
        <v>41619</v>
      </c>
      <c r="B76">
        <v>8.48</v>
      </c>
      <c r="C76">
        <f>(B76-B75)/B75</f>
        <v>-2.8636884306987399E-2</v>
      </c>
    </row>
    <row r="77" spans="1:3" x14ac:dyDescent="0.25">
      <c r="A77" s="4">
        <v>41620</v>
      </c>
      <c r="B77">
        <v>8.5500000000000007</v>
      </c>
      <c r="C77">
        <f>(B77-B76)/B76</f>
        <v>8.2547169811321083E-3</v>
      </c>
    </row>
    <row r="78" spans="1:3" x14ac:dyDescent="0.25">
      <c r="A78" s="4">
        <v>41621</v>
      </c>
      <c r="B78">
        <v>8.57</v>
      </c>
      <c r="C78">
        <f>(B78-B77)/B77</f>
        <v>2.3391812865496573E-3</v>
      </c>
    </row>
    <row r="79" spans="1:3" x14ac:dyDescent="0.25">
      <c r="A79" s="4">
        <v>41624</v>
      </c>
      <c r="B79">
        <v>8.48</v>
      </c>
      <c r="C79">
        <f>(B79-B78)/B78</f>
        <v>-1.0501750291715269E-2</v>
      </c>
    </row>
    <row r="80" spans="1:3" x14ac:dyDescent="0.25">
      <c r="A80" s="4">
        <v>41625</v>
      </c>
      <c r="B80">
        <v>8.1999999999999993</v>
      </c>
      <c r="C80">
        <f>(B80-B79)/B79</f>
        <v>-3.3018867924528433E-2</v>
      </c>
    </row>
    <row r="81" spans="1:3" x14ac:dyDescent="0.25">
      <c r="A81" s="4">
        <v>41626</v>
      </c>
      <c r="B81">
        <v>8.26</v>
      </c>
      <c r="C81">
        <f>(B81-B80)/B80</f>
        <v>7.3170731707317685E-3</v>
      </c>
    </row>
    <row r="82" spans="1:3" x14ac:dyDescent="0.25">
      <c r="A82" s="4">
        <v>41627</v>
      </c>
      <c r="B82">
        <v>7.96</v>
      </c>
      <c r="C82">
        <f>(B82-B81)/B81</f>
        <v>-3.6319612590799008E-2</v>
      </c>
    </row>
    <row r="83" spans="1:3" x14ac:dyDescent="0.25">
      <c r="A83" s="4">
        <v>41628</v>
      </c>
      <c r="B83">
        <v>8.32</v>
      </c>
      <c r="C83">
        <f>(B83-B82)/B82</f>
        <v>4.5226130653266375E-2</v>
      </c>
    </row>
    <row r="84" spans="1:3" x14ac:dyDescent="0.25">
      <c r="A84" s="4">
        <v>41631</v>
      </c>
      <c r="B84">
        <v>8.7799999999999994</v>
      </c>
      <c r="C84">
        <f>(B84-B83)/B83</f>
        <v>5.5288461538461425E-2</v>
      </c>
    </row>
    <row r="85" spans="1:3" x14ac:dyDescent="0.25">
      <c r="A85" s="4">
        <v>41632</v>
      </c>
      <c r="B85">
        <v>8.75</v>
      </c>
      <c r="C85">
        <f>(B85-B84)/B84</f>
        <v>-3.4168564920272625E-3</v>
      </c>
    </row>
    <row r="86" spans="1:3" x14ac:dyDescent="0.25">
      <c r="A86" s="4">
        <v>41634</v>
      </c>
      <c r="B86">
        <v>8.9700000000000006</v>
      </c>
      <c r="C86">
        <f>(B86-B85)/B85</f>
        <v>2.5142857142857217E-2</v>
      </c>
    </row>
    <row r="87" spans="1:3" x14ac:dyDescent="0.25">
      <c r="A87" s="4">
        <v>41635</v>
      </c>
      <c r="B87">
        <v>9.01</v>
      </c>
      <c r="C87">
        <f>(B87-B86)/B86</f>
        <v>4.4593088071347986E-3</v>
      </c>
    </row>
    <row r="88" spans="1:3" x14ac:dyDescent="0.25">
      <c r="A88" s="4">
        <v>41638</v>
      </c>
      <c r="B88">
        <v>9</v>
      </c>
      <c r="C88">
        <f>(B88-B87)/B87</f>
        <v>-1.1098779134294991E-3</v>
      </c>
    </row>
    <row r="89" spans="1:3" x14ac:dyDescent="0.25">
      <c r="A89" s="4">
        <v>41639</v>
      </c>
      <c r="B89">
        <v>9.15</v>
      </c>
      <c r="C89">
        <f>(B89-B88)/B88</f>
        <v>1.6666666666666705E-2</v>
      </c>
    </row>
    <row r="90" spans="1:3" x14ac:dyDescent="0.25">
      <c r="A90" s="4">
        <v>41641</v>
      </c>
      <c r="B90">
        <v>8.8800000000000008</v>
      </c>
      <c r="C90">
        <f>(B90-B89)/B89</f>
        <v>-2.9508196721311428E-2</v>
      </c>
    </row>
    <row r="91" spans="1:3" x14ac:dyDescent="0.25">
      <c r="A91" s="4">
        <v>41642</v>
      </c>
      <c r="B91">
        <v>8.74</v>
      </c>
      <c r="C91">
        <f>(B91-B90)/B90</f>
        <v>-1.5765765765765827E-2</v>
      </c>
    </row>
    <row r="92" spans="1:3" x14ac:dyDescent="0.25">
      <c r="A92" s="4">
        <v>41645</v>
      </c>
      <c r="B92">
        <v>8.67</v>
      </c>
      <c r="C92">
        <f>(B92-B91)/B91</f>
        <v>-8.0091533180778347E-3</v>
      </c>
    </row>
    <row r="93" spans="1:3" x14ac:dyDescent="0.25">
      <c r="A93" s="4">
        <v>41646</v>
      </c>
      <c r="B93">
        <v>8.19</v>
      </c>
      <c r="C93">
        <f>(B93-B92)/B92</f>
        <v>-5.5363321799308009E-2</v>
      </c>
    </row>
    <row r="94" spans="1:3" x14ac:dyDescent="0.25">
      <c r="A94" s="4">
        <v>41647</v>
      </c>
      <c r="B94">
        <v>7.37</v>
      </c>
      <c r="C94">
        <f>(B94-B93)/B93</f>
        <v>-0.10012210012210006</v>
      </c>
    </row>
    <row r="95" spans="1:3" x14ac:dyDescent="0.25">
      <c r="A95" s="4">
        <v>41648</v>
      </c>
      <c r="B95">
        <v>7.64</v>
      </c>
      <c r="C95">
        <f>(B95-B94)/B94</f>
        <v>3.663500678426046E-2</v>
      </c>
    </row>
    <row r="96" spans="1:3" x14ac:dyDescent="0.25">
      <c r="A96" s="4">
        <v>41649</v>
      </c>
      <c r="B96">
        <v>7.34</v>
      </c>
      <c r="C96">
        <f>(B96-B95)/B95</f>
        <v>-3.9267015706806262E-2</v>
      </c>
    </row>
    <row r="97" spans="1:3" x14ac:dyDescent="0.25">
      <c r="A97" s="4">
        <v>41652</v>
      </c>
      <c r="B97">
        <v>6.72</v>
      </c>
      <c r="C97">
        <f>(B97-B96)/B96</f>
        <v>-8.4468664850136252E-2</v>
      </c>
    </row>
    <row r="98" spans="1:3" x14ac:dyDescent="0.25">
      <c r="A98" s="4">
        <v>41653</v>
      </c>
      <c r="B98">
        <v>6.93</v>
      </c>
      <c r="C98">
        <f>(B98-B97)/B97</f>
        <v>3.1249999999999997E-2</v>
      </c>
    </row>
    <row r="99" spans="1:3" x14ac:dyDescent="0.25">
      <c r="A99" s="4">
        <v>41654</v>
      </c>
      <c r="B99">
        <v>7.01</v>
      </c>
      <c r="C99">
        <f>(B99-B98)/B98</f>
        <v>1.1544011544011554E-2</v>
      </c>
    </row>
    <row r="100" spans="1:3" x14ac:dyDescent="0.25">
      <c r="A100" s="4">
        <v>41655</v>
      </c>
      <c r="B100">
        <v>6.9</v>
      </c>
      <c r="C100">
        <f>(B100-B99)/B99</f>
        <v>-1.5691868758915754E-2</v>
      </c>
    </row>
    <row r="101" spans="1:3" x14ac:dyDescent="0.25">
      <c r="A101" s="4">
        <v>41656</v>
      </c>
      <c r="B101">
        <v>6.52</v>
      </c>
      <c r="C101">
        <f>(B101-B100)/B100</f>
        <v>-5.5072463768116052E-2</v>
      </c>
    </row>
    <row r="102" spans="1:3" x14ac:dyDescent="0.25">
      <c r="A102" s="4">
        <v>41660</v>
      </c>
      <c r="B102">
        <v>6.49</v>
      </c>
      <c r="C102">
        <f>(B102-B101)/B101</f>
        <v>-4.601226993864933E-3</v>
      </c>
    </row>
    <row r="103" spans="1:3" x14ac:dyDescent="0.25">
      <c r="A103" s="4">
        <v>41661</v>
      </c>
      <c r="B103">
        <v>6.75</v>
      </c>
      <c r="C103">
        <f>(B103-B102)/B102</f>
        <v>4.006163328197223E-2</v>
      </c>
    </row>
    <row r="104" spans="1:3" x14ac:dyDescent="0.25">
      <c r="A104" s="4">
        <v>41662</v>
      </c>
      <c r="B104">
        <v>6.84</v>
      </c>
      <c r="C104">
        <f>(B104-B103)/B103</f>
        <v>1.3333333333333312E-2</v>
      </c>
    </row>
    <row r="105" spans="1:3" x14ac:dyDescent="0.25">
      <c r="A105" s="4">
        <v>41663</v>
      </c>
      <c r="B105">
        <v>6.7</v>
      </c>
      <c r="C105">
        <f>(B105-B104)/B104</f>
        <v>-2.0467836257309895E-2</v>
      </c>
    </row>
    <row r="106" spans="1:3" x14ac:dyDescent="0.25">
      <c r="A106" s="4">
        <v>41666</v>
      </c>
      <c r="B106">
        <v>6.51</v>
      </c>
      <c r="C106">
        <f>(B106-B105)/B105</f>
        <v>-2.8358208955223937E-2</v>
      </c>
    </row>
    <row r="107" spans="1:3" x14ac:dyDescent="0.25">
      <c r="A107" s="4">
        <v>41667</v>
      </c>
      <c r="B107">
        <v>6.42</v>
      </c>
      <c r="C107">
        <f>(B107-B106)/B106</f>
        <v>-1.3824884792626706E-2</v>
      </c>
    </row>
    <row r="108" spans="1:3" x14ac:dyDescent="0.25">
      <c r="A108" s="4">
        <v>41668</v>
      </c>
      <c r="B108">
        <v>6.29</v>
      </c>
      <c r="C108">
        <f>(B108-B107)/B107</f>
        <v>-2.0249221183800608E-2</v>
      </c>
    </row>
    <row r="109" spans="1:3" x14ac:dyDescent="0.25">
      <c r="A109" s="4">
        <v>41669</v>
      </c>
      <c r="B109">
        <v>5.77</v>
      </c>
      <c r="C109">
        <f>(B109-B108)/B108</f>
        <v>-8.2670906200318042E-2</v>
      </c>
    </row>
    <row r="110" spans="1:3" x14ac:dyDescent="0.25">
      <c r="A110" s="4">
        <v>41670</v>
      </c>
      <c r="B110">
        <v>5.92</v>
      </c>
      <c r="C110">
        <f>(B110-B109)/B109</f>
        <v>2.5996533795493999E-2</v>
      </c>
    </row>
    <row r="111" spans="1:3" x14ac:dyDescent="0.25">
      <c r="A111" s="4">
        <v>41673</v>
      </c>
      <c r="B111">
        <v>5.68</v>
      </c>
      <c r="C111">
        <f>(B111-B110)/B110</f>
        <v>-4.0540540540540577E-2</v>
      </c>
    </row>
    <row r="112" spans="1:3" x14ac:dyDescent="0.25">
      <c r="A112" s="4">
        <v>41674</v>
      </c>
      <c r="B112">
        <v>5.08</v>
      </c>
      <c r="C112">
        <f>(B112-B111)/B111</f>
        <v>-0.10563380281690135</v>
      </c>
    </row>
    <row r="113" spans="1:3" x14ac:dyDescent="0.25">
      <c r="A113" s="4">
        <v>41675</v>
      </c>
      <c r="B113">
        <v>5.22</v>
      </c>
      <c r="C113">
        <f>(B113-B112)/B112</f>
        <v>2.7559055118110173E-2</v>
      </c>
    </row>
    <row r="114" spans="1:3" x14ac:dyDescent="0.25">
      <c r="A114" s="4">
        <v>41676</v>
      </c>
      <c r="B114">
        <v>5.66</v>
      </c>
      <c r="C114">
        <f>(B114-B113)/B113</f>
        <v>8.4291187739463674E-2</v>
      </c>
    </row>
    <row r="115" spans="1:3" x14ac:dyDescent="0.25">
      <c r="A115" s="4">
        <v>41677</v>
      </c>
      <c r="B115">
        <v>5.51</v>
      </c>
      <c r="C115">
        <f>(B115-B114)/B114</f>
        <v>-2.650176678445236E-2</v>
      </c>
    </row>
    <row r="116" spans="1:3" x14ac:dyDescent="0.25">
      <c r="A116" s="4">
        <v>41680</v>
      </c>
      <c r="B116">
        <v>5.71</v>
      </c>
      <c r="C116">
        <f>(B116-B115)/B115</f>
        <v>3.6297640653357569E-2</v>
      </c>
    </row>
    <row r="117" spans="1:3" x14ac:dyDescent="0.25">
      <c r="A117" s="4">
        <v>41681</v>
      </c>
      <c r="B117">
        <v>5.99</v>
      </c>
      <c r="C117">
        <f>(B117-B116)/B116</f>
        <v>4.9036777583187433E-2</v>
      </c>
    </row>
    <row r="118" spans="1:3" x14ac:dyDescent="0.25">
      <c r="A118" s="4">
        <v>41682</v>
      </c>
      <c r="B118">
        <v>5.96</v>
      </c>
      <c r="C118">
        <f>(B118-B117)/B117</f>
        <v>-5.0083472454090566E-3</v>
      </c>
    </row>
    <row r="119" spans="1:3" x14ac:dyDescent="0.25">
      <c r="A119" s="4">
        <v>41683</v>
      </c>
      <c r="B119">
        <v>5.99</v>
      </c>
      <c r="C119">
        <f>(B119-B118)/B118</f>
        <v>5.0335570469799079E-3</v>
      </c>
    </row>
    <row r="120" spans="1:3" x14ac:dyDescent="0.25">
      <c r="A120" s="4">
        <v>41684</v>
      </c>
      <c r="B120">
        <v>6.14</v>
      </c>
      <c r="C120">
        <f>(B120-B119)/B119</f>
        <v>2.5041736227044985E-2</v>
      </c>
    </row>
    <row r="121" spans="1:3" x14ac:dyDescent="0.25">
      <c r="A121" s="4">
        <v>41688</v>
      </c>
      <c r="B121">
        <v>6.11</v>
      </c>
      <c r="C121">
        <f>(B121-B120)/B120</f>
        <v>-4.8859934853419159E-3</v>
      </c>
    </row>
    <row r="122" spans="1:3" x14ac:dyDescent="0.25">
      <c r="A122" s="4">
        <v>41689</v>
      </c>
      <c r="B122">
        <v>6</v>
      </c>
      <c r="C122">
        <f>(B122-B121)/B121</f>
        <v>-1.8003273322422311E-2</v>
      </c>
    </row>
    <row r="123" spans="1:3" x14ac:dyDescent="0.25">
      <c r="A123" s="4">
        <v>41690</v>
      </c>
      <c r="B123">
        <v>5.65</v>
      </c>
      <c r="C123">
        <f>(B123-B122)/B122</f>
        <v>-5.8333333333333272E-2</v>
      </c>
    </row>
    <row r="124" spans="1:3" x14ac:dyDescent="0.25">
      <c r="A124" s="4">
        <v>41691</v>
      </c>
      <c r="B124">
        <v>5.64</v>
      </c>
      <c r="C124">
        <f>(B124-B123)/B123</f>
        <v>-1.7699115044248982E-3</v>
      </c>
    </row>
    <row r="125" spans="1:3" x14ac:dyDescent="0.25">
      <c r="A125" s="4">
        <v>41694</v>
      </c>
      <c r="B125">
        <v>5.23</v>
      </c>
      <c r="C125">
        <f>(B125-B124)/B124</f>
        <v>-7.2695035460992777E-2</v>
      </c>
    </row>
    <row r="126" spans="1:3" x14ac:dyDescent="0.25">
      <c r="A126" s="4">
        <v>41695</v>
      </c>
      <c r="B126">
        <v>5.63</v>
      </c>
      <c r="C126">
        <f>(B126-B125)/B125</f>
        <v>7.6481835564053427E-2</v>
      </c>
    </row>
    <row r="127" spans="1:3" x14ac:dyDescent="0.25">
      <c r="A127" s="4">
        <v>41696</v>
      </c>
      <c r="B127">
        <v>5.96</v>
      </c>
      <c r="C127">
        <f>(B127-B126)/B126</f>
        <v>5.8614564831261116E-2</v>
      </c>
    </row>
    <row r="128" spans="1:3" x14ac:dyDescent="0.25">
      <c r="A128" s="4">
        <v>41697</v>
      </c>
      <c r="B128">
        <v>7.47</v>
      </c>
      <c r="C128">
        <f>(B128-B127)/B127</f>
        <v>0.25335570469798652</v>
      </c>
    </row>
    <row r="129" spans="1:3" x14ac:dyDescent="0.25">
      <c r="A129" s="4">
        <v>41698</v>
      </c>
      <c r="B129">
        <v>7.28</v>
      </c>
      <c r="C129">
        <f>(B129-B128)/B128</f>
        <v>-2.5435073627844647E-2</v>
      </c>
    </row>
    <row r="130" spans="1:3" x14ac:dyDescent="0.25">
      <c r="A130" s="4">
        <v>41701</v>
      </c>
      <c r="B130">
        <v>7.96</v>
      </c>
      <c r="C130">
        <f>(B130-B129)/B129</f>
        <v>9.3406593406593366E-2</v>
      </c>
    </row>
    <row r="131" spans="1:3" x14ac:dyDescent="0.25">
      <c r="A131" s="4">
        <v>41702</v>
      </c>
      <c r="B131">
        <v>8.2899999999999991</v>
      </c>
      <c r="C131">
        <f>(B131-B130)/B130</f>
        <v>4.1457286432160699E-2</v>
      </c>
    </row>
    <row r="132" spans="1:3" x14ac:dyDescent="0.25">
      <c r="A132" s="4">
        <v>41703</v>
      </c>
      <c r="B132">
        <v>8.3000000000000007</v>
      </c>
      <c r="C132">
        <f>(B132-B131)/B131</f>
        <v>1.206272617611769E-3</v>
      </c>
    </row>
    <row r="133" spans="1:3" x14ac:dyDescent="0.25">
      <c r="A133" s="4">
        <v>41704</v>
      </c>
      <c r="B133">
        <v>8.64</v>
      </c>
      <c r="C133">
        <f>(B133-B132)/B132</f>
        <v>4.0963855421686728E-2</v>
      </c>
    </row>
    <row r="134" spans="1:3" x14ac:dyDescent="0.25">
      <c r="A134" s="4">
        <v>41705</v>
      </c>
      <c r="B134">
        <v>8.68</v>
      </c>
      <c r="C134">
        <f>(B134-B133)/B133</f>
        <v>4.6296296296295305E-3</v>
      </c>
    </row>
    <row r="135" spans="1:3" x14ac:dyDescent="0.25">
      <c r="A135" s="4">
        <v>41708</v>
      </c>
      <c r="B135">
        <v>8.42</v>
      </c>
      <c r="C135">
        <f>(B135-B134)/B134</f>
        <v>-2.9953917050691222E-2</v>
      </c>
    </row>
    <row r="136" spans="1:3" x14ac:dyDescent="0.25">
      <c r="A136" s="4">
        <v>41709</v>
      </c>
      <c r="B136">
        <v>8.67</v>
      </c>
      <c r="C136">
        <f>(B136-B135)/B135</f>
        <v>2.969121140142518E-2</v>
      </c>
    </row>
    <row r="137" spans="1:3" x14ac:dyDescent="0.25">
      <c r="A137" s="4">
        <v>41710</v>
      </c>
      <c r="B137">
        <v>8.93</v>
      </c>
      <c r="C137">
        <f>(B137-B136)/B136</f>
        <v>2.9988465974625119E-2</v>
      </c>
    </row>
    <row r="138" spans="1:3" x14ac:dyDescent="0.25">
      <c r="A138" s="4">
        <v>41711</v>
      </c>
      <c r="B138">
        <v>8.77</v>
      </c>
      <c r="C138">
        <f>(B138-B137)/B137</f>
        <v>-1.7917133258678629E-2</v>
      </c>
    </row>
    <row r="139" spans="1:3" x14ac:dyDescent="0.25">
      <c r="A139" s="4">
        <v>41712</v>
      </c>
      <c r="B139">
        <v>8.7100000000000009</v>
      </c>
      <c r="C139">
        <f>(B139-B138)/B138</f>
        <v>-6.8415051311287028E-3</v>
      </c>
    </row>
    <row r="140" spans="1:3" x14ac:dyDescent="0.25">
      <c r="A140" s="4">
        <v>41715</v>
      </c>
      <c r="B140">
        <v>8.69</v>
      </c>
      <c r="C140">
        <f>(B140-B139)/B139</f>
        <v>-2.2962112514352869E-3</v>
      </c>
    </row>
    <row r="141" spans="1:3" x14ac:dyDescent="0.25">
      <c r="A141" s="4">
        <v>41716</v>
      </c>
      <c r="B141">
        <v>8.39</v>
      </c>
      <c r="C141">
        <f>(B141-B140)/B140</f>
        <v>-3.4522439585730605E-2</v>
      </c>
    </row>
    <row r="142" spans="1:3" x14ac:dyDescent="0.25">
      <c r="A142" s="4">
        <v>41717</v>
      </c>
      <c r="B142">
        <v>8.27</v>
      </c>
      <c r="C142">
        <f>(B142-B141)/B141</f>
        <v>-1.4302741358760546E-2</v>
      </c>
    </row>
    <row r="143" spans="1:3" x14ac:dyDescent="0.25">
      <c r="A143" s="4">
        <v>41718</v>
      </c>
      <c r="B143">
        <v>8.36</v>
      </c>
      <c r="C143">
        <f>(B143-B142)/B142</f>
        <v>1.0882708585247867E-2</v>
      </c>
    </row>
    <row r="144" spans="1:3" x14ac:dyDescent="0.25">
      <c r="A144" s="4">
        <v>41719</v>
      </c>
      <c r="B144">
        <v>8.49</v>
      </c>
      <c r="C144">
        <f>(B144-B143)/B143</f>
        <v>1.5550239234449856E-2</v>
      </c>
    </row>
    <row r="145" spans="1:3" x14ac:dyDescent="0.25">
      <c r="A145" s="4">
        <v>41722</v>
      </c>
      <c r="B145">
        <v>8.6</v>
      </c>
      <c r="C145">
        <f>(B145-B144)/B144</f>
        <v>1.2956419316843278E-2</v>
      </c>
    </row>
    <row r="146" spans="1:3" x14ac:dyDescent="0.25">
      <c r="A146" s="4">
        <v>41723</v>
      </c>
      <c r="B146">
        <v>8.64</v>
      </c>
      <c r="C146">
        <f>(B146-B145)/B145</f>
        <v>4.6511627906977819E-3</v>
      </c>
    </row>
    <row r="147" spans="1:3" x14ac:dyDescent="0.25">
      <c r="A147" s="4">
        <v>41724</v>
      </c>
      <c r="B147">
        <v>8.77</v>
      </c>
      <c r="C147">
        <f>(B147-B146)/B146</f>
        <v>1.5046296296296181E-2</v>
      </c>
    </row>
    <row r="148" spans="1:3" x14ac:dyDescent="0.25">
      <c r="A148" s="4">
        <v>41725</v>
      </c>
      <c r="B148">
        <v>8.9700000000000006</v>
      </c>
      <c r="C148">
        <f>(B148-B147)/B147</f>
        <v>2.280501710376295E-2</v>
      </c>
    </row>
    <row r="149" spans="1:3" x14ac:dyDescent="0.25">
      <c r="A149" s="4">
        <v>41726</v>
      </c>
      <c r="B149">
        <v>8.83</v>
      </c>
      <c r="C149">
        <f>(B149-B148)/B148</f>
        <v>-1.5607580824972192E-2</v>
      </c>
    </row>
    <row r="150" spans="1:3" x14ac:dyDescent="0.25">
      <c r="A150" s="4">
        <v>41729</v>
      </c>
      <c r="B150">
        <v>8.6199999999999992</v>
      </c>
      <c r="C150">
        <f>(B150-B149)/B149</f>
        <v>-2.3782559456398737E-2</v>
      </c>
    </row>
    <row r="151" spans="1:3" x14ac:dyDescent="0.25">
      <c r="A151" s="4">
        <v>41730</v>
      </c>
      <c r="B151">
        <v>8.84</v>
      </c>
      <c r="C151">
        <f>(B151-B150)/B150</f>
        <v>2.5522041763341143E-2</v>
      </c>
    </row>
    <row r="152" spans="1:3" x14ac:dyDescent="0.25">
      <c r="A152" s="4">
        <v>41731</v>
      </c>
      <c r="B152">
        <v>8.9600000000000009</v>
      </c>
      <c r="C152">
        <f>(B152-B151)/B151</f>
        <v>1.3574660633484276E-2</v>
      </c>
    </row>
    <row r="153" spans="1:3" x14ac:dyDescent="0.25">
      <c r="A153" s="4">
        <v>41732</v>
      </c>
      <c r="B153">
        <v>8.83</v>
      </c>
      <c r="C153">
        <f>(B153-B152)/B152</f>
        <v>-1.4508928571428657E-2</v>
      </c>
    </row>
    <row r="154" spans="1:3" x14ac:dyDescent="0.25">
      <c r="A154" s="4">
        <v>41733</v>
      </c>
      <c r="B154">
        <v>8.8800000000000008</v>
      </c>
      <c r="C154">
        <f>(B154-B153)/B153</f>
        <v>5.6625141562854711E-3</v>
      </c>
    </row>
    <row r="155" spans="1:3" x14ac:dyDescent="0.25">
      <c r="A155" s="4">
        <v>41736</v>
      </c>
      <c r="B155">
        <v>8.8800000000000008</v>
      </c>
      <c r="C155">
        <f>(B155-B154)/B154</f>
        <v>0</v>
      </c>
    </row>
    <row r="156" spans="1:3" x14ac:dyDescent="0.25">
      <c r="A156" s="4">
        <v>41737</v>
      </c>
      <c r="B156">
        <v>8.92</v>
      </c>
      <c r="C156">
        <f>(B156-B155)/B155</f>
        <v>4.5045045045044082E-3</v>
      </c>
    </row>
    <row r="157" spans="1:3" x14ac:dyDescent="0.25">
      <c r="A157" s="4">
        <v>41738</v>
      </c>
      <c r="B157">
        <v>8.82</v>
      </c>
      <c r="C157">
        <f>(B157-B156)/B156</f>
        <v>-1.1210762331838525E-2</v>
      </c>
    </row>
    <row r="158" spans="1:3" x14ac:dyDescent="0.25">
      <c r="A158" s="4">
        <v>41739</v>
      </c>
      <c r="B158">
        <v>8.52</v>
      </c>
      <c r="C158">
        <f>(B158-B157)/B157</f>
        <v>-3.401360544217695E-2</v>
      </c>
    </row>
    <row r="159" spans="1:3" x14ac:dyDescent="0.25">
      <c r="A159" s="4">
        <v>41740</v>
      </c>
      <c r="B159">
        <v>7.7</v>
      </c>
      <c r="C159">
        <f>(B159-B158)/B158</f>
        <v>-9.6244131455398993E-2</v>
      </c>
    </row>
    <row r="160" spans="1:3" x14ac:dyDescent="0.25">
      <c r="A160" s="4">
        <v>41743</v>
      </c>
      <c r="B160">
        <v>7.61</v>
      </c>
      <c r="C160">
        <f>(B160-B159)/B159</f>
        <v>-1.168831168831167E-2</v>
      </c>
    </row>
    <row r="161" spans="1:3" x14ac:dyDescent="0.25">
      <c r="A161" s="4">
        <v>41744</v>
      </c>
      <c r="B161">
        <v>7.25</v>
      </c>
      <c r="C161">
        <f>(B161-B160)/B160</f>
        <v>-4.7306176084099906E-2</v>
      </c>
    </row>
    <row r="162" spans="1:3" x14ac:dyDescent="0.25">
      <c r="A162" s="4">
        <v>41745</v>
      </c>
      <c r="B162">
        <v>7.26</v>
      </c>
      <c r="C162">
        <f>(B162-B161)/B161</f>
        <v>1.3793103448275568E-3</v>
      </c>
    </row>
    <row r="163" spans="1:3" x14ac:dyDescent="0.25">
      <c r="A163" s="4">
        <v>41746</v>
      </c>
      <c r="B163">
        <v>7.5</v>
      </c>
      <c r="C163">
        <f>(B163-B162)/B162</f>
        <v>3.305785123966945E-2</v>
      </c>
    </row>
    <row r="164" spans="1:3" x14ac:dyDescent="0.25">
      <c r="A164" s="4">
        <v>41750</v>
      </c>
      <c r="B164">
        <v>8.19</v>
      </c>
      <c r="C164">
        <f>(B164-B163)/B163</f>
        <v>9.1999999999999929E-2</v>
      </c>
    </row>
    <row r="165" spans="1:3" x14ac:dyDescent="0.25">
      <c r="A165" s="4">
        <v>41751</v>
      </c>
      <c r="B165">
        <v>8.09</v>
      </c>
      <c r="C165">
        <f>(B165-B164)/B164</f>
        <v>-1.2210012210012167E-2</v>
      </c>
    </row>
    <row r="166" spans="1:3" x14ac:dyDescent="0.25">
      <c r="A166" s="4">
        <v>41752</v>
      </c>
      <c r="B166">
        <v>8.15</v>
      </c>
      <c r="C166">
        <f>(B166-B165)/B165</f>
        <v>7.4165636588381335E-3</v>
      </c>
    </row>
    <row r="167" spans="1:3" x14ac:dyDescent="0.25">
      <c r="A167" s="4">
        <v>41753</v>
      </c>
      <c r="B167">
        <v>8.15</v>
      </c>
      <c r="C167">
        <f>(B167-B166)/B166</f>
        <v>0</v>
      </c>
    </row>
    <row r="168" spans="1:3" x14ac:dyDescent="0.25">
      <c r="A168" s="4">
        <v>41754</v>
      </c>
      <c r="B168">
        <v>7.98</v>
      </c>
      <c r="C168">
        <f>(B168-B167)/B167</f>
        <v>-2.0858895705521463E-2</v>
      </c>
    </row>
    <row r="169" spans="1:3" x14ac:dyDescent="0.25">
      <c r="A169" s="4">
        <v>41757</v>
      </c>
      <c r="B169">
        <v>8.6999999999999993</v>
      </c>
      <c r="C169">
        <f>(B169-B168)/B168</f>
        <v>9.0225563909774292E-2</v>
      </c>
    </row>
    <row r="170" spans="1:3" x14ac:dyDescent="0.25">
      <c r="A170" s="4">
        <v>41758</v>
      </c>
      <c r="B170">
        <v>8.82</v>
      </c>
      <c r="C170">
        <f>(B170-B169)/B169</f>
        <v>1.3793103448275978E-2</v>
      </c>
    </row>
    <row r="171" spans="1:3" x14ac:dyDescent="0.25">
      <c r="A171" s="4">
        <v>41759</v>
      </c>
      <c r="B171">
        <v>8.52</v>
      </c>
      <c r="C171">
        <f>(B171-B170)/B170</f>
        <v>-3.401360544217695E-2</v>
      </c>
    </row>
    <row r="172" spans="1:3" x14ac:dyDescent="0.25">
      <c r="A172" s="4">
        <v>41760</v>
      </c>
      <c r="B172">
        <v>8.44</v>
      </c>
      <c r="C172">
        <f>(B172-B171)/B171</f>
        <v>-9.3896713615023563E-3</v>
      </c>
    </row>
    <row r="173" spans="1:3" x14ac:dyDescent="0.25">
      <c r="A173" s="4">
        <v>41761</v>
      </c>
      <c r="B173">
        <v>8.58</v>
      </c>
      <c r="C173">
        <f>(B173-B172)/B172</f>
        <v>1.6587677725118551E-2</v>
      </c>
    </row>
    <row r="174" spans="1:3" x14ac:dyDescent="0.25">
      <c r="A174" s="4">
        <v>41764</v>
      </c>
      <c r="B174">
        <v>8.5</v>
      </c>
      <c r="C174">
        <f>(B174-B173)/B173</f>
        <v>-9.3240093240093327E-3</v>
      </c>
    </row>
    <row r="175" spans="1:3" x14ac:dyDescent="0.25">
      <c r="A175" s="4">
        <v>41765</v>
      </c>
      <c r="B175">
        <v>8.09</v>
      </c>
      <c r="C175">
        <f>(B175-B174)/B174</f>
        <v>-4.8235294117647078E-2</v>
      </c>
    </row>
    <row r="176" spans="1:3" x14ac:dyDescent="0.25">
      <c r="A176" s="4">
        <v>41766</v>
      </c>
      <c r="B176">
        <v>8.7200000000000006</v>
      </c>
      <c r="C176">
        <f>(B176-B175)/B175</f>
        <v>7.7873918417799851E-2</v>
      </c>
    </row>
    <row r="177" spans="1:3" x14ac:dyDescent="0.25">
      <c r="A177" s="4">
        <v>41767</v>
      </c>
      <c r="B177">
        <v>8.5500000000000007</v>
      </c>
      <c r="C177">
        <f>(B177-B176)/B176</f>
        <v>-1.9495412844036688E-2</v>
      </c>
    </row>
    <row r="178" spans="1:3" x14ac:dyDescent="0.25">
      <c r="A178" s="4">
        <v>41768</v>
      </c>
      <c r="B178">
        <v>8.8000000000000007</v>
      </c>
      <c r="C178">
        <f>(B178-B177)/B177</f>
        <v>2.9239766081871343E-2</v>
      </c>
    </row>
    <row r="179" spans="1:3" x14ac:dyDescent="0.25">
      <c r="A179" s="4">
        <v>41771</v>
      </c>
      <c r="B179">
        <v>9.18</v>
      </c>
      <c r="C179">
        <f>(B179-B178)/B178</f>
        <v>4.3181818181818064E-2</v>
      </c>
    </row>
    <row r="180" spans="1:3" x14ac:dyDescent="0.25">
      <c r="A180" s="4">
        <v>41772</v>
      </c>
      <c r="B180">
        <v>9.09</v>
      </c>
      <c r="C180">
        <f>(B180-B179)/B179</f>
        <v>-9.8039215686274352E-3</v>
      </c>
    </row>
    <row r="181" spans="1:3" x14ac:dyDescent="0.25">
      <c r="A181" s="4">
        <v>41773</v>
      </c>
      <c r="B181">
        <v>8.61</v>
      </c>
      <c r="C181">
        <f>(B181-B180)/B180</f>
        <v>-5.2805280528052854E-2</v>
      </c>
    </row>
    <row r="182" spans="1:3" x14ac:dyDescent="0.25">
      <c r="A182" s="4">
        <v>41774</v>
      </c>
      <c r="B182">
        <v>8.3699999999999992</v>
      </c>
      <c r="C182">
        <f>(B182-B181)/B181</f>
        <v>-2.7874564459930341E-2</v>
      </c>
    </row>
    <row r="183" spans="1:3" x14ac:dyDescent="0.25">
      <c r="A183" s="4">
        <v>41775</v>
      </c>
      <c r="B183">
        <v>9.73</v>
      </c>
      <c r="C183">
        <f>(B183-B182)/B182</f>
        <v>0.16248506571087232</v>
      </c>
    </row>
    <row r="184" spans="1:3" x14ac:dyDescent="0.25">
      <c r="A184" s="4">
        <v>41778</v>
      </c>
      <c r="B184">
        <v>9.36</v>
      </c>
      <c r="C184">
        <f>(B184-B183)/B183</f>
        <v>-3.8026721479958989E-2</v>
      </c>
    </row>
    <row r="185" spans="1:3" x14ac:dyDescent="0.25">
      <c r="A185" s="4">
        <v>41779</v>
      </c>
      <c r="B185">
        <v>8.93</v>
      </c>
      <c r="C185">
        <f>(B185-B184)/B184</f>
        <v>-4.5940170940170916E-2</v>
      </c>
    </row>
    <row r="186" spans="1:3" x14ac:dyDescent="0.25">
      <c r="A186" s="4">
        <v>41780</v>
      </c>
      <c r="B186">
        <v>8.6</v>
      </c>
      <c r="C186">
        <f>(B186-B185)/B185</f>
        <v>-3.6954087346024643E-2</v>
      </c>
    </row>
    <row r="187" spans="1:3" x14ac:dyDescent="0.25">
      <c r="A187" s="4">
        <v>41781</v>
      </c>
      <c r="B187">
        <v>8.8800000000000008</v>
      </c>
      <c r="C187">
        <f>(B187-B186)/B186</f>
        <v>3.2558139534883852E-2</v>
      </c>
    </row>
    <row r="188" spans="1:3" x14ac:dyDescent="0.25">
      <c r="A188" s="4">
        <v>41782</v>
      </c>
      <c r="B188">
        <v>9.01</v>
      </c>
      <c r="C188">
        <f>(B188-B187)/B187</f>
        <v>1.4639639639639527E-2</v>
      </c>
    </row>
    <row r="189" spans="1:3" x14ac:dyDescent="0.25">
      <c r="A189" s="4">
        <v>41786</v>
      </c>
      <c r="B189">
        <v>8.85</v>
      </c>
      <c r="C189">
        <f>(B189-B188)/B188</f>
        <v>-1.7758046614872382E-2</v>
      </c>
    </row>
    <row r="190" spans="1:3" x14ac:dyDescent="0.25">
      <c r="A190" s="4">
        <v>41787</v>
      </c>
      <c r="B190">
        <v>8.7799999999999994</v>
      </c>
      <c r="C190">
        <f>(B190-B189)/B189</f>
        <v>-7.9096045197740439E-3</v>
      </c>
    </row>
    <row r="191" spans="1:3" x14ac:dyDescent="0.25">
      <c r="A191" s="4">
        <v>41788</v>
      </c>
      <c r="B191">
        <v>9.0299999999999994</v>
      </c>
      <c r="C191">
        <f>(B191-B190)/B190</f>
        <v>2.8473804100227793E-2</v>
      </c>
    </row>
    <row r="192" spans="1:3" x14ac:dyDescent="0.25">
      <c r="A192" s="4">
        <v>41789</v>
      </c>
      <c r="B192">
        <v>8.99</v>
      </c>
      <c r="C192">
        <f>(B192-B191)/B191</f>
        <v>-4.4296788482834056E-3</v>
      </c>
    </row>
    <row r="193" spans="1:3" x14ac:dyDescent="0.25">
      <c r="A193" s="4">
        <v>41792</v>
      </c>
      <c r="B193">
        <v>8.68</v>
      </c>
      <c r="C193">
        <f>(B193-B192)/B192</f>
        <v>-3.448275862068971E-2</v>
      </c>
    </row>
    <row r="194" spans="1:3" x14ac:dyDescent="0.25">
      <c r="A194" s="4">
        <v>41793</v>
      </c>
      <c r="B194">
        <v>8.59</v>
      </c>
      <c r="C194">
        <f>(B194-B193)/B193</f>
        <v>-1.0368663594470031E-2</v>
      </c>
    </row>
    <row r="195" spans="1:3" x14ac:dyDescent="0.25">
      <c r="A195" s="4">
        <v>41794</v>
      </c>
      <c r="B195">
        <v>8.4600000000000009</v>
      </c>
      <c r="C195">
        <f>(B195-B194)/B194</f>
        <v>-1.513387660069837E-2</v>
      </c>
    </row>
    <row r="196" spans="1:3" x14ac:dyDescent="0.25">
      <c r="A196" s="4">
        <v>41795</v>
      </c>
      <c r="B196">
        <v>8.5299999999999994</v>
      </c>
      <c r="C196">
        <f>(B196-B195)/B195</f>
        <v>8.2742316784868205E-3</v>
      </c>
    </row>
    <row r="197" spans="1:3" x14ac:dyDescent="0.25">
      <c r="A197" s="4">
        <v>41796</v>
      </c>
      <c r="B197">
        <v>8.6300000000000008</v>
      </c>
      <c r="C197">
        <f>(B197-B196)/B196</f>
        <v>1.1723329425557026E-2</v>
      </c>
    </row>
    <row r="198" spans="1:3" x14ac:dyDescent="0.25">
      <c r="A198" s="4">
        <v>41799</v>
      </c>
      <c r="B198">
        <v>8.66</v>
      </c>
      <c r="C198">
        <f>(B198-B197)/B197</f>
        <v>3.4762456546928574E-3</v>
      </c>
    </row>
    <row r="199" spans="1:3" x14ac:dyDescent="0.25">
      <c r="A199" s="4">
        <v>41800</v>
      </c>
      <c r="B199">
        <v>8.8699999999999992</v>
      </c>
      <c r="C199">
        <f>(B199-B198)/B198</f>
        <v>2.4249422632794351E-2</v>
      </c>
    </row>
    <row r="200" spans="1:3" x14ac:dyDescent="0.25">
      <c r="A200" s="4">
        <v>41801</v>
      </c>
      <c r="B200">
        <v>8.69</v>
      </c>
      <c r="C200">
        <f>(B200-B199)/B199</f>
        <v>-2.0293122886133004E-2</v>
      </c>
    </row>
    <row r="201" spans="1:3" x14ac:dyDescent="0.25">
      <c r="A201" s="4">
        <v>41802</v>
      </c>
      <c r="B201">
        <v>8.4600000000000009</v>
      </c>
      <c r="C201">
        <f>(B201-B200)/B200</f>
        <v>-2.64672036823934E-2</v>
      </c>
    </row>
    <row r="202" spans="1:3" x14ac:dyDescent="0.25">
      <c r="A202" s="4">
        <v>41803</v>
      </c>
      <c r="B202">
        <v>8.61</v>
      </c>
      <c r="C202">
        <f>(B202-B201)/B201</f>
        <v>1.7730496453900541E-2</v>
      </c>
    </row>
    <row r="203" spans="1:3" x14ac:dyDescent="0.25">
      <c r="A203" s="4">
        <v>41806</v>
      </c>
      <c r="B203">
        <v>8.64</v>
      </c>
      <c r="C203">
        <f>(B203-B202)/B202</f>
        <v>3.4843205574914215E-3</v>
      </c>
    </row>
    <row r="204" spans="1:3" x14ac:dyDescent="0.25">
      <c r="A204" s="4">
        <v>41807</v>
      </c>
      <c r="B204">
        <v>8.8800000000000008</v>
      </c>
      <c r="C204">
        <f>(B204-B203)/B203</f>
        <v>2.7777777777777801E-2</v>
      </c>
    </row>
    <row r="205" spans="1:3" x14ac:dyDescent="0.25">
      <c r="A205" s="4">
        <v>41808</v>
      </c>
      <c r="B205">
        <v>9.0299999999999994</v>
      </c>
      <c r="C205">
        <f>(B205-B204)/B204</f>
        <v>1.689189189189173E-2</v>
      </c>
    </row>
    <row r="206" spans="1:3" x14ac:dyDescent="0.25">
      <c r="A206" s="4">
        <v>41809</v>
      </c>
      <c r="B206">
        <v>9.0299999999999994</v>
      </c>
      <c r="C206">
        <f>(B206-B205)/B205</f>
        <v>0</v>
      </c>
    </row>
    <row r="207" spans="1:3" x14ac:dyDescent="0.25">
      <c r="A207" s="4">
        <v>41810</v>
      </c>
      <c r="B207">
        <v>9</v>
      </c>
      <c r="C207">
        <f>(B207-B206)/B206</f>
        <v>-3.322259136212554E-3</v>
      </c>
    </row>
    <row r="208" spans="1:3" x14ac:dyDescent="0.25">
      <c r="A208" s="4">
        <v>41813</v>
      </c>
      <c r="B208">
        <v>8.69</v>
      </c>
      <c r="C208">
        <f>(B208-B207)/B207</f>
        <v>-3.44444444444445E-2</v>
      </c>
    </row>
    <row r="209" spans="1:3" x14ac:dyDescent="0.25">
      <c r="A209" s="4">
        <v>41814</v>
      </c>
      <c r="B209">
        <v>8.5500000000000007</v>
      </c>
      <c r="C209">
        <f>(B209-B208)/B208</f>
        <v>-1.6110471806674201E-2</v>
      </c>
    </row>
    <row r="210" spans="1:3" x14ac:dyDescent="0.25">
      <c r="A210" s="4">
        <v>41815</v>
      </c>
      <c r="B210">
        <v>8.5500000000000007</v>
      </c>
      <c r="C210">
        <f>(B210-B209)/B209</f>
        <v>0</v>
      </c>
    </row>
    <row r="211" spans="1:3" x14ac:dyDescent="0.25">
      <c r="A211" s="4">
        <v>41816</v>
      </c>
      <c r="B211">
        <v>8.74</v>
      </c>
      <c r="C211">
        <f>(B211-B210)/B210</f>
        <v>2.2222222222222161E-2</v>
      </c>
    </row>
    <row r="212" spans="1:3" x14ac:dyDescent="0.25">
      <c r="A212" s="4">
        <v>41817</v>
      </c>
      <c r="B212">
        <v>8.9499999999999993</v>
      </c>
      <c r="C212">
        <f>(B212-B211)/B211</f>
        <v>2.4027459954233304E-2</v>
      </c>
    </row>
    <row r="213" spans="1:3" x14ac:dyDescent="0.25">
      <c r="A213" s="4">
        <v>41820</v>
      </c>
      <c r="B213">
        <v>9.0500000000000007</v>
      </c>
      <c r="C213">
        <f>(B213-B212)/B212</f>
        <v>1.1173184357542059E-2</v>
      </c>
    </row>
    <row r="214" spans="1:3" x14ac:dyDescent="0.25">
      <c r="A214" s="4">
        <v>41821</v>
      </c>
      <c r="B214">
        <v>9.07</v>
      </c>
      <c r="C214">
        <f>(B214-B213)/B213</f>
        <v>2.2099447513811684E-3</v>
      </c>
    </row>
    <row r="215" spans="1:3" x14ac:dyDescent="0.25">
      <c r="A215" s="4">
        <v>41822</v>
      </c>
      <c r="B215">
        <v>9.36</v>
      </c>
      <c r="C215">
        <f>(B215-B214)/B214</f>
        <v>3.1973539140021955E-2</v>
      </c>
    </row>
    <row r="216" spans="1:3" x14ac:dyDescent="0.25">
      <c r="A216" s="4">
        <v>41823</v>
      </c>
      <c r="B216">
        <v>9.25</v>
      </c>
      <c r="C216">
        <f>(B216-B215)/B215</f>
        <v>-1.1752136752136691E-2</v>
      </c>
    </row>
    <row r="217" spans="1:3" x14ac:dyDescent="0.25">
      <c r="A217" s="4">
        <v>41827</v>
      </c>
      <c r="B217">
        <v>9.07</v>
      </c>
      <c r="C217">
        <f>(B217-B216)/B216</f>
        <v>-1.9459459459459427E-2</v>
      </c>
    </row>
    <row r="218" spans="1:3" x14ac:dyDescent="0.25">
      <c r="A218" s="4">
        <v>41828</v>
      </c>
      <c r="B218">
        <v>8.76</v>
      </c>
      <c r="C218">
        <f>(B218-B217)/B217</f>
        <v>-3.4178610804851212E-2</v>
      </c>
    </row>
    <row r="219" spans="1:3" x14ac:dyDescent="0.25">
      <c r="A219" s="4">
        <v>41829</v>
      </c>
      <c r="B219">
        <v>8.94</v>
      </c>
      <c r="C219">
        <f>(B219-B218)/B218</f>
        <v>2.054794520547942E-2</v>
      </c>
    </row>
    <row r="220" spans="1:3" x14ac:dyDescent="0.25">
      <c r="A220" s="4">
        <v>41830</v>
      </c>
      <c r="B220">
        <v>8.74</v>
      </c>
      <c r="C220">
        <f>(B220-B219)/B219</f>
        <v>-2.2371364653243769E-2</v>
      </c>
    </row>
    <row r="221" spans="1:3" x14ac:dyDescent="0.25">
      <c r="A221" s="4">
        <v>41831</v>
      </c>
      <c r="B221">
        <v>8.75</v>
      </c>
      <c r="C221">
        <f>(B221-B220)/B220</f>
        <v>1.144164759725376E-3</v>
      </c>
    </row>
    <row r="222" spans="1:3" x14ac:dyDescent="0.25">
      <c r="A222" s="4">
        <v>41834</v>
      </c>
      <c r="B222">
        <v>8.61</v>
      </c>
      <c r="C222">
        <f>(B222-B221)/B221</f>
        <v>-1.6000000000000066E-2</v>
      </c>
    </row>
    <row r="223" spans="1:3" x14ac:dyDescent="0.25">
      <c r="A223" s="4">
        <v>41835</v>
      </c>
      <c r="B223">
        <v>8.5500000000000007</v>
      </c>
      <c r="C223">
        <f>(B223-B222)/B222</f>
        <v>-6.9686411149824301E-3</v>
      </c>
    </row>
    <row r="224" spans="1:3" x14ac:dyDescent="0.25">
      <c r="A224" s="4">
        <v>41836</v>
      </c>
      <c r="B224">
        <v>8.6999999999999993</v>
      </c>
      <c r="C224">
        <f>(B224-B223)/B223</f>
        <v>1.754385964912264E-2</v>
      </c>
    </row>
    <row r="225" spans="1:3" x14ac:dyDescent="0.25">
      <c r="A225" s="4">
        <v>41837</v>
      </c>
      <c r="B225">
        <v>8.56</v>
      </c>
      <c r="C225">
        <f>(B225-B224)/B224</f>
        <v>-1.6091954022988367E-2</v>
      </c>
    </row>
    <row r="226" spans="1:3" x14ac:dyDescent="0.25">
      <c r="A226" s="4">
        <v>41838</v>
      </c>
      <c r="B226">
        <v>8.58</v>
      </c>
      <c r="C226">
        <f>(B226-B225)/B225</f>
        <v>2.3364485981307911E-3</v>
      </c>
    </row>
    <row r="227" spans="1:3" x14ac:dyDescent="0.25">
      <c r="A227" s="4">
        <v>41841</v>
      </c>
      <c r="B227">
        <v>8.66</v>
      </c>
      <c r="C227">
        <f>(B227-B226)/B226</f>
        <v>9.3240093240093327E-3</v>
      </c>
    </row>
    <row r="228" spans="1:3" x14ac:dyDescent="0.25">
      <c r="A228" s="4">
        <v>41842</v>
      </c>
      <c r="B228">
        <v>8.65</v>
      </c>
      <c r="C228">
        <f>(B228-B227)/B227</f>
        <v>-1.1547344110854256E-3</v>
      </c>
    </row>
    <row r="229" spans="1:3" x14ac:dyDescent="0.25">
      <c r="A229" s="4">
        <v>41843</v>
      </c>
      <c r="B229">
        <v>8.77</v>
      </c>
      <c r="C229">
        <f>(B229-B228)/B228</f>
        <v>1.3872832369942106E-2</v>
      </c>
    </row>
    <row r="230" spans="1:3" x14ac:dyDescent="0.25">
      <c r="A230" s="4">
        <v>41844</v>
      </c>
      <c r="B230">
        <v>9.06</v>
      </c>
      <c r="C230">
        <f>(B230-B229)/B229</f>
        <v>3.3067274800456209E-2</v>
      </c>
    </row>
    <row r="231" spans="1:3" x14ac:dyDescent="0.25">
      <c r="A231" s="4">
        <v>41845</v>
      </c>
      <c r="B231">
        <v>9.19</v>
      </c>
      <c r="C231">
        <f>(B231-B230)/B230</f>
        <v>1.4348785871964569E-2</v>
      </c>
    </row>
    <row r="232" spans="1:3" x14ac:dyDescent="0.25">
      <c r="A232" s="4">
        <v>41848</v>
      </c>
      <c r="B232">
        <v>9.2200000000000006</v>
      </c>
      <c r="C232">
        <f>(B232-B231)/B231</f>
        <v>3.2644178454843457E-3</v>
      </c>
    </row>
    <row r="233" spans="1:3" x14ac:dyDescent="0.25">
      <c r="A233" s="4">
        <v>41849</v>
      </c>
      <c r="B233">
        <v>9.23</v>
      </c>
      <c r="C233">
        <f>(B233-B232)/B232</f>
        <v>1.0845986984815387E-3</v>
      </c>
    </row>
    <row r="234" spans="1:3" x14ac:dyDescent="0.25">
      <c r="A234" s="4">
        <v>41850</v>
      </c>
      <c r="B234">
        <v>9.3800000000000008</v>
      </c>
      <c r="C234">
        <f>(B234-B233)/B233</f>
        <v>1.6251354279523331E-2</v>
      </c>
    </row>
    <row r="235" spans="1:3" x14ac:dyDescent="0.25">
      <c r="A235" s="4">
        <v>41851</v>
      </c>
      <c r="B235">
        <v>9.3800000000000008</v>
      </c>
      <c r="C235">
        <f>(B235-B234)/B234</f>
        <v>0</v>
      </c>
    </row>
    <row r="236" spans="1:3" x14ac:dyDescent="0.25">
      <c r="A236" s="4">
        <v>41852</v>
      </c>
      <c r="B236">
        <v>9.6300000000000008</v>
      </c>
      <c r="C236">
        <f>(B236-B235)/B235</f>
        <v>2.6652452025586353E-2</v>
      </c>
    </row>
    <row r="237" spans="1:3" x14ac:dyDescent="0.25">
      <c r="A237" s="4">
        <v>41855</v>
      </c>
      <c r="B237">
        <v>9.24</v>
      </c>
      <c r="C237">
        <f>(B237-B236)/B236</f>
        <v>-4.0498442367601299E-2</v>
      </c>
    </row>
    <row r="238" spans="1:3" x14ac:dyDescent="0.25">
      <c r="A238" s="4">
        <v>41856</v>
      </c>
      <c r="B238">
        <v>9.08</v>
      </c>
      <c r="C238">
        <f>(B238-B237)/B237</f>
        <v>-1.731601731601733E-2</v>
      </c>
    </row>
    <row r="239" spans="1:3" x14ac:dyDescent="0.25">
      <c r="A239" s="4">
        <v>41857</v>
      </c>
      <c r="B239">
        <v>8.98</v>
      </c>
      <c r="C239">
        <f>(B239-B238)/B238</f>
        <v>-1.1013215859030798E-2</v>
      </c>
    </row>
    <row r="240" spans="1:3" x14ac:dyDescent="0.25">
      <c r="A240" s="4">
        <v>41858</v>
      </c>
      <c r="B240">
        <v>9.1999999999999993</v>
      </c>
      <c r="C240">
        <f>(B240-B239)/B239</f>
        <v>2.4498886414253771E-2</v>
      </c>
    </row>
    <row r="241" spans="1:3" x14ac:dyDescent="0.25">
      <c r="A241" s="4">
        <v>41859</v>
      </c>
      <c r="B241">
        <v>9.3699999999999992</v>
      </c>
      <c r="C241">
        <f>(B241-B240)/B240</f>
        <v>1.8478260869565211E-2</v>
      </c>
    </row>
    <row r="242" spans="1:3" x14ac:dyDescent="0.25">
      <c r="A242" s="4">
        <v>41862</v>
      </c>
      <c r="B242">
        <v>9.59</v>
      </c>
      <c r="C242">
        <f>(B242-B241)/B241</f>
        <v>2.3479188900747135E-2</v>
      </c>
    </row>
    <row r="243" spans="1:3" x14ac:dyDescent="0.25">
      <c r="A243" s="4">
        <v>41863</v>
      </c>
      <c r="B243">
        <v>9.4600000000000009</v>
      </c>
      <c r="C243">
        <f>(B243-B242)/B242</f>
        <v>-1.3555787278414912E-2</v>
      </c>
    </row>
    <row r="244" spans="1:3" x14ac:dyDescent="0.25">
      <c r="A244" s="4">
        <v>41864</v>
      </c>
      <c r="B244">
        <v>9.35</v>
      </c>
      <c r="C244">
        <f>(B244-B243)/B243</f>
        <v>-1.1627906976744313E-2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customWidth="1"/>
    <col min="6" max="6" width="32.42578125" customWidth="1"/>
    <col min="7" max="7" width="31.140625" customWidth="1"/>
    <col min="10" max="10" width="10.7109375" customWidth="1"/>
    <col min="11" max="11" width="27.28515625" customWidth="1"/>
    <col min="14" max="15" width="22.140625" customWidth="1"/>
    <col min="16" max="16" width="36.85546875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76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53</v>
      </c>
      <c r="G2" s="5" t="s">
        <v>45</v>
      </c>
      <c r="H2" s="18">
        <f>SUM(F4:F125)/(COUNT(C4:C125)-2)</f>
        <v>1.9680756897242748E-3</v>
      </c>
      <c r="J2" s="5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6" t="s">
        <v>37</v>
      </c>
      <c r="P2" s="17" t="s">
        <v>38</v>
      </c>
      <c r="Q2" s="7" t="s">
        <v>26</v>
      </c>
      <c r="R2">
        <f>SUM(N3:N8)</f>
        <v>0.53564694499808019</v>
      </c>
    </row>
    <row r="3" spans="1:21" ht="16.5" thickBot="1" x14ac:dyDescent="0.3">
      <c r="A3" s="43">
        <v>41514</v>
      </c>
      <c r="B3">
        <v>12.76</v>
      </c>
      <c r="C3">
        <v>0</v>
      </c>
      <c r="D3" s="8">
        <f>AVERAGE(C4:C125)</f>
        <v>-6.2943389489782849E-3</v>
      </c>
      <c r="G3" s="19" t="s">
        <v>46</v>
      </c>
      <c r="H3" s="10">
        <f>SQRT(H2)</f>
        <v>4.4362999106510766E-2</v>
      </c>
      <c r="J3" s="9">
        <v>41695</v>
      </c>
      <c r="K3" s="7">
        <v>5.63</v>
      </c>
      <c r="L3" s="7">
        <v>7.6481835564053427E-2</v>
      </c>
      <c r="M3" s="7">
        <f>1+L3</f>
        <v>1.0764818355640535</v>
      </c>
      <c r="N3" s="7">
        <f>L3-$D$3</f>
        <v>8.2776174513031708E-2</v>
      </c>
      <c r="O3" s="7">
        <f>(N3-$R$4)^2</f>
        <v>4.2228114994539935E-5</v>
      </c>
      <c r="P3" s="10">
        <f>(N3-$R$5)^2</f>
        <v>4.3824430328336507E-4</v>
      </c>
      <c r="Q3" s="7" t="s">
        <v>27</v>
      </c>
      <c r="R3">
        <f>PRODUCT(M3:M8)-(U3^6)</f>
        <v>0.62226275920228569</v>
      </c>
      <c r="T3" t="s">
        <v>28</v>
      </c>
      <c r="U3">
        <f>1+D3</f>
        <v>0.99370566105102176</v>
      </c>
    </row>
    <row r="4" spans="1:21" x14ac:dyDescent="0.25">
      <c r="A4" s="4">
        <v>41515</v>
      </c>
      <c r="B4">
        <v>12.4</v>
      </c>
      <c r="C4">
        <f>(B4-B3)/B3</f>
        <v>-2.8213166144200583E-2</v>
      </c>
      <c r="E4">
        <f>C4-$D$3</f>
        <v>-2.1918827195222298E-2</v>
      </c>
      <c r="F4">
        <f>E4^2</f>
        <v>4.8043498561401663E-4</v>
      </c>
      <c r="G4" s="19" t="s">
        <v>47</v>
      </c>
      <c r="H4" s="10">
        <f>R2</f>
        <v>0.53564694499808019</v>
      </c>
      <c r="J4" s="9">
        <v>41696</v>
      </c>
      <c r="K4" s="7">
        <v>5.96</v>
      </c>
      <c r="L4" s="7">
        <v>5.8614564831261116E-2</v>
      </c>
      <c r="M4" s="7">
        <f>1+L4</f>
        <v>1.058614564831261</v>
      </c>
      <c r="N4" s="7">
        <f>L4-$D$3</f>
        <v>6.4908903780239405E-2</v>
      </c>
      <c r="O4" s="7">
        <f>(N4-$R$4)^2</f>
        <v>5.9368183242630604E-4</v>
      </c>
      <c r="P4" s="10">
        <f>(N4-$R$5)^2</f>
        <v>1.5055607547577235E-3</v>
      </c>
      <c r="Q4" s="7" t="s">
        <v>29</v>
      </c>
      <c r="R4">
        <f>R2/6</f>
        <v>8.9274490833013365E-2</v>
      </c>
    </row>
    <row r="5" spans="1:21" x14ac:dyDescent="0.25">
      <c r="A5" s="4">
        <v>41516</v>
      </c>
      <c r="B5">
        <v>12.48</v>
      </c>
      <c r="C5">
        <f>(B5-B4)/B4</f>
        <v>6.4516129032258117E-3</v>
      </c>
      <c r="E5">
        <f>C5-$D$3</f>
        <v>1.2745951852204097E-2</v>
      </c>
      <c r="F5">
        <f>E5^2</f>
        <v>1.6245928861870505E-4</v>
      </c>
      <c r="G5" s="19" t="s">
        <v>48</v>
      </c>
      <c r="H5" s="10">
        <f>R12</f>
        <v>1.4207269611766762</v>
      </c>
      <c r="J5" s="9">
        <v>41697</v>
      </c>
      <c r="K5" s="7">
        <v>7.47</v>
      </c>
      <c r="L5" s="7">
        <v>0.25335570469798652</v>
      </c>
      <c r="M5" s="7">
        <f>1+L5</f>
        <v>1.2533557046979866</v>
      </c>
      <c r="N5" s="7">
        <f>L5-$D$3</f>
        <v>0.25965004364696481</v>
      </c>
      <c r="O5" s="7">
        <f>(N5-$R$4)^2</f>
        <v>2.9027828996659559E-2</v>
      </c>
      <c r="P5" s="10">
        <f>(N5-$R$5)^2</f>
        <v>2.4317153789453809E-2</v>
      </c>
      <c r="Q5" s="11" t="s">
        <v>30</v>
      </c>
      <c r="R5">
        <f>R3/6</f>
        <v>0.10371045986704762</v>
      </c>
    </row>
    <row r="6" spans="1:21" x14ac:dyDescent="0.25">
      <c r="A6" s="4">
        <v>41520</v>
      </c>
      <c r="B6">
        <v>12.72</v>
      </c>
      <c r="C6">
        <f>(B6-B5)/B5</f>
        <v>1.9230769230769246E-2</v>
      </c>
      <c r="E6">
        <f>C6-$D$3</f>
        <v>2.5525108179747531E-2</v>
      </c>
      <c r="F6">
        <f>E6^2</f>
        <v>6.5153114758781426E-4</v>
      </c>
      <c r="G6" s="19" t="s">
        <v>49</v>
      </c>
      <c r="H6" s="10">
        <f>SQRT(H2*6)</f>
        <v>0.10866671127049742</v>
      </c>
      <c r="J6" s="9">
        <v>41698</v>
      </c>
      <c r="K6" s="7">
        <v>7.28</v>
      </c>
      <c r="L6" s="7">
        <v>-2.5435073627844647E-2</v>
      </c>
      <c r="M6" s="7">
        <f>1+L6</f>
        <v>0.9745649263721553</v>
      </c>
      <c r="N6" s="7">
        <f>L6-$D$3</f>
        <v>-1.9140734678866362E-2</v>
      </c>
      <c r="O6" s="7">
        <f>(N6-$R$4)^2</f>
        <v>1.1753861122791736E-2</v>
      </c>
      <c r="P6" s="10">
        <f>(N6-$R$5)^2</f>
        <v>1.5092416001358005E-2</v>
      </c>
      <c r="Q6" s="11" t="s">
        <v>39</v>
      </c>
      <c r="R6">
        <f>SUM(O3:O8)/6</f>
        <v>7.2084098508383232E-3</v>
      </c>
    </row>
    <row r="7" spans="1:21" x14ac:dyDescent="0.25">
      <c r="A7" s="4">
        <v>41521</v>
      </c>
      <c r="B7">
        <v>13.5</v>
      </c>
      <c r="C7">
        <f>(B7-B6)/B6</f>
        <v>6.1320754716981077E-2</v>
      </c>
      <c r="E7">
        <f>C7-$D$3</f>
        <v>6.7615093665959358E-2</v>
      </c>
      <c r="F7">
        <f>E7^2</f>
        <v>4.5718008914564573E-3</v>
      </c>
      <c r="G7" s="19" t="s">
        <v>50</v>
      </c>
      <c r="H7" s="10">
        <f>SQRT(H2*119)</f>
        <v>0.48394318579476731</v>
      </c>
      <c r="J7" s="9">
        <v>41701</v>
      </c>
      <c r="K7" s="7">
        <v>7.96</v>
      </c>
      <c r="L7" s="7">
        <v>9.3406593406593366E-2</v>
      </c>
      <c r="M7" s="7">
        <f>1+L7</f>
        <v>1.0934065934065933</v>
      </c>
      <c r="N7" s="7">
        <f>L7-$D$3</f>
        <v>9.9700932355571648E-2</v>
      </c>
      <c r="O7" s="7">
        <f>(N7-$R$4)^2</f>
        <v>1.0871068282332748E-4</v>
      </c>
      <c r="P7" s="10">
        <f>(N7-$R$5)^2</f>
        <v>1.6076310865282697E-5</v>
      </c>
      <c r="Q7" s="11" t="s">
        <v>40</v>
      </c>
      <c r="R7">
        <f>SQRT(R6)</f>
        <v>8.4902354801491359E-2</v>
      </c>
    </row>
    <row r="8" spans="1:21" ht="15.75" thickBot="1" x14ac:dyDescent="0.3">
      <c r="A8" s="4">
        <v>41522</v>
      </c>
      <c r="B8">
        <v>14.22</v>
      </c>
      <c r="C8">
        <f>(B8-B7)/B7</f>
        <v>5.3333333333333378E-2</v>
      </c>
      <c r="E8">
        <f>C8-$D$3</f>
        <v>5.9627672282311667E-2</v>
      </c>
      <c r="F8">
        <f>E8^2</f>
        <v>3.5554593018067588E-3</v>
      </c>
      <c r="G8" s="19" t="s">
        <v>51</v>
      </c>
      <c r="H8" s="10">
        <f>H4/H6</f>
        <v>4.9292643417239983</v>
      </c>
      <c r="J8" s="12">
        <v>41702</v>
      </c>
      <c r="K8" s="13">
        <v>8.2899999999999991</v>
      </c>
      <c r="L8" s="13">
        <v>4.1457286432160699E-2</v>
      </c>
      <c r="M8" s="13">
        <f>1+L8</f>
        <v>1.0414572864321607</v>
      </c>
      <c r="N8" s="13">
        <f>L8-$D$3</f>
        <v>4.7751625381138987E-2</v>
      </c>
      <c r="O8" s="13">
        <f>(N8-$R$4)^2</f>
        <v>1.7241483553344628E-3</v>
      </c>
      <c r="P8" s="14">
        <f>(N8-$R$5)^2</f>
        <v>3.1313911570213173E-3</v>
      </c>
      <c r="Q8" s="11" t="s">
        <v>41</v>
      </c>
      <c r="R8">
        <f>SUM(P3:P8)/6</f>
        <v>7.4168070527899166E-3</v>
      </c>
    </row>
    <row r="9" spans="1:21" ht="15.75" thickBot="1" x14ac:dyDescent="0.3">
      <c r="A9" s="4">
        <v>41523</v>
      </c>
      <c r="B9">
        <v>14.27</v>
      </c>
      <c r="C9">
        <f>(B9-B8)/B8</f>
        <v>3.5161744022502764E-3</v>
      </c>
      <c r="E9">
        <f>C9-$D$3</f>
        <v>9.8105133512285617E-3</v>
      </c>
      <c r="F9">
        <f>E9^2</f>
        <v>9.624617221463387E-5</v>
      </c>
      <c r="G9" s="20" t="s">
        <v>52</v>
      </c>
      <c r="H9" s="14">
        <f>H5/H7</f>
        <v>2.9357308933763644</v>
      </c>
      <c r="Q9" s="11" t="s">
        <v>42</v>
      </c>
      <c r="R9">
        <f>SQRT(R8)</f>
        <v>8.6120886274990899E-2</v>
      </c>
    </row>
    <row r="10" spans="1:21" x14ac:dyDescent="0.25">
      <c r="A10" s="4">
        <v>41526</v>
      </c>
      <c r="B10">
        <v>14.47</v>
      </c>
      <c r="C10">
        <f>(B10-B9)/B9</f>
        <v>1.4015416958654594E-2</v>
      </c>
      <c r="E10">
        <f>C10-$D$3</f>
        <v>2.0309755907632877E-2</v>
      </c>
      <c r="F10">
        <f>E10^2</f>
        <v>4.1248618502762858E-4</v>
      </c>
      <c r="J10" s="5" t="s">
        <v>31</v>
      </c>
      <c r="K10" s="6" t="s">
        <v>22</v>
      </c>
      <c r="L10" s="6" t="s">
        <v>23</v>
      </c>
      <c r="M10" s="6" t="s">
        <v>24</v>
      </c>
      <c r="N10" s="6" t="s">
        <v>32</v>
      </c>
      <c r="O10" s="16" t="s">
        <v>37</v>
      </c>
      <c r="P10" s="17" t="s">
        <v>38</v>
      </c>
    </row>
    <row r="11" spans="1:21" x14ac:dyDescent="0.25">
      <c r="A11" s="4">
        <v>41527</v>
      </c>
      <c r="B11">
        <v>14.24</v>
      </c>
      <c r="C11">
        <f>(B11-B10)/B10</f>
        <v>-1.5894955079474804E-2</v>
      </c>
      <c r="E11">
        <f>C11-$D$3</f>
        <v>-9.6006161304965192E-3</v>
      </c>
      <c r="F11">
        <f>E11^2</f>
        <v>9.2171830085149958E-5</v>
      </c>
      <c r="J11" s="9">
        <v>41695</v>
      </c>
      <c r="K11" s="7">
        <v>5.63</v>
      </c>
      <c r="L11" s="7">
        <v>7.6481835564053427E-2</v>
      </c>
      <c r="M11" s="7">
        <f>1+L11</f>
        <v>1.0764818355640535</v>
      </c>
      <c r="N11" s="7">
        <f>L11-$D$3</f>
        <v>8.2776174513031708E-2</v>
      </c>
      <c r="O11" s="7">
        <f>(N11-$R$14)^2</f>
        <v>5.0179220067948496E-3</v>
      </c>
      <c r="P11" s="10">
        <f>(N11-$R$15)^2</f>
        <v>5.143313128853951E-3</v>
      </c>
    </row>
    <row r="12" spans="1:21" x14ac:dyDescent="0.25">
      <c r="A12" s="4">
        <v>41528</v>
      </c>
      <c r="B12">
        <v>13.94</v>
      </c>
      <c r="C12">
        <f>(B12-B11)/B11</f>
        <v>-2.1067415730337127E-2</v>
      </c>
      <c r="E12">
        <f>C12-$D$3</f>
        <v>-1.4773076781358842E-2</v>
      </c>
      <c r="F12">
        <f>E12^2</f>
        <v>2.182437975879237E-4</v>
      </c>
      <c r="J12" s="9">
        <v>41696</v>
      </c>
      <c r="K12" s="7">
        <v>5.96</v>
      </c>
      <c r="L12" s="7">
        <v>5.8614564831261116E-2</v>
      </c>
      <c r="M12" s="7">
        <f>1+L12</f>
        <v>1.058614564831261</v>
      </c>
      <c r="N12" s="7">
        <f>L12-$D$3</f>
        <v>6.4908903780239405E-2</v>
      </c>
      <c r="O12" s="7">
        <f>(N12-$R$14)^2</f>
        <v>2.8058232045709932E-3</v>
      </c>
      <c r="P12" s="10">
        <f>(N12-$R$15)^2</f>
        <v>2.8997821091158809E-3</v>
      </c>
      <c r="Q12" s="7" t="s">
        <v>26</v>
      </c>
      <c r="R12">
        <f>SUM(N11:N129)</f>
        <v>1.4207269611766762</v>
      </c>
    </row>
    <row r="13" spans="1:21" x14ac:dyDescent="0.25">
      <c r="A13" s="4">
        <v>41529</v>
      </c>
      <c r="B13">
        <v>13.91</v>
      </c>
      <c r="C13">
        <f>(B13-B12)/B12</f>
        <v>-2.1520803443328095E-3</v>
      </c>
      <c r="E13">
        <f>C13-$D$3</f>
        <v>4.1422586046454754E-3</v>
      </c>
      <c r="F13">
        <f>E13^2</f>
        <v>1.7158306347759481E-5</v>
      </c>
      <c r="J13" s="9">
        <v>41697</v>
      </c>
      <c r="K13" s="7">
        <v>7.47</v>
      </c>
      <c r="L13" s="7">
        <v>0.25335570469798652</v>
      </c>
      <c r="M13" s="7">
        <f>1+L13</f>
        <v>1.2533557046979866</v>
      </c>
      <c r="N13" s="7">
        <f>L13-$D$3</f>
        <v>0.25965004364696481</v>
      </c>
      <c r="O13" s="7">
        <f>(N13-$R$14)^2</f>
        <v>6.1360819591263549E-2</v>
      </c>
      <c r="P13" s="10">
        <f>(N13-$R$15)^2</f>
        <v>6.1797368360751975E-2</v>
      </c>
      <c r="Q13" s="7" t="s">
        <v>27</v>
      </c>
      <c r="R13">
        <f>PRODUCT(M11:M129)-(U3^119)</f>
        <v>1.3160541787430806</v>
      </c>
    </row>
    <row r="14" spans="1:21" x14ac:dyDescent="0.25">
      <c r="A14" s="4">
        <v>41530</v>
      </c>
      <c r="B14">
        <v>13.82</v>
      </c>
      <c r="C14">
        <f>(B14-B13)/B13</f>
        <v>-6.4701653486700112E-3</v>
      </c>
      <c r="E14">
        <f>C14-$D$3</f>
        <v>-1.7582639969172635E-4</v>
      </c>
      <c r="F14">
        <f>E14^2</f>
        <v>3.0914922828554709E-8</v>
      </c>
      <c r="J14" s="9">
        <v>41698</v>
      </c>
      <c r="K14" s="7">
        <v>7.28</v>
      </c>
      <c r="L14" s="7">
        <v>-2.5435073627844647E-2</v>
      </c>
      <c r="M14" s="7">
        <f>1+L14</f>
        <v>0.9745649263721553</v>
      </c>
      <c r="N14" s="7">
        <f>L14-$D$3</f>
        <v>-1.9140734678866362E-2</v>
      </c>
      <c r="O14" s="7">
        <f>(N14-$R$14)^2</f>
        <v>9.6594257456459394E-4</v>
      </c>
      <c r="P14" s="10">
        <f>(N14-$R$15)^2</f>
        <v>9.1204081490692094E-4</v>
      </c>
      <c r="Q14" s="7" t="s">
        <v>29</v>
      </c>
      <c r="R14">
        <f>R12/119</f>
        <v>1.1938882026694757E-2</v>
      </c>
    </row>
    <row r="15" spans="1:21" x14ac:dyDescent="0.25">
      <c r="A15" s="4">
        <v>41533</v>
      </c>
      <c r="B15">
        <v>13.64</v>
      </c>
      <c r="C15">
        <f>(B15-B14)/B14</f>
        <v>-1.3024602026049183E-2</v>
      </c>
      <c r="E15">
        <f>C15-$D$3</f>
        <v>-6.7302630770708985E-3</v>
      </c>
      <c r="F15">
        <f>E15^2</f>
        <v>4.5296441086583838E-5</v>
      </c>
      <c r="J15" s="9">
        <v>41701</v>
      </c>
      <c r="K15" s="7">
        <v>7.96</v>
      </c>
      <c r="L15" s="7">
        <v>9.3406593406593366E-2</v>
      </c>
      <c r="M15" s="7">
        <f>1+L15</f>
        <v>1.0934065934065933</v>
      </c>
      <c r="N15" s="7">
        <f>L15-$D$3</f>
        <v>9.9700932355571648E-2</v>
      </c>
      <c r="O15" s="7">
        <f>(N15-$R$14)^2</f>
        <v>7.7021774779283203E-3</v>
      </c>
      <c r="P15" s="10">
        <f>(N15-$R$15)^2</f>
        <v>7.8573427427671445E-3</v>
      </c>
      <c r="Q15" s="11" t="s">
        <v>30</v>
      </c>
      <c r="R15">
        <f>R13/119</f>
        <v>1.1059278812967064E-2</v>
      </c>
    </row>
    <row r="16" spans="1:21" x14ac:dyDescent="0.25">
      <c r="A16" s="4">
        <v>41534</v>
      </c>
      <c r="B16">
        <v>13.74</v>
      </c>
      <c r="C16">
        <f>(B16-B15)/B15</f>
        <v>7.3313782991202081E-3</v>
      </c>
      <c r="E16">
        <f>C16-$D$3</f>
        <v>1.3625717248098492E-2</v>
      </c>
      <c r="F16">
        <f>E16^2</f>
        <v>1.8566017052512875E-4</v>
      </c>
      <c r="J16" s="9">
        <v>41702</v>
      </c>
      <c r="K16" s="7">
        <v>8.2899999999999991</v>
      </c>
      <c r="L16" s="7">
        <v>4.1457286432160699E-2</v>
      </c>
      <c r="M16" s="7">
        <f>1+L16</f>
        <v>1.0414572864321607</v>
      </c>
      <c r="N16" s="7">
        <f>L16-$D$3</f>
        <v>4.7751625381138987E-2</v>
      </c>
      <c r="O16" s="7">
        <f>(N16-$R$14)^2</f>
        <v>1.2825525865712895E-3</v>
      </c>
      <c r="P16" s="10">
        <f>(N16-$R$15)^2</f>
        <v>1.3463282966788381E-3</v>
      </c>
      <c r="Q16" s="11" t="s">
        <v>39</v>
      </c>
      <c r="R16">
        <f>SUM(O11:O131)/119</f>
        <v>1.6014526843325806E-3</v>
      </c>
    </row>
    <row r="17" spans="1:18" x14ac:dyDescent="0.25">
      <c r="A17" s="4">
        <v>41535</v>
      </c>
      <c r="B17">
        <v>13.45</v>
      </c>
      <c r="C17">
        <f>(B17-B16)/B16</f>
        <v>-2.1106259097525538E-2</v>
      </c>
      <c r="E17">
        <f>C17-$D$3</f>
        <v>-1.4811920148547254E-2</v>
      </c>
      <c r="F17">
        <f>E17^2</f>
        <v>2.193929784869401E-4</v>
      </c>
      <c r="J17" s="9">
        <v>41703</v>
      </c>
      <c r="K17" s="7">
        <v>8.3000000000000007</v>
      </c>
      <c r="L17" s="7">
        <v>1.206272617611769E-3</v>
      </c>
      <c r="M17" s="7">
        <f>1+L17</f>
        <v>1.0012062726176119</v>
      </c>
      <c r="N17" s="7">
        <f>L17-$D$3</f>
        <v>7.5006115665900534E-3</v>
      </c>
      <c r="O17" s="7">
        <f>(N17-$R$14)^2</f>
        <v>1.969824467703802E-5</v>
      </c>
      <c r="P17" s="10">
        <f>(N17-$R$15)^2</f>
        <v>1.2664112570436535E-5</v>
      </c>
      <c r="Q17" s="11" t="s">
        <v>40</v>
      </c>
      <c r="R17">
        <f>SQRT(R16)</f>
        <v>4.001815443436367E-2</v>
      </c>
    </row>
    <row r="18" spans="1:18" x14ac:dyDescent="0.25">
      <c r="A18" s="4">
        <v>41536</v>
      </c>
      <c r="B18">
        <v>13.14</v>
      </c>
      <c r="C18">
        <f>(B18-B17)/B17</f>
        <v>-2.3048327137546374E-2</v>
      </c>
      <c r="E18">
        <f>C18-$D$3</f>
        <v>-1.6753988188568089E-2</v>
      </c>
      <c r="F18">
        <f>E18^2</f>
        <v>2.8069612022267902E-4</v>
      </c>
      <c r="J18" s="9">
        <v>41704</v>
      </c>
      <c r="K18" s="7">
        <v>8.64</v>
      </c>
      <c r="L18" s="7">
        <v>4.0963855421686728E-2</v>
      </c>
      <c r="M18" s="7">
        <f>1+L18</f>
        <v>1.0409638554216867</v>
      </c>
      <c r="N18" s="7">
        <f>L18-$D$3</f>
        <v>4.7258194370665016E-2</v>
      </c>
      <c r="O18" s="7">
        <f>(N18-$R$14)^2</f>
        <v>1.24745382445093E-3</v>
      </c>
      <c r="P18" s="10">
        <f>(N18-$R$15)^2</f>
        <v>1.310361487553347E-3</v>
      </c>
      <c r="Q18" s="11" t="s">
        <v>41</v>
      </c>
      <c r="R18">
        <f>SUM(P11:P131)/119</f>
        <v>1.6022263861461808E-3</v>
      </c>
    </row>
    <row r="19" spans="1:18" x14ac:dyDescent="0.25">
      <c r="A19" s="4">
        <v>41537</v>
      </c>
      <c r="B19">
        <v>12.96</v>
      </c>
      <c r="C19">
        <f>(B19-B18)/B18</f>
        <v>-1.369863013698628E-2</v>
      </c>
      <c r="E19">
        <f>C19-$D$3</f>
        <v>-7.4042911880079949E-3</v>
      </c>
      <c r="F19">
        <f>E19^2</f>
        <v>5.4823527996812843E-5</v>
      </c>
      <c r="J19" s="9">
        <v>41705</v>
      </c>
      <c r="K19" s="7">
        <v>8.68</v>
      </c>
      <c r="L19" s="7">
        <v>4.6296296296295305E-3</v>
      </c>
      <c r="M19" s="7">
        <f>1+L19</f>
        <v>1.0046296296296295</v>
      </c>
      <c r="N19" s="7">
        <f>L19-$D$3</f>
        <v>1.0923968578607815E-2</v>
      </c>
      <c r="O19" s="7">
        <f>(N19-$R$14)^2</f>
        <v>1.0300493071077256E-6</v>
      </c>
      <c r="P19" s="10">
        <f>(N19-$R$15)^2</f>
        <v>1.8308859522354786E-8</v>
      </c>
      <c r="Q19" s="11" t="s">
        <v>42</v>
      </c>
      <c r="R19">
        <f>SQRT(R18)</f>
        <v>4.0027820152316325E-2</v>
      </c>
    </row>
    <row r="20" spans="1:18" x14ac:dyDescent="0.25">
      <c r="A20" s="4">
        <v>41540</v>
      </c>
      <c r="B20">
        <v>12.36</v>
      </c>
      <c r="C20">
        <f>(B20-B19)/B19</f>
        <v>-4.6296296296296405E-2</v>
      </c>
      <c r="E20">
        <f>C20-$D$3</f>
        <v>-4.0001957347318123E-2</v>
      </c>
      <c r="F20">
        <f>E20^2</f>
        <v>1.6001565916166584E-3</v>
      </c>
      <c r="J20" s="9">
        <v>41708</v>
      </c>
      <c r="K20" s="7">
        <v>8.42</v>
      </c>
      <c r="L20" s="7">
        <v>-2.9953917050691222E-2</v>
      </c>
      <c r="M20" s="7">
        <f>1+L20</f>
        <v>0.97004608294930883</v>
      </c>
      <c r="N20" s="7">
        <f>L20-$D$3</f>
        <v>-2.3659578101712937E-2</v>
      </c>
      <c r="O20" s="7">
        <f>(N20-$R$14)^2</f>
        <v>1.2672503635138322E-3</v>
      </c>
      <c r="P20" s="10">
        <f>(N20-$R$15)^2</f>
        <v>1.2053990254620236E-3</v>
      </c>
    </row>
    <row r="21" spans="1:18" x14ac:dyDescent="0.25">
      <c r="A21" s="4">
        <v>41541</v>
      </c>
      <c r="B21">
        <v>11.9</v>
      </c>
      <c r="C21">
        <f>(B21-B20)/B20</f>
        <v>-3.7216828478964327E-2</v>
      </c>
      <c r="E21">
        <f>C21-$D$3</f>
        <v>-3.0922489529986042E-2</v>
      </c>
      <c r="F21">
        <f>E21^2</f>
        <v>9.5620035873209637E-4</v>
      </c>
      <c r="J21" s="9">
        <v>41709</v>
      </c>
      <c r="K21" s="7">
        <v>8.67</v>
      </c>
      <c r="L21" s="7">
        <v>2.969121140142518E-2</v>
      </c>
      <c r="M21" s="7">
        <f>1+L21</f>
        <v>1.0296912114014252</v>
      </c>
      <c r="N21" s="7">
        <f>L21-$D$3</f>
        <v>3.5985550350403461E-2</v>
      </c>
      <c r="O21" s="7">
        <f>(N21-$R$14)^2</f>
        <v>5.7824225747045562E-4</v>
      </c>
      <c r="P21" s="10">
        <f>(N21-$R$15)^2</f>
        <v>6.2131901275801183E-4</v>
      </c>
    </row>
    <row r="22" spans="1:18" x14ac:dyDescent="0.25">
      <c r="A22" s="4">
        <v>41542</v>
      </c>
      <c r="B22">
        <v>10.119999999999999</v>
      </c>
      <c r="C22">
        <f>(B22-B21)/B21</f>
        <v>-0.14957983193277319</v>
      </c>
      <c r="E22">
        <f>C22-$D$3</f>
        <v>-0.14328549298379489</v>
      </c>
      <c r="F22">
        <f>E22^2</f>
        <v>2.0530732499609135E-2</v>
      </c>
      <c r="J22" s="9">
        <v>41710</v>
      </c>
      <c r="K22" s="7">
        <v>8.93</v>
      </c>
      <c r="L22" s="7">
        <v>2.9988465974625119E-2</v>
      </c>
      <c r="M22" s="7">
        <f>1+L22</f>
        <v>1.029988465974625</v>
      </c>
      <c r="N22" s="7">
        <f>L22-$D$3</f>
        <v>3.6282804923603404E-2</v>
      </c>
      <c r="O22" s="7">
        <f>(N22-$R$14)^2</f>
        <v>5.9262658201063312E-4</v>
      </c>
      <c r="P22" s="10">
        <f>(N22-$R$15)^2</f>
        <v>6.3622626945395323E-4</v>
      </c>
    </row>
    <row r="23" spans="1:18" x14ac:dyDescent="0.25">
      <c r="A23" s="4">
        <v>41543</v>
      </c>
      <c r="B23">
        <v>10.42</v>
      </c>
      <c r="C23">
        <f>(B23-B22)/B22</f>
        <v>2.9644268774703629E-2</v>
      </c>
      <c r="E23">
        <f>C23-$D$3</f>
        <v>3.5938607723681917E-2</v>
      </c>
      <c r="F23">
        <f>E23^2</f>
        <v>1.2915835251166895E-3</v>
      </c>
      <c r="J23" s="9">
        <v>41711</v>
      </c>
      <c r="K23" s="7">
        <v>8.77</v>
      </c>
      <c r="L23" s="7">
        <v>-1.7917133258678629E-2</v>
      </c>
      <c r="M23" s="7">
        <f>1+L23</f>
        <v>0.98208286674132139</v>
      </c>
      <c r="N23" s="7">
        <f>L23-$D$3</f>
        <v>-1.1622794309700344E-2</v>
      </c>
      <c r="O23" s="7">
        <f>(N23-$R$14)^2</f>
        <v>5.55152591781041E-4</v>
      </c>
      <c r="P23" s="10">
        <f>(N23-$R$15)^2</f>
        <v>5.1447644114203126E-4</v>
      </c>
    </row>
    <row r="24" spans="1:18" x14ac:dyDescent="0.25">
      <c r="A24" s="4">
        <v>41544</v>
      </c>
      <c r="B24">
        <v>9.0500000000000007</v>
      </c>
      <c r="C24">
        <f>(B24-B23)/B23</f>
        <v>-0.13147792706333966</v>
      </c>
      <c r="E24">
        <f>C24-$D$3</f>
        <v>-0.12518358811436137</v>
      </c>
      <c r="F24">
        <f>E24^2</f>
        <v>1.5670930733186077E-2</v>
      </c>
      <c r="J24" s="9">
        <v>41712</v>
      </c>
      <c r="K24" s="7">
        <v>8.7100000000000009</v>
      </c>
      <c r="L24" s="7">
        <v>-6.8415051311287028E-3</v>
      </c>
      <c r="M24" s="7">
        <f>1+L24</f>
        <v>0.99315849486887131</v>
      </c>
      <c r="N24" s="7">
        <f>L24-$D$3</f>
        <v>-5.4716618215041798E-4</v>
      </c>
      <c r="O24" s="7">
        <f>(N24-$R$14)^2</f>
        <v>1.5590139987360581E-4</v>
      </c>
      <c r="P24" s="10">
        <f>(N24-$R$15)^2</f>
        <v>1.3470956542468765E-4</v>
      </c>
    </row>
    <row r="25" spans="1:18" x14ac:dyDescent="0.25">
      <c r="A25" s="4">
        <v>41547</v>
      </c>
      <c r="B25">
        <v>8.8049999999999997</v>
      </c>
      <c r="C25">
        <f>(B25-B24)/B24</f>
        <v>-2.7071823204419997E-2</v>
      </c>
      <c r="E25">
        <f>C25-$D$3</f>
        <v>-2.0777484255441712E-2</v>
      </c>
      <c r="F25">
        <f>E25^2</f>
        <v>4.3170385198512825E-4</v>
      </c>
      <c r="J25" s="9">
        <v>41715</v>
      </c>
      <c r="K25" s="7">
        <v>8.69</v>
      </c>
      <c r="L25" s="7">
        <v>-2.2962112514352869E-3</v>
      </c>
      <c r="M25" s="7">
        <f>1+L25</f>
        <v>0.99770378874856469</v>
      </c>
      <c r="N25" s="7">
        <f>L25-$D$3</f>
        <v>3.9981276975429979E-3</v>
      </c>
      <c r="O25" s="7">
        <f>(N25-$R$14)^2</f>
        <v>6.3055579315942411E-5</v>
      </c>
      <c r="P25" s="10">
        <f>(N25-$R$15)^2</f>
        <v>4.9859855074854535E-5</v>
      </c>
    </row>
    <row r="26" spans="1:18" x14ac:dyDescent="0.25">
      <c r="A26" s="4">
        <v>41548</v>
      </c>
      <c r="B26">
        <v>8.75</v>
      </c>
      <c r="C26">
        <f>(B26-B25)/B25</f>
        <v>-6.2464508801816825E-3</v>
      </c>
      <c r="E26">
        <f>C26-$D$3</f>
        <v>4.7888068796602366E-5</v>
      </c>
      <c r="F26">
        <f>E26^2</f>
        <v>2.2932671330681214E-9</v>
      </c>
      <c r="J26" s="9">
        <v>41716</v>
      </c>
      <c r="K26" s="7">
        <v>8.39</v>
      </c>
      <c r="L26" s="7">
        <v>-3.4522439585730605E-2</v>
      </c>
      <c r="M26" s="7">
        <f>1+L26</f>
        <v>0.96547756041426935</v>
      </c>
      <c r="N26" s="7">
        <f>L26-$D$3</f>
        <v>-2.822810063675232E-2</v>
      </c>
      <c r="O26" s="7">
        <f>(N26-$R$14)^2</f>
        <v>1.6133864962856583E-3</v>
      </c>
      <c r="P26" s="10">
        <f>(N26-$R$15)^2</f>
        <v>1.543498184026233E-3</v>
      </c>
    </row>
    <row r="27" spans="1:18" x14ac:dyDescent="0.25">
      <c r="A27" s="4">
        <v>41549</v>
      </c>
      <c r="B27">
        <v>8.7200000000000006</v>
      </c>
      <c r="C27">
        <f>(B27-B26)/B26</f>
        <v>-3.4285714285713555E-3</v>
      </c>
      <c r="E27">
        <f>C27-$D$3</f>
        <v>2.8657675204069293E-3</v>
      </c>
      <c r="F27">
        <f>E27^2</f>
        <v>8.21262348101928E-6</v>
      </c>
      <c r="J27" s="9">
        <v>41717</v>
      </c>
      <c r="K27" s="7">
        <v>8.27</v>
      </c>
      <c r="L27" s="7">
        <v>-1.4302741358760546E-2</v>
      </c>
      <c r="M27" s="7">
        <f>1+L27</f>
        <v>0.98569725864123947</v>
      </c>
      <c r="N27" s="7">
        <f>L27-$D$3</f>
        <v>-8.0084024097822615E-3</v>
      </c>
      <c r="O27" s="7">
        <f>(N27-$R$14)^2</f>
        <v>3.9789415638971821E-4</v>
      </c>
      <c r="P27" s="10">
        <f>(N27-$R$15)^2</f>
        <v>3.6357646721238722E-4</v>
      </c>
    </row>
    <row r="28" spans="1:18" x14ac:dyDescent="0.25">
      <c r="A28" s="4">
        <v>41550</v>
      </c>
      <c r="B28">
        <v>8.41</v>
      </c>
      <c r="C28">
        <f>(B28-B27)/B27</f>
        <v>-3.5550458715596388E-2</v>
      </c>
      <c r="E28">
        <f>C28-$D$3</f>
        <v>-2.9256119766618103E-2</v>
      </c>
      <c r="F28">
        <f>E28^2</f>
        <v>8.559205437987025E-4</v>
      </c>
      <c r="J28" s="9">
        <v>41718</v>
      </c>
      <c r="K28" s="7">
        <v>8.36</v>
      </c>
      <c r="L28" s="7">
        <v>1.0882708585247867E-2</v>
      </c>
      <c r="M28" s="7">
        <f>1+L28</f>
        <v>1.0108827085852479</v>
      </c>
      <c r="N28" s="7">
        <f>L28-$D$3</f>
        <v>1.717704753422615E-2</v>
      </c>
      <c r="O28" s="7">
        <f>(N28-$R$14)^2</f>
        <v>2.7438377884291618E-5</v>
      </c>
      <c r="P28" s="10">
        <f>(N28-$R$15)^2</f>
        <v>3.7427094126816035E-5</v>
      </c>
    </row>
    <row r="29" spans="1:18" x14ac:dyDescent="0.25">
      <c r="A29" s="4">
        <v>41551</v>
      </c>
      <c r="B29">
        <v>7.86</v>
      </c>
      <c r="C29">
        <f>(B29-B28)/B28</f>
        <v>-6.5398335315101044E-2</v>
      </c>
      <c r="E29">
        <f>C29-$D$3</f>
        <v>-5.9103996366122763E-2</v>
      </c>
      <c r="F29">
        <f>E29^2</f>
        <v>3.4932823864466528E-3</v>
      </c>
      <c r="J29" s="9">
        <v>41719</v>
      </c>
      <c r="K29" s="7">
        <v>8.49</v>
      </c>
      <c r="L29" s="7">
        <v>1.5550239234449856E-2</v>
      </c>
      <c r="M29" s="7">
        <f>1+L29</f>
        <v>1.0155502392344498</v>
      </c>
      <c r="N29" s="7">
        <f>L29-$D$3</f>
        <v>2.1844578183428141E-2</v>
      </c>
      <c r="O29" s="7">
        <f>(N29-$R$14)^2</f>
        <v>9.812281634952252E-5</v>
      </c>
      <c r="P29" s="10">
        <f>(N29-$R$15)^2</f>
        <v>1.1632268251046809E-4</v>
      </c>
    </row>
    <row r="30" spans="1:18" x14ac:dyDescent="0.25">
      <c r="A30" s="4">
        <v>41554</v>
      </c>
      <c r="B30">
        <v>7.71</v>
      </c>
      <c r="C30">
        <f>(B30-B29)/B29</f>
        <v>-1.9083969465648901E-2</v>
      </c>
      <c r="E30">
        <f>C30-$D$3</f>
        <v>-1.2789630516670616E-2</v>
      </c>
      <c r="F30">
        <f>E30^2</f>
        <v>1.6357464875295228E-4</v>
      </c>
      <c r="J30" s="9">
        <v>41722</v>
      </c>
      <c r="K30" s="7">
        <v>8.6</v>
      </c>
      <c r="L30" s="7">
        <v>1.2956419316843278E-2</v>
      </c>
      <c r="M30" s="7">
        <f>1+L30</f>
        <v>1.0129564193168432</v>
      </c>
      <c r="N30" s="7">
        <f>L30-$D$3</f>
        <v>1.9250758265821562E-2</v>
      </c>
      <c r="O30" s="7">
        <f>(N30-$R$14)^2</f>
        <v>5.3463534136307158E-5</v>
      </c>
      <c r="P30" s="10">
        <f>(N30-$R$15)^2</f>
        <v>6.7100335626537431E-5</v>
      </c>
    </row>
    <row r="31" spans="1:18" x14ac:dyDescent="0.25">
      <c r="A31" s="4">
        <v>41555</v>
      </c>
      <c r="B31">
        <v>7.77</v>
      </c>
      <c r="C31">
        <f>(B31-B30)/B30</f>
        <v>7.782101167315124E-3</v>
      </c>
      <c r="E31">
        <f>C31-$D$3</f>
        <v>1.4076440116293408E-2</v>
      </c>
      <c r="F31">
        <f>E31^2</f>
        <v>1.9814616634759437E-4</v>
      </c>
      <c r="J31" s="9">
        <v>41723</v>
      </c>
      <c r="K31" s="7">
        <v>8.64</v>
      </c>
      <c r="L31" s="7">
        <v>4.6511627906977819E-3</v>
      </c>
      <c r="M31" s="7">
        <f>1+L31</f>
        <v>1.0046511627906978</v>
      </c>
      <c r="N31" s="7">
        <f>L31-$D$3</f>
        <v>1.0945501739676067E-2</v>
      </c>
      <c r="O31" s="7">
        <f>(N31-$R$14)^2</f>
        <v>9.8680439463733562E-7</v>
      </c>
      <c r="P31" s="10">
        <f>(N31-$R$15)^2</f>
        <v>1.2945222406664949E-8</v>
      </c>
    </row>
    <row r="32" spans="1:18" x14ac:dyDescent="0.25">
      <c r="A32" s="4">
        <v>41556</v>
      </c>
      <c r="B32">
        <v>7.89</v>
      </c>
      <c r="C32">
        <f>(B32-B31)/B31</f>
        <v>1.5444015444015458E-2</v>
      </c>
      <c r="E32">
        <f>C32-$D$3</f>
        <v>2.1738354392993743E-2</v>
      </c>
      <c r="F32">
        <f>E32^2</f>
        <v>4.7255605171539039E-4</v>
      </c>
      <c r="J32" s="9">
        <v>41724</v>
      </c>
      <c r="K32" s="7">
        <v>8.77</v>
      </c>
      <c r="L32" s="7">
        <v>1.5046296296296181E-2</v>
      </c>
      <c r="M32" s="7">
        <f>1+L32</f>
        <v>1.0150462962962963</v>
      </c>
      <c r="N32" s="7">
        <f>L32-$D$3</f>
        <v>2.1340635245274464E-2</v>
      </c>
      <c r="O32" s="7">
        <f>(N32-$R$14)^2</f>
        <v>8.8392963583073877E-5</v>
      </c>
      <c r="P32" s="10">
        <f>(N32-$R$15)^2</f>
        <v>1.0570629008814875E-4</v>
      </c>
    </row>
    <row r="33" spans="1:16" x14ac:dyDescent="0.25">
      <c r="A33" s="4">
        <v>41557</v>
      </c>
      <c r="B33">
        <v>7.97</v>
      </c>
      <c r="C33">
        <f>(B33-B32)/B32</f>
        <v>1.0139416983523457E-2</v>
      </c>
      <c r="E33">
        <f>C33-$D$3</f>
        <v>1.6433755932501744E-2</v>
      </c>
      <c r="F33">
        <f>E33^2</f>
        <v>2.7006833404903625E-4</v>
      </c>
      <c r="J33" s="9">
        <v>41725</v>
      </c>
      <c r="K33" s="7">
        <v>8.9700000000000006</v>
      </c>
      <c r="L33" s="7">
        <v>2.280501710376295E-2</v>
      </c>
      <c r="M33" s="7">
        <f>1+L33</f>
        <v>1.022805017103763</v>
      </c>
      <c r="N33" s="7">
        <f>L33-$D$3</f>
        <v>2.9099356052741235E-2</v>
      </c>
      <c r="O33" s="7">
        <f>(N33-$R$14)^2</f>
        <v>2.9448186879861587E-4</v>
      </c>
      <c r="P33" s="10">
        <f>(N33-$R$15)^2</f>
        <v>3.2544438681701807E-4</v>
      </c>
    </row>
    <row r="34" spans="1:16" x14ac:dyDescent="0.25">
      <c r="A34" s="4">
        <v>41558</v>
      </c>
      <c r="B34">
        <v>8</v>
      </c>
      <c r="C34">
        <f>(B34-B33)/B33</f>
        <v>3.7641154328733059E-3</v>
      </c>
      <c r="E34">
        <f>C34-$D$3</f>
        <v>1.005845438185159E-2</v>
      </c>
      <c r="F34">
        <f>E34^2</f>
        <v>1.0117250455178945E-4</v>
      </c>
      <c r="J34" s="9">
        <v>41726</v>
      </c>
      <c r="K34" s="7">
        <v>8.83</v>
      </c>
      <c r="L34" s="7">
        <v>-1.5607580824972192E-2</v>
      </c>
      <c r="M34" s="7">
        <f>1+L34</f>
        <v>0.98439241917502784</v>
      </c>
      <c r="N34" s="7">
        <f>L34-$D$3</f>
        <v>-9.3132418759939075E-3</v>
      </c>
      <c r="O34" s="7">
        <f>(N34-$R$14)^2</f>
        <v>4.5165277037523087E-4</v>
      </c>
      <c r="P34" s="10">
        <f>(N34-$R$15)^2</f>
        <v>4.1503959922214274E-4</v>
      </c>
    </row>
    <row r="35" spans="1:16" x14ac:dyDescent="0.25">
      <c r="A35" s="4">
        <v>41561</v>
      </c>
      <c r="B35">
        <v>7.87</v>
      </c>
      <c r="C35">
        <f>(B35-B34)/B34</f>
        <v>-1.6249999999999987E-2</v>
      </c>
      <c r="E35">
        <f>C35-$D$3</f>
        <v>-9.9556610510217018E-3</v>
      </c>
      <c r="F35">
        <f>E35^2</f>
        <v>9.9115186962830541E-5</v>
      </c>
      <c r="J35" s="9">
        <v>41729</v>
      </c>
      <c r="K35" s="7">
        <v>8.6199999999999992</v>
      </c>
      <c r="L35" s="7">
        <v>-2.3782559456398737E-2</v>
      </c>
      <c r="M35" s="7">
        <f>1+L35</f>
        <v>0.97621744054360127</v>
      </c>
      <c r="N35" s="7">
        <f>L35-$D$3</f>
        <v>-1.7488220507420452E-2</v>
      </c>
      <c r="O35" s="7">
        <f>(N35-$R$14)^2</f>
        <v>8.6595436355332964E-4</v>
      </c>
      <c r="P35" s="10">
        <f>(N35-$R$15)^2</f>
        <v>8.1495971744752563E-4</v>
      </c>
    </row>
    <row r="36" spans="1:16" x14ac:dyDescent="0.25">
      <c r="A36" s="4">
        <v>41562</v>
      </c>
      <c r="B36">
        <v>7.17</v>
      </c>
      <c r="C36">
        <f>(B36-B35)/B35</f>
        <v>-8.8945362134688719E-2</v>
      </c>
      <c r="E36">
        <f>C36-$D$3</f>
        <v>-8.2651023185710437E-2</v>
      </c>
      <c r="F36">
        <f>E36^2</f>
        <v>6.8311916336448444E-3</v>
      </c>
      <c r="J36" s="9">
        <v>41730</v>
      </c>
      <c r="K36" s="7">
        <v>8.84</v>
      </c>
      <c r="L36" s="7">
        <v>2.5522041763341143E-2</v>
      </c>
      <c r="M36" s="7">
        <f>1+L36</f>
        <v>1.0255220417633411</v>
      </c>
      <c r="N36" s="7">
        <f>L36-$D$3</f>
        <v>3.1816380712319431E-2</v>
      </c>
      <c r="O36" s="7">
        <f>(N36-$R$14)^2</f>
        <v>3.9511495399701069E-4</v>
      </c>
      <c r="P36" s="10">
        <f>(N36-$R$15)^2</f>
        <v>4.3085727926009762E-4</v>
      </c>
    </row>
    <row r="37" spans="1:16" x14ac:dyDescent="0.25">
      <c r="A37" s="4">
        <v>41563</v>
      </c>
      <c r="B37">
        <v>7.47</v>
      </c>
      <c r="C37">
        <f>(B37-B36)/B36</f>
        <v>4.1841004184100396E-2</v>
      </c>
      <c r="E37">
        <f>C37-$D$3</f>
        <v>4.8135343133078684E-2</v>
      </c>
      <c r="F37">
        <f>E37^2</f>
        <v>2.3170112585392251E-3</v>
      </c>
      <c r="J37" s="9">
        <v>41731</v>
      </c>
      <c r="K37" s="7">
        <v>8.9600000000000009</v>
      </c>
      <c r="L37" s="7">
        <v>1.3574660633484276E-2</v>
      </c>
      <c r="M37" s="7">
        <f>1+L37</f>
        <v>1.0135746606334843</v>
      </c>
      <c r="N37" s="7">
        <f>L37-$D$3</f>
        <v>1.9868999582462563E-2</v>
      </c>
      <c r="O37" s="7">
        <f>(N37-$R$14)^2</f>
        <v>6.2886764448296758E-5</v>
      </c>
      <c r="P37" s="10">
        <f>(N37-$R$15)^2</f>
        <v>7.7611180036480366E-5</v>
      </c>
    </row>
    <row r="38" spans="1:16" x14ac:dyDescent="0.25">
      <c r="A38" s="4">
        <v>41564</v>
      </c>
      <c r="B38">
        <v>7.35</v>
      </c>
      <c r="C38">
        <f>(B38-B37)/B37</f>
        <v>-1.6064257028112466E-2</v>
      </c>
      <c r="E38">
        <f>C38-$D$3</f>
        <v>-9.7699180791341808E-3</v>
      </c>
      <c r="F38">
        <f>E38^2</f>
        <v>9.5451299272992921E-5</v>
      </c>
      <c r="J38" s="9">
        <v>41732</v>
      </c>
      <c r="K38" s="7">
        <v>8.83</v>
      </c>
      <c r="L38" s="7">
        <v>-1.4508928571428657E-2</v>
      </c>
      <c r="M38" s="7">
        <f>1+L38</f>
        <v>0.9854910714285714</v>
      </c>
      <c r="N38" s="7">
        <f>L38-$D$3</f>
        <v>-8.2145896224503721E-3</v>
      </c>
      <c r="O38" s="7">
        <f>(N38-$R$14)^2</f>
        <v>4.0616241951289649E-4</v>
      </c>
      <c r="P38" s="10">
        <f>(N38-$R$15)^2</f>
        <v>3.7148200446578063E-4</v>
      </c>
    </row>
    <row r="39" spans="1:16" x14ac:dyDescent="0.25">
      <c r="A39" s="4">
        <v>41565</v>
      </c>
      <c r="B39">
        <v>7</v>
      </c>
      <c r="C39">
        <f>(B39-B38)/B38</f>
        <v>-4.7619047619047575E-2</v>
      </c>
      <c r="E39">
        <f>C39-$D$3</f>
        <v>-4.1324708670069293E-2</v>
      </c>
      <c r="F39">
        <f>E39^2</f>
        <v>1.7077315466661003E-3</v>
      </c>
      <c r="J39" s="9">
        <v>41733</v>
      </c>
      <c r="K39" s="7">
        <v>8.8800000000000008</v>
      </c>
      <c r="L39" s="7">
        <v>5.6625141562854711E-3</v>
      </c>
      <c r="M39" s="7">
        <f>1+L39</f>
        <v>1.0056625141562854</v>
      </c>
      <c r="N39" s="7">
        <f>L39-$D$3</f>
        <v>1.1956853105263756E-2</v>
      </c>
      <c r="O39" s="7">
        <f>(N39-$R$14)^2</f>
        <v>3.2295966493312922E-10</v>
      </c>
      <c r="P39" s="10">
        <f>(N39-$R$15)^2</f>
        <v>8.0563961019190746E-7</v>
      </c>
    </row>
    <row r="40" spans="1:16" x14ac:dyDescent="0.25">
      <c r="A40" s="4">
        <v>41568</v>
      </c>
      <c r="B40">
        <v>6.42</v>
      </c>
      <c r="C40">
        <f>(B40-B39)/B39</f>
        <v>-8.2857142857142865E-2</v>
      </c>
      <c r="E40">
        <f>C40-$D$3</f>
        <v>-7.6562803908164584E-2</v>
      </c>
      <c r="F40">
        <f>E40^2</f>
        <v>5.8618629422800619E-3</v>
      </c>
      <c r="J40" s="9">
        <v>41736</v>
      </c>
      <c r="K40" s="7">
        <v>8.8800000000000008</v>
      </c>
      <c r="L40" s="7">
        <v>0</v>
      </c>
      <c r="M40" s="7">
        <f>1+L40</f>
        <v>1</v>
      </c>
      <c r="N40" s="7">
        <f>L40-$D$3</f>
        <v>6.2943389489782849E-3</v>
      </c>
      <c r="O40" s="7">
        <f>(N40-$R$14)^2</f>
        <v>3.1860866556196947E-5</v>
      </c>
      <c r="P40" s="10">
        <f>(N40-$R$15)^2</f>
        <v>2.2704651907429404E-5</v>
      </c>
    </row>
    <row r="41" spans="1:16" x14ac:dyDescent="0.25">
      <c r="A41" s="4">
        <v>41569</v>
      </c>
      <c r="B41">
        <v>6.55</v>
      </c>
      <c r="C41">
        <f>(B41-B40)/B40</f>
        <v>2.0249221183800608E-2</v>
      </c>
      <c r="E41">
        <f>C41-$D$3</f>
        <v>2.6543560132778893E-2</v>
      </c>
      <c r="F41">
        <f>E41^2</f>
        <v>7.0456058452244901E-4</v>
      </c>
      <c r="J41" s="9">
        <v>41737</v>
      </c>
      <c r="K41" s="7">
        <v>8.92</v>
      </c>
      <c r="L41" s="7">
        <v>4.5045045045044082E-3</v>
      </c>
      <c r="M41" s="7">
        <f>1+L41</f>
        <v>1.0045045045045045</v>
      </c>
      <c r="N41" s="7">
        <f>L41-$D$3</f>
        <v>1.0798843453482693E-2</v>
      </c>
      <c r="O41" s="7">
        <f>(N41-$R$14)^2</f>
        <v>1.2996879484113987E-6</v>
      </c>
      <c r="P41" s="10">
        <f>(N41-$R$15)^2</f>
        <v>6.7826576469753514E-8</v>
      </c>
    </row>
    <row r="42" spans="1:16" x14ac:dyDescent="0.25">
      <c r="A42" s="4">
        <v>41570</v>
      </c>
      <c r="B42">
        <v>7.04</v>
      </c>
      <c r="C42">
        <f>(B42-B41)/B41</f>
        <v>7.4809160305343542E-2</v>
      </c>
      <c r="E42">
        <f>C42-$D$3</f>
        <v>8.1103499254321823E-2</v>
      </c>
      <c r="F42">
        <f>E42^2</f>
        <v>6.5777775912957805E-3</v>
      </c>
      <c r="J42" s="9">
        <v>41738</v>
      </c>
      <c r="K42" s="7">
        <v>8.82</v>
      </c>
      <c r="L42" s="7">
        <v>-1.1210762331838525E-2</v>
      </c>
      <c r="M42" s="7">
        <f>1+L42</f>
        <v>0.98878923766816151</v>
      </c>
      <c r="N42" s="7">
        <f>L42-$D$3</f>
        <v>-4.9164233828602397E-3</v>
      </c>
      <c r="O42" s="7">
        <f>(N42-$R$14)^2</f>
        <v>2.8410132044937389E-4</v>
      </c>
      <c r="P42" s="10">
        <f>(N42-$R$15)^2</f>
        <v>2.5522306064976131E-4</v>
      </c>
    </row>
    <row r="43" spans="1:16" x14ac:dyDescent="0.25">
      <c r="A43" s="4">
        <v>41571</v>
      </c>
      <c r="B43">
        <v>6.75</v>
      </c>
      <c r="C43">
        <f>(B43-B42)/B42</f>
        <v>-4.1193181818181823E-2</v>
      </c>
      <c r="E43">
        <f>C43-$D$3</f>
        <v>-3.4898842869203542E-2</v>
      </c>
      <c r="F43">
        <f>E43^2</f>
        <v>1.2179292336093588E-3</v>
      </c>
      <c r="J43" s="9">
        <v>41739</v>
      </c>
      <c r="K43" s="7">
        <v>8.52</v>
      </c>
      <c r="L43" s="7">
        <v>-3.401360544217695E-2</v>
      </c>
      <c r="M43" s="7">
        <f>1+L43</f>
        <v>0.96598639455782309</v>
      </c>
      <c r="N43" s="7">
        <f>L43-$D$3</f>
        <v>-2.7719266493198665E-2</v>
      </c>
      <c r="O43" s="7">
        <f>(N43-$R$14)^2</f>
        <v>1.5727687440259251E-3</v>
      </c>
      <c r="P43" s="10">
        <f>(N43-$R$15)^2</f>
        <v>1.5037755760623482E-3</v>
      </c>
    </row>
    <row r="44" spans="1:16" x14ac:dyDescent="0.25">
      <c r="A44" s="4">
        <v>41572</v>
      </c>
      <c r="B44">
        <v>6.79</v>
      </c>
      <c r="C44">
        <f>(B44-B43)/B43</f>
        <v>5.9259259259259308E-3</v>
      </c>
      <c r="E44">
        <f>C44-$D$3</f>
        <v>1.2220264874904217E-2</v>
      </c>
      <c r="F44">
        <f>E44^2</f>
        <v>1.4933487361281776E-4</v>
      </c>
      <c r="J44" s="9">
        <v>41740</v>
      </c>
      <c r="K44" s="7">
        <v>7.7</v>
      </c>
      <c r="L44" s="7">
        <v>-9.6244131455398993E-2</v>
      </c>
      <c r="M44" s="7">
        <f>1+L44</f>
        <v>0.90375586854460099</v>
      </c>
      <c r="N44" s="7">
        <f>L44-$D$3</f>
        <v>-8.9949792506420712E-2</v>
      </c>
      <c r="O44" s="7">
        <f>(N44-$R$14)^2</f>
        <v>1.0381301998115133E-2</v>
      </c>
      <c r="P44" s="10">
        <f>(N44-$R$15)^2</f>
        <v>1.0202832488805165E-2</v>
      </c>
    </row>
    <row r="45" spans="1:16" x14ac:dyDescent="0.25">
      <c r="A45" s="4">
        <v>41575</v>
      </c>
      <c r="B45">
        <v>7.39</v>
      </c>
      <c r="C45">
        <f>(B45-B44)/B44</f>
        <v>8.8365243004418212E-2</v>
      </c>
      <c r="E45">
        <f>C45-$D$3</f>
        <v>9.4659581953396493E-2</v>
      </c>
      <c r="F45">
        <f>E45^2</f>
        <v>8.960436455591787E-3</v>
      </c>
      <c r="J45" s="9">
        <v>41743</v>
      </c>
      <c r="K45" s="7">
        <v>7.61</v>
      </c>
      <c r="L45" s="7">
        <v>-1.168831168831167E-2</v>
      </c>
      <c r="M45" s="7">
        <f>1+L45</f>
        <v>0.98831168831168836</v>
      </c>
      <c r="N45" s="7">
        <f>L45-$D$3</f>
        <v>-5.3939727393333848E-3</v>
      </c>
      <c r="O45" s="7">
        <f>(N45-$R$14)^2</f>
        <v>3.0042785434022446E-4</v>
      </c>
      <c r="P45" s="10">
        <f>(N45-$R$15)^2</f>
        <v>2.7070948664327716E-4</v>
      </c>
    </row>
    <row r="46" spans="1:16" x14ac:dyDescent="0.25">
      <c r="A46" s="4">
        <v>41576</v>
      </c>
      <c r="B46">
        <v>7.38</v>
      </c>
      <c r="C46">
        <f>(B46-B45)/B45</f>
        <v>-1.3531799729363718E-3</v>
      </c>
      <c r="E46">
        <f>C46-$D$3</f>
        <v>4.9411589760419133E-3</v>
      </c>
      <c r="F46">
        <f>E46^2</f>
        <v>2.441505202651957E-5</v>
      </c>
      <c r="J46" s="9">
        <v>41744</v>
      </c>
      <c r="K46" s="7">
        <v>7.25</v>
      </c>
      <c r="L46" s="7">
        <v>-4.7306176084099906E-2</v>
      </c>
      <c r="M46" s="7">
        <f>1+L46</f>
        <v>0.95269382391590007</v>
      </c>
      <c r="N46" s="7">
        <f>L46-$D$3</f>
        <v>-4.1011837135121618E-2</v>
      </c>
      <c r="O46" s="7">
        <f>(N46-$R$14)^2</f>
        <v>2.8037786597535476E-3</v>
      </c>
      <c r="P46" s="10">
        <f>(N46-$R$15)^2</f>
        <v>2.711401116079295E-3</v>
      </c>
    </row>
    <row r="47" spans="1:16" x14ac:dyDescent="0.25">
      <c r="A47" s="4">
        <v>41577</v>
      </c>
      <c r="B47">
        <v>7.6</v>
      </c>
      <c r="C47">
        <f>(B47-B46)/B46</f>
        <v>2.9810298102980998E-2</v>
      </c>
      <c r="E47">
        <f>C47-$D$3</f>
        <v>3.6104637051959279E-2</v>
      </c>
      <c r="F47">
        <f>E47^2</f>
        <v>1.3035448166537108E-3</v>
      </c>
      <c r="J47" s="9">
        <v>41745</v>
      </c>
      <c r="K47" s="7">
        <v>7.26</v>
      </c>
      <c r="L47" s="7">
        <v>1.3793103448275568E-3</v>
      </c>
      <c r="M47" s="7">
        <f>1+L47</f>
        <v>1.0013793103448276</v>
      </c>
      <c r="N47" s="7">
        <f>L47-$D$3</f>
        <v>7.6736492938058419E-3</v>
      </c>
      <c r="O47" s="7">
        <f>(N47-$R$14)^2</f>
        <v>1.8192210265707045E-5</v>
      </c>
      <c r="P47" s="10">
        <f>(N47-$R$15)^2</f>
        <v>1.1462487241015848E-5</v>
      </c>
    </row>
    <row r="48" spans="1:16" x14ac:dyDescent="0.25">
      <c r="A48" s="4">
        <v>41578</v>
      </c>
      <c r="B48">
        <v>7.5</v>
      </c>
      <c r="C48">
        <f>(B48-B47)/B47</f>
        <v>-1.3157894736842059E-2</v>
      </c>
      <c r="E48">
        <f>C48-$D$3</f>
        <v>-6.8635557878637746E-3</v>
      </c>
      <c r="F48">
        <f>E48^2</f>
        <v>4.7108398053118316E-5</v>
      </c>
      <c r="J48" s="9">
        <v>41746</v>
      </c>
      <c r="K48" s="7">
        <v>7.5</v>
      </c>
      <c r="L48" s="7">
        <v>3.305785123966945E-2</v>
      </c>
      <c r="M48" s="7">
        <f>1+L48</f>
        <v>1.0330578512396695</v>
      </c>
      <c r="N48" s="7">
        <f>L48-$D$3</f>
        <v>3.9352190188647732E-2</v>
      </c>
      <c r="O48" s="7">
        <f>(N48-$R$14)^2</f>
        <v>7.5148946438219767E-4</v>
      </c>
      <c r="P48" s="10">
        <f>(N48-$R$15)^2</f>
        <v>8.0048883411212054E-4</v>
      </c>
    </row>
    <row r="49" spans="1:16" x14ac:dyDescent="0.25">
      <c r="A49" s="4">
        <v>41579</v>
      </c>
      <c r="B49">
        <v>8.14</v>
      </c>
      <c r="C49">
        <f>(B49-B48)/B48</f>
        <v>8.5333333333333414E-2</v>
      </c>
      <c r="E49">
        <f>C49-$D$3</f>
        <v>9.1627672282311695E-2</v>
      </c>
      <c r="F49">
        <f>E49^2</f>
        <v>8.3956303278747112E-3</v>
      </c>
      <c r="J49" s="9">
        <v>41750</v>
      </c>
      <c r="K49" s="7">
        <v>8.19</v>
      </c>
      <c r="L49" s="7">
        <v>9.1999999999999929E-2</v>
      </c>
      <c r="M49" s="7">
        <f>1+L49</f>
        <v>1.0919999999999999</v>
      </c>
      <c r="N49" s="7">
        <f>L49-$D$3</f>
        <v>9.829433894897821E-2</v>
      </c>
      <c r="O49" s="7">
        <f>(N49-$R$14)^2</f>
        <v>7.4572649402563536E-3</v>
      </c>
      <c r="P49" s="10">
        <f>(N49-$R$15)^2</f>
        <v>7.609955716933482E-3</v>
      </c>
    </row>
    <row r="50" spans="1:16" x14ac:dyDescent="0.25">
      <c r="A50" s="4">
        <v>41582</v>
      </c>
      <c r="B50">
        <v>8.36</v>
      </c>
      <c r="C50">
        <f>(B50-B49)/B49</f>
        <v>2.7027027027026886E-2</v>
      </c>
      <c r="E50">
        <f>C50-$D$3</f>
        <v>3.3321365976005171E-2</v>
      </c>
      <c r="F50">
        <f>E50^2</f>
        <v>1.1103134305068751E-3</v>
      </c>
      <c r="J50" s="9">
        <v>41751</v>
      </c>
      <c r="K50" s="7">
        <v>8.09</v>
      </c>
      <c r="L50" s="7">
        <v>-1.2210012210012167E-2</v>
      </c>
      <c r="M50" s="7">
        <f>1+L50</f>
        <v>0.98778998778998783</v>
      </c>
      <c r="N50" s="7">
        <f>L50-$D$3</f>
        <v>-5.9156732610338818E-3</v>
      </c>
      <c r="O50" s="7">
        <f>(N50-$R$14)^2</f>
        <v>3.1878514452255877E-4</v>
      </c>
      <c r="P50" s="10">
        <f>(N50-$R$15)^2</f>
        <v>2.8814899791462903E-4</v>
      </c>
    </row>
    <row r="51" spans="1:16" x14ac:dyDescent="0.25">
      <c r="A51" s="4">
        <v>41583</v>
      </c>
      <c r="B51">
        <v>8.31</v>
      </c>
      <c r="C51">
        <f>(B51-B50)/B50</f>
        <v>-5.9808612440190121E-3</v>
      </c>
      <c r="E51">
        <f>C51-$D$3</f>
        <v>3.1347770495927275E-4</v>
      </c>
      <c r="F51">
        <f>E51^2</f>
        <v>9.8268271506532856E-8</v>
      </c>
      <c r="J51" s="9">
        <v>41752</v>
      </c>
      <c r="K51" s="7">
        <v>8.15</v>
      </c>
      <c r="L51" s="7">
        <v>7.4165636588381335E-3</v>
      </c>
      <c r="M51" s="7">
        <f>1+L51</f>
        <v>1.0074165636588381</v>
      </c>
      <c r="N51" s="7">
        <f>L51-$D$3</f>
        <v>1.3710902607816419E-2</v>
      </c>
      <c r="O51" s="7">
        <f>(N51-$R$14)^2</f>
        <v>3.1400569399187529E-6</v>
      </c>
      <c r="P51" s="10">
        <f>(N51-$R$15)^2</f>
        <v>7.0311087494112953E-6</v>
      </c>
    </row>
    <row r="52" spans="1:16" x14ac:dyDescent="0.25">
      <c r="A52" s="4">
        <v>41584</v>
      </c>
      <c r="B52">
        <v>7.7</v>
      </c>
      <c r="C52">
        <f>(B52-B51)/B51</f>
        <v>-7.340553549939835E-2</v>
      </c>
      <c r="E52">
        <f>C52-$D$3</f>
        <v>-6.7111196550420069E-2</v>
      </c>
      <c r="F52">
        <f>E52^2</f>
        <v>4.5039127024291145E-3</v>
      </c>
      <c r="J52" s="9">
        <v>41753</v>
      </c>
      <c r="K52" s="7">
        <v>8.15</v>
      </c>
      <c r="L52" s="7">
        <v>0</v>
      </c>
      <c r="M52" s="7">
        <f>1+L52</f>
        <v>1</v>
      </c>
      <c r="N52" s="7">
        <f>L52-$D$3</f>
        <v>6.2943389489782849E-3</v>
      </c>
      <c r="O52" s="7">
        <f>(N52-$R$14)^2</f>
        <v>3.1860866556196947E-5</v>
      </c>
      <c r="P52" s="10">
        <f>(N52-$R$15)^2</f>
        <v>2.2704651907429404E-5</v>
      </c>
    </row>
    <row r="53" spans="1:16" x14ac:dyDescent="0.25">
      <c r="A53" s="4">
        <v>41585</v>
      </c>
      <c r="B53">
        <v>8.1300000000000008</v>
      </c>
      <c r="C53">
        <f>(B53-B52)/B52</f>
        <v>5.5844155844155918E-2</v>
      </c>
      <c r="E53">
        <f>C53-$D$3</f>
        <v>6.21384947931342E-2</v>
      </c>
      <c r="F53">
        <f>E53^2</f>
        <v>3.8611925351563661E-3</v>
      </c>
      <c r="J53" s="9">
        <v>41754</v>
      </c>
      <c r="K53" s="7">
        <v>7.98</v>
      </c>
      <c r="L53" s="7">
        <v>-2.0858895705521463E-2</v>
      </c>
      <c r="M53" s="7">
        <f>1+L53</f>
        <v>0.97914110429447854</v>
      </c>
      <c r="N53" s="7">
        <f>L53-$D$3</f>
        <v>-1.4564556756543178E-2</v>
      </c>
      <c r="O53" s="7">
        <f>(N53-$R$14)^2</f>
        <v>7.0243226733684083E-4</v>
      </c>
      <c r="P53" s="10">
        <f>(N53-$R$15)^2</f>
        <v>6.565809492932983E-4</v>
      </c>
    </row>
    <row r="54" spans="1:16" x14ac:dyDescent="0.25">
      <c r="A54" s="4">
        <v>41586</v>
      </c>
      <c r="B54">
        <v>8.23</v>
      </c>
      <c r="C54">
        <f>(B54-B53)/B53</f>
        <v>1.2300123001229967E-2</v>
      </c>
      <c r="E54">
        <f>C54-$D$3</f>
        <v>1.8594461950208252E-2</v>
      </c>
      <c r="F54">
        <f>E54^2</f>
        <v>3.4575401521774247E-4</v>
      </c>
      <c r="J54" s="9">
        <v>41757</v>
      </c>
      <c r="K54" s="7">
        <v>8.6999999999999993</v>
      </c>
      <c r="L54" s="7">
        <v>9.0225563909774292E-2</v>
      </c>
      <c r="M54" s="7">
        <f>1+L54</f>
        <v>1.0902255639097742</v>
      </c>
      <c r="N54" s="7">
        <f>L54-$D$3</f>
        <v>9.6519902858752574E-2</v>
      </c>
      <c r="O54" s="7">
        <f>(N54-$R$14)^2</f>
        <v>7.1539490849929985E-3</v>
      </c>
      <c r="P54" s="10">
        <f>(N54-$R$15)^2</f>
        <v>7.3035182622950929E-3</v>
      </c>
    </row>
    <row r="55" spans="1:16" x14ac:dyDescent="0.25">
      <c r="A55" s="4">
        <v>41589</v>
      </c>
      <c r="B55">
        <v>8.56</v>
      </c>
      <c r="C55">
        <f>(B55-B54)/B54</f>
        <v>4.0097205346294053E-2</v>
      </c>
      <c r="E55">
        <f>C55-$D$3</f>
        <v>4.6391544295272341E-2</v>
      </c>
      <c r="F55">
        <f>E55^2</f>
        <v>2.1521753821002157E-3</v>
      </c>
      <c r="J55" s="9">
        <v>41758</v>
      </c>
      <c r="K55" s="7">
        <v>8.82</v>
      </c>
      <c r="L55" s="7">
        <v>1.3793103448275978E-2</v>
      </c>
      <c r="M55" s="7">
        <f>1+L55</f>
        <v>1.0137931034482759</v>
      </c>
      <c r="N55" s="7">
        <f>L55-$D$3</f>
        <v>2.0087442397254261E-2</v>
      </c>
      <c r="O55" s="7">
        <f>(N55-$R$14)^2</f>
        <v>6.6399036112652838E-5</v>
      </c>
      <c r="P55" s="10">
        <f>(N55-$R$15)^2</f>
        <v>8.1507737704649447E-5</v>
      </c>
    </row>
    <row r="56" spans="1:16" x14ac:dyDescent="0.25">
      <c r="A56" s="4">
        <v>41590</v>
      </c>
      <c r="B56">
        <v>8.3699999999999992</v>
      </c>
      <c r="C56">
        <f>(B56-B55)/B55</f>
        <v>-2.2196261682243139E-2</v>
      </c>
      <c r="E56">
        <f>C56-$D$3</f>
        <v>-1.5901922733264854E-2</v>
      </c>
      <c r="F56">
        <f>E56^2</f>
        <v>2.5287114661472557E-4</v>
      </c>
      <c r="J56" s="9">
        <v>41759</v>
      </c>
      <c r="K56" s="7">
        <v>8.52</v>
      </c>
      <c r="L56" s="7">
        <v>-3.401360544217695E-2</v>
      </c>
      <c r="M56" s="7">
        <f>1+L56</f>
        <v>0.96598639455782309</v>
      </c>
      <c r="N56" s="7">
        <f>L56-$D$3</f>
        <v>-2.7719266493198665E-2</v>
      </c>
      <c r="O56" s="7">
        <f>(N56-$R$14)^2</f>
        <v>1.5727687440259251E-3</v>
      </c>
      <c r="P56" s="10">
        <f>(N56-$R$15)^2</f>
        <v>1.5037755760623482E-3</v>
      </c>
    </row>
    <row r="57" spans="1:16" x14ac:dyDescent="0.25">
      <c r="A57" s="4">
        <v>41591</v>
      </c>
      <c r="B57">
        <v>8.67</v>
      </c>
      <c r="C57">
        <f>(B57-B56)/B56</f>
        <v>3.5842293906810124E-2</v>
      </c>
      <c r="E57">
        <f>C57-$D$3</f>
        <v>4.2136632855788406E-2</v>
      </c>
      <c r="F57">
        <f>E57^2</f>
        <v>1.7754958284235071E-3</v>
      </c>
      <c r="J57" s="9">
        <v>41760</v>
      </c>
      <c r="K57" s="7">
        <v>8.44</v>
      </c>
      <c r="L57" s="7">
        <v>-9.3896713615023563E-3</v>
      </c>
      <c r="M57" s="7">
        <f>1+L57</f>
        <v>0.99061032863849763</v>
      </c>
      <c r="N57" s="7">
        <f>L57-$D$3</f>
        <v>-3.0953324125240714E-3</v>
      </c>
      <c r="O57" s="7">
        <f>(N57-$R$14)^2</f>
        <v>2.2602760380441593E-4</v>
      </c>
      <c r="P57" s="10">
        <f>(N57-$R$15)^2</f>
        <v>2.0035301894479965E-4</v>
      </c>
    </row>
    <row r="58" spans="1:16" x14ac:dyDescent="0.25">
      <c r="A58" s="4">
        <v>41592</v>
      </c>
      <c r="B58">
        <v>8.69</v>
      </c>
      <c r="C58">
        <f>(B58-B57)/B57</f>
        <v>2.3068050749711156E-3</v>
      </c>
      <c r="E58">
        <f>C58-$D$3</f>
        <v>8.6011440239493996E-3</v>
      </c>
      <c r="F58">
        <f>E58^2</f>
        <v>7.3979678520720463E-5</v>
      </c>
      <c r="J58" s="9">
        <v>41761</v>
      </c>
      <c r="K58" s="7">
        <v>8.58</v>
      </c>
      <c r="L58" s="7">
        <v>1.6587677725118551E-2</v>
      </c>
      <c r="M58" s="7">
        <f>1+L58</f>
        <v>1.0165876777251186</v>
      </c>
      <c r="N58" s="7">
        <f>L58-$D$3</f>
        <v>2.2882016674096835E-2</v>
      </c>
      <c r="O58" s="7">
        <f>(N58-$R$14)^2</f>
        <v>1.1975219591117181E-4</v>
      </c>
      <c r="P58" s="10">
        <f>(N58-$R$15)^2</f>
        <v>1.3977713053299137E-4</v>
      </c>
    </row>
    <row r="59" spans="1:16" x14ac:dyDescent="0.25">
      <c r="A59" s="4">
        <v>41593</v>
      </c>
      <c r="B59">
        <v>9.0299999999999994</v>
      </c>
      <c r="C59">
        <f>(B59-B58)/B58</f>
        <v>3.912543153049481E-2</v>
      </c>
      <c r="E59">
        <f>C59-$D$3</f>
        <v>4.5419770479473098E-2</v>
      </c>
      <c r="F59">
        <f>E59^2</f>
        <v>2.062955550408016E-3</v>
      </c>
      <c r="J59" s="9">
        <v>41764</v>
      </c>
      <c r="K59" s="7">
        <v>8.5</v>
      </c>
      <c r="L59" s="7">
        <v>-9.3240093240093327E-3</v>
      </c>
      <c r="M59" s="7">
        <f>1+L59</f>
        <v>0.99067599067599066</v>
      </c>
      <c r="N59" s="7">
        <f>L59-$D$3</f>
        <v>-3.0296703750310478E-3</v>
      </c>
      <c r="O59" s="7">
        <f>(N59-$R$14)^2</f>
        <v>2.2405756100321136E-4</v>
      </c>
      <c r="P59" s="10">
        <f>(N59-$R$15)^2</f>
        <v>1.9849848922199267E-4</v>
      </c>
    </row>
    <row r="60" spans="1:16" x14ac:dyDescent="0.25">
      <c r="A60" s="4">
        <v>41596</v>
      </c>
      <c r="B60">
        <v>8.7100000000000009</v>
      </c>
      <c r="C60">
        <f>(B60-B59)/B59</f>
        <v>-3.5437430786267834E-2</v>
      </c>
      <c r="E60">
        <f>C60-$D$3</f>
        <v>-2.914309183728955E-2</v>
      </c>
      <c r="F60">
        <f>E60^2</f>
        <v>8.4931980183669282E-4</v>
      </c>
      <c r="J60" s="9">
        <v>41765</v>
      </c>
      <c r="K60" s="7">
        <v>8.09</v>
      </c>
      <c r="L60" s="7">
        <v>-4.8235294117647078E-2</v>
      </c>
      <c r="M60" s="7">
        <f>1+L60</f>
        <v>0.95176470588235296</v>
      </c>
      <c r="N60" s="7">
        <f>L60-$D$3</f>
        <v>-4.1940955168668789E-2</v>
      </c>
      <c r="O60" s="7">
        <f>(N60-$R$14)^2</f>
        <v>2.9030368561988808E-3</v>
      </c>
      <c r="P60" s="10">
        <f>(N60-$R$15)^2</f>
        <v>2.8090248021081475E-3</v>
      </c>
    </row>
    <row r="61" spans="1:16" x14ac:dyDescent="0.25">
      <c r="A61" s="4">
        <v>41597</v>
      </c>
      <c r="B61">
        <v>8.7100000000000009</v>
      </c>
      <c r="C61">
        <f>(B61-B60)/B60</f>
        <v>0</v>
      </c>
      <c r="E61">
        <f>C61-$D$3</f>
        <v>6.2943389489782849E-3</v>
      </c>
      <c r="F61">
        <f>E61^2</f>
        <v>3.9618702804625056E-5</v>
      </c>
      <c r="J61" s="9">
        <v>41766</v>
      </c>
      <c r="K61" s="7">
        <v>8.7200000000000006</v>
      </c>
      <c r="L61" s="7">
        <v>7.7873918417799851E-2</v>
      </c>
      <c r="M61" s="7">
        <f>1+L61</f>
        <v>1.0778739184177999</v>
      </c>
      <c r="N61" s="7">
        <f>L61-$D$3</f>
        <v>8.4168257366778132E-2</v>
      </c>
      <c r="O61" s="7">
        <f>(N61-$R$14)^2</f>
        <v>5.2170826620186444E-3</v>
      </c>
      <c r="P61" s="10">
        <f>(N61-$R$15)^2</f>
        <v>5.3449227451816076E-3</v>
      </c>
    </row>
    <row r="62" spans="1:16" x14ac:dyDescent="0.25">
      <c r="A62" s="4">
        <v>41598</v>
      </c>
      <c r="B62">
        <v>9.44</v>
      </c>
      <c r="C62">
        <f>(B62-B61)/B61</f>
        <v>8.3811710677382162E-2</v>
      </c>
      <c r="E62">
        <f>C62-$D$3</f>
        <v>9.0106049626360443E-2</v>
      </c>
      <c r="F62">
        <f>E62^2</f>
        <v>8.1191001792681305E-3</v>
      </c>
      <c r="J62" s="9">
        <v>41767</v>
      </c>
      <c r="K62" s="7">
        <v>8.5500000000000007</v>
      </c>
      <c r="L62" s="7">
        <v>-1.9495412844036688E-2</v>
      </c>
      <c r="M62" s="7">
        <f>1+L62</f>
        <v>0.98050458715596334</v>
      </c>
      <c r="N62" s="7">
        <f>L62-$D$3</f>
        <v>-1.3201073895058403E-2</v>
      </c>
      <c r="O62" s="7">
        <f>(N62-$R$14)^2</f>
        <v>6.3201738374769174E-4</v>
      </c>
      <c r="P62" s="10">
        <f>(N62-$R$15)^2</f>
        <v>5.8856471351779864E-4</v>
      </c>
    </row>
    <row r="63" spans="1:16" x14ac:dyDescent="0.25">
      <c r="A63" s="4">
        <v>41599</v>
      </c>
      <c r="B63">
        <v>9.17</v>
      </c>
      <c r="C63">
        <f>(B63-B62)/B62</f>
        <v>-2.8601694915254192E-2</v>
      </c>
      <c r="E63">
        <f>C63-$D$3</f>
        <v>-2.2307355966275907E-2</v>
      </c>
      <c r="F63">
        <f>E63^2</f>
        <v>4.9761813020614536E-4</v>
      </c>
      <c r="J63" s="9">
        <v>41768</v>
      </c>
      <c r="K63" s="7">
        <v>8.8000000000000007</v>
      </c>
      <c r="L63" s="7">
        <v>2.9239766081871343E-2</v>
      </c>
      <c r="M63" s="7">
        <f>1+L63</f>
        <v>1.0292397660818713</v>
      </c>
      <c r="N63" s="7">
        <f>L63-$D$3</f>
        <v>3.5534105030849625E-2</v>
      </c>
      <c r="O63" s="7">
        <f>(N63-$R$14)^2</f>
        <v>5.5673454861579919E-4</v>
      </c>
      <c r="P63" s="10">
        <f>(N63-$R$15)^2</f>
        <v>5.9901711839555158E-4</v>
      </c>
    </row>
    <row r="64" spans="1:16" x14ac:dyDescent="0.25">
      <c r="A64" s="4">
        <v>41600</v>
      </c>
      <c r="B64">
        <v>8.8699999999999992</v>
      </c>
      <c r="C64">
        <f>(B64-B63)/B63</f>
        <v>-3.2715376226826687E-2</v>
      </c>
      <c r="E64">
        <f>C64-$D$3</f>
        <v>-2.6421037277848402E-2</v>
      </c>
      <c r="F64">
        <f>E64^2</f>
        <v>6.9807121083745489E-4</v>
      </c>
      <c r="J64" s="9">
        <v>41771</v>
      </c>
      <c r="K64" s="7">
        <v>9.18</v>
      </c>
      <c r="L64" s="7">
        <v>4.3181818181818064E-2</v>
      </c>
      <c r="M64" s="7">
        <f>1+L64</f>
        <v>1.043181818181818</v>
      </c>
      <c r="N64" s="7">
        <f>L64-$D$3</f>
        <v>4.9476157130796353E-2</v>
      </c>
      <c r="O64" s="7">
        <f>(N64-$R$14)^2</f>
        <v>1.4090470222410056E-3</v>
      </c>
      <c r="P64" s="10">
        <f>(N64-$R$15)^2</f>
        <v>1.4758565396869024E-3</v>
      </c>
    </row>
    <row r="65" spans="1:16" x14ac:dyDescent="0.25">
      <c r="A65" s="4">
        <v>41603</v>
      </c>
      <c r="B65">
        <v>9.19</v>
      </c>
      <c r="C65">
        <f>(B65-B64)/B64</f>
        <v>3.607666290868098E-2</v>
      </c>
      <c r="E65">
        <f>C65-$D$3</f>
        <v>4.2371001857659268E-2</v>
      </c>
      <c r="F65">
        <f>E65^2</f>
        <v>1.7953017984217651E-3</v>
      </c>
      <c r="J65" s="9">
        <v>41772</v>
      </c>
      <c r="K65" s="7">
        <v>9.09</v>
      </c>
      <c r="L65" s="7">
        <v>-9.8039215686274352E-3</v>
      </c>
      <c r="M65" s="7">
        <f>1+L65</f>
        <v>0.99019607843137258</v>
      </c>
      <c r="N65" s="7">
        <f>L65-$D$3</f>
        <v>-3.5095826196491504E-3</v>
      </c>
      <c r="O65" s="7">
        <f>(N65-$R$14)^2</f>
        <v>2.3865505992933759E-4</v>
      </c>
      <c r="P65" s="10">
        <f>(N65-$R$15)^2</f>
        <v>2.1225172344277218E-4</v>
      </c>
    </row>
    <row r="66" spans="1:16" x14ac:dyDescent="0.25">
      <c r="A66" s="4">
        <v>41604</v>
      </c>
      <c r="B66">
        <v>9.36</v>
      </c>
      <c r="C66">
        <f>(B66-B65)/B65</f>
        <v>1.8498367791077251E-2</v>
      </c>
      <c r="E66">
        <f>C66-$D$3</f>
        <v>2.4792706740055535E-2</v>
      </c>
      <c r="F66">
        <f>E66^2</f>
        <v>6.1467830749839514E-4</v>
      </c>
      <c r="J66" s="9">
        <v>41773</v>
      </c>
      <c r="K66" s="7">
        <v>8.61</v>
      </c>
      <c r="L66" s="7">
        <v>-5.2805280528052854E-2</v>
      </c>
      <c r="M66" s="7">
        <f>1+L66</f>
        <v>0.94719471947194711</v>
      </c>
      <c r="N66" s="7">
        <f>L66-$D$3</f>
        <v>-4.6510941579074566E-2</v>
      </c>
      <c r="O66" s="7">
        <f>(N66-$R$14)^2</f>
        <v>3.4163818795455488E-3</v>
      </c>
      <c r="P66" s="10">
        <f>(N66-$R$15)^2</f>
        <v>3.3143302759882456E-3</v>
      </c>
    </row>
    <row r="67" spans="1:16" x14ac:dyDescent="0.25">
      <c r="A67" s="4">
        <v>41605</v>
      </c>
      <c r="B67">
        <v>10.08</v>
      </c>
      <c r="C67">
        <f>(B67-B66)/B66</f>
        <v>7.6923076923076997E-2</v>
      </c>
      <c r="E67">
        <f>C67-$D$3</f>
        <v>8.3217415872055278E-2</v>
      </c>
      <c r="F67">
        <f>E67^2</f>
        <v>6.9251383044225973E-3</v>
      </c>
      <c r="J67" s="9">
        <v>41774</v>
      </c>
      <c r="K67" s="7">
        <v>8.3699999999999992</v>
      </c>
      <c r="L67" s="7">
        <v>-2.7874564459930341E-2</v>
      </c>
      <c r="M67" s="7">
        <f>1+L67</f>
        <v>0.97212543554006969</v>
      </c>
      <c r="N67" s="7">
        <f>L67-$D$3</f>
        <v>-2.1580225510952056E-2</v>
      </c>
      <c r="O67" s="7">
        <f>(N67-$R$14)^2</f>
        <v>1.1235305701203316E-3</v>
      </c>
      <c r="P67" s="10">
        <f>(N67-$R$15)^2</f>
        <v>1.0653372425111351E-3</v>
      </c>
    </row>
    <row r="68" spans="1:16" x14ac:dyDescent="0.25">
      <c r="A68" s="4">
        <v>41607</v>
      </c>
      <c r="B68">
        <v>10.19</v>
      </c>
      <c r="C68">
        <f>(B68-B67)/B67</f>
        <v>1.0912698412698357E-2</v>
      </c>
      <c r="E68">
        <f>C68-$D$3</f>
        <v>1.7207037361676641E-2</v>
      </c>
      <c r="F68">
        <f>E68^2</f>
        <v>2.9608213476613583E-4</v>
      </c>
      <c r="J68" s="9">
        <v>41775</v>
      </c>
      <c r="K68" s="7">
        <v>9.73</v>
      </c>
      <c r="L68" s="7">
        <v>0.16248506571087232</v>
      </c>
      <c r="M68" s="7">
        <f>1+L68</f>
        <v>1.1624850657108723</v>
      </c>
      <c r="N68" s="7">
        <f>L68-$D$3</f>
        <v>0.16877940465985061</v>
      </c>
      <c r="O68" s="7">
        <f>(N68-$R$14)^2</f>
        <v>2.4598949539841472E-2</v>
      </c>
      <c r="P68" s="10">
        <f>(N68-$R$15)^2</f>
        <v>2.4875638097156785E-2</v>
      </c>
    </row>
    <row r="69" spans="1:16" x14ac:dyDescent="0.25">
      <c r="A69" s="4">
        <v>41610</v>
      </c>
      <c r="B69">
        <v>10.01</v>
      </c>
      <c r="C69">
        <f>(B69-B68)/B68</f>
        <v>-1.7664376840039228E-2</v>
      </c>
      <c r="E69">
        <f>C69-$D$3</f>
        <v>-1.1370037891060943E-2</v>
      </c>
      <c r="F69">
        <f>E69^2</f>
        <v>1.2927776164416157E-4</v>
      </c>
      <c r="J69" s="9">
        <v>41778</v>
      </c>
      <c r="K69" s="7">
        <v>9.36</v>
      </c>
      <c r="L69" s="7">
        <v>-3.8026721479958989E-2</v>
      </c>
      <c r="M69" s="7">
        <f>1+L69</f>
        <v>0.961973278520041</v>
      </c>
      <c r="N69" s="7">
        <f>L69-$D$3</f>
        <v>-3.1732382530980707E-2</v>
      </c>
      <c r="O69" s="7">
        <f>(N69-$R$14)^2</f>
        <v>1.907179348066481E-3</v>
      </c>
      <c r="P69" s="10">
        <f>(N69-$R$15)^2</f>
        <v>1.8311262805751137E-3</v>
      </c>
    </row>
    <row r="70" spans="1:16" x14ac:dyDescent="0.25">
      <c r="A70" s="4">
        <v>41611</v>
      </c>
      <c r="B70">
        <v>10.11</v>
      </c>
      <c r="C70">
        <f>(B70-B69)/B69</f>
        <v>9.9900099900099553E-3</v>
      </c>
      <c r="E70">
        <f>C70-$D$3</f>
        <v>1.6284348938988238E-2</v>
      </c>
      <c r="F70">
        <f>E70^2</f>
        <v>2.6518002036672735E-4</v>
      </c>
      <c r="J70" s="9">
        <v>41779</v>
      </c>
      <c r="K70" s="7">
        <v>8.93</v>
      </c>
      <c r="L70" s="7">
        <v>-4.5940170940170916E-2</v>
      </c>
      <c r="M70" s="7">
        <f>1+L70</f>
        <v>0.95405982905982911</v>
      </c>
      <c r="N70" s="7">
        <f>L70-$D$3</f>
        <v>-3.9645831991192634E-2</v>
      </c>
      <c r="O70" s="7">
        <f>(N70-$R$14)^2</f>
        <v>2.6609827203072276E-3</v>
      </c>
      <c r="P70" s="10">
        <f>(N70-$R$15)^2</f>
        <v>2.5710082616621122E-3</v>
      </c>
    </row>
    <row r="71" spans="1:16" x14ac:dyDescent="0.25">
      <c r="A71" s="4">
        <v>41612</v>
      </c>
      <c r="B71">
        <v>9.66</v>
      </c>
      <c r="C71">
        <f>(B71-B70)/B70</f>
        <v>-4.4510385756676492E-2</v>
      </c>
      <c r="E71">
        <f>C71-$D$3</f>
        <v>-3.8216046807698204E-2</v>
      </c>
      <c r="F71">
        <f>E71^2</f>
        <v>1.46046623360818E-3</v>
      </c>
      <c r="J71" s="9">
        <v>41780</v>
      </c>
      <c r="K71" s="7">
        <v>8.6</v>
      </c>
      <c r="L71" s="7">
        <v>-3.6954087346024643E-2</v>
      </c>
      <c r="M71" s="7">
        <f>1+L71</f>
        <v>0.96304591265397532</v>
      </c>
      <c r="N71" s="7">
        <f>L71-$D$3</f>
        <v>-3.0659748397046358E-2</v>
      </c>
      <c r="O71" s="7">
        <f>(N71-$R$14)^2</f>
        <v>1.8146433139784822E-3</v>
      </c>
      <c r="P71" s="10">
        <f>(N71-$R$15)^2</f>
        <v>1.7404772313498404E-3</v>
      </c>
    </row>
    <row r="72" spans="1:16" x14ac:dyDescent="0.25">
      <c r="A72" s="4">
        <v>41613</v>
      </c>
      <c r="B72">
        <v>8.85</v>
      </c>
      <c r="C72">
        <f>(B72-B71)/B71</f>
        <v>-8.3850931677018681E-2</v>
      </c>
      <c r="E72">
        <f>C72-$D$3</f>
        <v>-7.7556592728040399E-2</v>
      </c>
      <c r="F72">
        <f>E72^2</f>
        <v>6.0150250755831285E-3</v>
      </c>
      <c r="J72" s="9">
        <v>41781</v>
      </c>
      <c r="K72" s="7">
        <v>8.8800000000000008</v>
      </c>
      <c r="L72" s="7">
        <v>3.2558139534883852E-2</v>
      </c>
      <c r="M72" s="7">
        <f>1+L72</f>
        <v>1.032558139534884</v>
      </c>
      <c r="N72" s="7">
        <f>L72-$D$3</f>
        <v>3.8852478483862141E-2</v>
      </c>
      <c r="O72" s="7">
        <f>(N72-$R$14)^2</f>
        <v>7.243416742592528E-4</v>
      </c>
      <c r="P72" s="10">
        <f>(N72-$R$15)^2</f>
        <v>7.7246194794624223E-4</v>
      </c>
    </row>
    <row r="73" spans="1:16" x14ac:dyDescent="0.25">
      <c r="A73" s="4">
        <v>41614</v>
      </c>
      <c r="B73">
        <v>8.08</v>
      </c>
      <c r="C73">
        <f>(B73-B72)/B72</f>
        <v>-8.700564971751408E-2</v>
      </c>
      <c r="E73">
        <f>C73-$D$3</f>
        <v>-8.0711310768535799E-2</v>
      </c>
      <c r="F73">
        <f>E73^2</f>
        <v>6.5143156859751626E-3</v>
      </c>
      <c r="J73" s="9">
        <v>41782</v>
      </c>
      <c r="K73" s="7">
        <v>9.01</v>
      </c>
      <c r="L73" s="7">
        <v>1.4639639639639527E-2</v>
      </c>
      <c r="M73" s="7">
        <f>1+L73</f>
        <v>1.0146396396396395</v>
      </c>
      <c r="N73" s="7">
        <f>L73-$D$3</f>
        <v>2.0933978588617813E-2</v>
      </c>
      <c r="O73" s="7">
        <f>(N73-$R$14)^2</f>
        <v>8.0911762158319988E-5</v>
      </c>
      <c r="P73" s="10">
        <f>(N73-$R$15)^2</f>
        <v>9.7509695659236953E-5</v>
      </c>
    </row>
    <row r="74" spans="1:16" x14ac:dyDescent="0.25">
      <c r="A74" s="4">
        <v>41617</v>
      </c>
      <c r="B74">
        <v>8.43</v>
      </c>
      <c r="C74">
        <f>(B74-B73)/B73</f>
        <v>4.3316831683168272E-2</v>
      </c>
      <c r="E74">
        <f>C74-$D$3</f>
        <v>4.9611170632146553E-2</v>
      </c>
      <c r="F74">
        <f>E74^2</f>
        <v>2.4612682514919605E-3</v>
      </c>
      <c r="J74" s="9">
        <v>41786</v>
      </c>
      <c r="K74" s="7">
        <v>8.85</v>
      </c>
      <c r="L74" s="7">
        <v>-1.7758046614872382E-2</v>
      </c>
      <c r="M74" s="7">
        <f>1+L74</f>
        <v>0.98224195338512765</v>
      </c>
      <c r="N74" s="7">
        <f>L74-$D$3</f>
        <v>-1.1463707665894097E-2</v>
      </c>
      <c r="O74" s="7">
        <f>(N74-$R$14)^2</f>
        <v>5.4768120431966617E-4</v>
      </c>
      <c r="P74" s="10">
        <f>(N74-$R$15)^2</f>
        <v>5.0728491992696272E-4</v>
      </c>
    </row>
    <row r="75" spans="1:16" x14ac:dyDescent="0.25">
      <c r="A75" s="4">
        <v>41618</v>
      </c>
      <c r="B75">
        <v>8.73</v>
      </c>
      <c r="C75">
        <f>(B75-B74)/B74</f>
        <v>3.5587188612099731E-2</v>
      </c>
      <c r="E75">
        <f>C75-$D$3</f>
        <v>4.1881527561078019E-2</v>
      </c>
      <c r="F75">
        <f>E75^2</f>
        <v>1.7540623508493377E-3</v>
      </c>
      <c r="J75" s="9">
        <v>41787</v>
      </c>
      <c r="K75" s="7">
        <v>8.7799999999999994</v>
      </c>
      <c r="L75" s="7">
        <v>-7.9096045197740439E-3</v>
      </c>
      <c r="M75" s="7">
        <f>1+L75</f>
        <v>0.99209039548022593</v>
      </c>
      <c r="N75" s="7">
        <f>L75-$D$3</f>
        <v>-1.615265570795759E-3</v>
      </c>
      <c r="O75" s="7">
        <f>(N75-$R$14)^2</f>
        <v>1.8371491709455793E-4</v>
      </c>
      <c r="P75" s="10">
        <f>(N75-$R$15)^2</f>
        <v>1.6064407533597372E-4</v>
      </c>
    </row>
    <row r="76" spans="1:16" x14ac:dyDescent="0.25">
      <c r="A76" s="4">
        <v>41619</v>
      </c>
      <c r="B76">
        <v>8.48</v>
      </c>
      <c r="C76">
        <f>(B76-B75)/B75</f>
        <v>-2.8636884306987399E-2</v>
      </c>
      <c r="E76">
        <f>C76-$D$3</f>
        <v>-2.2342545358009114E-2</v>
      </c>
      <c r="F76">
        <f>E76^2</f>
        <v>4.991893330746946E-4</v>
      </c>
      <c r="J76" s="9">
        <v>41788</v>
      </c>
      <c r="K76" s="7">
        <v>9.0299999999999994</v>
      </c>
      <c r="L76" s="7">
        <v>2.8473804100227793E-2</v>
      </c>
      <c r="M76" s="7">
        <f>1+L76</f>
        <v>1.0284738041002277</v>
      </c>
      <c r="N76" s="7">
        <f>L76-$D$3</f>
        <v>3.4768143049206078E-2</v>
      </c>
      <c r="O76" s="7">
        <f>(N76-$R$14)^2</f>
        <v>5.2117515883395469E-4</v>
      </c>
      <c r="P76" s="10">
        <f>(N76-$R$15)^2</f>
        <v>5.6211024337241336E-4</v>
      </c>
    </row>
    <row r="77" spans="1:16" x14ac:dyDescent="0.25">
      <c r="A77" s="4">
        <v>41620</v>
      </c>
      <c r="B77">
        <v>8.5500000000000007</v>
      </c>
      <c r="C77">
        <f>(B77-B76)/B76</f>
        <v>8.2547169811321083E-3</v>
      </c>
      <c r="E77">
        <f>C77-$D$3</f>
        <v>1.4549055930110393E-2</v>
      </c>
      <c r="F77">
        <f>E77^2</f>
        <v>2.1167502845748039E-4</v>
      </c>
      <c r="J77" s="9">
        <v>41789</v>
      </c>
      <c r="K77" s="7">
        <v>8.99</v>
      </c>
      <c r="L77" s="7">
        <v>-4.4296788482834056E-3</v>
      </c>
      <c r="M77" s="7">
        <f>1+L77</f>
        <v>0.99557032115171662</v>
      </c>
      <c r="N77" s="7">
        <f>L77-$D$3</f>
        <v>1.8646601006948793E-3</v>
      </c>
      <c r="O77" s="7">
        <f>(N77-$R$14)^2</f>
        <v>1.014899474142967E-4</v>
      </c>
      <c r="P77" s="10">
        <f>(N77-$R$15)^2</f>
        <v>8.4541013264065792E-5</v>
      </c>
    </row>
    <row r="78" spans="1:16" x14ac:dyDescent="0.25">
      <c r="A78" s="4">
        <v>41621</v>
      </c>
      <c r="B78">
        <v>8.57</v>
      </c>
      <c r="C78">
        <f>(B78-B77)/B77</f>
        <v>2.3391812865496573E-3</v>
      </c>
      <c r="E78">
        <f>C78-$D$3</f>
        <v>8.6335202355279431E-3</v>
      </c>
      <c r="F78">
        <f>E78^2</f>
        <v>7.4537671657270472E-5</v>
      </c>
      <c r="J78" s="9">
        <v>41792</v>
      </c>
      <c r="K78" s="7">
        <v>8.68</v>
      </c>
      <c r="L78" s="7">
        <v>-3.448275862068971E-2</v>
      </c>
      <c r="M78" s="7">
        <f>1+L78</f>
        <v>0.96551724137931028</v>
      </c>
      <c r="N78" s="7">
        <f>L78-$D$3</f>
        <v>-2.8188419671711425E-2</v>
      </c>
      <c r="O78" s="7">
        <f>(N78-$R$14)^2</f>
        <v>1.6102003415949119E-3</v>
      </c>
      <c r="P78" s="10">
        <f>(N78-$R$15)^2</f>
        <v>1.5403818363442343E-3</v>
      </c>
    </row>
    <row r="79" spans="1:16" x14ac:dyDescent="0.25">
      <c r="A79" s="4">
        <v>41624</v>
      </c>
      <c r="B79">
        <v>8.48</v>
      </c>
      <c r="C79">
        <f>(B79-B78)/B78</f>
        <v>-1.0501750291715269E-2</v>
      </c>
      <c r="E79">
        <f>C79-$D$3</f>
        <v>-4.2074113427369841E-3</v>
      </c>
      <c r="F79">
        <f>E79^2</f>
        <v>1.7702310206991832E-5</v>
      </c>
      <c r="J79" s="9">
        <v>41793</v>
      </c>
      <c r="K79" s="7">
        <v>8.59</v>
      </c>
      <c r="L79" s="7">
        <v>-1.0368663594470031E-2</v>
      </c>
      <c r="M79" s="7">
        <f>1+L79</f>
        <v>0.98963133640552992</v>
      </c>
      <c r="N79" s="7">
        <f>L79-$D$3</f>
        <v>-4.0743246454917458E-3</v>
      </c>
      <c r="O79" s="7">
        <f>(N79-$R$14)^2</f>
        <v>2.5642278792615831E-4</v>
      </c>
      <c r="P79" s="10">
        <f>(N79-$R$15)^2</f>
        <v>2.2902595363787645E-4</v>
      </c>
    </row>
    <row r="80" spans="1:16" x14ac:dyDescent="0.25">
      <c r="A80" s="4">
        <v>41625</v>
      </c>
      <c r="B80">
        <v>8.1999999999999993</v>
      </c>
      <c r="C80">
        <f>(B80-B79)/B79</f>
        <v>-3.3018867924528433E-2</v>
      </c>
      <c r="E80">
        <f>C80-$D$3</f>
        <v>-2.6724528975550148E-2</v>
      </c>
      <c r="F80">
        <f>E80^2</f>
        <v>7.1420044896501947E-4</v>
      </c>
      <c r="J80" s="9">
        <v>41794</v>
      </c>
      <c r="K80" s="7">
        <v>8.4600000000000009</v>
      </c>
      <c r="L80" s="7">
        <v>-1.513387660069837E-2</v>
      </c>
      <c r="M80" s="7">
        <f>1+L80</f>
        <v>0.98486612339930169</v>
      </c>
      <c r="N80" s="7">
        <f>L80-$D$3</f>
        <v>-8.8395376517200856E-3</v>
      </c>
      <c r="O80" s="7">
        <f>(N80-$R$14)^2</f>
        <v>4.3174272433233726E-4</v>
      </c>
      <c r="P80" s="10">
        <f>(N80-$R$15)^2</f>
        <v>3.9596289669530441E-4</v>
      </c>
    </row>
    <row r="81" spans="1:16" x14ac:dyDescent="0.25">
      <c r="A81" s="4">
        <v>41626</v>
      </c>
      <c r="B81">
        <v>8.26</v>
      </c>
      <c r="C81">
        <f>(B81-B80)/B80</f>
        <v>7.3170731707317685E-3</v>
      </c>
      <c r="E81">
        <f>C81-$D$3</f>
        <v>1.3611412119710054E-2</v>
      </c>
      <c r="F81">
        <f>E81^2</f>
        <v>1.8527053989258975E-4</v>
      </c>
      <c r="J81" s="9">
        <v>41795</v>
      </c>
      <c r="K81" s="7">
        <v>8.5299999999999994</v>
      </c>
      <c r="L81" s="7">
        <v>8.2742316784868205E-3</v>
      </c>
      <c r="M81" s="7">
        <f>1+L81</f>
        <v>1.0082742316784867</v>
      </c>
      <c r="N81" s="7">
        <f>L81-$D$3</f>
        <v>1.4568570627465105E-2</v>
      </c>
      <c r="O81" s="7">
        <f>(N81-$R$14)^2</f>
        <v>6.915262137021512E-6</v>
      </c>
      <c r="P81" s="10">
        <f>(N81-$R$15)^2</f>
        <v>1.2315129039302955E-5</v>
      </c>
    </row>
    <row r="82" spans="1:16" x14ac:dyDescent="0.25">
      <c r="A82" s="4">
        <v>41627</v>
      </c>
      <c r="B82">
        <v>7.96</v>
      </c>
      <c r="C82">
        <f>(B82-B81)/B81</f>
        <v>-3.6319612590799008E-2</v>
      </c>
      <c r="E82">
        <f>C82-$D$3</f>
        <v>-3.0025273641820723E-2</v>
      </c>
      <c r="F82">
        <f>E82^2</f>
        <v>9.0151705726621424E-4</v>
      </c>
      <c r="J82" s="9">
        <v>41796</v>
      </c>
      <c r="K82" s="7">
        <v>8.6300000000000008</v>
      </c>
      <c r="L82" s="7">
        <v>1.1723329425557026E-2</v>
      </c>
      <c r="M82" s="7">
        <f>1+L82</f>
        <v>1.011723329425557</v>
      </c>
      <c r="N82" s="7">
        <f>L82-$D$3</f>
        <v>1.8017668374535313E-2</v>
      </c>
      <c r="O82" s="7">
        <f>(N82-$R$14)^2</f>
        <v>3.6951643462692721E-5</v>
      </c>
      <c r="P82" s="10">
        <f>(N82-$R$15)^2</f>
        <v>4.8419185290541968E-5</v>
      </c>
    </row>
    <row r="83" spans="1:16" x14ac:dyDescent="0.25">
      <c r="A83" s="4">
        <v>41628</v>
      </c>
      <c r="B83">
        <v>8.32</v>
      </c>
      <c r="C83">
        <f>(B83-B82)/B82</f>
        <v>4.5226130653266375E-2</v>
      </c>
      <c r="E83">
        <f>C83-$D$3</f>
        <v>5.1520469602244656E-2</v>
      </c>
      <c r="F83">
        <f>E83^2</f>
        <v>2.6543587880358157E-3</v>
      </c>
      <c r="J83" s="9">
        <v>41799</v>
      </c>
      <c r="K83" s="7">
        <v>8.66</v>
      </c>
      <c r="L83" s="7">
        <v>3.4762456546928574E-3</v>
      </c>
      <c r="M83" s="7">
        <f>1+L83</f>
        <v>1.0034762456546928</v>
      </c>
      <c r="N83" s="7">
        <f>L83-$D$3</f>
        <v>9.7705846036711431E-3</v>
      </c>
      <c r="O83" s="7">
        <f>(N83-$R$14)^2</f>
        <v>4.7015137146908454E-6</v>
      </c>
      <c r="P83" s="10">
        <f>(N83-$R$15)^2</f>
        <v>1.6607327650728387E-6</v>
      </c>
    </row>
    <row r="84" spans="1:16" x14ac:dyDescent="0.25">
      <c r="A84" s="4">
        <v>41631</v>
      </c>
      <c r="B84">
        <v>8.7799999999999994</v>
      </c>
      <c r="C84">
        <f>(B84-B83)/B83</f>
        <v>5.5288461538461425E-2</v>
      </c>
      <c r="E84">
        <f>C84-$D$3</f>
        <v>6.1582800487439707E-2</v>
      </c>
      <c r="F84">
        <f>E84^2</f>
        <v>3.7924413158758044E-3</v>
      </c>
      <c r="J84" s="9">
        <v>41800</v>
      </c>
      <c r="K84" s="7">
        <v>8.8699999999999992</v>
      </c>
      <c r="L84" s="7">
        <v>2.4249422632794351E-2</v>
      </c>
      <c r="M84" s="7">
        <f>1+L84</f>
        <v>1.0242494226327943</v>
      </c>
      <c r="N84" s="7">
        <f>L84-$D$3</f>
        <v>3.0543761581772636E-2</v>
      </c>
      <c r="O84" s="7">
        <f>(N84-$R$14)^2</f>
        <v>3.4614154325895481E-4</v>
      </c>
      <c r="P84" s="10">
        <f>(N84-$R$15)^2</f>
        <v>3.7964506876788127E-4</v>
      </c>
    </row>
    <row r="85" spans="1:16" x14ac:dyDescent="0.25">
      <c r="A85" s="4">
        <v>41632</v>
      </c>
      <c r="B85">
        <v>8.75</v>
      </c>
      <c r="C85">
        <f>(B85-B84)/B84</f>
        <v>-3.4168564920272625E-3</v>
      </c>
      <c r="E85">
        <f>C85-$D$3</f>
        <v>2.8774824569510224E-3</v>
      </c>
      <c r="F85">
        <f>E85^2</f>
        <v>8.279905290060892E-6</v>
      </c>
      <c r="J85" s="9">
        <v>41801</v>
      </c>
      <c r="K85" s="7">
        <v>8.69</v>
      </c>
      <c r="L85" s="7">
        <v>-2.0293122886133004E-2</v>
      </c>
      <c r="M85" s="7">
        <f>1+L85</f>
        <v>0.97970687711386695</v>
      </c>
      <c r="N85" s="7">
        <f>L85-$D$3</f>
        <v>-1.3998783937154719E-2</v>
      </c>
      <c r="O85" s="7">
        <f>(N85-$R$14)^2</f>
        <v>6.7276251565223568E-4</v>
      </c>
      <c r="P85" s="10">
        <f>(N85-$R$15)^2</f>
        <v>6.2790650878904086E-4</v>
      </c>
    </row>
    <row r="86" spans="1:16" x14ac:dyDescent="0.25">
      <c r="A86" s="4">
        <v>41634</v>
      </c>
      <c r="B86">
        <v>8.9700000000000006</v>
      </c>
      <c r="C86">
        <f>(B86-B85)/B85</f>
        <v>2.5142857142857217E-2</v>
      </c>
      <c r="E86">
        <f>C86-$D$3</f>
        <v>3.1437196091835498E-2</v>
      </c>
      <c r="F86">
        <f>E86^2</f>
        <v>9.8829729811651711E-4</v>
      </c>
      <c r="J86" s="9">
        <v>41802</v>
      </c>
      <c r="K86" s="7">
        <v>8.4600000000000009</v>
      </c>
      <c r="L86" s="7">
        <v>-2.64672036823934E-2</v>
      </c>
      <c r="M86" s="7">
        <f>1+L86</f>
        <v>0.97353279631760659</v>
      </c>
      <c r="N86" s="7">
        <f>L86-$D$3</f>
        <v>-2.0172864733415116E-2</v>
      </c>
      <c r="O86" s="7">
        <f>(N86-$R$14)^2</f>
        <v>1.031164279985427E-3</v>
      </c>
      <c r="P86" s="10">
        <f>(N86-$R$15)^2</f>
        <v>9.7544679050182203E-4</v>
      </c>
    </row>
    <row r="87" spans="1:16" x14ac:dyDescent="0.25">
      <c r="A87" s="4">
        <v>41635</v>
      </c>
      <c r="B87">
        <v>9.01</v>
      </c>
      <c r="C87">
        <f>(B87-B86)/B86</f>
        <v>4.4593088071347986E-3</v>
      </c>
      <c r="E87">
        <f>C87-$D$3</f>
        <v>1.0753647756113083E-2</v>
      </c>
      <c r="F87">
        <f>E87^2</f>
        <v>1.1564094006255595E-4</v>
      </c>
      <c r="J87" s="9">
        <v>41803</v>
      </c>
      <c r="K87" s="7">
        <v>8.61</v>
      </c>
      <c r="L87" s="7">
        <v>1.7730496453900541E-2</v>
      </c>
      <c r="M87" s="7">
        <f>1+L87</f>
        <v>1.0177304964539005</v>
      </c>
      <c r="N87" s="7">
        <f>L87-$D$3</f>
        <v>2.4024835402878825E-2</v>
      </c>
      <c r="O87" s="7">
        <f>(N87-$R$14)^2</f>
        <v>1.4607026901129508E-4</v>
      </c>
      <c r="P87" s="10">
        <f>(N87-$R$15)^2</f>
        <v>1.6810565768620432E-4</v>
      </c>
    </row>
    <row r="88" spans="1:16" x14ac:dyDescent="0.25">
      <c r="A88" s="4">
        <v>41638</v>
      </c>
      <c r="B88">
        <v>9</v>
      </c>
      <c r="C88">
        <f>(B88-B87)/B87</f>
        <v>-1.1098779134294991E-3</v>
      </c>
      <c r="E88">
        <f>C88-$D$3</f>
        <v>5.1844610355487857E-3</v>
      </c>
      <c r="F88">
        <f>E88^2</f>
        <v>2.6878636229123587E-5</v>
      </c>
      <c r="J88" s="9">
        <v>41806</v>
      </c>
      <c r="K88" s="7">
        <v>8.64</v>
      </c>
      <c r="L88" s="7">
        <v>3.4843205574914215E-3</v>
      </c>
      <c r="M88" s="7">
        <f>1+L88</f>
        <v>1.0034843205574915</v>
      </c>
      <c r="N88" s="7">
        <f>L88-$D$3</f>
        <v>9.7786595064697068E-3</v>
      </c>
      <c r="O88" s="7">
        <f>(N88-$R$14)^2</f>
        <v>4.6665613368874685E-6</v>
      </c>
      <c r="P88" s="10">
        <f>(N88-$R$15)^2</f>
        <v>1.6399858081737721E-6</v>
      </c>
    </row>
    <row r="89" spans="1:16" x14ac:dyDescent="0.25">
      <c r="A89" s="4">
        <v>41639</v>
      </c>
      <c r="B89">
        <v>9.15</v>
      </c>
      <c r="C89">
        <f>(B89-B88)/B88</f>
        <v>1.6666666666666705E-2</v>
      </c>
      <c r="E89">
        <f>C89-$D$3</f>
        <v>2.2961005615644989E-2</v>
      </c>
      <c r="F89">
        <f>E89^2</f>
        <v>5.2720777888168075E-4</v>
      </c>
      <c r="J89" s="9">
        <v>41807</v>
      </c>
      <c r="K89" s="7">
        <v>8.8800000000000008</v>
      </c>
      <c r="L89" s="7">
        <v>2.7777777777777801E-2</v>
      </c>
      <c r="M89" s="7">
        <f>1+L89</f>
        <v>1.0277777777777779</v>
      </c>
      <c r="N89" s="7">
        <f>L89-$D$3</f>
        <v>3.4072116726756085E-2</v>
      </c>
      <c r="O89" s="7">
        <f>(N89-$R$14)^2</f>
        <v>4.8988007828799896E-4</v>
      </c>
      <c r="P89" s="10">
        <f>(N89-$R$15)^2</f>
        <v>5.2959070884632542E-4</v>
      </c>
    </row>
    <row r="90" spans="1:16" x14ac:dyDescent="0.25">
      <c r="A90" s="4">
        <v>41641</v>
      </c>
      <c r="B90">
        <v>8.8800000000000008</v>
      </c>
      <c r="C90">
        <f>(B90-B89)/B89</f>
        <v>-2.9508196721311428E-2</v>
      </c>
      <c r="E90">
        <f>C90-$D$3</f>
        <v>-2.3213857772333143E-2</v>
      </c>
      <c r="F90">
        <f>E90^2</f>
        <v>5.3888319267411189E-4</v>
      </c>
      <c r="J90" s="9">
        <v>41808</v>
      </c>
      <c r="K90" s="7">
        <v>9.0299999999999994</v>
      </c>
      <c r="L90" s="7">
        <v>1.689189189189173E-2</v>
      </c>
      <c r="M90" s="7">
        <f>1+L90</f>
        <v>1.0168918918918917</v>
      </c>
      <c r="N90" s="7">
        <f>L90-$D$3</f>
        <v>2.3186230840870015E-2</v>
      </c>
      <c r="O90" s="7">
        <f>(N90-$R$14)^2</f>
        <v>1.2650285534772956E-4</v>
      </c>
      <c r="P90" s="10">
        <f>(N90-$R$15)^2</f>
        <v>1.4706296548705949E-4</v>
      </c>
    </row>
    <row r="91" spans="1:16" x14ac:dyDescent="0.25">
      <c r="A91" s="4">
        <v>41642</v>
      </c>
      <c r="B91">
        <v>8.74</v>
      </c>
      <c r="C91">
        <f>(B91-B90)/B90</f>
        <v>-1.5765765765765827E-2</v>
      </c>
      <c r="E91">
        <f>C91-$D$3</f>
        <v>-9.4714268167875419E-3</v>
      </c>
      <c r="F91">
        <f>E91^2</f>
        <v>8.970792594576219E-5</v>
      </c>
      <c r="J91" s="9">
        <v>41809</v>
      </c>
      <c r="K91" s="7">
        <v>9.0299999999999994</v>
      </c>
      <c r="L91" s="7">
        <v>0</v>
      </c>
      <c r="M91" s="7">
        <f>1+L91</f>
        <v>1</v>
      </c>
      <c r="N91" s="7">
        <f>L91-$D$3</f>
        <v>6.2943389489782849E-3</v>
      </c>
      <c r="O91" s="7">
        <f>(N91-$R$14)^2</f>
        <v>3.1860866556196947E-5</v>
      </c>
      <c r="P91" s="10">
        <f>(N91-$R$15)^2</f>
        <v>2.2704651907429404E-5</v>
      </c>
    </row>
    <row r="92" spans="1:16" x14ac:dyDescent="0.25">
      <c r="A92" s="4">
        <v>41645</v>
      </c>
      <c r="B92">
        <v>8.67</v>
      </c>
      <c r="C92">
        <f>(B92-B91)/B91</f>
        <v>-8.0091533180778347E-3</v>
      </c>
      <c r="E92">
        <f>C92-$D$3</f>
        <v>-1.7148143690995498E-3</v>
      </c>
      <c r="F92">
        <f>E92^2</f>
        <v>2.9405883204702869E-6</v>
      </c>
      <c r="J92" s="9">
        <v>41810</v>
      </c>
      <c r="K92" s="7">
        <v>9</v>
      </c>
      <c r="L92" s="7">
        <v>-3.322259136212554E-3</v>
      </c>
      <c r="M92" s="7">
        <f>1+L92</f>
        <v>0.99667774086378746</v>
      </c>
      <c r="N92" s="7">
        <f>L92-$D$3</f>
        <v>2.9720798127657309E-3</v>
      </c>
      <c r="O92" s="7">
        <f>(N92-$R$14)^2</f>
        <v>8.0403541943722492E-5</v>
      </c>
      <c r="P92" s="10">
        <f>(N92-$R$15)^2</f>
        <v>6.5402787668857447E-5</v>
      </c>
    </row>
    <row r="93" spans="1:16" x14ac:dyDescent="0.25">
      <c r="A93" s="4">
        <v>41646</v>
      </c>
      <c r="B93">
        <v>8.19</v>
      </c>
      <c r="C93">
        <f>(B93-B92)/B92</f>
        <v>-5.5363321799308009E-2</v>
      </c>
      <c r="E93">
        <f>C93-$D$3</f>
        <v>-4.906898285032972E-2</v>
      </c>
      <c r="F93">
        <f>E93^2</f>
        <v>2.4077650779659523E-3</v>
      </c>
      <c r="J93" s="9">
        <v>41813</v>
      </c>
      <c r="K93" s="7">
        <v>8.69</v>
      </c>
      <c r="L93" s="7">
        <v>-3.44444444444445E-2</v>
      </c>
      <c r="M93" s="7">
        <f>1+L93</f>
        <v>0.9655555555555555</v>
      </c>
      <c r="N93" s="7">
        <f>L93-$D$3</f>
        <v>-2.8150105495466215E-2</v>
      </c>
      <c r="O93" s="7">
        <f>(N93-$R$14)^2</f>
        <v>1.6071269205519783E-3</v>
      </c>
      <c r="P93" s="10">
        <f>(N93-$R$15)^2</f>
        <v>1.5373758178464138E-3</v>
      </c>
    </row>
    <row r="94" spans="1:16" x14ac:dyDescent="0.25">
      <c r="A94" s="4">
        <v>41647</v>
      </c>
      <c r="B94">
        <v>7.37</v>
      </c>
      <c r="C94">
        <f>(B94-B93)/B93</f>
        <v>-0.10012210012210006</v>
      </c>
      <c r="E94">
        <f>C94-$D$3</f>
        <v>-9.3827761173121776E-2</v>
      </c>
      <c r="F94">
        <f>E94^2</f>
        <v>8.8036487667603781E-3</v>
      </c>
      <c r="J94" s="9">
        <v>41814</v>
      </c>
      <c r="K94" s="7">
        <v>8.5500000000000007</v>
      </c>
      <c r="L94" s="7">
        <v>-1.6110471806674201E-2</v>
      </c>
      <c r="M94" s="7">
        <f>1+L94</f>
        <v>0.98388952819332576</v>
      </c>
      <c r="N94" s="7">
        <f>L94-$D$3</f>
        <v>-9.816132857695916E-3</v>
      </c>
      <c r="O94" s="7">
        <f>(N94-$R$14)^2</f>
        <v>4.7328067262005982E-4</v>
      </c>
      <c r="P94" s="10">
        <f>(N94-$R$15)^2</f>
        <v>4.3578281241965212E-4</v>
      </c>
    </row>
    <row r="95" spans="1:16" x14ac:dyDescent="0.25">
      <c r="A95" s="4">
        <v>41648</v>
      </c>
      <c r="B95">
        <v>7.64</v>
      </c>
      <c r="C95">
        <f>(B95-B94)/B94</f>
        <v>3.663500678426046E-2</v>
      </c>
      <c r="E95">
        <f>C95-$D$3</f>
        <v>4.2929345733238741E-2</v>
      </c>
      <c r="F95">
        <f>E95^2</f>
        <v>1.8429287250839434E-3</v>
      </c>
      <c r="J95" s="9">
        <v>41815</v>
      </c>
      <c r="K95" s="7">
        <v>8.5500000000000007</v>
      </c>
      <c r="L95" s="7">
        <v>0</v>
      </c>
      <c r="M95" s="7">
        <f>1+L95</f>
        <v>1</v>
      </c>
      <c r="N95" s="7">
        <f>L95-$D$3</f>
        <v>6.2943389489782849E-3</v>
      </c>
      <c r="O95" s="7">
        <f>(N95-$R$14)^2</f>
        <v>3.1860866556196947E-5</v>
      </c>
      <c r="P95" s="10">
        <f>(N95-$R$15)^2</f>
        <v>2.2704651907429404E-5</v>
      </c>
    </row>
    <row r="96" spans="1:16" x14ac:dyDescent="0.25">
      <c r="A96" s="4">
        <v>41649</v>
      </c>
      <c r="B96">
        <v>7.34</v>
      </c>
      <c r="C96">
        <f>(B96-B95)/B95</f>
        <v>-3.9267015706806262E-2</v>
      </c>
      <c r="E96">
        <f>C96-$D$3</f>
        <v>-3.2972676757827973E-2</v>
      </c>
      <c r="F96">
        <f>E96^2</f>
        <v>1.0871974125762091E-3</v>
      </c>
      <c r="J96" s="9">
        <v>41816</v>
      </c>
      <c r="K96" s="7">
        <v>8.74</v>
      </c>
      <c r="L96" s="7">
        <v>2.2222222222222161E-2</v>
      </c>
      <c r="M96" s="7">
        <f>1+L96</f>
        <v>1.0222222222222221</v>
      </c>
      <c r="N96" s="7">
        <f>L96-$D$3</f>
        <v>2.8516561171200445E-2</v>
      </c>
      <c r="O96" s="7">
        <f>(N96-$R$14)^2</f>
        <v>2.7481944581817891E-4</v>
      </c>
      <c r="P96" s="10">
        <f>(N96-$R$15)^2</f>
        <v>3.0475670733508644E-4</v>
      </c>
    </row>
    <row r="97" spans="1:16" x14ac:dyDescent="0.25">
      <c r="A97" s="4">
        <v>41652</v>
      </c>
      <c r="B97">
        <v>6.72</v>
      </c>
      <c r="C97">
        <f>(B97-B96)/B96</f>
        <v>-8.4468664850136252E-2</v>
      </c>
      <c r="E97">
        <f>C97-$D$3</f>
        <v>-7.8174325901157971E-2</v>
      </c>
      <c r="F97">
        <f>E97^2</f>
        <v>6.1112252301004583E-3</v>
      </c>
      <c r="J97" s="9">
        <v>41817</v>
      </c>
      <c r="K97" s="7">
        <v>8.9499999999999993</v>
      </c>
      <c r="L97" s="7">
        <v>2.4027459954233304E-2</v>
      </c>
      <c r="M97" s="7">
        <f>1+L97</f>
        <v>1.0240274599542334</v>
      </c>
      <c r="N97" s="7">
        <f>L97-$D$3</f>
        <v>3.0321798903211589E-2</v>
      </c>
      <c r="O97" s="7">
        <f>(N97-$R$14)^2</f>
        <v>3.3793163288892733E-4</v>
      </c>
      <c r="P97" s="10">
        <f>(N97-$R$15)^2</f>
        <v>3.7104468022707395E-4</v>
      </c>
    </row>
    <row r="98" spans="1:16" x14ac:dyDescent="0.25">
      <c r="A98" s="4">
        <v>41653</v>
      </c>
      <c r="B98">
        <v>6.93</v>
      </c>
      <c r="C98">
        <f>(B98-B97)/B97</f>
        <v>3.1249999999999997E-2</v>
      </c>
      <c r="E98">
        <f>C98-$D$3</f>
        <v>3.7544338948978281E-2</v>
      </c>
      <c r="F98">
        <f>E98^2</f>
        <v>1.4095773871157676E-3</v>
      </c>
      <c r="J98" s="9">
        <v>41820</v>
      </c>
      <c r="K98" s="7">
        <v>9.0500000000000007</v>
      </c>
      <c r="L98" s="7">
        <v>1.1173184357542059E-2</v>
      </c>
      <c r="M98" s="7">
        <f>1+L98</f>
        <v>1.011173184357542</v>
      </c>
      <c r="N98" s="7">
        <f>L98-$D$3</f>
        <v>1.7467523306520343E-2</v>
      </c>
      <c r="O98" s="7">
        <f>(N98-$R$14)^2</f>
        <v>3.056587440099149E-5</v>
      </c>
      <c r="P98" s="10">
        <f>(N98-$R$15)^2</f>
        <v>4.1065597489155917E-5</v>
      </c>
    </row>
    <row r="99" spans="1:16" x14ac:dyDescent="0.25">
      <c r="A99" s="4">
        <v>41654</v>
      </c>
      <c r="B99">
        <v>7.01</v>
      </c>
      <c r="C99">
        <f>(B99-B98)/B98</f>
        <v>1.1544011544011554E-2</v>
      </c>
      <c r="E99">
        <f>C99-$D$3</f>
        <v>1.7838350492989839E-2</v>
      </c>
      <c r="F99">
        <f>E99^2</f>
        <v>3.1820674831075084E-4</v>
      </c>
      <c r="J99" s="9">
        <v>41821</v>
      </c>
      <c r="K99" s="7">
        <v>9.07</v>
      </c>
      <c r="L99" s="7">
        <v>2.2099447513811684E-3</v>
      </c>
      <c r="M99" s="7">
        <f>1+L99</f>
        <v>1.0022099447513813</v>
      </c>
      <c r="N99" s="7">
        <f>L99-$D$3</f>
        <v>8.5042837003594524E-3</v>
      </c>
      <c r="O99" s="7">
        <f>(N99-$R$14)^2</f>
        <v>1.1796465663265277E-5</v>
      </c>
      <c r="P99" s="10">
        <f>(N99-$R$15)^2</f>
        <v>6.5280000254487822E-6</v>
      </c>
    </row>
    <row r="100" spans="1:16" x14ac:dyDescent="0.25">
      <c r="A100" s="4">
        <v>41655</v>
      </c>
      <c r="B100">
        <v>6.9</v>
      </c>
      <c r="C100">
        <f>(B100-B99)/B99</f>
        <v>-1.5691868758915754E-2</v>
      </c>
      <c r="E100">
        <f>C100-$D$3</f>
        <v>-9.3975298099374695E-3</v>
      </c>
      <c r="F100">
        <f>E100^2</f>
        <v>8.8313566528663371E-5</v>
      </c>
      <c r="J100" s="9">
        <v>41822</v>
      </c>
      <c r="K100" s="7">
        <v>9.36</v>
      </c>
      <c r="L100" s="7">
        <v>3.1973539140021955E-2</v>
      </c>
      <c r="M100" s="7">
        <f>1+L100</f>
        <v>1.031973539140022</v>
      </c>
      <c r="N100" s="7">
        <f>L100-$D$3</f>
        <v>3.8267878089000243E-2</v>
      </c>
      <c r="O100" s="7">
        <f>(N100-$R$14)^2</f>
        <v>6.9321603364889788E-4</v>
      </c>
      <c r="P100" s="10">
        <f>(N100-$R$15)^2</f>
        <v>7.4030787456375318E-4</v>
      </c>
    </row>
    <row r="101" spans="1:16" x14ac:dyDescent="0.25">
      <c r="A101" s="4">
        <v>41656</v>
      </c>
      <c r="B101">
        <v>6.52</v>
      </c>
      <c r="C101">
        <f>(B101-B100)/B100</f>
        <v>-5.5072463768116052E-2</v>
      </c>
      <c r="E101">
        <f>C101-$D$3</f>
        <v>-4.8778124819137764E-2</v>
      </c>
      <c r="F101">
        <f>E101^2</f>
        <v>2.3793054608713836E-3</v>
      </c>
      <c r="J101" s="9">
        <v>41823</v>
      </c>
      <c r="K101" s="7">
        <v>9.25</v>
      </c>
      <c r="L101" s="7">
        <v>-1.1752136752136691E-2</v>
      </c>
      <c r="M101" s="7">
        <f>1+L101</f>
        <v>0.98824786324786329</v>
      </c>
      <c r="N101" s="7">
        <f>L101-$D$3</f>
        <v>-5.4577978031584064E-3</v>
      </c>
      <c r="O101" s="7">
        <f>(N101-$R$14)^2</f>
        <v>3.0264446910241991E-4</v>
      </c>
      <c r="P101" s="10">
        <f>(N101-$R$15)^2</f>
        <v>2.7281381994295875E-4</v>
      </c>
    </row>
    <row r="102" spans="1:16" x14ac:dyDescent="0.25">
      <c r="A102" s="4">
        <v>41660</v>
      </c>
      <c r="B102">
        <v>6.49</v>
      </c>
      <c r="C102">
        <f>(B102-B101)/B101</f>
        <v>-4.601226993864933E-3</v>
      </c>
      <c r="E102">
        <f>C102-$D$3</f>
        <v>1.6931119551133519E-3</v>
      </c>
      <c r="F102">
        <f>E102^2</f>
        <v>2.8666280925477568E-6</v>
      </c>
      <c r="J102" s="9">
        <v>41827</v>
      </c>
      <c r="K102" s="7">
        <v>9.07</v>
      </c>
      <c r="L102" s="7">
        <v>-1.9459459459459427E-2</v>
      </c>
      <c r="M102" s="7">
        <f>1+L102</f>
        <v>0.98054054054054052</v>
      </c>
      <c r="N102" s="7">
        <f>L102-$D$3</f>
        <v>-1.3165120510481142E-2</v>
      </c>
      <c r="O102" s="7">
        <f>(N102-$R$14)^2</f>
        <v>6.3021094338653412E-4</v>
      </c>
      <c r="P102" s="10">
        <f>(N102-$R$15)^2</f>
        <v>5.868215225818779E-4</v>
      </c>
    </row>
    <row r="103" spans="1:16" x14ac:dyDescent="0.25">
      <c r="A103" s="4">
        <v>41661</v>
      </c>
      <c r="B103">
        <v>6.75</v>
      </c>
      <c r="C103">
        <f>(B103-B102)/B102</f>
        <v>4.006163328197223E-2</v>
      </c>
      <c r="E103">
        <f>C103-$D$3</f>
        <v>4.6355972230950518E-2</v>
      </c>
      <c r="F103">
        <f>E103^2</f>
        <v>2.1488761614766555E-3</v>
      </c>
      <c r="J103" s="9">
        <v>41828</v>
      </c>
      <c r="K103" s="7">
        <v>8.76</v>
      </c>
      <c r="L103" s="7">
        <v>-3.4178610804851212E-2</v>
      </c>
      <c r="M103" s="7">
        <f>1+L103</f>
        <v>0.96582138919514882</v>
      </c>
      <c r="N103" s="7">
        <f>L103-$D$3</f>
        <v>-2.7884271855872927E-2</v>
      </c>
      <c r="O103" s="7">
        <f>(N103-$R$14)^2</f>
        <v>1.5858835851546658E-3</v>
      </c>
      <c r="P103" s="10">
        <f>(N103-$R$15)^2</f>
        <v>1.5166001386965077E-3</v>
      </c>
    </row>
    <row r="104" spans="1:16" x14ac:dyDescent="0.25">
      <c r="A104" s="4">
        <v>41662</v>
      </c>
      <c r="B104">
        <v>6.84</v>
      </c>
      <c r="C104">
        <f>(B104-B103)/B103</f>
        <v>1.3333333333333312E-2</v>
      </c>
      <c r="E104">
        <f>C104-$D$3</f>
        <v>1.9627672282311596E-2</v>
      </c>
      <c r="F104">
        <f>E104^2</f>
        <v>3.8524551922182291E-4</v>
      </c>
      <c r="J104" s="9">
        <v>41829</v>
      </c>
      <c r="K104" s="7">
        <v>8.94</v>
      </c>
      <c r="L104" s="7">
        <v>2.054794520547942E-2</v>
      </c>
      <c r="M104" s="7">
        <f>1+L104</f>
        <v>1.0205479452054793</v>
      </c>
      <c r="N104" s="7">
        <f>L104-$D$3</f>
        <v>2.6842284154457705E-2</v>
      </c>
      <c r="O104" s="7">
        <f>(N104-$R$14)^2</f>
        <v>2.2211139498180916E-4</v>
      </c>
      <c r="P104" s="10">
        <f>(N104-$R$15)^2</f>
        <v>2.4910325760952207E-4</v>
      </c>
    </row>
    <row r="105" spans="1:16" x14ac:dyDescent="0.25">
      <c r="A105" s="4">
        <v>41663</v>
      </c>
      <c r="B105">
        <v>6.7</v>
      </c>
      <c r="C105">
        <f>(B105-B104)/B104</f>
        <v>-2.0467836257309895E-2</v>
      </c>
      <c r="E105">
        <f>C105-$D$3</f>
        <v>-1.417349730833161E-2</v>
      </c>
      <c r="F105">
        <f>E105^2</f>
        <v>2.0088802594928342E-4</v>
      </c>
      <c r="J105" s="9">
        <v>41830</v>
      </c>
      <c r="K105" s="7">
        <v>8.74</v>
      </c>
      <c r="L105" s="7">
        <v>-2.2371364653243769E-2</v>
      </c>
      <c r="M105" s="7">
        <f>1+L105</f>
        <v>0.97762863534675626</v>
      </c>
      <c r="N105" s="7">
        <f>L105-$D$3</f>
        <v>-1.6077025704265484E-2</v>
      </c>
      <c r="O105" s="7">
        <f>(N105-$R$14)^2</f>
        <v>7.8489108598967796E-4</v>
      </c>
      <c r="P105" s="10">
        <f>(N105-$R$15)^2</f>
        <v>7.3637902285197563E-4</v>
      </c>
    </row>
    <row r="106" spans="1:16" x14ac:dyDescent="0.25">
      <c r="A106" s="4">
        <v>41666</v>
      </c>
      <c r="B106">
        <v>6.51</v>
      </c>
      <c r="C106">
        <f>(B106-B105)/B105</f>
        <v>-2.8358208955223937E-2</v>
      </c>
      <c r="E106">
        <f>C106-$D$3</f>
        <v>-2.2063870006245653E-2</v>
      </c>
      <c r="F106">
        <f>E106^2</f>
        <v>4.8681435965250653E-4</v>
      </c>
      <c r="J106" s="9">
        <v>41831</v>
      </c>
      <c r="K106" s="7">
        <v>8.75</v>
      </c>
      <c r="L106" s="7">
        <v>1.144164759725376E-3</v>
      </c>
      <c r="M106" s="7">
        <f>1+L106</f>
        <v>1.0011441647597255</v>
      </c>
      <c r="N106" s="7">
        <f>L106-$D$3</f>
        <v>7.4385037087036608E-3</v>
      </c>
      <c r="O106" s="7">
        <f>(N106-$R$14)^2</f>
        <v>2.0253405005044368E-5</v>
      </c>
      <c r="P106" s="10">
        <f>(N106-$R$15)^2</f>
        <v>1.3110012355653659E-5</v>
      </c>
    </row>
    <row r="107" spans="1:16" x14ac:dyDescent="0.25">
      <c r="A107" s="4">
        <v>41667</v>
      </c>
      <c r="B107">
        <v>6.42</v>
      </c>
      <c r="C107">
        <f>(B107-B106)/B106</f>
        <v>-1.3824884792626706E-2</v>
      </c>
      <c r="E107">
        <f>C107-$D$3</f>
        <v>-7.5305458436484216E-3</v>
      </c>
      <c r="F107">
        <f>E107^2</f>
        <v>5.6709120703290518E-5</v>
      </c>
      <c r="J107" s="9">
        <v>41834</v>
      </c>
      <c r="K107" s="7">
        <v>8.61</v>
      </c>
      <c r="L107" s="7">
        <v>-1.6000000000000066E-2</v>
      </c>
      <c r="M107" s="7">
        <f>1+L107</f>
        <v>0.98399999999999999</v>
      </c>
      <c r="N107" s="7">
        <f>L107-$D$3</f>
        <v>-9.7056610510217814E-3</v>
      </c>
      <c r="O107" s="7">
        <f>(N107-$R$14)^2</f>
        <v>4.6848624504312685E-4</v>
      </c>
      <c r="P107" s="10">
        <f>(N107-$R$15)^2</f>
        <v>4.3118272755507311E-4</v>
      </c>
    </row>
    <row r="108" spans="1:16" x14ac:dyDescent="0.25">
      <c r="A108" s="4">
        <v>41668</v>
      </c>
      <c r="B108">
        <v>6.29</v>
      </c>
      <c r="C108">
        <f>(B108-B107)/B107</f>
        <v>-2.0249221183800608E-2</v>
      </c>
      <c r="E108">
        <f>C108-$D$3</f>
        <v>-1.3954882234822323E-2</v>
      </c>
      <c r="F108">
        <f>E108^2</f>
        <v>1.9473873818775966E-4</v>
      </c>
      <c r="J108" s="9">
        <v>41835</v>
      </c>
      <c r="K108" s="7">
        <v>8.5500000000000007</v>
      </c>
      <c r="L108" s="7">
        <v>-6.9686411149824301E-3</v>
      </c>
      <c r="M108" s="7">
        <f>1+L108</f>
        <v>0.99303135888501759</v>
      </c>
      <c r="N108" s="7">
        <f>L108-$D$3</f>
        <v>-6.7430216600414521E-4</v>
      </c>
      <c r="O108" s="7">
        <f>(N108-$R$14)^2</f>
        <v>1.5909241547894945E-4</v>
      </c>
      <c r="P108" s="10">
        <f>(N108-$R$15)^2</f>
        <v>1.3767692259007499E-4</v>
      </c>
    </row>
    <row r="109" spans="1:16" x14ac:dyDescent="0.25">
      <c r="A109" s="4">
        <v>41669</v>
      </c>
      <c r="B109">
        <v>5.77</v>
      </c>
      <c r="C109">
        <f>(B109-B108)/B108</f>
        <v>-8.2670906200318042E-2</v>
      </c>
      <c r="E109">
        <f>C109-$D$3</f>
        <v>-7.6376567251339761E-2</v>
      </c>
      <c r="F109">
        <f>E109^2</f>
        <v>5.8333800250984251E-3</v>
      </c>
      <c r="J109" s="9">
        <v>41836</v>
      </c>
      <c r="K109" s="7">
        <v>8.6999999999999993</v>
      </c>
      <c r="L109" s="7">
        <v>1.754385964912264E-2</v>
      </c>
      <c r="M109" s="7">
        <f>1+L109</f>
        <v>1.0175438596491226</v>
      </c>
      <c r="N109" s="7">
        <f>L109-$D$3</f>
        <v>2.3838198598100924E-2</v>
      </c>
      <c r="O109" s="7">
        <f>(N109-$R$14)^2</f>
        <v>1.4159373486654142E-4</v>
      </c>
      <c r="P109" s="10">
        <f>(N109-$R$15)^2</f>
        <v>1.6330079087488564E-4</v>
      </c>
    </row>
    <row r="110" spans="1:16" x14ac:dyDescent="0.25">
      <c r="A110" s="4">
        <v>41670</v>
      </c>
      <c r="B110">
        <v>5.92</v>
      </c>
      <c r="C110">
        <f>(B110-B109)/B109</f>
        <v>2.5996533795493999E-2</v>
      </c>
      <c r="E110">
        <f>C110-$D$3</f>
        <v>3.2290872744472288E-2</v>
      </c>
      <c r="F110">
        <f>E110^2</f>
        <v>1.0427004625997033E-3</v>
      </c>
      <c r="J110" s="9">
        <v>41837</v>
      </c>
      <c r="K110" s="7">
        <v>8.56</v>
      </c>
      <c r="L110" s="7">
        <v>-1.6091954022988367E-2</v>
      </c>
      <c r="M110" s="7">
        <f>1+L110</f>
        <v>0.98390804597701165</v>
      </c>
      <c r="N110" s="7">
        <f>L110-$D$3</f>
        <v>-9.7976150740100819E-3</v>
      </c>
      <c r="O110" s="7">
        <f>(N110-$R$14)^2</f>
        <v>4.7247530620894994E-4</v>
      </c>
      <c r="P110" s="10">
        <f>(N110-$R$15)^2</f>
        <v>4.3501002261262466E-4</v>
      </c>
    </row>
    <row r="111" spans="1:16" x14ac:dyDescent="0.25">
      <c r="A111" s="4">
        <v>41673</v>
      </c>
      <c r="B111">
        <v>5.68</v>
      </c>
      <c r="C111">
        <f>(B111-B110)/B110</f>
        <v>-4.0540540540540577E-2</v>
      </c>
      <c r="E111">
        <f>C111-$D$3</f>
        <v>-3.4246201591562289E-2</v>
      </c>
      <c r="F111">
        <f>E111^2</f>
        <v>1.1728023234499234E-3</v>
      </c>
      <c r="J111" s="9">
        <v>41838</v>
      </c>
      <c r="K111" s="7">
        <v>8.58</v>
      </c>
      <c r="L111" s="7">
        <v>2.3364485981307911E-3</v>
      </c>
      <c r="M111" s="7">
        <f>1+L111</f>
        <v>1.0023364485981308</v>
      </c>
      <c r="N111" s="7">
        <f>L111-$D$3</f>
        <v>8.6307875471090759E-3</v>
      </c>
      <c r="O111" s="7">
        <f>(N111-$R$14)^2</f>
        <v>1.0943489085865259E-5</v>
      </c>
      <c r="P111" s="10">
        <f>(N111-$R$15)^2</f>
        <v>5.8975698283485332E-6</v>
      </c>
    </row>
    <row r="112" spans="1:16" x14ac:dyDescent="0.25">
      <c r="A112" s="4">
        <v>41674</v>
      </c>
      <c r="B112">
        <v>5.08</v>
      </c>
      <c r="C112">
        <f>(B112-B111)/B111</f>
        <v>-0.10563380281690135</v>
      </c>
      <c r="E112">
        <f>C112-$D$3</f>
        <v>-9.933946386792307E-2</v>
      </c>
      <c r="F112">
        <f>E112^2</f>
        <v>9.8683290815663929E-3</v>
      </c>
      <c r="J112" s="9">
        <v>41841</v>
      </c>
      <c r="K112" s="7">
        <v>8.66</v>
      </c>
      <c r="L112" s="7">
        <v>9.3240093240093327E-3</v>
      </c>
      <c r="M112" s="7">
        <f>1+L112</f>
        <v>1.0093240093240092</v>
      </c>
      <c r="N112" s="7">
        <f>L112-$D$3</f>
        <v>1.5618348272987618E-2</v>
      </c>
      <c r="O112" s="7">
        <f>(N112-$R$14)^2</f>
        <v>1.3538471857608472E-5</v>
      </c>
      <c r="P112" s="10">
        <f>(N112-$R$15)^2</f>
        <v>2.0785114341292102E-5</v>
      </c>
    </row>
    <row r="113" spans="1:16" x14ac:dyDescent="0.25">
      <c r="A113" s="4">
        <v>41675</v>
      </c>
      <c r="B113">
        <v>5.22</v>
      </c>
      <c r="C113">
        <f>(B113-B112)/B112</f>
        <v>2.7559055118110173E-2</v>
      </c>
      <c r="E113">
        <f>C113-$D$3</f>
        <v>3.3853394067088455E-2</v>
      </c>
      <c r="F113">
        <f>E113^2</f>
        <v>1.1460522898615799E-3</v>
      </c>
      <c r="J113" s="9">
        <v>41842</v>
      </c>
      <c r="K113" s="7">
        <v>8.65</v>
      </c>
      <c r="L113" s="7">
        <v>-1.1547344110854256E-3</v>
      </c>
      <c r="M113" s="7">
        <f>1+L113</f>
        <v>0.99884526558891462</v>
      </c>
      <c r="N113" s="7">
        <f>L113-$D$3</f>
        <v>5.1396045378928595E-3</v>
      </c>
      <c r="O113" s="7">
        <f>(N113-$R$14)^2</f>
        <v>4.623017436972824E-5</v>
      </c>
      <c r="P113" s="10">
        <f>(N113-$R$15)^2</f>
        <v>3.5042543522975306E-5</v>
      </c>
    </row>
    <row r="114" spans="1:16" x14ac:dyDescent="0.25">
      <c r="A114" s="4">
        <v>41676</v>
      </c>
      <c r="B114">
        <v>5.66</v>
      </c>
      <c r="C114">
        <f>(B114-B113)/B113</f>
        <v>8.4291187739463674E-2</v>
      </c>
      <c r="E114">
        <f>C114-$D$3</f>
        <v>9.0585526688441956E-2</v>
      </c>
      <c r="F114">
        <f>E114^2</f>
        <v>8.2057376454224302E-3</v>
      </c>
      <c r="J114" s="9">
        <v>41843</v>
      </c>
      <c r="K114" s="7">
        <v>8.77</v>
      </c>
      <c r="L114" s="7">
        <v>1.3872832369942106E-2</v>
      </c>
      <c r="M114" s="7">
        <f>1+L114</f>
        <v>1.0138728323699422</v>
      </c>
      <c r="N114" s="7">
        <f>L114-$D$3</f>
        <v>2.0167171318920391E-2</v>
      </c>
      <c r="O114" s="7">
        <f>(N114-$R$14)^2</f>
        <v>6.7704744676555027E-5</v>
      </c>
      <c r="P114" s="10">
        <f>(N114-$R$15)^2</f>
        <v>8.2953705900000782E-5</v>
      </c>
    </row>
    <row r="115" spans="1:16" x14ac:dyDescent="0.25">
      <c r="A115" s="4">
        <v>41677</v>
      </c>
      <c r="B115">
        <v>5.51</v>
      </c>
      <c r="C115">
        <f>(B115-B114)/B114</f>
        <v>-2.650176678445236E-2</v>
      </c>
      <c r="E115">
        <f>C115-$D$3</f>
        <v>-2.0207427835474075E-2</v>
      </c>
      <c r="F115">
        <f>E115^2</f>
        <v>4.0834013972589246E-4</v>
      </c>
      <c r="J115" s="9">
        <v>41844</v>
      </c>
      <c r="K115" s="7">
        <v>9.06</v>
      </c>
      <c r="L115" s="7">
        <v>3.3067274800456209E-2</v>
      </c>
      <c r="M115" s="7">
        <f>1+L115</f>
        <v>1.0330672748004561</v>
      </c>
      <c r="N115" s="7">
        <f>L115-$D$3</f>
        <v>3.936161374943449E-2</v>
      </c>
      <c r="O115" s="7">
        <f>(N115-$R$14)^2</f>
        <v>7.5200621513735622E-4</v>
      </c>
      <c r="P115" s="10">
        <f>(N115-$R$15)^2</f>
        <v>8.0102216285598464E-4</v>
      </c>
    </row>
    <row r="116" spans="1:16" x14ac:dyDescent="0.25">
      <c r="A116" s="4">
        <v>41680</v>
      </c>
      <c r="B116">
        <v>5.71</v>
      </c>
      <c r="C116">
        <f>(B116-B115)/B115</f>
        <v>3.6297640653357569E-2</v>
      </c>
      <c r="E116">
        <f>C116-$D$3</f>
        <v>4.259197960233585E-2</v>
      </c>
      <c r="F116">
        <f>E116^2</f>
        <v>1.814076726445793E-3</v>
      </c>
      <c r="J116" s="9">
        <v>41845</v>
      </c>
      <c r="K116" s="7">
        <v>9.19</v>
      </c>
      <c r="L116" s="7">
        <v>1.4348785871964569E-2</v>
      </c>
      <c r="M116" s="7">
        <f>1+L116</f>
        <v>1.0143487858719646</v>
      </c>
      <c r="N116" s="7">
        <f>L116-$D$3</f>
        <v>2.0643124820942854E-2</v>
      </c>
      <c r="O116" s="7">
        <f>(N116-$R$14)^2</f>
        <v>7.5763842621219923E-5</v>
      </c>
      <c r="P116" s="10">
        <f>(N116-$R$15)^2</f>
        <v>9.1850104304593496E-5</v>
      </c>
    </row>
    <row r="117" spans="1:16" x14ac:dyDescent="0.25">
      <c r="A117" s="4">
        <v>41681</v>
      </c>
      <c r="B117">
        <v>5.99</v>
      </c>
      <c r="C117">
        <f>(B117-B116)/B116</f>
        <v>4.9036777583187433E-2</v>
      </c>
      <c r="E117">
        <f>C117-$D$3</f>
        <v>5.5331116532165714E-2</v>
      </c>
      <c r="F117">
        <f>E117^2</f>
        <v>3.061532456696102E-3</v>
      </c>
      <c r="J117" s="9">
        <v>41848</v>
      </c>
      <c r="K117" s="7">
        <v>9.2200000000000006</v>
      </c>
      <c r="L117" s="7">
        <v>3.2644178454843457E-3</v>
      </c>
      <c r="M117" s="7">
        <f>1+L117</f>
        <v>1.0032644178454844</v>
      </c>
      <c r="N117" s="7">
        <f>L117-$D$3</f>
        <v>9.5587567944626309E-3</v>
      </c>
      <c r="O117" s="7">
        <f>(N117-$R$14)^2</f>
        <v>5.6649961211080329E-6</v>
      </c>
      <c r="P117" s="10">
        <f>(N117-$R$15)^2</f>
        <v>2.2515663280166179E-6</v>
      </c>
    </row>
    <row r="118" spans="1:16" x14ac:dyDescent="0.25">
      <c r="A118" s="4">
        <v>41682</v>
      </c>
      <c r="B118">
        <v>5.96</v>
      </c>
      <c r="C118">
        <f>(B118-B117)/B117</f>
        <v>-5.0083472454090566E-3</v>
      </c>
      <c r="E118">
        <f>C118-$D$3</f>
        <v>1.2859917035692283E-3</v>
      </c>
      <c r="F118">
        <f>E118^2</f>
        <v>1.6537746616488859E-6</v>
      </c>
      <c r="J118" s="9">
        <v>41849</v>
      </c>
      <c r="K118" s="7">
        <v>9.23</v>
      </c>
      <c r="L118" s="7">
        <v>1.0845986984815387E-3</v>
      </c>
      <c r="M118" s="7">
        <f>1+L118</f>
        <v>1.0010845986984815</v>
      </c>
      <c r="N118" s="7">
        <f>L118-$D$3</f>
        <v>7.3789376474598239E-3</v>
      </c>
      <c r="O118" s="7">
        <f>(N118-$R$14)^2</f>
        <v>2.0793092741716259E-5</v>
      </c>
      <c r="P118" s="10">
        <f>(N118-$R$15)^2</f>
        <v>1.3544911094527189E-5</v>
      </c>
    </row>
    <row r="119" spans="1:16" x14ac:dyDescent="0.25">
      <c r="A119" s="4">
        <v>41683</v>
      </c>
      <c r="B119">
        <v>5.99</v>
      </c>
      <c r="C119">
        <f>(B119-B118)/B118</f>
        <v>5.0335570469799079E-3</v>
      </c>
      <c r="E119">
        <f>C119-$D$3</f>
        <v>1.1327895995958192E-2</v>
      </c>
      <c r="F119">
        <f>E119^2</f>
        <v>1.2832122769524564E-4</v>
      </c>
      <c r="J119" s="9">
        <v>41850</v>
      </c>
      <c r="K119" s="7">
        <v>9.3800000000000008</v>
      </c>
      <c r="L119" s="7">
        <v>1.6251354279523331E-2</v>
      </c>
      <c r="M119" s="7">
        <f>1+L119</f>
        <v>1.0162513542795233</v>
      </c>
      <c r="N119" s="7">
        <f>L119-$D$3</f>
        <v>2.2545693228501616E-2</v>
      </c>
      <c r="O119" s="7">
        <f>(N119-$R$14)^2</f>
        <v>1.1250444387077545E-4</v>
      </c>
      <c r="P119" s="10">
        <f>(N119-$R$15)^2</f>
        <v>1.3193771612539994E-4</v>
      </c>
    </row>
    <row r="120" spans="1:16" x14ac:dyDescent="0.25">
      <c r="A120" s="4">
        <v>41684</v>
      </c>
      <c r="B120">
        <v>6.14</v>
      </c>
      <c r="C120">
        <f>(B120-B119)/B119</f>
        <v>2.5041736227044985E-2</v>
      </c>
      <c r="E120">
        <f>C120-$D$3</f>
        <v>3.133607517602327E-2</v>
      </c>
      <c r="F120">
        <f>E120^2</f>
        <v>9.8194960743738183E-4</v>
      </c>
      <c r="J120" s="9">
        <v>41851</v>
      </c>
      <c r="K120" s="7">
        <v>9.3800000000000008</v>
      </c>
      <c r="L120" s="7">
        <v>0</v>
      </c>
      <c r="M120" s="7">
        <f>1+L120</f>
        <v>1</v>
      </c>
      <c r="N120" s="7">
        <f>L120-$D$3</f>
        <v>6.2943389489782849E-3</v>
      </c>
      <c r="O120" s="7">
        <f>(N120-$R$14)^2</f>
        <v>3.1860866556196947E-5</v>
      </c>
      <c r="P120" s="10">
        <f>(N120-$R$15)^2</f>
        <v>2.2704651907429404E-5</v>
      </c>
    </row>
    <row r="121" spans="1:16" x14ac:dyDescent="0.25">
      <c r="A121" s="4">
        <v>41688</v>
      </c>
      <c r="B121">
        <v>6.11</v>
      </c>
      <c r="C121">
        <f>(B121-B120)/B120</f>
        <v>-4.8859934853419159E-3</v>
      </c>
      <c r="E121">
        <f>C121-$D$3</f>
        <v>1.408345463636369E-3</v>
      </c>
      <c r="F121">
        <f>E121^2</f>
        <v>1.983436944945139E-6</v>
      </c>
      <c r="J121" s="9">
        <v>41852</v>
      </c>
      <c r="K121" s="7">
        <v>9.6300000000000008</v>
      </c>
      <c r="L121" s="7">
        <v>2.6652452025586353E-2</v>
      </c>
      <c r="M121" s="7">
        <f>1+L121</f>
        <v>1.0266524520255864</v>
      </c>
      <c r="N121" s="7">
        <f>L121-$D$3</f>
        <v>3.2946790974564641E-2</v>
      </c>
      <c r="O121" s="7">
        <f>(N121-$R$14)^2</f>
        <v>4.4133223836199161E-4</v>
      </c>
      <c r="P121" s="10">
        <f>(N121-$R$15)^2</f>
        <v>4.7906318862408185E-4</v>
      </c>
    </row>
    <row r="122" spans="1:16" x14ac:dyDescent="0.25">
      <c r="A122" s="4">
        <v>41689</v>
      </c>
      <c r="B122">
        <v>6</v>
      </c>
      <c r="C122">
        <f>(B122-B121)/B121</f>
        <v>-1.8003273322422311E-2</v>
      </c>
      <c r="E122">
        <f>C122-$D$3</f>
        <v>-1.1708934373444026E-2</v>
      </c>
      <c r="F122">
        <f>E122^2</f>
        <v>1.3709914416161907E-4</v>
      </c>
      <c r="J122" s="9">
        <v>41855</v>
      </c>
      <c r="K122" s="7">
        <v>9.24</v>
      </c>
      <c r="L122" s="7">
        <v>-4.0498442367601299E-2</v>
      </c>
      <c r="M122" s="7">
        <f>1+L122</f>
        <v>0.95950155763239875</v>
      </c>
      <c r="N122" s="7">
        <f>L122-$D$3</f>
        <v>-3.4204103418623011E-2</v>
      </c>
      <c r="O122" s="7">
        <f>(N122-$R$14)^2</f>
        <v>2.1291751058068074E-3</v>
      </c>
      <c r="P122" s="10">
        <f>(N122-$R$15)^2</f>
        <v>2.048773771043024E-3</v>
      </c>
    </row>
    <row r="123" spans="1:16" x14ac:dyDescent="0.25">
      <c r="A123" s="4">
        <v>41690</v>
      </c>
      <c r="B123">
        <v>5.65</v>
      </c>
      <c r="C123">
        <f>(B123-B122)/B122</f>
        <v>-5.8333333333333272E-2</v>
      </c>
      <c r="E123">
        <f>C123-$D$3</f>
        <v>-5.2038994384354983E-2</v>
      </c>
      <c r="F123">
        <f>E123^2</f>
        <v>2.7080569365349294E-3</v>
      </c>
      <c r="J123" s="9">
        <v>41856</v>
      </c>
      <c r="K123" s="7">
        <v>9.08</v>
      </c>
      <c r="L123" s="7">
        <v>-1.731601731601733E-2</v>
      </c>
      <c r="M123" s="7">
        <f>1+L123</f>
        <v>0.98268398268398272</v>
      </c>
      <c r="N123" s="7">
        <f>L123-$D$3</f>
        <v>-1.1021678367039045E-2</v>
      </c>
      <c r="O123" s="7">
        <f>(N123-$R$14)^2</f>
        <v>5.2718733359429729E-4</v>
      </c>
      <c r="P123" s="10">
        <f>(N123-$R$15)^2</f>
        <v>4.8756866998526336E-4</v>
      </c>
    </row>
    <row r="124" spans="1:16" x14ac:dyDescent="0.25">
      <c r="A124" s="4">
        <v>41691</v>
      </c>
      <c r="B124">
        <v>5.64</v>
      </c>
      <c r="C124">
        <f>(B124-B123)/B123</f>
        <v>-1.7699115044248982E-3</v>
      </c>
      <c r="E124">
        <f>C124-$D$3</f>
        <v>4.5244274445533864E-3</v>
      </c>
      <c r="F124">
        <f>E124^2</f>
        <v>2.0470443701027887E-5</v>
      </c>
      <c r="J124" s="9">
        <v>41857</v>
      </c>
      <c r="K124" s="7">
        <v>8.98</v>
      </c>
      <c r="L124" s="7">
        <v>-1.1013215859030798E-2</v>
      </c>
      <c r="M124" s="7">
        <f>1+L124</f>
        <v>0.98898678414096919</v>
      </c>
      <c r="N124" s="7">
        <f>L124-$D$3</f>
        <v>-4.7188769100525128E-3</v>
      </c>
      <c r="O124" s="7">
        <f>(N124-$R$14)^2</f>
        <v>2.7748093279478361E-4</v>
      </c>
      <c r="P124" s="10">
        <f>(N124-$R$15)^2</f>
        <v>2.489501980198554E-4</v>
      </c>
    </row>
    <row r="125" spans="1:16" x14ac:dyDescent="0.25">
      <c r="A125" s="4">
        <v>41694</v>
      </c>
      <c r="B125">
        <v>5.23</v>
      </c>
      <c r="C125">
        <f>(B125-B124)/B124</f>
        <v>-7.2695035460992777E-2</v>
      </c>
      <c r="E125">
        <f>C125-$D$3</f>
        <v>-6.6400696512014495E-2</v>
      </c>
      <c r="F125">
        <f>E125^2</f>
        <v>4.4090524972806543E-3</v>
      </c>
      <c r="J125" s="9">
        <v>41858</v>
      </c>
      <c r="K125" s="7">
        <v>9.1999999999999993</v>
      </c>
      <c r="L125" s="7">
        <v>2.4498886414253771E-2</v>
      </c>
      <c r="M125" s="7">
        <f>1+L125</f>
        <v>1.0244988864142537</v>
      </c>
      <c r="N125" s="7">
        <f>L125-$D$3</f>
        <v>3.0793225363232056E-2</v>
      </c>
      <c r="O125" s="7">
        <f>(N125-$R$14)^2</f>
        <v>3.5548626265202851E-4</v>
      </c>
      <c r="P125" s="10">
        <f>(N125-$R$15)^2</f>
        <v>3.8942864644871556E-4</v>
      </c>
    </row>
    <row r="126" spans="1:16" x14ac:dyDescent="0.25">
      <c r="A126" s="4">
        <v>41695</v>
      </c>
      <c r="B126">
        <v>5.63</v>
      </c>
      <c r="C126">
        <f>(B126-B125)/B125</f>
        <v>7.6481835564053427E-2</v>
      </c>
      <c r="E126">
        <f>C126-$D$3</f>
        <v>8.2776174513031708E-2</v>
      </c>
      <c r="F126">
        <f>E126^2</f>
        <v>6.8518950670118798E-3</v>
      </c>
      <c r="J126" s="9">
        <v>41859</v>
      </c>
      <c r="K126" s="7">
        <v>9.3699999999999992</v>
      </c>
      <c r="L126" s="7">
        <v>1.8478260869565211E-2</v>
      </c>
      <c r="M126" s="7">
        <f>1+L126</f>
        <v>1.0184782608695653</v>
      </c>
      <c r="N126" s="7">
        <f>L126-$D$3</f>
        <v>2.4772599818543496E-2</v>
      </c>
      <c r="O126" s="7">
        <f>(N126-$R$14)^2</f>
        <v>1.6470431236081487E-4</v>
      </c>
      <c r="P126" s="10">
        <f>(N126-$R$15)^2</f>
        <v>1.8805517300198382E-4</v>
      </c>
    </row>
    <row r="127" spans="1:16" x14ac:dyDescent="0.25">
      <c r="A127" s="4">
        <v>41696</v>
      </c>
      <c r="B127">
        <v>5.96</v>
      </c>
      <c r="C127">
        <f>(B127-B126)/B126</f>
        <v>5.8614564831261116E-2</v>
      </c>
      <c r="E127">
        <f>C127-$D$3</f>
        <v>6.4908903780239405E-2</v>
      </c>
      <c r="F127">
        <f>E127^2</f>
        <v>4.2131657899523774E-3</v>
      </c>
      <c r="J127" s="9">
        <v>41862</v>
      </c>
      <c r="K127" s="7">
        <v>9.59</v>
      </c>
      <c r="L127" s="7">
        <v>2.3479188900747135E-2</v>
      </c>
      <c r="M127" s="7">
        <f>1+L127</f>
        <v>1.0234791889007471</v>
      </c>
      <c r="N127" s="7">
        <f>L127-$D$3</f>
        <v>2.977352784972542E-2</v>
      </c>
      <c r="O127" s="7">
        <f>(N127-$R$14)^2</f>
        <v>3.18074591632945E-4</v>
      </c>
      <c r="P127" s="10">
        <f>(N127-$R$15)^2</f>
        <v>3.5022311700981106E-4</v>
      </c>
    </row>
    <row r="128" spans="1:16" x14ac:dyDescent="0.25">
      <c r="A128" s="4">
        <v>41697</v>
      </c>
      <c r="B128">
        <v>7.47</v>
      </c>
      <c r="C128">
        <f>(B128-B127)/B127</f>
        <v>0.25335570469798652</v>
      </c>
      <c r="E128">
        <f>C128-$D$3</f>
        <v>0.25965004364696481</v>
      </c>
      <c r="F128">
        <f>E128^2</f>
        <v>6.7418145165870733E-2</v>
      </c>
      <c r="J128" s="9">
        <v>41863</v>
      </c>
      <c r="K128" s="7">
        <v>9.4600000000000009</v>
      </c>
      <c r="L128" s="7">
        <v>-1.3555787278414912E-2</v>
      </c>
      <c r="M128" s="7">
        <f>1+L128</f>
        <v>0.98644421272158511</v>
      </c>
      <c r="N128" s="7">
        <f>L128-$D$3</f>
        <v>-7.2614483294366275E-3</v>
      </c>
      <c r="O128" s="7">
        <f>(N128-$R$14)^2</f>
        <v>3.6865268578458029E-4</v>
      </c>
      <c r="P128" s="10">
        <f>(N128-$R$15)^2</f>
        <v>3.3564904302640735E-4</v>
      </c>
    </row>
    <row r="129" spans="1:17" ht="15.75" thickBot="1" x14ac:dyDescent="0.3">
      <c r="A129" s="4">
        <v>41698</v>
      </c>
      <c r="B129">
        <v>7.28</v>
      </c>
      <c r="C129">
        <f>(B129-B128)/B128</f>
        <v>-2.5435073627844647E-2</v>
      </c>
      <c r="E129">
        <f>C129-$D$3</f>
        <v>-1.9140734678866362E-2</v>
      </c>
      <c r="F129">
        <f>E129^2</f>
        <v>3.6636772404675738E-4</v>
      </c>
      <c r="J129" s="12">
        <v>41864</v>
      </c>
      <c r="K129" s="13">
        <v>9.35</v>
      </c>
      <c r="L129" s="13">
        <v>-1.1627906976744313E-2</v>
      </c>
      <c r="M129" s="13">
        <f>1+L129</f>
        <v>0.98837209302325568</v>
      </c>
      <c r="N129" s="13">
        <f>L129-$D$3</f>
        <v>-5.3335680277660277E-3</v>
      </c>
      <c r="O129" s="13">
        <f>(N129-$R$14)^2</f>
        <v>2.9833753088384239E-4</v>
      </c>
      <c r="P129" s="14">
        <f>(N129-$R$15)^2</f>
        <v>2.6872542754373283E-4</v>
      </c>
    </row>
    <row r="130" spans="1:17" x14ac:dyDescent="0.25">
      <c r="A130" s="4">
        <v>41701</v>
      </c>
      <c r="B130">
        <v>7.96</v>
      </c>
      <c r="C130">
        <f>(B130-B129)/B129</f>
        <v>9.3406593406593366E-2</v>
      </c>
      <c r="E130">
        <f>C130-$D$3</f>
        <v>9.9700932355571648E-2</v>
      </c>
      <c r="F130">
        <f>E130^2</f>
        <v>9.940275912570273E-3</v>
      </c>
      <c r="G130" s="7"/>
      <c r="H130" s="7"/>
      <c r="I130" s="7"/>
      <c r="J130" s="21"/>
      <c r="K130" s="7"/>
      <c r="L130" s="7"/>
      <c r="M130" s="7"/>
      <c r="N130" s="7"/>
      <c r="O130" s="7"/>
      <c r="P130" s="7"/>
      <c r="Q130" s="7"/>
    </row>
    <row r="131" spans="1:17" x14ac:dyDescent="0.25">
      <c r="A131" s="4">
        <v>41702</v>
      </c>
      <c r="B131">
        <v>8.2899999999999991</v>
      </c>
      <c r="C131">
        <f>(B131-B130)/B130</f>
        <v>4.1457286432160699E-2</v>
      </c>
      <c r="E131">
        <f>C131-$D$3</f>
        <v>4.7751625381138987E-2</v>
      </c>
      <c r="F131">
        <f>E131^2</f>
        <v>2.2802177265406373E-3</v>
      </c>
      <c r="G131" s="7"/>
      <c r="H131" s="7"/>
      <c r="I131" s="7"/>
      <c r="J131" s="21"/>
      <c r="K131" s="7"/>
      <c r="L131" s="7"/>
      <c r="M131" s="7"/>
      <c r="N131" s="7"/>
      <c r="O131" s="7"/>
      <c r="P131" s="7"/>
      <c r="Q131" s="7"/>
    </row>
    <row r="132" spans="1:17" x14ac:dyDescent="0.25">
      <c r="A132" s="4">
        <v>41703</v>
      </c>
      <c r="B132">
        <v>8.3000000000000007</v>
      </c>
      <c r="C132">
        <f>(B132-B131)/B131</f>
        <v>1.206272617611769E-3</v>
      </c>
      <c r="E132">
        <f>C132-$D$3</f>
        <v>7.5006115665900534E-3</v>
      </c>
      <c r="F132">
        <f>E132^2</f>
        <v>5.6259173872864495E-5</v>
      </c>
      <c r="G132" s="7"/>
      <c r="H132" s="7"/>
      <c r="I132" s="7"/>
      <c r="J132" s="21"/>
      <c r="K132" s="7"/>
      <c r="L132" s="7"/>
      <c r="M132" s="7"/>
      <c r="N132" s="7"/>
      <c r="O132" s="7"/>
      <c r="P132" s="7"/>
      <c r="Q132" s="7"/>
    </row>
    <row r="133" spans="1:17" x14ac:dyDescent="0.25">
      <c r="A133" s="4">
        <v>41704</v>
      </c>
      <c r="B133">
        <v>8.64</v>
      </c>
      <c r="C133">
        <f>(B133-B132)/B132</f>
        <v>4.0963855421686728E-2</v>
      </c>
      <c r="E133">
        <f>C133-$D$3</f>
        <v>4.7258194370665016E-2</v>
      </c>
      <c r="F133">
        <f>E133^2</f>
        <v>2.2333369351755544E-3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5">
      <c r="A134" s="4">
        <v>41705</v>
      </c>
      <c r="B134">
        <v>8.68</v>
      </c>
      <c r="C134">
        <f>(B134-B133)/B133</f>
        <v>4.6296296296295305E-3</v>
      </c>
      <c r="E134">
        <f>C134-$D$3</f>
        <v>1.0923968578607815E-2</v>
      </c>
      <c r="F134">
        <f>E134^2</f>
        <v>1.1933308950641086E-4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5">
      <c r="A135" s="4">
        <v>41708</v>
      </c>
      <c r="B135">
        <v>8.42</v>
      </c>
      <c r="C135">
        <f>(B135-B134)/B134</f>
        <v>-2.9953917050691222E-2</v>
      </c>
      <c r="E135">
        <f>C135-$D$3</f>
        <v>-2.3659578101712937E-2</v>
      </c>
      <c r="F135">
        <f>E135^2</f>
        <v>5.5977563595105439E-4</v>
      </c>
    </row>
    <row r="136" spans="1:17" x14ac:dyDescent="0.25">
      <c r="A136" s="4">
        <v>41709</v>
      </c>
      <c r="B136">
        <v>8.67</v>
      </c>
      <c r="C136">
        <f>(B136-B135)/B135</f>
        <v>2.969121140142518E-2</v>
      </c>
      <c r="E136">
        <f>C136-$D$3</f>
        <v>3.5985550350403461E-2</v>
      </c>
      <c r="F136">
        <f>E136^2</f>
        <v>1.2949598340214227E-3</v>
      </c>
    </row>
    <row r="137" spans="1:17" x14ac:dyDescent="0.25">
      <c r="A137" s="4">
        <v>41710</v>
      </c>
      <c r="B137">
        <v>8.93</v>
      </c>
      <c r="C137">
        <f>(B137-B136)/B136</f>
        <v>2.9988465974625119E-2</v>
      </c>
      <c r="E137">
        <f>C137-$D$3</f>
        <v>3.6282804923603404E-2</v>
      </c>
      <c r="F137">
        <f>E137^2</f>
        <v>1.3164419331242595E-3</v>
      </c>
    </row>
    <row r="138" spans="1:17" x14ac:dyDescent="0.25">
      <c r="A138" s="4">
        <v>41711</v>
      </c>
      <c r="B138">
        <v>8.77</v>
      </c>
      <c r="C138">
        <f>(B138-B137)/B137</f>
        <v>-1.7917133258678629E-2</v>
      </c>
      <c r="E138">
        <f>C138-$D$3</f>
        <v>-1.1622794309700344E-2</v>
      </c>
      <c r="F138">
        <f>E138^2</f>
        <v>1.350893475656027E-4</v>
      </c>
    </row>
    <row r="139" spans="1:17" x14ac:dyDescent="0.25">
      <c r="A139" s="4">
        <v>41712</v>
      </c>
      <c r="B139">
        <v>8.7100000000000009</v>
      </c>
      <c r="C139">
        <f>(B139-B138)/B138</f>
        <v>-6.8415051311287028E-3</v>
      </c>
      <c r="E139">
        <f>C139-$D$3</f>
        <v>-5.4716618215041798E-4</v>
      </c>
      <c r="F139">
        <f>E139^2</f>
        <v>2.9939083088906439E-7</v>
      </c>
    </row>
    <row r="140" spans="1:17" x14ac:dyDescent="0.25">
      <c r="A140" s="4">
        <v>41715</v>
      </c>
      <c r="B140">
        <v>8.69</v>
      </c>
      <c r="C140">
        <f>(B140-B139)/B139</f>
        <v>-2.2962112514352869E-3</v>
      </c>
      <c r="E140">
        <f>C140-$D$3</f>
        <v>3.9981276975429979E-3</v>
      </c>
      <c r="F140">
        <f>E140^2</f>
        <v>1.5985025085860472E-5</v>
      </c>
    </row>
    <row r="141" spans="1:17" x14ac:dyDescent="0.25">
      <c r="A141" s="4">
        <v>41716</v>
      </c>
      <c r="B141">
        <v>8.39</v>
      </c>
      <c r="C141">
        <f>(B141-B140)/B140</f>
        <v>-3.4522439585730605E-2</v>
      </c>
      <c r="E141">
        <f>C141-$D$3</f>
        <v>-2.822810063675232E-2</v>
      </c>
      <c r="F141">
        <f>E141^2</f>
        <v>7.9682566555861671E-4</v>
      </c>
    </row>
    <row r="142" spans="1:17" x14ac:dyDescent="0.25">
      <c r="A142" s="4">
        <v>41717</v>
      </c>
      <c r="B142">
        <v>8.27</v>
      </c>
      <c r="C142">
        <f>(B142-B141)/B141</f>
        <v>-1.4302741358760546E-2</v>
      </c>
      <c r="E142">
        <f>C142-$D$3</f>
        <v>-8.0084024097822615E-3</v>
      </c>
      <c r="F142">
        <f>E142^2</f>
        <v>6.4134509157006331E-5</v>
      </c>
    </row>
    <row r="143" spans="1:17" x14ac:dyDescent="0.25">
      <c r="A143" s="4">
        <v>41718</v>
      </c>
      <c r="B143">
        <v>8.36</v>
      </c>
      <c r="C143">
        <f>(B143-B142)/B142</f>
        <v>1.0882708585247867E-2</v>
      </c>
      <c r="E143">
        <f>C143-$D$3</f>
        <v>1.717704753422615E-2</v>
      </c>
      <c r="F143">
        <f>E143^2</f>
        <v>2.9505096199306468E-4</v>
      </c>
    </row>
    <row r="144" spans="1:17" x14ac:dyDescent="0.25">
      <c r="A144" s="4">
        <v>41719</v>
      </c>
      <c r="B144">
        <v>8.49</v>
      </c>
      <c r="C144">
        <f>(B144-B143)/B143</f>
        <v>1.5550239234449856E-2</v>
      </c>
      <c r="E144">
        <f>C144-$D$3</f>
        <v>2.1844578183428141E-2</v>
      </c>
      <c r="F144">
        <f>E144^2</f>
        <v>4.7718559601190469E-4</v>
      </c>
    </row>
    <row r="145" spans="1:6" x14ac:dyDescent="0.25">
      <c r="A145" s="4">
        <v>41722</v>
      </c>
      <c r="B145">
        <v>8.6</v>
      </c>
      <c r="C145">
        <f>(B145-B144)/B144</f>
        <v>1.2956419316843278E-2</v>
      </c>
      <c r="E145">
        <f>C145-$D$3</f>
        <v>1.9250758265821562E-2</v>
      </c>
      <c r="F145">
        <f>E145^2</f>
        <v>3.7059169380909723E-4</v>
      </c>
    </row>
    <row r="146" spans="1:6" x14ac:dyDescent="0.25">
      <c r="A146" s="4">
        <v>41723</v>
      </c>
      <c r="B146">
        <v>8.64</v>
      </c>
      <c r="C146">
        <f>(B146-B145)/B145</f>
        <v>4.6511627906977819E-3</v>
      </c>
      <c r="E146">
        <f>C146-$D$3</f>
        <v>1.0945501739676067E-2</v>
      </c>
      <c r="F146">
        <f>E146^2</f>
        <v>1.1980400833325181E-4</v>
      </c>
    </row>
    <row r="147" spans="1:6" x14ac:dyDescent="0.25">
      <c r="A147" s="4">
        <v>41724</v>
      </c>
      <c r="B147">
        <v>8.77</v>
      </c>
      <c r="C147">
        <f>(B147-B146)/B146</f>
        <v>1.5046296296296181E-2</v>
      </c>
      <c r="E147">
        <f>C147-$D$3</f>
        <v>2.1340635245274464E-2</v>
      </c>
      <c r="F147">
        <f>E147^2</f>
        <v>4.5542271267185071E-4</v>
      </c>
    </row>
    <row r="148" spans="1:6" x14ac:dyDescent="0.25">
      <c r="A148" s="4">
        <v>41725</v>
      </c>
      <c r="B148">
        <v>8.9700000000000006</v>
      </c>
      <c r="C148">
        <f>(B148-B147)/B147</f>
        <v>2.280501710376295E-2</v>
      </c>
      <c r="E148">
        <f>C148-$D$3</f>
        <v>2.9099356052741235E-2</v>
      </c>
      <c r="F148">
        <f>E148^2</f>
        <v>8.4677252268420796E-4</v>
      </c>
    </row>
    <row r="149" spans="1:6" x14ac:dyDescent="0.25">
      <c r="A149" s="4">
        <v>41726</v>
      </c>
      <c r="B149">
        <v>8.83</v>
      </c>
      <c r="C149">
        <f>(B149-B148)/B148</f>
        <v>-1.5607580824972192E-2</v>
      </c>
      <c r="E149">
        <f>C149-$D$3</f>
        <v>-9.3132418759939075E-3</v>
      </c>
      <c r="F149">
        <f>E149^2</f>
        <v>8.6736474240766521E-5</v>
      </c>
    </row>
    <row r="150" spans="1:6" x14ac:dyDescent="0.25">
      <c r="A150" s="4">
        <v>41729</v>
      </c>
      <c r="B150">
        <v>8.6199999999999992</v>
      </c>
      <c r="C150">
        <f>(B150-B149)/B149</f>
        <v>-2.3782559456398737E-2</v>
      </c>
      <c r="E150">
        <f>C150-$D$3</f>
        <v>-1.7488220507420452E-2</v>
      </c>
      <c r="F150">
        <f>E150^2</f>
        <v>3.0583785651616127E-4</v>
      </c>
    </row>
    <row r="151" spans="1:6" x14ac:dyDescent="0.25">
      <c r="A151" s="4">
        <v>41730</v>
      </c>
      <c r="B151">
        <v>8.84</v>
      </c>
      <c r="C151">
        <f>(B151-B150)/B150</f>
        <v>2.5522041763341143E-2</v>
      </c>
      <c r="E151">
        <f>C151-$D$3</f>
        <v>3.1816380712319431E-2</v>
      </c>
      <c r="F151">
        <f>E151^2</f>
        <v>1.0122820816312519E-3</v>
      </c>
    </row>
    <row r="152" spans="1:6" x14ac:dyDescent="0.25">
      <c r="A152" s="4">
        <v>41731</v>
      </c>
      <c r="B152">
        <v>8.9600000000000009</v>
      </c>
      <c r="C152">
        <f>(B152-B151)/B151</f>
        <v>1.3574660633484276E-2</v>
      </c>
      <c r="E152">
        <f>C152-$D$3</f>
        <v>1.9868999582462563E-2</v>
      </c>
      <c r="F152">
        <f>E152^2</f>
        <v>3.947771444078975E-4</v>
      </c>
    </row>
    <row r="153" spans="1:6" x14ac:dyDescent="0.25">
      <c r="A153" s="4">
        <v>41732</v>
      </c>
      <c r="B153">
        <v>8.83</v>
      </c>
      <c r="C153">
        <f>(B153-B152)/B152</f>
        <v>-1.4508928571428657E-2</v>
      </c>
      <c r="E153">
        <f>C153-$D$3</f>
        <v>-8.2145896224503721E-3</v>
      </c>
      <c r="F153">
        <f>E153^2</f>
        <v>6.7479482665269347E-5</v>
      </c>
    </row>
    <row r="154" spans="1:6" x14ac:dyDescent="0.25">
      <c r="A154" s="4">
        <v>41733</v>
      </c>
      <c r="B154">
        <v>8.8800000000000008</v>
      </c>
      <c r="C154">
        <f>(B154-B153)/B153</f>
        <v>5.6625141562854711E-3</v>
      </c>
      <c r="E154">
        <f>C154-$D$3</f>
        <v>1.1956853105263756E-2</v>
      </c>
      <c r="F154">
        <f>E154^2</f>
        <v>1.4296633618085552E-4</v>
      </c>
    </row>
    <row r="155" spans="1:6" x14ac:dyDescent="0.25">
      <c r="A155" s="4">
        <v>41736</v>
      </c>
      <c r="B155">
        <v>8.8800000000000008</v>
      </c>
      <c r="C155">
        <f>(B155-B154)/B154</f>
        <v>0</v>
      </c>
      <c r="E155">
        <f>C155-$D$3</f>
        <v>6.2943389489782849E-3</v>
      </c>
      <c r="F155">
        <f>E155^2</f>
        <v>3.9618702804625056E-5</v>
      </c>
    </row>
    <row r="156" spans="1:6" x14ac:dyDescent="0.25">
      <c r="A156" s="4">
        <v>41737</v>
      </c>
      <c r="B156">
        <v>8.92</v>
      </c>
      <c r="C156">
        <f>(B156-B155)/B155</f>
        <v>4.5045045045044082E-3</v>
      </c>
      <c r="E156">
        <f>C156-$D$3</f>
        <v>1.0798843453482693E-2</v>
      </c>
      <c r="F156">
        <f>E156^2</f>
        <v>1.1661501993282601E-4</v>
      </c>
    </row>
    <row r="157" spans="1:6" x14ac:dyDescent="0.25">
      <c r="A157" s="4">
        <v>41738</v>
      </c>
      <c r="B157">
        <v>8.82</v>
      </c>
      <c r="C157">
        <f>(B157-B156)/B156</f>
        <v>-1.1210762331838525E-2</v>
      </c>
      <c r="E157">
        <f>C157-$D$3</f>
        <v>-4.9164233828602397E-3</v>
      </c>
      <c r="F157">
        <f>E157^2</f>
        <v>2.4171218879534922E-5</v>
      </c>
    </row>
    <row r="158" spans="1:6" x14ac:dyDescent="0.25">
      <c r="A158" s="4">
        <v>41739</v>
      </c>
      <c r="B158">
        <v>8.52</v>
      </c>
      <c r="C158">
        <f>(B158-B157)/B157</f>
        <v>-3.401360544217695E-2</v>
      </c>
      <c r="E158">
        <f>C158-$D$3</f>
        <v>-2.7719266493198665E-2</v>
      </c>
      <c r="F158">
        <f>E158^2</f>
        <v>7.6835773492096621E-4</v>
      </c>
    </row>
    <row r="159" spans="1:6" x14ac:dyDescent="0.25">
      <c r="A159" s="4">
        <v>41740</v>
      </c>
      <c r="B159">
        <v>7.7</v>
      </c>
      <c r="C159">
        <f>(B159-B158)/B158</f>
        <v>-9.6244131455398993E-2</v>
      </c>
      <c r="E159">
        <f>C159-$D$3</f>
        <v>-8.9949792506420712E-2</v>
      </c>
      <c r="F159">
        <f>E159^2</f>
        <v>8.0909651719481401E-3</v>
      </c>
    </row>
    <row r="160" spans="1:6" x14ac:dyDescent="0.25">
      <c r="A160" s="4">
        <v>41743</v>
      </c>
      <c r="B160">
        <v>7.61</v>
      </c>
      <c r="C160">
        <f>(B160-B159)/B159</f>
        <v>-1.168831168831167E-2</v>
      </c>
      <c r="E160">
        <f>C160-$D$3</f>
        <v>-5.3939727393333848E-3</v>
      </c>
      <c r="F160">
        <f>E160^2</f>
        <v>2.9094941912671699E-5</v>
      </c>
    </row>
    <row r="161" spans="1:6" x14ac:dyDescent="0.25">
      <c r="A161" s="4">
        <v>41744</v>
      </c>
      <c r="B161">
        <v>7.25</v>
      </c>
      <c r="C161">
        <f>(B161-B160)/B160</f>
        <v>-4.7306176084099906E-2</v>
      </c>
      <c r="E161">
        <f>C161-$D$3</f>
        <v>-4.1011837135121618E-2</v>
      </c>
      <c r="F161">
        <f>E161^2</f>
        <v>1.6819707851977405E-3</v>
      </c>
    </row>
    <row r="162" spans="1:6" x14ac:dyDescent="0.25">
      <c r="A162" s="4">
        <v>41745</v>
      </c>
      <c r="B162">
        <v>7.26</v>
      </c>
      <c r="C162">
        <f>(B162-B161)/B161</f>
        <v>1.3793103448275568E-3</v>
      </c>
      <c r="E162">
        <f>C162-$D$3</f>
        <v>7.6736492938058419E-3</v>
      </c>
      <c r="F162">
        <f>E162^2</f>
        <v>5.8884893484326897E-5</v>
      </c>
    </row>
    <row r="163" spans="1:6" x14ac:dyDescent="0.25">
      <c r="A163" s="4">
        <v>41746</v>
      </c>
      <c r="B163">
        <v>7.5</v>
      </c>
      <c r="C163">
        <f>(B163-B162)/B162</f>
        <v>3.305785123966945E-2</v>
      </c>
      <c r="E163">
        <f>C163-$D$3</f>
        <v>3.9352190188647732E-2</v>
      </c>
      <c r="F163">
        <f>E163^2</f>
        <v>1.5485948726435027E-3</v>
      </c>
    </row>
    <row r="164" spans="1:6" x14ac:dyDescent="0.25">
      <c r="A164" s="4">
        <v>41750</v>
      </c>
      <c r="B164">
        <v>8.19</v>
      </c>
      <c r="C164">
        <f>(B164-B163)/B163</f>
        <v>9.1999999999999929E-2</v>
      </c>
      <c r="E164">
        <f>C164-$D$3</f>
        <v>9.829433894897821E-2</v>
      </c>
      <c r="F164">
        <f>E164^2</f>
        <v>9.6617770694166147E-3</v>
      </c>
    </row>
    <row r="165" spans="1:6" x14ac:dyDescent="0.25">
      <c r="A165" s="4">
        <v>41751</v>
      </c>
      <c r="B165">
        <v>8.09</v>
      </c>
      <c r="C165">
        <f>(B165-B164)/B164</f>
        <v>-1.2210012210012167E-2</v>
      </c>
      <c r="E165">
        <f>C165-$D$3</f>
        <v>-5.9156732610338818E-3</v>
      </c>
      <c r="F165">
        <f>E165^2</f>
        <v>3.4995190131311241E-5</v>
      </c>
    </row>
    <row r="166" spans="1:6" x14ac:dyDescent="0.25">
      <c r="A166" s="4">
        <v>41752</v>
      </c>
      <c r="B166">
        <v>8.15</v>
      </c>
      <c r="C166">
        <f>(B166-B165)/B165</f>
        <v>7.4165636588381335E-3</v>
      </c>
      <c r="E166">
        <f>C166-$D$3</f>
        <v>1.3710902607816419E-2</v>
      </c>
      <c r="F166">
        <f>E166^2</f>
        <v>1.8798885032102709E-4</v>
      </c>
    </row>
    <row r="167" spans="1:6" x14ac:dyDescent="0.25">
      <c r="A167" s="4">
        <v>41753</v>
      </c>
      <c r="B167">
        <v>8.15</v>
      </c>
      <c r="C167">
        <f>(B167-B166)/B166</f>
        <v>0</v>
      </c>
      <c r="E167">
        <f>C167-$D$3</f>
        <v>6.2943389489782849E-3</v>
      </c>
      <c r="F167">
        <f>E167^2</f>
        <v>3.9618702804625056E-5</v>
      </c>
    </row>
    <row r="168" spans="1:6" x14ac:dyDescent="0.25">
      <c r="A168" s="4">
        <v>41754</v>
      </c>
      <c r="B168">
        <v>7.98</v>
      </c>
      <c r="C168">
        <f>(B168-B167)/B167</f>
        <v>-2.0858895705521463E-2</v>
      </c>
      <c r="E168">
        <f>C168-$D$3</f>
        <v>-1.4564556756543178E-2</v>
      </c>
      <c r="F168">
        <f>E168^2</f>
        <v>2.1212631351456753E-4</v>
      </c>
    </row>
    <row r="169" spans="1:6" x14ac:dyDescent="0.25">
      <c r="A169" s="4">
        <v>41757</v>
      </c>
      <c r="B169">
        <v>8.6999999999999993</v>
      </c>
      <c r="C169">
        <f>(B169-B168)/B168</f>
        <v>9.0225563909774292E-2</v>
      </c>
      <c r="E169">
        <f>C169-$D$3</f>
        <v>9.6519902858752574E-2</v>
      </c>
      <c r="F169">
        <f>E169^2</f>
        <v>9.3160916478630326E-3</v>
      </c>
    </row>
    <row r="170" spans="1:6" x14ac:dyDescent="0.25">
      <c r="A170" s="4">
        <v>41758</v>
      </c>
      <c r="B170">
        <v>8.82</v>
      </c>
      <c r="C170">
        <f>(B170-B169)/B169</f>
        <v>1.3793103448275978E-2</v>
      </c>
      <c r="E170">
        <f>C170-$D$3</f>
        <v>2.0087442397254261E-2</v>
      </c>
      <c r="F170">
        <f>E170^2</f>
        <v>4.0350534206300804E-4</v>
      </c>
    </row>
    <row r="171" spans="1:6" x14ac:dyDescent="0.25">
      <c r="A171" s="4">
        <v>41759</v>
      </c>
      <c r="B171">
        <v>8.52</v>
      </c>
      <c r="C171">
        <f>(B171-B170)/B170</f>
        <v>-3.401360544217695E-2</v>
      </c>
      <c r="E171">
        <f>C171-$D$3</f>
        <v>-2.7719266493198665E-2</v>
      </c>
      <c r="F171">
        <f>E171^2</f>
        <v>7.6835773492096621E-4</v>
      </c>
    </row>
    <row r="172" spans="1:6" x14ac:dyDescent="0.25">
      <c r="A172" s="4">
        <v>41760</v>
      </c>
      <c r="B172">
        <v>8.44</v>
      </c>
      <c r="C172">
        <f>(B172-B171)/B171</f>
        <v>-9.3896713615023563E-3</v>
      </c>
      <c r="E172">
        <f>C172-$D$3</f>
        <v>-3.0953324125240714E-3</v>
      </c>
      <c r="F172">
        <f>E172^2</f>
        <v>9.5810827440220886E-6</v>
      </c>
    </row>
    <row r="173" spans="1:6" x14ac:dyDescent="0.25">
      <c r="A173" s="4">
        <v>41761</v>
      </c>
      <c r="B173">
        <v>8.58</v>
      </c>
      <c r="C173">
        <f>(B173-B172)/B172</f>
        <v>1.6587677725118551E-2</v>
      </c>
      <c r="E173">
        <f>C173-$D$3</f>
        <v>2.2882016674096835E-2</v>
      </c>
      <c r="F173">
        <f>E173^2</f>
        <v>5.2358668707364563E-4</v>
      </c>
    </row>
    <row r="174" spans="1:6" x14ac:dyDescent="0.25">
      <c r="A174" s="4">
        <v>41764</v>
      </c>
      <c r="B174">
        <v>8.5</v>
      </c>
      <c r="C174">
        <f>(B174-B173)/B173</f>
        <v>-9.3240093240093327E-3</v>
      </c>
      <c r="E174">
        <f>C174-$D$3</f>
        <v>-3.0296703750310478E-3</v>
      </c>
      <c r="F174">
        <f>E174^2</f>
        <v>9.1789025813407701E-6</v>
      </c>
    </row>
    <row r="175" spans="1:6" x14ac:dyDescent="0.25">
      <c r="A175" s="4">
        <v>41765</v>
      </c>
      <c r="B175">
        <v>8.09</v>
      </c>
      <c r="C175">
        <f>(B175-B174)/B174</f>
        <v>-4.8235294117647078E-2</v>
      </c>
      <c r="E175">
        <f>C175-$D$3</f>
        <v>-4.1940955168668789E-2</v>
      </c>
      <c r="F175">
        <f>E175^2</f>
        <v>1.7590437204602852E-3</v>
      </c>
    </row>
    <row r="176" spans="1:6" x14ac:dyDescent="0.25">
      <c r="A176" s="4">
        <v>41766</v>
      </c>
      <c r="B176">
        <v>8.7200000000000006</v>
      </c>
      <c r="C176">
        <f>(B176-B175)/B175</f>
        <v>7.7873918417799851E-2</v>
      </c>
      <c r="E176">
        <f>C176-$D$3</f>
        <v>8.4168257366778132E-2</v>
      </c>
      <c r="F176">
        <f>E176^2</f>
        <v>7.0842955481602013E-3</v>
      </c>
    </row>
    <row r="177" spans="1:6" x14ac:dyDescent="0.25">
      <c r="A177" s="4">
        <v>41767</v>
      </c>
      <c r="B177">
        <v>8.5500000000000007</v>
      </c>
      <c r="C177">
        <f>(B177-B176)/B176</f>
        <v>-1.9495412844036688E-2</v>
      </c>
      <c r="E177">
        <f>C177-$D$3</f>
        <v>-1.3201073895058403E-2</v>
      </c>
      <c r="F177">
        <f>E177^2</f>
        <v>1.7426835198279243E-4</v>
      </c>
    </row>
    <row r="178" spans="1:6" x14ac:dyDescent="0.25">
      <c r="A178" s="4">
        <v>41768</v>
      </c>
      <c r="B178">
        <v>8.8000000000000007</v>
      </c>
      <c r="C178">
        <f>(B178-B177)/B177</f>
        <v>2.9239766081871343E-2</v>
      </c>
      <c r="E178">
        <f>C178-$D$3</f>
        <v>3.5534105030849625E-2</v>
      </c>
      <c r="F178">
        <f>E178^2</f>
        <v>1.2626726203434527E-3</v>
      </c>
    </row>
    <row r="179" spans="1:6" x14ac:dyDescent="0.25">
      <c r="A179" s="4">
        <v>41771</v>
      </c>
      <c r="B179">
        <v>9.18</v>
      </c>
      <c r="C179">
        <f>(B179-B178)/B178</f>
        <v>4.3181818181818064E-2</v>
      </c>
      <c r="E179">
        <f>C179-$D$3</f>
        <v>4.9476157130796353E-2</v>
      </c>
      <c r="F179">
        <f>E179^2</f>
        <v>2.4478901244312508E-3</v>
      </c>
    </row>
    <row r="180" spans="1:6" x14ac:dyDescent="0.25">
      <c r="A180" s="4">
        <v>41772</v>
      </c>
      <c r="B180">
        <v>9.09</v>
      </c>
      <c r="C180">
        <f>(B180-B179)/B179</f>
        <v>-9.8039215686274352E-3</v>
      </c>
      <c r="E180">
        <f>C180-$D$3</f>
        <v>-3.5095826196491504E-3</v>
      </c>
      <c r="F180">
        <f>E180^2</f>
        <v>1.2317170164143394E-5</v>
      </c>
    </row>
    <row r="181" spans="1:6" x14ac:dyDescent="0.25">
      <c r="A181" s="4">
        <v>41773</v>
      </c>
      <c r="B181">
        <v>8.61</v>
      </c>
      <c r="C181">
        <f>(B181-B180)/B180</f>
        <v>-5.2805280528052854E-2</v>
      </c>
      <c r="E181">
        <f>C181-$D$3</f>
        <v>-4.6510941579074566E-2</v>
      </c>
      <c r="F181">
        <f>E181^2</f>
        <v>2.1632676865720873E-3</v>
      </c>
    </row>
    <row r="182" spans="1:6" x14ac:dyDescent="0.25">
      <c r="A182" s="4">
        <v>41774</v>
      </c>
      <c r="B182">
        <v>8.3699999999999992</v>
      </c>
      <c r="C182">
        <f>(B182-B181)/B181</f>
        <v>-2.7874564459930341E-2</v>
      </c>
      <c r="E182">
        <f>C182-$D$3</f>
        <v>-2.1580225510952056E-2</v>
      </c>
      <c r="F182">
        <f>E182^2</f>
        <v>4.6570613310354596E-4</v>
      </c>
    </row>
    <row r="183" spans="1:6" x14ac:dyDescent="0.25">
      <c r="A183" s="4">
        <v>41775</v>
      </c>
      <c r="B183">
        <v>9.73</v>
      </c>
      <c r="C183">
        <f>(B183-B182)/B182</f>
        <v>0.16248506571087232</v>
      </c>
      <c r="E183">
        <f>C183-$D$3</f>
        <v>0.16877940465985061</v>
      </c>
      <c r="F183">
        <f>E183^2</f>
        <v>2.8486487437333601E-2</v>
      </c>
    </row>
    <row r="184" spans="1:6" x14ac:dyDescent="0.25">
      <c r="A184" s="4">
        <v>41778</v>
      </c>
      <c r="B184">
        <v>9.36</v>
      </c>
      <c r="C184">
        <f>(B184-B183)/B183</f>
        <v>-3.8026721479958989E-2</v>
      </c>
      <c r="E184">
        <f>C184-$D$3</f>
        <v>-3.1732382530980707E-2</v>
      </c>
      <c r="F184">
        <f>E184^2</f>
        <v>1.0069441010924895E-3</v>
      </c>
    </row>
    <row r="185" spans="1:6" x14ac:dyDescent="0.25">
      <c r="A185" s="4">
        <v>41779</v>
      </c>
      <c r="B185">
        <v>8.93</v>
      </c>
      <c r="C185">
        <f>(B185-B184)/B184</f>
        <v>-4.5940170940170916E-2</v>
      </c>
      <c r="E185">
        <f>C185-$D$3</f>
        <v>-3.9645831991192634E-2</v>
      </c>
      <c r="F185">
        <f>E185^2</f>
        <v>1.5717919942738734E-3</v>
      </c>
    </row>
    <row r="186" spans="1:6" x14ac:dyDescent="0.25">
      <c r="A186" s="4">
        <v>41780</v>
      </c>
      <c r="B186">
        <v>8.6</v>
      </c>
      <c r="C186">
        <f>(B186-B185)/B185</f>
        <v>-3.6954087346024643E-2</v>
      </c>
      <c r="E186">
        <f>C186-$D$3</f>
        <v>-3.0659748397046358E-2</v>
      </c>
      <c r="F186">
        <f>E186^2</f>
        <v>9.4002017177018669E-4</v>
      </c>
    </row>
    <row r="187" spans="1:6" x14ac:dyDescent="0.25">
      <c r="A187" s="4">
        <v>41781</v>
      </c>
      <c r="B187">
        <v>8.8800000000000008</v>
      </c>
      <c r="C187">
        <f>(B187-B186)/B186</f>
        <v>3.2558139534883852E-2</v>
      </c>
      <c r="E187">
        <f>C187-$D$3</f>
        <v>3.8852478483862141E-2</v>
      </c>
      <c r="F187">
        <f>E187^2</f>
        <v>1.5095150843389706E-3</v>
      </c>
    </row>
    <row r="188" spans="1:6" x14ac:dyDescent="0.25">
      <c r="A188" s="4">
        <v>41782</v>
      </c>
      <c r="B188">
        <v>9.01</v>
      </c>
      <c r="C188">
        <f>(B188-B187)/B187</f>
        <v>1.4639639639639527E-2</v>
      </c>
      <c r="E188">
        <f>C188-$D$3</f>
        <v>2.0933978588617813E-2</v>
      </c>
      <c r="F188">
        <f>E188^2</f>
        <v>4.3823145954870906E-4</v>
      </c>
    </row>
    <row r="189" spans="1:6" x14ac:dyDescent="0.25">
      <c r="A189" s="4">
        <v>41786</v>
      </c>
      <c r="B189">
        <v>8.85</v>
      </c>
      <c r="C189">
        <f>(B189-B188)/B188</f>
        <v>-1.7758046614872382E-2</v>
      </c>
      <c r="E189">
        <f>C189-$D$3</f>
        <v>-1.1463707665894097E-2</v>
      </c>
      <c r="F189">
        <f>E189^2</f>
        <v>1.3141659344907908E-4</v>
      </c>
    </row>
    <row r="190" spans="1:6" x14ac:dyDescent="0.25">
      <c r="A190" s="4">
        <v>41787</v>
      </c>
      <c r="B190">
        <v>8.7799999999999994</v>
      </c>
      <c r="C190">
        <f>(B190-B189)/B189</f>
        <v>-7.9096045197740439E-3</v>
      </c>
      <c r="E190">
        <f>C190-$D$3</f>
        <v>-1.615265570795759E-3</v>
      </c>
      <c r="F190">
        <f>E190^2</f>
        <v>2.6090828641981492E-6</v>
      </c>
    </row>
    <row r="191" spans="1:6" x14ac:dyDescent="0.25">
      <c r="A191" s="4">
        <v>41788</v>
      </c>
      <c r="B191">
        <v>9.0299999999999994</v>
      </c>
      <c r="C191">
        <f>(B191-B190)/B190</f>
        <v>2.8473804100227793E-2</v>
      </c>
      <c r="E191">
        <f>C191-$D$3</f>
        <v>3.4768143049206078E-2</v>
      </c>
      <c r="F191">
        <f>E191^2</f>
        <v>1.208823771090057E-3</v>
      </c>
    </row>
    <row r="192" spans="1:6" x14ac:dyDescent="0.25">
      <c r="A192" s="4">
        <v>41789</v>
      </c>
      <c r="B192">
        <v>8.99</v>
      </c>
      <c r="C192">
        <f>(B192-B191)/B191</f>
        <v>-4.4296788482834056E-3</v>
      </c>
      <c r="E192">
        <f>C192-$D$3</f>
        <v>1.8646601006948793E-3</v>
      </c>
      <c r="F192">
        <f>E192^2</f>
        <v>3.4769572911234374E-6</v>
      </c>
    </row>
    <row r="193" spans="1:6" x14ac:dyDescent="0.25">
      <c r="A193" s="4">
        <v>41792</v>
      </c>
      <c r="B193">
        <v>8.68</v>
      </c>
      <c r="C193">
        <f>(B193-B192)/B192</f>
        <v>-3.448275862068971E-2</v>
      </c>
      <c r="E193">
        <f>C193-$D$3</f>
        <v>-2.8188419671711425E-2</v>
      </c>
      <c r="F193">
        <f>E193^2</f>
        <v>7.9458700358852761E-4</v>
      </c>
    </row>
    <row r="194" spans="1:6" x14ac:dyDescent="0.25">
      <c r="A194" s="4">
        <v>41793</v>
      </c>
      <c r="B194">
        <v>8.59</v>
      </c>
      <c r="C194">
        <f>(B194-B193)/B193</f>
        <v>-1.0368663594470031E-2</v>
      </c>
      <c r="E194">
        <f>C194-$D$3</f>
        <v>-4.0743246454917458E-3</v>
      </c>
      <c r="F194">
        <f>E194^2</f>
        <v>1.660012131686144E-5</v>
      </c>
    </row>
    <row r="195" spans="1:6" x14ac:dyDescent="0.25">
      <c r="A195" s="4">
        <v>41794</v>
      </c>
      <c r="B195">
        <v>8.4600000000000009</v>
      </c>
      <c r="C195">
        <f>(B195-B194)/B194</f>
        <v>-1.513387660069837E-2</v>
      </c>
      <c r="E195">
        <f>C195-$D$3</f>
        <v>-8.8395376517200856E-3</v>
      </c>
      <c r="F195">
        <f>E195^2</f>
        <v>7.813742589617705E-5</v>
      </c>
    </row>
    <row r="196" spans="1:6" x14ac:dyDescent="0.25">
      <c r="A196" s="4">
        <v>41795</v>
      </c>
      <c r="B196">
        <v>8.5299999999999994</v>
      </c>
      <c r="C196">
        <f>(B196-B195)/B195</f>
        <v>8.2742316784868205E-3</v>
      </c>
      <c r="E196">
        <f>C196-$D$3</f>
        <v>1.4568570627465105E-2</v>
      </c>
      <c r="F196">
        <f>E196^2</f>
        <v>2.12243250127439E-4</v>
      </c>
    </row>
    <row r="197" spans="1:6" x14ac:dyDescent="0.25">
      <c r="A197" s="4">
        <v>41796</v>
      </c>
      <c r="B197">
        <v>8.6300000000000008</v>
      </c>
      <c r="C197">
        <f>(B197-B196)/B196</f>
        <v>1.1723329425557026E-2</v>
      </c>
      <c r="E197">
        <f>C197-$D$3</f>
        <v>1.8017668374535313E-2</v>
      </c>
      <c r="F197">
        <f>E197^2</f>
        <v>3.2463637365472999E-4</v>
      </c>
    </row>
    <row r="198" spans="1:6" x14ac:dyDescent="0.25">
      <c r="A198" s="4">
        <v>41799</v>
      </c>
      <c r="B198">
        <v>8.66</v>
      </c>
      <c r="C198">
        <f>(B198-B197)/B197</f>
        <v>3.4762456546928574E-3</v>
      </c>
      <c r="E198">
        <f>C198-$D$3</f>
        <v>9.7705846036711431E-3</v>
      </c>
      <c r="F198">
        <f>E198^2</f>
        <v>9.5464323497495589E-5</v>
      </c>
    </row>
    <row r="199" spans="1:6" x14ac:dyDescent="0.25">
      <c r="A199" s="4">
        <v>41800</v>
      </c>
      <c r="B199">
        <v>8.8699999999999992</v>
      </c>
      <c r="C199">
        <f>(B199-B198)/B198</f>
        <v>2.4249422632794351E-2</v>
      </c>
      <c r="E199">
        <f>C199-$D$3</f>
        <v>3.0543761581772636E-2</v>
      </c>
      <c r="F199">
        <f>E199^2</f>
        <v>9.3292137156417002E-4</v>
      </c>
    </row>
    <row r="200" spans="1:6" x14ac:dyDescent="0.25">
      <c r="A200" s="4">
        <v>41801</v>
      </c>
      <c r="B200">
        <v>8.69</v>
      </c>
      <c r="C200">
        <f>(B200-B199)/B199</f>
        <v>-2.0293122886133004E-2</v>
      </c>
      <c r="E200">
        <f>C200-$D$3</f>
        <v>-1.3998783937154719E-2</v>
      </c>
      <c r="F200">
        <f>E200^2</f>
        <v>1.9596595171914098E-4</v>
      </c>
    </row>
    <row r="201" spans="1:6" x14ac:dyDescent="0.25">
      <c r="A201" s="4">
        <v>41802</v>
      </c>
      <c r="B201">
        <v>8.4600000000000009</v>
      </c>
      <c r="C201">
        <f>(B201-B200)/B200</f>
        <v>-2.64672036823934E-2</v>
      </c>
      <c r="E201">
        <f>C201-$D$3</f>
        <v>-2.0172864733415116E-2</v>
      </c>
      <c r="F201">
        <f>E201^2</f>
        <v>4.069444715526633E-4</v>
      </c>
    </row>
    <row r="202" spans="1:6" x14ac:dyDescent="0.25">
      <c r="A202" s="4">
        <v>41803</v>
      </c>
      <c r="B202">
        <v>8.61</v>
      </c>
      <c r="C202">
        <f>(B202-B201)/B201</f>
        <v>1.7730496453900541E-2</v>
      </c>
      <c r="E202">
        <f>C202-$D$3</f>
        <v>2.4024835402878825E-2</v>
      </c>
      <c r="F202">
        <f>E202^2</f>
        <v>5.7719271613541976E-4</v>
      </c>
    </row>
    <row r="203" spans="1:6" x14ac:dyDescent="0.25">
      <c r="A203" s="4">
        <v>41806</v>
      </c>
      <c r="B203">
        <v>8.64</v>
      </c>
      <c r="C203">
        <f>(B203-B202)/B202</f>
        <v>3.4843205574914215E-3</v>
      </c>
      <c r="E203">
        <f>C203-$D$3</f>
        <v>9.7786595064697068E-3</v>
      </c>
      <c r="F203">
        <f>E203^2</f>
        <v>9.5622181743470371E-5</v>
      </c>
    </row>
    <row r="204" spans="1:6" x14ac:dyDescent="0.25">
      <c r="A204" s="4">
        <v>41807</v>
      </c>
      <c r="B204">
        <v>8.8800000000000008</v>
      </c>
      <c r="C204">
        <f>(B204-B203)/B203</f>
        <v>2.7777777777777801E-2</v>
      </c>
      <c r="E204">
        <f>C204-$D$3</f>
        <v>3.4072116726756085E-2</v>
      </c>
      <c r="F204">
        <f>E204^2</f>
        <v>1.1609091382416919E-3</v>
      </c>
    </row>
    <row r="205" spans="1:6" x14ac:dyDescent="0.25">
      <c r="A205" s="4">
        <v>41808</v>
      </c>
      <c r="B205">
        <v>9.0299999999999994</v>
      </c>
      <c r="C205">
        <f>(B205-B204)/B204</f>
        <v>1.689189189189173E-2</v>
      </c>
      <c r="E205">
        <f>C205-$D$3</f>
        <v>2.3186230840870015E-2</v>
      </c>
      <c r="F205">
        <f>E205^2</f>
        <v>5.376013006061118E-4</v>
      </c>
    </row>
    <row r="206" spans="1:6" x14ac:dyDescent="0.25">
      <c r="A206" s="4">
        <v>41809</v>
      </c>
      <c r="B206">
        <v>9.0299999999999994</v>
      </c>
      <c r="C206">
        <f>(B206-B205)/B205</f>
        <v>0</v>
      </c>
      <c r="E206">
        <f>C206-$D$3</f>
        <v>6.2943389489782849E-3</v>
      </c>
      <c r="F206">
        <f>E206^2</f>
        <v>3.9618702804625056E-5</v>
      </c>
    </row>
    <row r="207" spans="1:6" x14ac:dyDescent="0.25">
      <c r="A207" s="4">
        <v>41810</v>
      </c>
      <c r="B207">
        <v>9</v>
      </c>
      <c r="C207">
        <f>(B207-B206)/B206</f>
        <v>-3.322259136212554E-3</v>
      </c>
      <c r="E207">
        <f>C207-$D$3</f>
        <v>2.9720798127657309E-3</v>
      </c>
      <c r="F207">
        <f>E207^2</f>
        <v>8.8332584134495826E-6</v>
      </c>
    </row>
    <row r="208" spans="1:6" x14ac:dyDescent="0.25">
      <c r="A208" s="4">
        <v>41813</v>
      </c>
      <c r="B208">
        <v>8.69</v>
      </c>
      <c r="C208">
        <f>(B208-B207)/B207</f>
        <v>-3.44444444444445E-2</v>
      </c>
      <c r="E208">
        <f>C208-$D$3</f>
        <v>-2.8150105495466215E-2</v>
      </c>
      <c r="F208">
        <f>E208^2</f>
        <v>7.9242843940587721E-4</v>
      </c>
    </row>
    <row r="209" spans="1:6" x14ac:dyDescent="0.25">
      <c r="A209" s="4">
        <v>41814</v>
      </c>
      <c r="B209">
        <v>8.5500000000000007</v>
      </c>
      <c r="C209">
        <f>(B209-B208)/B208</f>
        <v>-1.6110471806674201E-2</v>
      </c>
      <c r="E209">
        <f>C209-$D$3</f>
        <v>-9.816132857695916E-3</v>
      </c>
      <c r="F209">
        <f>E209^2</f>
        <v>9.6356464279937396E-5</v>
      </c>
    </row>
    <row r="210" spans="1:6" x14ac:dyDescent="0.25">
      <c r="A210" s="4">
        <v>41815</v>
      </c>
      <c r="B210">
        <v>8.5500000000000007</v>
      </c>
      <c r="C210">
        <f>(B210-B209)/B209</f>
        <v>0</v>
      </c>
      <c r="E210">
        <f>C210-$D$3</f>
        <v>6.2943389489782849E-3</v>
      </c>
      <c r="F210">
        <f>E210^2</f>
        <v>3.9618702804625056E-5</v>
      </c>
    </row>
    <row r="211" spans="1:6" x14ac:dyDescent="0.25">
      <c r="A211" s="4">
        <v>41816</v>
      </c>
      <c r="B211">
        <v>8.74</v>
      </c>
      <c r="C211">
        <f>(B211-B210)/B210</f>
        <v>2.2222222222222161E-2</v>
      </c>
      <c r="E211">
        <f>C211-$D$3</f>
        <v>2.8516561171200445E-2</v>
      </c>
      <c r="F211">
        <f>E211^2</f>
        <v>8.1319426103081691E-4</v>
      </c>
    </row>
    <row r="212" spans="1:6" x14ac:dyDescent="0.25">
      <c r="A212" s="4">
        <v>41817</v>
      </c>
      <c r="B212">
        <v>8.9499999999999993</v>
      </c>
      <c r="C212">
        <f>(B212-B211)/B211</f>
        <v>2.4027459954233304E-2</v>
      </c>
      <c r="E212">
        <f>C212-$D$3</f>
        <v>3.0321798903211589E-2</v>
      </c>
      <c r="F212">
        <f>E212^2</f>
        <v>9.1941148872680357E-4</v>
      </c>
    </row>
    <row r="213" spans="1:6" x14ac:dyDescent="0.25">
      <c r="A213" s="4">
        <v>41820</v>
      </c>
      <c r="B213">
        <v>9.0500000000000007</v>
      </c>
      <c r="C213">
        <f>(B213-B212)/B212</f>
        <v>1.1173184357542059E-2</v>
      </c>
      <c r="E213">
        <f>C213-$D$3</f>
        <v>1.7467523306520343E-2</v>
      </c>
      <c r="F213">
        <f>E213^2</f>
        <v>3.0511437046383137E-4</v>
      </c>
    </row>
    <row r="214" spans="1:6" x14ac:dyDescent="0.25">
      <c r="A214" s="4">
        <v>41821</v>
      </c>
      <c r="B214">
        <v>9.07</v>
      </c>
      <c r="C214">
        <f>(B214-B213)/B213</f>
        <v>2.2099447513811684E-3</v>
      </c>
      <c r="E214">
        <f>C214-$D$3</f>
        <v>8.5042837003594524E-3</v>
      </c>
      <c r="F214">
        <f>E214^2</f>
        <v>7.2322841256199457E-5</v>
      </c>
    </row>
    <row r="215" spans="1:6" x14ac:dyDescent="0.25">
      <c r="A215" s="4">
        <v>41822</v>
      </c>
      <c r="B215">
        <v>9.36</v>
      </c>
      <c r="C215">
        <f>(B215-B214)/B214</f>
        <v>3.1973539140021955E-2</v>
      </c>
      <c r="E215">
        <f>C215-$D$3</f>
        <v>3.8267878089000243E-2</v>
      </c>
      <c r="F215">
        <f>E215^2</f>
        <v>1.4644304934345849E-3</v>
      </c>
    </row>
    <row r="216" spans="1:6" x14ac:dyDescent="0.25">
      <c r="A216" s="4">
        <v>41823</v>
      </c>
      <c r="B216">
        <v>9.25</v>
      </c>
      <c r="C216">
        <f>(B216-B215)/B215</f>
        <v>-1.1752136752136691E-2</v>
      </c>
      <c r="E216">
        <f>C216-$D$3</f>
        <v>-5.4577978031584064E-3</v>
      </c>
      <c r="F216">
        <f>E216^2</f>
        <v>2.9787556860160727E-5</v>
      </c>
    </row>
    <row r="217" spans="1:6" x14ac:dyDescent="0.25">
      <c r="A217" s="4">
        <v>41827</v>
      </c>
      <c r="B217">
        <v>9.07</v>
      </c>
      <c r="C217">
        <f>(B217-B216)/B216</f>
        <v>-1.9459459459459427E-2</v>
      </c>
      <c r="E217">
        <f>C217-$D$3</f>
        <v>-1.3165120510481142E-2</v>
      </c>
      <c r="F217">
        <f>E217^2</f>
        <v>1.7332039805549127E-4</v>
      </c>
    </row>
    <row r="218" spans="1:6" x14ac:dyDescent="0.25">
      <c r="A218" s="4">
        <v>41828</v>
      </c>
      <c r="B218">
        <v>8.76</v>
      </c>
      <c r="C218">
        <f>(B218-B217)/B217</f>
        <v>-3.4178610804851212E-2</v>
      </c>
      <c r="E218">
        <f>C218-$D$3</f>
        <v>-2.7884271855872927E-2</v>
      </c>
      <c r="F218">
        <f>E218^2</f>
        <v>7.7753261693222703E-4</v>
      </c>
    </row>
    <row r="219" spans="1:6" x14ac:dyDescent="0.25">
      <c r="A219" s="4">
        <v>41829</v>
      </c>
      <c r="B219">
        <v>8.94</v>
      </c>
      <c r="C219">
        <f>(B219-B218)/B218</f>
        <v>2.054794520547942E-2</v>
      </c>
      <c r="E219">
        <f>C219-$D$3</f>
        <v>2.6842284154457705E-2</v>
      </c>
      <c r="F219">
        <f>E219^2</f>
        <v>7.2050821862865112E-4</v>
      </c>
    </row>
    <row r="220" spans="1:6" x14ac:dyDescent="0.25">
      <c r="A220" s="4">
        <v>41830</v>
      </c>
      <c r="B220">
        <v>8.74</v>
      </c>
      <c r="C220">
        <f>(B220-B219)/B219</f>
        <v>-2.2371364653243769E-2</v>
      </c>
      <c r="E220">
        <f>C220-$D$3</f>
        <v>-1.6077025704265484E-2</v>
      </c>
      <c r="F220">
        <f>E220^2</f>
        <v>2.5847075549561307E-4</v>
      </c>
    </row>
    <row r="221" spans="1:6" x14ac:dyDescent="0.25">
      <c r="A221" s="4">
        <v>41831</v>
      </c>
      <c r="B221">
        <v>8.75</v>
      </c>
      <c r="C221">
        <f>(B221-B220)/B220</f>
        <v>1.144164759725376E-3</v>
      </c>
      <c r="E221">
        <f>C221-$D$3</f>
        <v>7.4385037087036608E-3</v>
      </c>
      <c r="F221">
        <f>E221^2</f>
        <v>5.5331337424398118E-5</v>
      </c>
    </row>
    <row r="222" spans="1:6" x14ac:dyDescent="0.25">
      <c r="A222" s="4">
        <v>41834</v>
      </c>
      <c r="B222">
        <v>8.61</v>
      </c>
      <c r="C222">
        <f>(B222-B221)/B221</f>
        <v>-1.6000000000000066E-2</v>
      </c>
      <c r="E222">
        <f>C222-$D$3</f>
        <v>-9.7056610510217814E-3</v>
      </c>
      <c r="F222">
        <f>E222^2</f>
        <v>9.4199856437321232E-5</v>
      </c>
    </row>
    <row r="223" spans="1:6" x14ac:dyDescent="0.25">
      <c r="A223" s="4">
        <v>41835</v>
      </c>
      <c r="B223">
        <v>8.5500000000000007</v>
      </c>
      <c r="C223">
        <f>(B223-B222)/B222</f>
        <v>-6.9686411149824301E-3</v>
      </c>
      <c r="E223">
        <f>C223-$D$3</f>
        <v>-6.7430216600414521E-4</v>
      </c>
      <c r="F223">
        <f>E223^2</f>
        <v>4.546834110778818E-7</v>
      </c>
    </row>
    <row r="224" spans="1:6" x14ac:dyDescent="0.25">
      <c r="A224" s="4">
        <v>41836</v>
      </c>
      <c r="B224">
        <v>8.6999999999999993</v>
      </c>
      <c r="C224">
        <f>(B224-B223)/B223</f>
        <v>1.754385964912264E-2</v>
      </c>
      <c r="E224">
        <f>C224-$D$3</f>
        <v>2.3838198598100924E-2</v>
      </c>
      <c r="F224">
        <f>E224^2</f>
        <v>5.6825971240250092E-4</v>
      </c>
    </row>
    <row r="225" spans="1:6" x14ac:dyDescent="0.25">
      <c r="A225" s="4">
        <v>41837</v>
      </c>
      <c r="B225">
        <v>8.56</v>
      </c>
      <c r="C225">
        <f>(B225-B224)/B224</f>
        <v>-1.6091954022988367E-2</v>
      </c>
      <c r="E225">
        <f>C225-$D$3</f>
        <v>-9.7976150740100819E-3</v>
      </c>
      <c r="F225">
        <f>E225^2</f>
        <v>9.5993261138469586E-5</v>
      </c>
    </row>
    <row r="226" spans="1:6" x14ac:dyDescent="0.25">
      <c r="A226" s="4">
        <v>41838</v>
      </c>
      <c r="B226">
        <v>8.58</v>
      </c>
      <c r="C226">
        <f>(B226-B225)/B225</f>
        <v>2.3364485981307911E-3</v>
      </c>
      <c r="E226">
        <f>C226-$D$3</f>
        <v>8.6307875471090759E-3</v>
      </c>
      <c r="F226">
        <f>E226^2</f>
        <v>7.4490493683333105E-5</v>
      </c>
    </row>
    <row r="227" spans="1:6" x14ac:dyDescent="0.25">
      <c r="A227" s="4">
        <v>41841</v>
      </c>
      <c r="B227">
        <v>8.66</v>
      </c>
      <c r="C227">
        <f>(B227-B226)/B226</f>
        <v>9.3240093240093327E-3</v>
      </c>
      <c r="E227">
        <f>C227-$D$3</f>
        <v>1.5618348272987618E-2</v>
      </c>
      <c r="F227">
        <f>E227^2</f>
        <v>2.439328027763353E-4</v>
      </c>
    </row>
    <row r="228" spans="1:6" x14ac:dyDescent="0.25">
      <c r="A228" s="4">
        <v>41842</v>
      </c>
      <c r="B228">
        <v>8.65</v>
      </c>
      <c r="C228">
        <f>(B228-B227)/B227</f>
        <v>-1.1547344110854256E-3</v>
      </c>
      <c r="E228">
        <f>C228-$D$3</f>
        <v>5.1396045378928595E-3</v>
      </c>
      <c r="F228">
        <f>E228^2</f>
        <v>2.6415534805928872E-5</v>
      </c>
    </row>
    <row r="229" spans="1:6" x14ac:dyDescent="0.25">
      <c r="A229" s="4">
        <v>41843</v>
      </c>
      <c r="B229">
        <v>8.77</v>
      </c>
      <c r="C229">
        <f>(B229-B228)/B228</f>
        <v>1.3872832369942106E-2</v>
      </c>
      <c r="E229">
        <f>C229-$D$3</f>
        <v>2.0167171318920391E-2</v>
      </c>
      <c r="F229">
        <f>E229^2</f>
        <v>4.0671479900668522E-4</v>
      </c>
    </row>
    <row r="230" spans="1:6" x14ac:dyDescent="0.25">
      <c r="A230" s="4">
        <v>41844</v>
      </c>
      <c r="B230">
        <v>9.06</v>
      </c>
      <c r="C230">
        <f>(B230-B229)/B229</f>
        <v>3.3067274800456209E-2</v>
      </c>
      <c r="E230">
        <f>C230-$D$3</f>
        <v>3.936161374943449E-2</v>
      </c>
      <c r="F230">
        <f>E230^2</f>
        <v>1.5493366369596702E-3</v>
      </c>
    </row>
    <row r="231" spans="1:6" x14ac:dyDescent="0.25">
      <c r="A231" s="4">
        <v>41845</v>
      </c>
      <c r="B231">
        <v>9.19</v>
      </c>
      <c r="C231">
        <f>(B231-B230)/B230</f>
        <v>1.4348785871964569E-2</v>
      </c>
      <c r="E231">
        <f>C231-$D$3</f>
        <v>2.0643124820942854E-2</v>
      </c>
      <c r="F231">
        <f>E231^2</f>
        <v>4.2613860237302695E-4</v>
      </c>
    </row>
    <row r="232" spans="1:6" x14ac:dyDescent="0.25">
      <c r="A232" s="4">
        <v>41848</v>
      </c>
      <c r="B232">
        <v>9.2200000000000006</v>
      </c>
      <c r="C232">
        <f>(B232-B231)/B231</f>
        <v>3.2644178454843457E-3</v>
      </c>
      <c r="E232">
        <f>C232-$D$3</f>
        <v>9.5587567944626309E-3</v>
      </c>
      <c r="F232">
        <f>E232^2</f>
        <v>9.136983145568551E-5</v>
      </c>
    </row>
    <row r="233" spans="1:6" x14ac:dyDescent="0.25">
      <c r="A233" s="4">
        <v>41849</v>
      </c>
      <c r="B233">
        <v>9.23</v>
      </c>
      <c r="C233">
        <f>(B233-B232)/B232</f>
        <v>1.0845986984815387E-3</v>
      </c>
      <c r="E233">
        <f>C233-$D$3</f>
        <v>7.3789376474598239E-3</v>
      </c>
      <c r="F233">
        <f>E233^2</f>
        <v>5.4448720805099918E-5</v>
      </c>
    </row>
    <row r="234" spans="1:6" x14ac:dyDescent="0.25">
      <c r="A234" s="4">
        <v>41850</v>
      </c>
      <c r="B234">
        <v>9.3800000000000008</v>
      </c>
      <c r="C234">
        <f>(B234-B233)/B233</f>
        <v>1.6251354279523331E-2</v>
      </c>
      <c r="E234">
        <f>C234-$D$3</f>
        <v>2.2545693228501616E-2</v>
      </c>
      <c r="F234">
        <f>E234^2</f>
        <v>5.0830828315370357E-4</v>
      </c>
    </row>
    <row r="235" spans="1:6" x14ac:dyDescent="0.25">
      <c r="A235" s="4">
        <v>41851</v>
      </c>
      <c r="B235">
        <v>9.3800000000000008</v>
      </c>
      <c r="C235">
        <f>(B235-B234)/B234</f>
        <v>0</v>
      </c>
      <c r="E235">
        <f>C235-$D$3</f>
        <v>6.2943389489782849E-3</v>
      </c>
      <c r="F235">
        <f>E235^2</f>
        <v>3.9618702804625056E-5</v>
      </c>
    </row>
    <row r="236" spans="1:6" x14ac:dyDescent="0.25">
      <c r="A236" s="4">
        <v>41852</v>
      </c>
      <c r="B236">
        <v>9.6300000000000008</v>
      </c>
      <c r="C236">
        <f>(B236-B235)/B235</f>
        <v>2.6652452025586353E-2</v>
      </c>
      <c r="E236">
        <f>C236-$D$3</f>
        <v>3.2946790974564641E-2</v>
      </c>
      <c r="F236">
        <f>E236^2</f>
        <v>1.085491035521654E-3</v>
      </c>
    </row>
    <row r="237" spans="1:6" x14ac:dyDescent="0.25">
      <c r="A237" s="4">
        <v>41855</v>
      </c>
      <c r="B237">
        <v>9.24</v>
      </c>
      <c r="C237">
        <f>(B237-B236)/B236</f>
        <v>-4.0498442367601299E-2</v>
      </c>
      <c r="E237">
        <f>C237-$D$3</f>
        <v>-3.4204103418623011E-2</v>
      </c>
      <c r="F237">
        <f>E237^2</f>
        <v>1.1699206906718583E-3</v>
      </c>
    </row>
    <row r="238" spans="1:6" x14ac:dyDescent="0.25">
      <c r="A238" s="4">
        <v>41856</v>
      </c>
      <c r="B238">
        <v>9.08</v>
      </c>
      <c r="C238">
        <f>(B238-B237)/B237</f>
        <v>-1.731601731601733E-2</v>
      </c>
      <c r="E238">
        <f>C238-$D$3</f>
        <v>-1.1021678367039045E-2</v>
      </c>
      <c r="F238">
        <f>E238^2</f>
        <v>1.2147739402645647E-4</v>
      </c>
    </row>
    <row r="239" spans="1:6" x14ac:dyDescent="0.25">
      <c r="A239" s="4">
        <v>41857</v>
      </c>
      <c r="B239">
        <v>8.98</v>
      </c>
      <c r="C239">
        <f>(B239-B238)/B238</f>
        <v>-1.1013215859030798E-2</v>
      </c>
      <c r="E239">
        <f>C239-$D$3</f>
        <v>-4.7188769100525128E-3</v>
      </c>
      <c r="F239">
        <f>E239^2</f>
        <v>2.2267799292226751E-5</v>
      </c>
    </row>
    <row r="240" spans="1:6" x14ac:dyDescent="0.25">
      <c r="A240" s="4">
        <v>41858</v>
      </c>
      <c r="B240">
        <v>9.1999999999999993</v>
      </c>
      <c r="C240">
        <f>(B240-B239)/B239</f>
        <v>2.4498886414253771E-2</v>
      </c>
      <c r="E240">
        <f>C240-$D$3</f>
        <v>3.0793225363232056E-2</v>
      </c>
      <c r="F240">
        <f>E240^2</f>
        <v>9.4822272827079803E-4</v>
      </c>
    </row>
    <row r="241" spans="1:6" x14ac:dyDescent="0.25">
      <c r="A241" s="4">
        <v>41859</v>
      </c>
      <c r="B241">
        <v>9.3699999999999992</v>
      </c>
      <c r="C241">
        <f>(B241-B240)/B240</f>
        <v>1.8478260869565211E-2</v>
      </c>
      <c r="E241">
        <f>C241-$D$3</f>
        <v>2.4772599818543496E-2</v>
      </c>
      <c r="F241">
        <f>E241^2</f>
        <v>6.136817017697013E-4</v>
      </c>
    </row>
    <row r="242" spans="1:6" x14ac:dyDescent="0.25">
      <c r="A242" s="4">
        <v>41862</v>
      </c>
      <c r="B242">
        <v>9.59</v>
      </c>
      <c r="C242">
        <f>(B242-B241)/B241</f>
        <v>2.3479188900747135E-2</v>
      </c>
      <c r="E242">
        <f>C242-$D$3</f>
        <v>2.977352784972542E-2</v>
      </c>
      <c r="F242">
        <f>E242^2</f>
        <v>8.8646296061837518E-4</v>
      </c>
    </row>
    <row r="243" spans="1:6" x14ac:dyDescent="0.25">
      <c r="A243" s="4">
        <v>41863</v>
      </c>
      <c r="B243">
        <v>9.4600000000000009</v>
      </c>
      <c r="C243">
        <f>(B243-B242)/B242</f>
        <v>-1.3555787278414912E-2</v>
      </c>
      <c r="E243">
        <f>C243-$D$3</f>
        <v>-7.2614483294366275E-3</v>
      </c>
      <c r="F243">
        <f>E243^2</f>
        <v>5.2728631841077987E-5</v>
      </c>
    </row>
    <row r="244" spans="1:6" x14ac:dyDescent="0.25">
      <c r="A244" s="4">
        <v>41864</v>
      </c>
      <c r="B244">
        <v>9.35</v>
      </c>
      <c r="C244">
        <f>(B244-B243)/B243</f>
        <v>-1.1627906976744313E-2</v>
      </c>
      <c r="E244">
        <f>C244-$D$3</f>
        <v>-5.3335680277660277E-3</v>
      </c>
      <c r="F244">
        <f>E244^2</f>
        <v>2.8446947906807993E-5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4"/>
  <sheetViews>
    <sheetView topLeftCell="K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6" width="17.28515625" customWidth="1"/>
    <col min="7" max="7" width="32.42578125" customWidth="1"/>
    <col min="8" max="8" width="31.140625" customWidth="1"/>
    <col min="12" max="12" width="10.7109375" style="22" customWidth="1"/>
    <col min="13" max="13" width="27.28515625" customWidth="1"/>
    <col min="17" max="21" width="22.140625" customWidth="1"/>
    <col min="22" max="22" width="36.85546875" customWidth="1"/>
    <col min="23" max="23" width="29.7109375" customWidth="1"/>
    <col min="24" max="24" width="12" customWidth="1"/>
    <col min="25" max="25" width="10.7109375" customWidth="1"/>
    <col min="26" max="26" width="17.42578125" customWidth="1"/>
  </cols>
  <sheetData>
    <row r="1" spans="1:27" ht="15.75" thickBot="1" x14ac:dyDescent="0.3">
      <c r="A1" t="s">
        <v>76</v>
      </c>
      <c r="Q1" t="s">
        <v>54</v>
      </c>
      <c r="R1" t="s">
        <v>68</v>
      </c>
      <c r="S1" t="s">
        <v>69</v>
      </c>
      <c r="T1" t="s">
        <v>70</v>
      </c>
      <c r="U1" t="s">
        <v>54</v>
      </c>
      <c r="V1" t="s">
        <v>68</v>
      </c>
      <c r="W1" t="s">
        <v>69</v>
      </c>
      <c r="X1" t="s">
        <v>70</v>
      </c>
    </row>
    <row r="2" spans="1:27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53</v>
      </c>
      <c r="G2" t="s">
        <v>78</v>
      </c>
      <c r="H2" s="5" t="s">
        <v>45</v>
      </c>
      <c r="I2" s="18">
        <f>SUM(F4:F125)/(COUNT(C4:C125)-2)</f>
        <v>1.9680756897242748E-3</v>
      </c>
      <c r="J2" s="11" t="s">
        <v>77</v>
      </c>
      <c r="K2" s="11"/>
      <c r="L2" s="45" t="s">
        <v>56</v>
      </c>
      <c r="M2" s="11" t="s">
        <v>57</v>
      </c>
      <c r="N2" s="11" t="s">
        <v>58</v>
      </c>
      <c r="O2" s="11" t="s">
        <v>59</v>
      </c>
      <c r="P2" s="11" t="s">
        <v>66</v>
      </c>
      <c r="Q2" s="11" t="s">
        <v>60</v>
      </c>
      <c r="R2" s="11"/>
      <c r="S2" s="11"/>
      <c r="T2" s="11"/>
      <c r="U2" s="11" t="s">
        <v>61</v>
      </c>
      <c r="V2" s="11"/>
      <c r="W2" s="7"/>
      <c r="X2" s="7"/>
    </row>
    <row r="3" spans="1:27" ht="16.5" thickBot="1" x14ac:dyDescent="0.3">
      <c r="A3" s="43">
        <v>41514</v>
      </c>
      <c r="B3">
        <v>12.76</v>
      </c>
      <c r="C3">
        <v>0</v>
      </c>
      <c r="D3" s="8">
        <f>AVERAGE(C4:C125)</f>
        <v>-6.2943389489782849E-3</v>
      </c>
      <c r="H3" s="19" t="s">
        <v>46</v>
      </c>
      <c r="I3" s="10">
        <f>SQRT(I2)</f>
        <v>4.4362999106510766E-2</v>
      </c>
      <c r="L3" s="23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Z3" t="s">
        <v>28</v>
      </c>
      <c r="AA3">
        <f>1+D3</f>
        <v>0.99370566105102176</v>
      </c>
    </row>
    <row r="4" spans="1:27" x14ac:dyDescent="0.25">
      <c r="A4" s="4">
        <v>41515</v>
      </c>
      <c r="B4">
        <v>12.4</v>
      </c>
      <c r="C4">
        <f>(B4-B3)/B3</f>
        <v>-2.8213166144200583E-2</v>
      </c>
      <c r="E4">
        <f>C4-$D$3</f>
        <v>-2.1918827195222298E-2</v>
      </c>
      <c r="F4">
        <f>E4^2</f>
        <v>4.8043498561401663E-4</v>
      </c>
      <c r="G4">
        <f>(E4-$D$3)^2</f>
        <v>2.4412463295701733E-4</v>
      </c>
      <c r="H4" s="19"/>
      <c r="I4" s="10"/>
      <c r="J4">
        <f>E4/$I$3</f>
        <v>-0.4940790216323645</v>
      </c>
      <c r="L4" s="36">
        <f>G4/$I$3</f>
        <v>5.5028883951443513E-3</v>
      </c>
      <c r="M4" s="7">
        <f>RANK(L4,$L$4:$L$126)</f>
        <v>86</v>
      </c>
      <c r="N4" s="7">
        <f>L4</f>
        <v>5.5028883951443513E-3</v>
      </c>
      <c r="O4" s="7">
        <f>RANK(N4,$N$4:$N$126)</f>
        <v>86</v>
      </c>
      <c r="P4" s="7">
        <v>1</v>
      </c>
      <c r="Q4" s="7">
        <f>M4/(COUNT($M$4:$M$126)+1)-0.5</f>
        <v>0.19354838709677424</v>
      </c>
      <c r="R4" s="7">
        <f>SUM($Q$4:Q4)/P4</f>
        <v>0.19354838709677424</v>
      </c>
      <c r="S4" s="7">
        <f>(P4/11)*R4^2</f>
        <v>3.4055434679784334E-3</v>
      </c>
      <c r="T4" s="7"/>
      <c r="U4" s="7">
        <f>O4/(COUNT($O$4:$O$126)+1)-0.5</f>
        <v>0.19354838709677424</v>
      </c>
      <c r="V4" s="7">
        <f>SUM($U$4:U4)/P4</f>
        <v>0.19354838709677424</v>
      </c>
      <c r="W4" s="7">
        <f>(P4/11)*V4^2</f>
        <v>3.4055434679784334E-3</v>
      </c>
      <c r="X4" s="7"/>
    </row>
    <row r="5" spans="1:27" x14ac:dyDescent="0.25">
      <c r="A5" s="4">
        <v>41516</v>
      </c>
      <c r="B5">
        <v>12.48</v>
      </c>
      <c r="C5">
        <f>(B5-B4)/B4</f>
        <v>6.4516129032258117E-3</v>
      </c>
      <c r="E5">
        <f>C5-$D$3</f>
        <v>1.2745951852204097E-2</v>
      </c>
      <c r="F5">
        <f>E5^2</f>
        <v>1.6245928861870505E-4</v>
      </c>
      <c r="G5">
        <f>(E5-$D$3)^2</f>
        <v>3.6253267379359047E-4</v>
      </c>
      <c r="H5" s="19"/>
      <c r="I5" s="10"/>
      <c r="J5">
        <f>E5/$I$3</f>
        <v>0.28731041879297758</v>
      </c>
      <c r="L5" s="36">
        <f>G5/$I$3</f>
        <v>8.1719604421510977E-3</v>
      </c>
      <c r="M5" s="7">
        <f>RANK(L5,$L$4:$L$126)</f>
        <v>76</v>
      </c>
      <c r="N5" s="7">
        <f>L5</f>
        <v>8.1719604421510977E-3</v>
      </c>
      <c r="O5" s="7">
        <f>RANK(N5,$N$4:$N$126)</f>
        <v>76</v>
      </c>
      <c r="P5" s="7">
        <v>2</v>
      </c>
      <c r="Q5" s="7">
        <f>M5/(COUNT($M$4:$M$126)+1)-0.5</f>
        <v>0.11290322580645162</v>
      </c>
      <c r="R5" s="7">
        <f>SUM($Q$4:Q5)/P5</f>
        <v>0.15322580645161293</v>
      </c>
      <c r="S5" s="7">
        <f>(P5/11)*R5^2</f>
        <v>4.2687541386812996E-3</v>
      </c>
      <c r="T5" s="7"/>
      <c r="U5" s="7">
        <f>O5/(COUNT($O$4:$O$126)+1)-0.5</f>
        <v>0.11290322580645162</v>
      </c>
      <c r="V5" s="7">
        <f>SUM($U$4:U5)/P5</f>
        <v>0.15322580645161293</v>
      </c>
      <c r="W5" s="7">
        <f>(P5/11)*V5^2</f>
        <v>4.2687541386812996E-3</v>
      </c>
      <c r="X5" s="7"/>
    </row>
    <row r="6" spans="1:27" x14ac:dyDescent="0.25">
      <c r="A6" s="4">
        <v>41520</v>
      </c>
      <c r="B6">
        <v>12.72</v>
      </c>
      <c r="C6">
        <f>(B6-B5)/B5</f>
        <v>1.9230769230769246E-2</v>
      </c>
      <c r="E6">
        <f>C6-$D$3</f>
        <v>2.5525108179747531E-2</v>
      </c>
      <c r="F6">
        <f>E6^2</f>
        <v>6.5153114758781426E-4</v>
      </c>
      <c r="G6">
        <f>(E6-$D$3)^2</f>
        <v>1.0124772155777775E-3</v>
      </c>
      <c r="H6" s="19"/>
      <c r="I6" s="10"/>
      <c r="J6">
        <f>E6/$I$3</f>
        <v>0.57536930987160051</v>
      </c>
      <c r="L6" s="36">
        <f>G6/$I$3</f>
        <v>2.2822560150789834E-2</v>
      </c>
      <c r="M6" s="7">
        <f>RANK(L6,$L$4:$L$126)</f>
        <v>52</v>
      </c>
      <c r="N6" s="7">
        <f>L6</f>
        <v>2.2822560150789834E-2</v>
      </c>
      <c r="O6" s="7">
        <f>RANK(N6,$N$4:$N$126)</f>
        <v>52</v>
      </c>
      <c r="P6" s="7">
        <v>3</v>
      </c>
      <c r="Q6" s="7">
        <f>M6/(COUNT($M$4:$M$126)+1)-0.5</f>
        <v>-8.0645161290322565E-2</v>
      </c>
      <c r="R6" s="7">
        <f>SUM($Q$4:Q6)/P6</f>
        <v>7.5268817204301106E-2</v>
      </c>
      <c r="S6" s="7">
        <f>(P6/11)*R6^2</f>
        <v>1.545107684545771E-3</v>
      </c>
      <c r="T6" s="7"/>
      <c r="U6" s="7">
        <f>O6/(COUNT($O$4:$O$126)+1)-0.5</f>
        <v>-8.0645161290322565E-2</v>
      </c>
      <c r="V6" s="7">
        <f>SUM($U$4:U6)/P6</f>
        <v>7.5268817204301106E-2</v>
      </c>
      <c r="W6" s="7">
        <f>(P6/11)*V6^2</f>
        <v>1.545107684545771E-3</v>
      </c>
      <c r="X6" s="7"/>
    </row>
    <row r="7" spans="1:27" x14ac:dyDescent="0.25">
      <c r="A7" s="4">
        <v>41521</v>
      </c>
      <c r="B7">
        <v>13.5</v>
      </c>
      <c r="C7">
        <f>(B7-B6)/B6</f>
        <v>6.1320754716981077E-2</v>
      </c>
      <c r="E7">
        <f>C7-$D$3</f>
        <v>6.7615093665959358E-2</v>
      </c>
      <c r="F7">
        <f>E7^2</f>
        <v>4.5718008914564573E-3</v>
      </c>
      <c r="G7">
        <f>(E7-$D$3)^2</f>
        <v>5.4626042294620078E-3</v>
      </c>
      <c r="H7" s="19"/>
      <c r="I7" s="10"/>
      <c r="J7">
        <f>E7/$I$3</f>
        <v>1.5241326111344011</v>
      </c>
      <c r="L7" s="36">
        <f>G7/$I$3</f>
        <v>0.12313424113520562</v>
      </c>
      <c r="M7" s="7">
        <f>RANK(L7,$L$4:$L$126)</f>
        <v>14</v>
      </c>
      <c r="N7" s="7">
        <f>L7</f>
        <v>0.12313424113520562</v>
      </c>
      <c r="O7" s="7">
        <f>RANK(N7,$N$4:$N$126)</f>
        <v>14</v>
      </c>
      <c r="P7" s="7">
        <v>4</v>
      </c>
      <c r="Q7" s="7">
        <f>M7/(COUNT($M$4:$M$126)+1)-0.5</f>
        <v>-0.38709677419354838</v>
      </c>
      <c r="R7" s="7">
        <f>SUM($Q$4:Q7)/P7</f>
        <v>-4.0322580645161268E-2</v>
      </c>
      <c r="S7" s="7">
        <f>(P7/11)*R7^2</f>
        <v>5.9124018541292149E-4</v>
      </c>
      <c r="T7" s="7"/>
      <c r="U7" s="7">
        <f>O7/(COUNT($O$4:$O$126)+1)-0.5</f>
        <v>-0.38709677419354838</v>
      </c>
      <c r="V7" s="7">
        <f>SUM($U$4:U7)/P7</f>
        <v>-4.0322580645161268E-2</v>
      </c>
      <c r="W7" s="7">
        <f>(P7/11)*V7^2</f>
        <v>5.9124018541292149E-4</v>
      </c>
      <c r="X7" s="7"/>
    </row>
    <row r="8" spans="1:27" x14ac:dyDescent="0.25">
      <c r="A8" s="4">
        <v>41522</v>
      </c>
      <c r="B8">
        <v>14.22</v>
      </c>
      <c r="C8">
        <f>(B8-B7)/B7</f>
        <v>5.3333333333333378E-2</v>
      </c>
      <c r="E8">
        <f>C8-$D$3</f>
        <v>5.9627672282311667E-2</v>
      </c>
      <c r="F8">
        <f>E8^2</f>
        <v>3.5554593018067588E-3</v>
      </c>
      <c r="G8">
        <f>(E8-$D$3)^2</f>
        <v>4.3457115647783182E-3</v>
      </c>
      <c r="H8" s="19"/>
      <c r="I8" s="10"/>
      <c r="J8">
        <f>E8/$I$3</f>
        <v>1.3440856904005085</v>
      </c>
      <c r="L8" s="36">
        <f>G8/$I$3</f>
        <v>9.7958020248918129E-2</v>
      </c>
      <c r="M8" s="7">
        <f>RANK(L8,$L$4:$L$126)</f>
        <v>21</v>
      </c>
      <c r="N8" s="7">
        <f>L8</f>
        <v>9.7958020248918129E-2</v>
      </c>
      <c r="O8" s="7">
        <f>RANK(N8,$N$4:$N$126)</f>
        <v>21</v>
      </c>
      <c r="P8" s="7">
        <v>5</v>
      </c>
      <c r="Q8" s="7">
        <f>M8/(COUNT($M$4:$M$126)+1)-0.5</f>
        <v>-0.33064516129032262</v>
      </c>
      <c r="R8" s="7">
        <f>SUM($Q$4:Q8)/P8</f>
        <v>-9.8387096774193536E-2</v>
      </c>
      <c r="S8" s="7">
        <f>(P8/11)*R8^2</f>
        <v>4.4000094598429657E-3</v>
      </c>
      <c r="T8" s="7"/>
      <c r="U8" s="7">
        <f>O8/(COUNT($O$4:$O$126)+1)-0.5</f>
        <v>-0.33064516129032262</v>
      </c>
      <c r="V8" s="7">
        <f>SUM($U$4:U8)/P8</f>
        <v>-9.8387096774193536E-2</v>
      </c>
      <c r="W8" s="7">
        <f>(P8/11)*V8^2</f>
        <v>4.4000094598429657E-3</v>
      </c>
      <c r="X8" s="7"/>
    </row>
    <row r="9" spans="1:27" ht="15.75" thickBot="1" x14ac:dyDescent="0.3">
      <c r="A9" s="4">
        <v>41523</v>
      </c>
      <c r="B9">
        <v>14.27</v>
      </c>
      <c r="C9">
        <f>(B9-B8)/B8</f>
        <v>3.5161744022502764E-3</v>
      </c>
      <c r="E9">
        <f>C9-$D$3</f>
        <v>9.8105133512285617E-3</v>
      </c>
      <c r="F9">
        <f>E9^2</f>
        <v>9.624617221463387E-5</v>
      </c>
      <c r="G9">
        <f>(E9-$D$3)^2</f>
        <v>2.5936626761147781E-4</v>
      </c>
      <c r="H9" s="20"/>
      <c r="I9" s="14"/>
      <c r="J9">
        <f>E9/$I$3</f>
        <v>0.22114179719172231</v>
      </c>
      <c r="L9" s="36">
        <f>G9/$I$3</f>
        <v>5.846454767153308E-3</v>
      </c>
      <c r="M9" s="7">
        <f>RANK(L9,$L$4:$L$126)</f>
        <v>82</v>
      </c>
      <c r="N9" s="7">
        <f>L9</f>
        <v>5.846454767153308E-3</v>
      </c>
      <c r="O9" s="7">
        <f>RANK(N9,$N$4:$N$126)</f>
        <v>82</v>
      </c>
      <c r="P9" s="7">
        <v>6</v>
      </c>
      <c r="Q9" s="7">
        <f>M9/(COUNT($M$4:$M$126)+1)-0.5</f>
        <v>0.16129032258064513</v>
      </c>
      <c r="R9" s="7">
        <f>SUM($Q$4:Q9)/P9</f>
        <v>-5.510752688172043E-2</v>
      </c>
      <c r="S9" s="7">
        <f>(P9/11)*R9^2</f>
        <v>1.6564579194652035E-3</v>
      </c>
      <c r="T9" s="7"/>
      <c r="U9" s="7">
        <f>O9/(COUNT($O$4:$O$126)+1)-0.5</f>
        <v>0.16129032258064513</v>
      </c>
      <c r="V9" s="7">
        <f>SUM($U$4:U9)/P9</f>
        <v>-5.510752688172043E-2</v>
      </c>
      <c r="W9" s="7">
        <f>(P9/11)*V9^2</f>
        <v>1.6564579194652035E-3</v>
      </c>
      <c r="X9" s="7"/>
    </row>
    <row r="10" spans="1:27" x14ac:dyDescent="0.25">
      <c r="A10" s="4">
        <v>41526</v>
      </c>
      <c r="B10">
        <v>14.47</v>
      </c>
      <c r="C10">
        <f>(B10-B9)/B9</f>
        <v>1.4015416958654594E-2</v>
      </c>
      <c r="E10">
        <f>C10-$D$3</f>
        <v>2.0309755907632877E-2</v>
      </c>
      <c r="F10">
        <f>E10^2</f>
        <v>4.1248618502762858E-4</v>
      </c>
      <c r="G10">
        <f>(E10-$D$3)^2</f>
        <v>7.0777786313956453E-4</v>
      </c>
      <c r="J10">
        <f>E10/$I$3</f>
        <v>0.45780845111195817</v>
      </c>
      <c r="L10" s="36">
        <f>G10/$I$3</f>
        <v>1.5954238383213595E-2</v>
      </c>
      <c r="M10" s="7">
        <f>RANK(L10,$L$4:$L$126)</f>
        <v>59</v>
      </c>
      <c r="N10" s="7">
        <f>L10</f>
        <v>1.5954238383213595E-2</v>
      </c>
      <c r="O10" s="7">
        <f>RANK(N10,$N$4:$N$126)</f>
        <v>59</v>
      </c>
      <c r="P10" s="7">
        <v>7</v>
      </c>
      <c r="Q10" s="7">
        <f>M10/(COUNT($M$4:$M$126)+1)-0.5</f>
        <v>-2.4193548387096753E-2</v>
      </c>
      <c r="R10" s="7">
        <f>SUM($Q$4:Q10)/P10</f>
        <v>-5.0691244239631332E-2</v>
      </c>
      <c r="S10" s="7">
        <f>(P10/11)*R10^2</f>
        <v>1.6352014270848815E-3</v>
      </c>
      <c r="T10" s="7"/>
      <c r="U10" s="7">
        <f>O10/(COUNT($O$4:$O$126)+1)-0.5</f>
        <v>-2.4193548387096753E-2</v>
      </c>
      <c r="V10" s="7">
        <f>SUM($U$4:U10)/P10</f>
        <v>-5.0691244239631332E-2</v>
      </c>
      <c r="W10" s="7">
        <f>(P10/11)*V10^2</f>
        <v>1.6352014270848815E-3</v>
      </c>
      <c r="X10" s="7"/>
    </row>
    <row r="11" spans="1:27" x14ac:dyDescent="0.25">
      <c r="A11" s="4">
        <v>41527</v>
      </c>
      <c r="B11">
        <v>14.24</v>
      </c>
      <c r="C11">
        <f>(B11-B10)/B10</f>
        <v>-1.5894955079474804E-2</v>
      </c>
      <c r="E11">
        <f>C11-$D$3</f>
        <v>-9.6006161304965192E-3</v>
      </c>
      <c r="F11">
        <f>E11^2</f>
        <v>9.2171830085149958E-5</v>
      </c>
      <c r="G11">
        <f>(E11-$D$3)^2</f>
        <v>1.093146880102816E-5</v>
      </c>
      <c r="J11">
        <f>E11/$I$3</f>
        <v>-0.2164104394170123</v>
      </c>
      <c r="L11" s="36">
        <f>G11/$I$3</f>
        <v>2.4640959856620344E-4</v>
      </c>
      <c r="M11" s="7">
        <f>RANK(L11,$L$4:$L$126)</f>
        <v>116</v>
      </c>
      <c r="N11" s="7">
        <f>L11</f>
        <v>2.4640959856620344E-4</v>
      </c>
      <c r="O11" s="7">
        <f>RANK(N11,$N$4:$N$126)</f>
        <v>116</v>
      </c>
      <c r="P11" s="7">
        <v>8</v>
      </c>
      <c r="Q11" s="7">
        <f>M11/(COUNT($M$4:$M$126)+1)-0.5</f>
        <v>0.43548387096774188</v>
      </c>
      <c r="R11" s="7">
        <f>SUM($Q$4:Q11)/P11</f>
        <v>1.0080645161290321E-2</v>
      </c>
      <c r="S11" s="7">
        <f>(P11/11)*R11^2</f>
        <v>7.3905023176615241E-5</v>
      </c>
      <c r="T11" s="7"/>
      <c r="U11" s="7">
        <f>O11/(COUNT($O$4:$O$126)+1)-0.5</f>
        <v>0.43548387096774188</v>
      </c>
      <c r="V11" s="7">
        <f>SUM($U$4:U11)/P11</f>
        <v>1.0080645161290321E-2</v>
      </c>
      <c r="W11" s="7">
        <f>(P11/11)*V11^2</f>
        <v>7.3905023176615241E-5</v>
      </c>
      <c r="X11" s="7"/>
    </row>
    <row r="12" spans="1:27" x14ac:dyDescent="0.25">
      <c r="A12" s="4">
        <v>41528</v>
      </c>
      <c r="B12">
        <v>13.94</v>
      </c>
      <c r="C12">
        <f>(B12-B11)/B11</f>
        <v>-2.1067415730337127E-2</v>
      </c>
      <c r="E12">
        <f>C12-$D$3</f>
        <v>-1.4773076781358842E-2</v>
      </c>
      <c r="F12">
        <f>E12^2</f>
        <v>2.182437975879237E-4</v>
      </c>
      <c r="G12">
        <f>(E12-$D$3)^2</f>
        <v>7.1888995230241345E-5</v>
      </c>
      <c r="J12">
        <f>E12/$I$3</f>
        <v>-0.33300446495716579</v>
      </c>
      <c r="L12" s="36">
        <f>G12/$I$3</f>
        <v>1.6204719400878115E-3</v>
      </c>
      <c r="M12" s="7">
        <f>RANK(L12,$L$4:$L$126)</f>
        <v>101</v>
      </c>
      <c r="N12" s="7">
        <f>L12</f>
        <v>1.6204719400878115E-3</v>
      </c>
      <c r="O12" s="7">
        <f>RANK(N12,$N$4:$N$126)</f>
        <v>101</v>
      </c>
      <c r="P12" s="7">
        <v>9</v>
      </c>
      <c r="Q12" s="7">
        <f>M12/(COUNT($M$4:$M$126)+1)-0.5</f>
        <v>0.31451612903225812</v>
      </c>
      <c r="R12" s="7">
        <f>SUM($Q$4:Q12)/P12</f>
        <v>4.3906810035842299E-2</v>
      </c>
      <c r="S12" s="7">
        <f>(P12/11)*R12^2</f>
        <v>1.5772974279738073E-3</v>
      </c>
      <c r="T12" s="7"/>
      <c r="U12" s="7">
        <f>O12/(COUNT($O$4:$O$126)+1)-0.5</f>
        <v>0.31451612903225812</v>
      </c>
      <c r="V12" s="7">
        <f>SUM($U$4:U12)/P12</f>
        <v>4.3906810035842299E-2</v>
      </c>
      <c r="W12" s="7">
        <f>(P12/11)*V12^2</f>
        <v>1.5772974279738073E-3</v>
      </c>
      <c r="X12" s="7"/>
    </row>
    <row r="13" spans="1:27" x14ac:dyDescent="0.25">
      <c r="A13" s="4">
        <v>41529</v>
      </c>
      <c r="B13">
        <v>13.91</v>
      </c>
      <c r="C13">
        <f>(B13-B12)/B12</f>
        <v>-2.1520803443328095E-3</v>
      </c>
      <c r="E13">
        <f>C13-$D$3</f>
        <v>4.1422586046454754E-3</v>
      </c>
      <c r="F13">
        <f>E13^2</f>
        <v>1.7158306347759481E-5</v>
      </c>
      <c r="G13">
        <f>(E13-$D$3)^2</f>
        <v>1.0892256849630546E-4</v>
      </c>
      <c r="J13">
        <f>E13/$I$3</f>
        <v>9.3371924533333747E-2</v>
      </c>
      <c r="L13" s="36">
        <f>G13/$I$3</f>
        <v>2.4552570991603646E-3</v>
      </c>
      <c r="M13" s="7">
        <f>RANK(L13,$L$4:$L$126)</f>
        <v>96</v>
      </c>
      <c r="N13" s="7">
        <f>L13</f>
        <v>2.4552570991603646E-3</v>
      </c>
      <c r="O13" s="7">
        <f>RANK(N13,$N$4:$N$126)</f>
        <v>96</v>
      </c>
      <c r="P13" s="7">
        <v>10</v>
      </c>
      <c r="Q13" s="7">
        <f>M13/(COUNT($M$4:$M$126)+1)-0.5</f>
        <v>0.27419354838709675</v>
      </c>
      <c r="R13" s="7">
        <f>SUM($Q$4:Q13)/P13</f>
        <v>6.6935483870967746E-2</v>
      </c>
      <c r="S13" s="7">
        <f>(P13/11)*R13^2</f>
        <v>4.073053637309621E-3</v>
      </c>
      <c r="T13" s="7"/>
      <c r="U13" s="7">
        <f>O13/(COUNT($O$4:$O$126)+1)-0.5</f>
        <v>0.27419354838709675</v>
      </c>
      <c r="V13" s="7">
        <f>SUM($U$4:U13)/P13</f>
        <v>6.6935483870967746E-2</v>
      </c>
      <c r="W13" s="7">
        <f>(P13/11)*V13^2</f>
        <v>4.073053637309621E-3</v>
      </c>
      <c r="X13" s="7"/>
    </row>
    <row r="14" spans="1:27" x14ac:dyDescent="0.25">
      <c r="A14" s="4">
        <v>41530</v>
      </c>
      <c r="B14">
        <v>13.82</v>
      </c>
      <c r="C14">
        <f>(B14-B13)/B13</f>
        <v>-6.4701653486700112E-3</v>
      </c>
      <c r="E14">
        <f>C14-$D$3</f>
        <v>-1.7582639969172635E-4</v>
      </c>
      <c r="F14">
        <f>E14^2</f>
        <v>3.0914922828554709E-8</v>
      </c>
      <c r="G14">
        <f>(E14-$D$3)^2</f>
        <v>3.7436195815777098E-5</v>
      </c>
      <c r="J14">
        <f>E14/$I$3</f>
        <v>-3.9633569243050087E-3</v>
      </c>
      <c r="L14" s="36">
        <f>G14/$I$3</f>
        <v>8.4386079773138961E-4</v>
      </c>
      <c r="M14" s="7">
        <f>RANK(L14,$L$4:$L$126)</f>
        <v>110</v>
      </c>
      <c r="N14" s="7">
        <f>L14</f>
        <v>8.4386079773138961E-4</v>
      </c>
      <c r="O14" s="7">
        <f>RANK(N14,$N$4:$N$126)</f>
        <v>110</v>
      </c>
      <c r="P14" s="7">
        <v>11</v>
      </c>
      <c r="Q14" s="7">
        <f>M14/(COUNT($M$4:$M$126)+1)-0.5</f>
        <v>0.38709677419354838</v>
      </c>
      <c r="R14" s="7">
        <f>SUM($Q$4:Q14)/P14</f>
        <v>9.6041055718475085E-2</v>
      </c>
      <c r="S14" s="7">
        <f>(P14/11)*R14^2</f>
        <v>9.2238843835192354E-3</v>
      </c>
      <c r="T14" s="7"/>
      <c r="U14" s="7">
        <f>O14/(COUNT($O$4:$O$126)+1)-0.5</f>
        <v>0.38709677419354838</v>
      </c>
      <c r="V14" s="7">
        <f>SUM($U$4:U14)/P14</f>
        <v>9.6041055718475085E-2</v>
      </c>
      <c r="W14" s="7">
        <f>(P14/11)*V14^2</f>
        <v>9.2238843835192354E-3</v>
      </c>
      <c r="X14" s="7"/>
    </row>
    <row r="15" spans="1:27" x14ac:dyDescent="0.25">
      <c r="A15" s="4">
        <v>41533</v>
      </c>
      <c r="B15">
        <v>13.64</v>
      </c>
      <c r="C15">
        <f>(B15-B14)/B14</f>
        <v>-1.3024602026049183E-2</v>
      </c>
      <c r="E15">
        <f>C15-$D$3</f>
        <v>-6.7302630770708985E-3</v>
      </c>
      <c r="F15">
        <f>E15^2</f>
        <v>4.5296441086583838E-5</v>
      </c>
      <c r="G15">
        <f>(E15-$D$3)^2</f>
        <v>1.9002984545330541E-7</v>
      </c>
      <c r="J15">
        <f>E15/$I$3</f>
        <v>-0.1517089288961791</v>
      </c>
      <c r="L15" s="36">
        <f>G15/$I$3</f>
        <v>4.2835211613413311E-6</v>
      </c>
      <c r="M15" s="7">
        <f>RANK(L15,$L$4:$L$126)</f>
        <v>123</v>
      </c>
      <c r="N15" s="7">
        <f>L15</f>
        <v>4.2835211613413311E-6</v>
      </c>
      <c r="O15" s="7">
        <f>RANK(N15,$N$4:$N$126)</f>
        <v>123</v>
      </c>
      <c r="P15" s="7">
        <v>12</v>
      </c>
      <c r="Q15" s="7">
        <f>M15/(COUNT($M$4:$M$126)+1)-0.5</f>
        <v>0.49193548387096775</v>
      </c>
      <c r="R15" s="7">
        <f>SUM($Q$4:Q15)/P15</f>
        <v>0.12903225806451615</v>
      </c>
      <c r="S15" s="7">
        <f>(P15/11)*R15^2</f>
        <v>1.8162898495884972E-2</v>
      </c>
      <c r="T15" s="7"/>
      <c r="U15" s="7">
        <f>O15/(COUNT($O$4:$O$126)+1)-0.5</f>
        <v>0.49193548387096775</v>
      </c>
      <c r="V15" s="7">
        <f>SUM($U$4:U15)/P15</f>
        <v>0.12903225806451615</v>
      </c>
      <c r="W15" s="7">
        <f>(P15/11)*V15^2</f>
        <v>1.8162898495884972E-2</v>
      </c>
      <c r="X15" s="7"/>
    </row>
    <row r="16" spans="1:27" x14ac:dyDescent="0.25">
      <c r="A16" s="4">
        <v>41534</v>
      </c>
      <c r="B16">
        <v>13.74</v>
      </c>
      <c r="C16">
        <f>(B16-B15)/B15</f>
        <v>7.3313782991202081E-3</v>
      </c>
      <c r="E16">
        <f>C16-$D$3</f>
        <v>1.3625717248098492E-2</v>
      </c>
      <c r="F16">
        <f>E16^2</f>
        <v>1.8566017052512875E-4</v>
      </c>
      <c r="G16">
        <f>(E16-$D$3)^2</f>
        <v>3.9680863889469693E-4</v>
      </c>
      <c r="J16">
        <f>E16/$I$3</f>
        <v>0.30714148102080785</v>
      </c>
      <c r="L16" s="36">
        <f>G16/$I$3</f>
        <v>8.9445855078914369E-3</v>
      </c>
      <c r="M16" s="7">
        <f>RANK(L16,$L$4:$L$126)</f>
        <v>74</v>
      </c>
      <c r="N16" s="7">
        <f>L16</f>
        <v>8.9445855078914369E-3</v>
      </c>
      <c r="O16" s="7">
        <f>RANK(N16,$N$4:$N$126)</f>
        <v>74</v>
      </c>
      <c r="P16" s="7">
        <v>13</v>
      </c>
      <c r="Q16" s="7">
        <f>M16/(COUNT($M$4:$M$126)+1)-0.5</f>
        <v>9.6774193548387122E-2</v>
      </c>
      <c r="R16" s="7">
        <f>SUM($Q$4:Q16)/P16</f>
        <v>0.12655086848635239</v>
      </c>
      <c r="S16" s="7">
        <f>(P16/11)*R16^2</f>
        <v>1.8926962735495521E-2</v>
      </c>
      <c r="T16" s="7"/>
      <c r="U16" s="7">
        <f>O16/(COUNT($O$4:$O$126)+1)-0.5</f>
        <v>9.6774193548387122E-2</v>
      </c>
      <c r="V16" s="7">
        <f>SUM($U$4:U16)/P16</f>
        <v>0.12655086848635239</v>
      </c>
      <c r="W16" s="7">
        <f>(P16/11)*V16^2</f>
        <v>1.8926962735495521E-2</v>
      </c>
      <c r="X16" s="7"/>
    </row>
    <row r="17" spans="1:24" x14ac:dyDescent="0.25">
      <c r="A17" s="4">
        <v>41535</v>
      </c>
      <c r="B17">
        <v>13.45</v>
      </c>
      <c r="C17">
        <f>(B17-B16)/B16</f>
        <v>-2.1106259097525538E-2</v>
      </c>
      <c r="E17">
        <f>C17-$D$3</f>
        <v>-1.4811920148547254E-2</v>
      </c>
      <c r="F17">
        <f>E17^2</f>
        <v>2.193929784869401E-4</v>
      </c>
      <c r="G17">
        <f>(E17-$D$3)^2</f>
        <v>7.2549189491250747E-5</v>
      </c>
      <c r="J17">
        <f>E17/$I$3</f>
        <v>-0.33388004523737075</v>
      </c>
      <c r="L17" s="36">
        <f>G17/$I$3</f>
        <v>1.6353535818682589E-3</v>
      </c>
      <c r="M17" s="7">
        <f>RANK(L17,$L$4:$L$126)</f>
        <v>100</v>
      </c>
      <c r="N17" s="7">
        <f>L17</f>
        <v>1.6353535818682589E-3</v>
      </c>
      <c r="O17" s="7">
        <f>RANK(N17,$N$4:$N$126)</f>
        <v>100</v>
      </c>
      <c r="P17" s="7">
        <v>14</v>
      </c>
      <c r="Q17" s="7">
        <f>M17/(COUNT($M$4:$M$126)+1)-0.5</f>
        <v>0.30645161290322576</v>
      </c>
      <c r="R17" s="7">
        <f>SUM($Q$4:Q17)/P17</f>
        <v>0.13940092165898618</v>
      </c>
      <c r="S17" s="7">
        <f>(P17/11)*R17^2</f>
        <v>2.473242158465884E-2</v>
      </c>
      <c r="T17" s="7"/>
      <c r="U17" s="7">
        <f>O17/(COUNT($O$4:$O$126)+1)-0.5</f>
        <v>0.30645161290322576</v>
      </c>
      <c r="V17" s="7">
        <f>SUM($U$4:U17)/P17</f>
        <v>0.13940092165898618</v>
      </c>
      <c r="W17" s="7">
        <f>(P17/11)*V17^2</f>
        <v>2.473242158465884E-2</v>
      </c>
      <c r="X17" s="7"/>
    </row>
    <row r="18" spans="1:24" x14ac:dyDescent="0.25">
      <c r="A18" s="4">
        <v>41536</v>
      </c>
      <c r="B18">
        <v>13.14</v>
      </c>
      <c r="C18">
        <f>(B18-B17)/B17</f>
        <v>-2.3048327137546374E-2</v>
      </c>
      <c r="E18">
        <f>C18-$D$3</f>
        <v>-1.6753988188568089E-2</v>
      </c>
      <c r="F18">
        <f>E18^2</f>
        <v>2.8069612022267902E-4</v>
      </c>
      <c r="G18">
        <f>(E18-$D$3)^2</f>
        <v>1.0940426221525157E-4</v>
      </c>
      <c r="J18">
        <f>E18/$I$3</f>
        <v>-0.37765679791719164</v>
      </c>
      <c r="L18" s="36">
        <f>G18/$I$3</f>
        <v>2.4661151053512807E-3</v>
      </c>
      <c r="M18" s="7">
        <f>RANK(L18,$L$4:$L$126)</f>
        <v>95</v>
      </c>
      <c r="N18" s="7">
        <f>L18</f>
        <v>2.4661151053512807E-3</v>
      </c>
      <c r="O18" s="7">
        <f>RANK(N18,$N$4:$N$126)</f>
        <v>95</v>
      </c>
      <c r="P18" s="7">
        <v>15</v>
      </c>
      <c r="Q18" s="7">
        <f>M18/(COUNT($M$4:$M$126)+1)-0.5</f>
        <v>0.2661290322580645</v>
      </c>
      <c r="R18" s="7">
        <f>SUM($Q$4:Q18)/P18</f>
        <v>0.14784946236559141</v>
      </c>
      <c r="S18" s="7">
        <f>(P18/11)*R18^2</f>
        <v>2.9808359347901492E-2</v>
      </c>
      <c r="T18" s="7"/>
      <c r="U18" s="7">
        <f>O18/(COUNT($O$4:$O$126)+1)-0.5</f>
        <v>0.2661290322580645</v>
      </c>
      <c r="V18" s="7">
        <f>SUM($U$4:U18)/P18</f>
        <v>0.14784946236559141</v>
      </c>
      <c r="W18" s="7">
        <f>(P18/11)*V18^2</f>
        <v>2.9808359347901492E-2</v>
      </c>
      <c r="X18" s="7"/>
    </row>
    <row r="19" spans="1:24" x14ac:dyDescent="0.25">
      <c r="A19" s="4">
        <v>41537</v>
      </c>
      <c r="B19">
        <v>12.96</v>
      </c>
      <c r="C19">
        <f>(B19-B18)/B18</f>
        <v>-1.369863013698628E-2</v>
      </c>
      <c r="E19">
        <f>C19-$D$3</f>
        <v>-7.4042911880079949E-3</v>
      </c>
      <c r="F19">
        <f>E19^2</f>
        <v>5.4823527996812843E-5</v>
      </c>
      <c r="G19">
        <f>(E19-$D$3)^2</f>
        <v>1.2319939729270667E-6</v>
      </c>
      <c r="J19">
        <f>E19/$I$3</f>
        <v>-0.16690240374035786</v>
      </c>
      <c r="L19" s="36">
        <f>G19/$I$3</f>
        <v>2.7770754857424818E-5</v>
      </c>
      <c r="M19" s="7">
        <f>RANK(L19,$L$4:$L$126)</f>
        <v>121</v>
      </c>
      <c r="N19" s="7">
        <f>L19</f>
        <v>2.7770754857424818E-5</v>
      </c>
      <c r="O19" s="7">
        <f>RANK(N19,$N$4:$N$126)</f>
        <v>121</v>
      </c>
      <c r="P19" s="7">
        <v>16</v>
      </c>
      <c r="Q19" s="7">
        <f>M19/(COUNT($M$4:$M$126)+1)-0.5</f>
        <v>0.47580645161290325</v>
      </c>
      <c r="R19" s="7">
        <f>SUM($Q$4:Q19)/P19</f>
        <v>0.16834677419354838</v>
      </c>
      <c r="S19" s="7">
        <f>(P19/11)*R19^2</f>
        <v>4.122274382745246E-2</v>
      </c>
      <c r="T19" s="7"/>
      <c r="U19" s="7">
        <f>O19/(COUNT($O$4:$O$126)+1)-0.5</f>
        <v>0.47580645161290325</v>
      </c>
      <c r="V19" s="7">
        <f>SUM($U$4:U19)/P19</f>
        <v>0.16834677419354838</v>
      </c>
      <c r="W19" s="7">
        <f>(P19/11)*V19^2</f>
        <v>4.122274382745246E-2</v>
      </c>
      <c r="X19" s="7"/>
    </row>
    <row r="20" spans="1:24" x14ac:dyDescent="0.25">
      <c r="A20" s="4">
        <v>41540</v>
      </c>
      <c r="B20">
        <v>12.36</v>
      </c>
      <c r="C20">
        <f>(B20-B19)/B19</f>
        <v>-4.6296296296296405E-2</v>
      </c>
      <c r="E20">
        <f>C20-$D$3</f>
        <v>-4.0001957347318123E-2</v>
      </c>
      <c r="F20">
        <f>E20^2</f>
        <v>1.6001565916166584E-3</v>
      </c>
      <c r="G20">
        <f>(E20-$D$3)^2</f>
        <v>1.1362035380880985E-3</v>
      </c>
      <c r="J20">
        <f>E20/$I$3</f>
        <v>-0.90169641712630266</v>
      </c>
      <c r="L20" s="36">
        <f>G20/$I$3</f>
        <v>2.5611513219838827E-2</v>
      </c>
      <c r="M20" s="7">
        <f>RANK(L20,$L$4:$L$126)</f>
        <v>49</v>
      </c>
      <c r="N20" s="7">
        <f>L20</f>
        <v>2.5611513219838827E-2</v>
      </c>
      <c r="O20" s="7">
        <f>RANK(N20,$N$4:$N$126)</f>
        <v>49</v>
      </c>
      <c r="P20" s="7">
        <v>17</v>
      </c>
      <c r="Q20" s="7">
        <f>M20/(COUNT($M$4:$M$126)+1)-0.5</f>
        <v>-0.10483870967741937</v>
      </c>
      <c r="R20" s="7">
        <f>SUM($Q$4:Q20)/P20</f>
        <v>0.15227703984819732</v>
      </c>
      <c r="S20" s="7">
        <f>(P20/11)*R20^2</f>
        <v>3.5836458791254647E-2</v>
      </c>
      <c r="T20" s="7"/>
      <c r="U20" s="7">
        <f>O20/(COUNT($O$4:$O$126)+1)-0.5</f>
        <v>-0.10483870967741937</v>
      </c>
      <c r="V20" s="7">
        <f>SUM($U$4:U20)/P20</f>
        <v>0.15227703984819732</v>
      </c>
      <c r="W20" s="7">
        <f>(P20/11)*V20^2</f>
        <v>3.5836458791254647E-2</v>
      </c>
      <c r="X20" s="7"/>
    </row>
    <row r="21" spans="1:24" x14ac:dyDescent="0.25">
      <c r="A21" s="4">
        <v>41541</v>
      </c>
      <c r="B21">
        <v>11.9</v>
      </c>
      <c r="C21">
        <f>(B21-B20)/B20</f>
        <v>-3.7216828478964327E-2</v>
      </c>
      <c r="E21">
        <f>C21-$D$3</f>
        <v>-3.0922489529986042E-2</v>
      </c>
      <c r="F21">
        <f>E21^2</f>
        <v>9.5620035873209637E-4</v>
      </c>
      <c r="G21">
        <f>(E21-$D$3)^2</f>
        <v>6.0654580104079273E-4</v>
      </c>
      <c r="J21">
        <f>E21/$I$3</f>
        <v>-0.69703334203678358</v>
      </c>
      <c r="L21" s="36">
        <f>G21/$I$3</f>
        <v>1.3672335352813767E-2</v>
      </c>
      <c r="M21" s="7">
        <f>RANK(L21,$L$4:$L$126)</f>
        <v>62</v>
      </c>
      <c r="N21" s="7">
        <f>L21</f>
        <v>1.3672335352813767E-2</v>
      </c>
      <c r="O21" s="7">
        <f>RANK(N21,$N$4:$N$126)</f>
        <v>62</v>
      </c>
      <c r="P21" s="7">
        <v>18</v>
      </c>
      <c r="Q21" s="7">
        <f>M21/(COUNT($M$4:$M$126)+1)-0.5</f>
        <v>0</v>
      </c>
      <c r="R21" s="7">
        <f>SUM($Q$4:Q21)/P21</f>
        <v>0.14381720430107525</v>
      </c>
      <c r="S21" s="7">
        <f>(P21/11)*R21^2</f>
        <v>3.3845544413962723E-2</v>
      </c>
      <c r="T21" s="7"/>
      <c r="U21" s="7">
        <f>O21/(COUNT($O$4:$O$126)+1)-0.5</f>
        <v>0</v>
      </c>
      <c r="V21" s="7">
        <f>SUM($U$4:U21)/P21</f>
        <v>0.14381720430107525</v>
      </c>
      <c r="W21" s="7">
        <f>(P21/11)*V21^2</f>
        <v>3.3845544413962723E-2</v>
      </c>
      <c r="X21" s="7"/>
    </row>
    <row r="22" spans="1:24" x14ac:dyDescent="0.25">
      <c r="A22" s="4">
        <v>41542</v>
      </c>
      <c r="B22">
        <v>10.119999999999999</v>
      </c>
      <c r="C22">
        <f>(B22-B21)/B21</f>
        <v>-0.14957983193277319</v>
      </c>
      <c r="E22">
        <f>C22-$D$3</f>
        <v>-0.14328549298379489</v>
      </c>
      <c r="F22">
        <f>E22^2</f>
        <v>2.0530732499609135E-2</v>
      </c>
      <c r="G22">
        <f>(E22-$D$3)^2</f>
        <v>1.8766576283790849E-2</v>
      </c>
      <c r="J22">
        <f>E22/$I$3</f>
        <v>-3.2298423431603873</v>
      </c>
      <c r="L22" s="36">
        <f>G22/$I$3</f>
        <v>0.42302316483911123</v>
      </c>
      <c r="M22" s="7">
        <f>RANK(L22,$L$4:$L$126)</f>
        <v>2</v>
      </c>
      <c r="N22" s="7">
        <f>L22</f>
        <v>0.42302316483911123</v>
      </c>
      <c r="O22" s="7">
        <f>RANK(N22,$N$4:$N$126)</f>
        <v>2</v>
      </c>
      <c r="P22" s="7">
        <v>19</v>
      </c>
      <c r="Q22" s="7">
        <f>M22/(COUNT($M$4:$M$126)+1)-0.5</f>
        <v>-0.4838709677419355</v>
      </c>
      <c r="R22" s="7">
        <f>SUM($Q$4:Q22)/P22</f>
        <v>0.11078098471986415</v>
      </c>
      <c r="S22" s="7">
        <f>(P22/11)*R22^2</f>
        <v>2.1197827721322976E-2</v>
      </c>
      <c r="T22" s="7"/>
      <c r="U22" s="7">
        <f>O22/(COUNT($O$4:$O$126)+1)-0.5</f>
        <v>-0.4838709677419355</v>
      </c>
      <c r="V22" s="7">
        <f>SUM($U$4:U22)/P22</f>
        <v>0.11078098471986415</v>
      </c>
      <c r="W22" s="7">
        <f>(P22/11)*V22^2</f>
        <v>2.1197827721322976E-2</v>
      </c>
      <c r="X22" s="7"/>
    </row>
    <row r="23" spans="1:24" x14ac:dyDescent="0.25">
      <c r="A23" s="4">
        <v>41543</v>
      </c>
      <c r="B23">
        <v>10.42</v>
      </c>
      <c r="C23">
        <f>(B23-B22)/B22</f>
        <v>2.9644268774703629E-2</v>
      </c>
      <c r="E23">
        <f>C23-$D$3</f>
        <v>3.5938607723681917E-2</v>
      </c>
      <c r="F23">
        <f>E23^2</f>
        <v>1.2915835251166895E-3</v>
      </c>
      <c r="G23">
        <f>(E23-$D$3)^2</f>
        <v>1.7836217846557601E-3</v>
      </c>
      <c r="J23">
        <f>E23/$I$3</f>
        <v>0.81010320419043813</v>
      </c>
      <c r="L23" s="36">
        <f>G23/$I$3</f>
        <v>4.0205166931421316E-2</v>
      </c>
      <c r="M23" s="7">
        <f>RANK(L23,$L$4:$L$126)</f>
        <v>42</v>
      </c>
      <c r="N23" s="7">
        <f>L23</f>
        <v>4.0205166931421316E-2</v>
      </c>
      <c r="O23" s="7">
        <f>RANK(N23,$N$4:$N$126)</f>
        <v>42</v>
      </c>
      <c r="P23" s="7">
        <v>20</v>
      </c>
      <c r="Q23" s="7">
        <f>M23/(COUNT($M$4:$M$126)+1)-0.5</f>
        <v>-0.16129032258064518</v>
      </c>
      <c r="R23" s="7">
        <f>SUM($Q$4:Q23)/P23</f>
        <v>9.7177419354838687E-2</v>
      </c>
      <c r="S23" s="7">
        <f>(P23/11)*R23^2</f>
        <v>1.7169910604483956E-2</v>
      </c>
      <c r="T23" s="7"/>
      <c r="U23" s="7">
        <f>O23/(COUNT($O$4:$O$126)+1)-0.5</f>
        <v>-0.16129032258064518</v>
      </c>
      <c r="V23" s="7">
        <f>SUM($U$4:U23)/P23</f>
        <v>9.7177419354838687E-2</v>
      </c>
      <c r="W23" s="7">
        <f>(P23/11)*V23^2</f>
        <v>1.7169910604483956E-2</v>
      </c>
      <c r="X23" s="7"/>
    </row>
    <row r="24" spans="1:24" x14ac:dyDescent="0.25">
      <c r="A24" s="4">
        <v>41544</v>
      </c>
      <c r="B24">
        <v>9.0500000000000007</v>
      </c>
      <c r="C24">
        <f>(B24-B23)/B23</f>
        <v>-0.13147792706333966</v>
      </c>
      <c r="E24">
        <f>C24-$D$3</f>
        <v>-0.12518358811436137</v>
      </c>
      <c r="F24">
        <f>E24^2</f>
        <v>1.5670930733186077E-2</v>
      </c>
      <c r="G24">
        <f>(E24-$D$3)^2</f>
        <v>1.4134653567108543E-2</v>
      </c>
      <c r="J24">
        <f>E24/$I$3</f>
        <v>-2.821801740991611</v>
      </c>
      <c r="L24" s="36">
        <f>G24/$I$3</f>
        <v>0.31861357103411264</v>
      </c>
      <c r="M24" s="7">
        <f>RANK(L24,$L$4:$L$126)</f>
        <v>3</v>
      </c>
      <c r="N24" s="7">
        <f>L24</f>
        <v>0.31861357103411264</v>
      </c>
      <c r="O24" s="7">
        <f>RANK(N24,$N$4:$N$126)</f>
        <v>3</v>
      </c>
      <c r="P24" s="7">
        <v>21</v>
      </c>
      <c r="Q24" s="7">
        <f>M24/(COUNT($M$4:$M$126)+1)-0.5</f>
        <v>-0.47580645161290325</v>
      </c>
      <c r="R24" s="7">
        <f>SUM($Q$4:Q24)/P24</f>
        <v>6.9892473118279549E-2</v>
      </c>
      <c r="S24" s="7">
        <f>(P24/11)*R24^2</f>
        <v>9.3258285245798201E-3</v>
      </c>
      <c r="T24" s="7"/>
      <c r="U24" s="7">
        <f>O24/(COUNT($O$4:$O$126)+1)-0.5</f>
        <v>-0.47580645161290325</v>
      </c>
      <c r="V24" s="7">
        <f>SUM($U$4:U24)/P24</f>
        <v>6.9892473118279549E-2</v>
      </c>
      <c r="W24" s="7">
        <f>(P24/11)*V24^2</f>
        <v>9.3258285245798201E-3</v>
      </c>
      <c r="X24" s="7"/>
    </row>
    <row r="25" spans="1:24" x14ac:dyDescent="0.25">
      <c r="A25" s="4">
        <v>41547</v>
      </c>
      <c r="B25">
        <v>8.8049999999999997</v>
      </c>
      <c r="C25">
        <f>(B25-B24)/B24</f>
        <v>-2.7071823204419997E-2</v>
      </c>
      <c r="E25">
        <f>C25-$D$3</f>
        <v>-2.0777484255441712E-2</v>
      </c>
      <c r="F25">
        <f>E25^2</f>
        <v>4.3170385198512825E-4</v>
      </c>
      <c r="G25">
        <f>(E25-$D$3)^2</f>
        <v>2.0976149796813359E-4</v>
      </c>
      <c r="J25">
        <f>E25/$I$3</f>
        <v>-0.4683516595791285</v>
      </c>
      <c r="L25" s="36">
        <f>G25/$I$3</f>
        <v>4.7282984061676921E-3</v>
      </c>
      <c r="M25" s="7">
        <f>RANK(L25,$L$4:$L$126)</f>
        <v>89</v>
      </c>
      <c r="N25" s="7">
        <f>L25</f>
        <v>4.7282984061676921E-3</v>
      </c>
      <c r="O25" s="7">
        <f>RANK(N25,$N$4:$N$126)</f>
        <v>89</v>
      </c>
      <c r="P25" s="7">
        <v>22</v>
      </c>
      <c r="Q25" s="7">
        <f>M25/(COUNT($M$4:$M$126)+1)-0.5</f>
        <v>0.217741935483871</v>
      </c>
      <c r="R25" s="7">
        <f>SUM($Q$4:Q25)/P25</f>
        <v>7.6612903225806439E-2</v>
      </c>
      <c r="S25" s="7">
        <f>(P25/11)*R25^2</f>
        <v>1.1739073881373565E-2</v>
      </c>
      <c r="T25" s="7"/>
      <c r="U25" s="7">
        <f>O25/(COUNT($O$4:$O$126)+1)-0.5</f>
        <v>0.217741935483871</v>
      </c>
      <c r="V25" s="7">
        <f>SUM($U$4:U25)/P25</f>
        <v>7.6612903225806439E-2</v>
      </c>
      <c r="W25" s="7">
        <f>(P25/11)*V25^2</f>
        <v>1.1739073881373565E-2</v>
      </c>
      <c r="X25" s="7"/>
    </row>
    <row r="26" spans="1:24" x14ac:dyDescent="0.25">
      <c r="A26" s="4">
        <v>41548</v>
      </c>
      <c r="B26">
        <v>8.75</v>
      </c>
      <c r="C26">
        <f>(B26-B25)/B25</f>
        <v>-6.2464508801816825E-3</v>
      </c>
      <c r="E26">
        <f>C26-$D$3</f>
        <v>4.7888068796602366E-5</v>
      </c>
      <c r="F26">
        <f>E26^2</f>
        <v>2.2932671330681214E-9</v>
      </c>
      <c r="G26">
        <f>(E26-$D$3)^2</f>
        <v>4.0223843544993741E-5</v>
      </c>
      <c r="J26">
        <f>E26/$I$3</f>
        <v>1.0794596794871396E-3</v>
      </c>
      <c r="L26" s="36">
        <f>G26/$I$3</f>
        <v>9.0669802211569691E-4</v>
      </c>
      <c r="M26" s="7">
        <f>RANK(L26,$L$4:$L$126)</f>
        <v>109</v>
      </c>
      <c r="N26" s="7">
        <f>L26</f>
        <v>9.0669802211569691E-4</v>
      </c>
      <c r="O26" s="7">
        <f>RANK(N26,$N$4:$N$126)</f>
        <v>109</v>
      </c>
      <c r="P26" s="7">
        <v>23</v>
      </c>
      <c r="Q26" s="7">
        <f>M26/(COUNT($M$4:$M$126)+1)-0.5</f>
        <v>0.37903225806451613</v>
      </c>
      <c r="R26" s="7">
        <f>SUM($Q$4:Q26)/P26</f>
        <v>8.9761570827489465E-2</v>
      </c>
      <c r="S26" s="7">
        <f>(P26/11)*R26^2</f>
        <v>1.6846746430965762E-2</v>
      </c>
      <c r="T26" s="7"/>
      <c r="U26" s="7">
        <f>O26/(COUNT($O$4:$O$126)+1)-0.5</f>
        <v>0.37903225806451613</v>
      </c>
      <c r="V26" s="7">
        <f>SUM($U$4:U26)/P26</f>
        <v>8.9761570827489465E-2</v>
      </c>
      <c r="W26" s="7">
        <f>(P26/11)*V26^2</f>
        <v>1.6846746430965762E-2</v>
      </c>
      <c r="X26" s="7"/>
    </row>
    <row r="27" spans="1:24" x14ac:dyDescent="0.25">
      <c r="A27" s="4">
        <v>41549</v>
      </c>
      <c r="B27">
        <v>8.7200000000000006</v>
      </c>
      <c r="C27">
        <f>(B27-B26)/B26</f>
        <v>-3.4285714285713555E-3</v>
      </c>
      <c r="E27">
        <f>C27-$D$3</f>
        <v>2.8657675204069293E-3</v>
      </c>
      <c r="F27">
        <f>E27^2</f>
        <v>8.21262348101928E-6</v>
      </c>
      <c r="G27">
        <f>(E27-$D$3)^2</f>
        <v>8.3907550530472848E-5</v>
      </c>
      <c r="J27">
        <f>E27/$I$3</f>
        <v>6.4598146611470772E-2</v>
      </c>
      <c r="L27" s="36">
        <f>G27/$I$3</f>
        <v>1.8913858896018253E-3</v>
      </c>
      <c r="M27" s="7">
        <f>RANK(L27,$L$4:$L$126)</f>
        <v>99</v>
      </c>
      <c r="N27" s="7">
        <f>L27</f>
        <v>1.8913858896018253E-3</v>
      </c>
      <c r="O27" s="7">
        <f>RANK(N27,$N$4:$N$126)</f>
        <v>99</v>
      </c>
      <c r="P27" s="7">
        <v>24</v>
      </c>
      <c r="Q27" s="7">
        <f>M27/(COUNT($M$4:$M$126)+1)-0.5</f>
        <v>0.29838709677419351</v>
      </c>
      <c r="R27" s="7">
        <f>SUM($Q$4:Q27)/P27</f>
        <v>9.8454301075268799E-2</v>
      </c>
      <c r="S27" s="7">
        <f>(P27/11)*R27^2</f>
        <v>2.1148907782297471E-2</v>
      </c>
      <c r="T27" s="7"/>
      <c r="U27" s="7">
        <f>O27/(COUNT($O$4:$O$126)+1)-0.5</f>
        <v>0.29838709677419351</v>
      </c>
      <c r="V27" s="7">
        <f>SUM($U$4:U27)/P27</f>
        <v>9.8454301075268799E-2</v>
      </c>
      <c r="W27" s="7">
        <f>(P27/11)*V27^2</f>
        <v>2.1148907782297471E-2</v>
      </c>
      <c r="X27" s="7"/>
    </row>
    <row r="28" spans="1:24" x14ac:dyDescent="0.25">
      <c r="A28" s="4">
        <v>41550</v>
      </c>
      <c r="B28">
        <v>8.41</v>
      </c>
      <c r="C28">
        <f>(B28-B27)/B27</f>
        <v>-3.5550458715596388E-2</v>
      </c>
      <c r="E28">
        <f>C28-$D$3</f>
        <v>-2.9256119766618103E-2</v>
      </c>
      <c r="F28">
        <f>E28^2</f>
        <v>8.559205437987025E-4</v>
      </c>
      <c r="G28">
        <f>(E28-$D$3)^2</f>
        <v>5.2724337831733194E-4</v>
      </c>
      <c r="J28">
        <f>E28/$I$3</f>
        <v>-0.65947118896036139</v>
      </c>
      <c r="L28" s="36">
        <f>G28/$I$3</f>
        <v>1.1884755064721336E-2</v>
      </c>
      <c r="M28" s="7">
        <f>RANK(L28,$L$4:$L$126)</f>
        <v>66</v>
      </c>
      <c r="N28" s="7">
        <f>L28</f>
        <v>1.1884755064721336E-2</v>
      </c>
      <c r="O28" s="7">
        <f>RANK(N28,$N$4:$N$126)</f>
        <v>66</v>
      </c>
      <c r="P28" s="7">
        <v>25</v>
      </c>
      <c r="Q28" s="7">
        <f>M28/(COUNT($M$4:$M$126)+1)-0.5</f>
        <v>3.2258064516129004E-2</v>
      </c>
      <c r="R28" s="7">
        <f>SUM($Q$4:Q28)/P28</f>
        <v>9.5806451612903201E-2</v>
      </c>
      <c r="S28" s="7">
        <f>(P28/11)*R28^2</f>
        <v>2.0861082206035369E-2</v>
      </c>
      <c r="T28" s="7"/>
      <c r="U28" s="7">
        <f>O28/(COUNT($O$4:$O$126)+1)-0.5</f>
        <v>3.2258064516129004E-2</v>
      </c>
      <c r="V28" s="7">
        <f>SUM($U$4:U28)/P28</f>
        <v>9.5806451612903201E-2</v>
      </c>
      <c r="W28" s="7">
        <f>(P28/11)*V28^2</f>
        <v>2.0861082206035369E-2</v>
      </c>
      <c r="X28" s="7"/>
    </row>
    <row r="29" spans="1:24" x14ac:dyDescent="0.25">
      <c r="A29" s="4">
        <v>41551</v>
      </c>
      <c r="B29">
        <v>7.86</v>
      </c>
      <c r="C29">
        <f>(B29-B28)/B28</f>
        <v>-6.5398335315101044E-2</v>
      </c>
      <c r="E29">
        <f>C29-$D$3</f>
        <v>-5.9103996366122763E-2</v>
      </c>
      <c r="F29">
        <f>E29^2</f>
        <v>3.4932823864466528E-3</v>
      </c>
      <c r="G29">
        <f>(E29-$D$3)^2</f>
        <v>2.7888599165161632E-3</v>
      </c>
      <c r="J29">
        <f>E29/$I$3</f>
        <v>-1.3322813505962583</v>
      </c>
      <c r="L29" s="36">
        <f>G29/$I$3</f>
        <v>6.286454867085095E-2</v>
      </c>
      <c r="M29" s="7">
        <f>RANK(L29,$L$4:$L$126)</f>
        <v>28</v>
      </c>
      <c r="N29" s="7">
        <f>L29</f>
        <v>6.286454867085095E-2</v>
      </c>
      <c r="O29" s="7">
        <f>RANK(N29,$N$4:$N$126)</f>
        <v>28</v>
      </c>
      <c r="P29" s="7">
        <v>26</v>
      </c>
      <c r="Q29" s="7">
        <f>M29/(COUNT($M$4:$M$126)+1)-0.5</f>
        <v>-0.27419354838709675</v>
      </c>
      <c r="R29" s="7">
        <f>SUM($Q$4:Q29)/P29</f>
        <v>8.157568238213396E-2</v>
      </c>
      <c r="S29" s="7">
        <f>(P29/11)*R29^2</f>
        <v>1.5729035532625533E-2</v>
      </c>
      <c r="T29" s="7"/>
      <c r="U29" s="7">
        <f>O29/(COUNT($O$4:$O$126)+1)-0.5</f>
        <v>-0.27419354838709675</v>
      </c>
      <c r="V29" s="7">
        <f>SUM($U$4:U29)/P29</f>
        <v>8.157568238213396E-2</v>
      </c>
      <c r="W29" s="7">
        <f>(P29/11)*V29^2</f>
        <v>1.5729035532625533E-2</v>
      </c>
      <c r="X29" s="7"/>
    </row>
    <row r="30" spans="1:24" x14ac:dyDescent="0.25">
      <c r="A30" s="4">
        <v>41554</v>
      </c>
      <c r="B30">
        <v>7.71</v>
      </c>
      <c r="C30">
        <f>(B30-B29)/B29</f>
        <v>-1.9083969465648901E-2</v>
      </c>
      <c r="E30">
        <f>C30-$D$3</f>
        <v>-1.2789630516670616E-2</v>
      </c>
      <c r="F30">
        <f>E30^2</f>
        <v>1.6357464875295228E-4</v>
      </c>
      <c r="G30">
        <f>(E30-$D$3)^2</f>
        <v>4.2188812549335098E-5</v>
      </c>
      <c r="J30">
        <f>E30/$I$3</f>
        <v>-0.28829499299549372</v>
      </c>
      <c r="L30" s="36">
        <f>G30/$I$3</f>
        <v>9.5099099247199941E-4</v>
      </c>
      <c r="M30" s="7">
        <f>RANK(L30,$L$4:$L$126)</f>
        <v>108</v>
      </c>
      <c r="N30" s="7">
        <f>L30</f>
        <v>9.5099099247199941E-4</v>
      </c>
      <c r="O30" s="7">
        <f>RANK(N30,$N$4:$N$126)</f>
        <v>108</v>
      </c>
      <c r="P30" s="7">
        <v>27</v>
      </c>
      <c r="Q30" s="7">
        <f>M30/(COUNT($M$4:$M$126)+1)-0.5</f>
        <v>0.37096774193548387</v>
      </c>
      <c r="R30" s="7">
        <f>SUM($Q$4:Q30)/P30</f>
        <v>9.2293906810035811E-2</v>
      </c>
      <c r="S30" s="7">
        <f>(P30/11)*R30^2</f>
        <v>2.0908223756818955E-2</v>
      </c>
      <c r="T30" s="7"/>
      <c r="U30" s="7">
        <f>O30/(COUNT($O$4:$O$126)+1)-0.5</f>
        <v>0.37096774193548387</v>
      </c>
      <c r="V30" s="7">
        <f>SUM($U$4:U30)/P30</f>
        <v>9.2293906810035811E-2</v>
      </c>
      <c r="W30" s="7">
        <f>(P30/11)*V30^2</f>
        <v>2.0908223756818955E-2</v>
      </c>
      <c r="X30" s="7"/>
    </row>
    <row r="31" spans="1:24" x14ac:dyDescent="0.25">
      <c r="A31" s="4">
        <v>41555</v>
      </c>
      <c r="B31">
        <v>7.77</v>
      </c>
      <c r="C31">
        <f>(B31-B30)/B30</f>
        <v>7.782101167315124E-3</v>
      </c>
      <c r="E31">
        <f>C31-$D$3</f>
        <v>1.4076440116293408E-2</v>
      </c>
      <c r="F31">
        <f>E31^2</f>
        <v>1.9814616634759437E-4</v>
      </c>
      <c r="G31">
        <f>(E31-$D$3)^2</f>
        <v>4.1496863972611148E-4</v>
      </c>
      <c r="J31">
        <f>E31/$I$3</f>
        <v>0.31730136374453399</v>
      </c>
      <c r="L31" s="36">
        <f>G31/$I$3</f>
        <v>9.3539356689978648E-3</v>
      </c>
      <c r="M31" s="7">
        <f>RANK(L31,$L$4:$L$126)</f>
        <v>72</v>
      </c>
      <c r="N31" s="7">
        <f>L31</f>
        <v>9.3539356689978648E-3</v>
      </c>
      <c r="O31" s="7">
        <f>RANK(N31,$N$4:$N$126)</f>
        <v>72</v>
      </c>
      <c r="P31" s="7">
        <v>28</v>
      </c>
      <c r="Q31" s="7">
        <f>M31/(COUNT($M$4:$M$126)+1)-0.5</f>
        <v>8.064516129032262E-2</v>
      </c>
      <c r="R31" s="7">
        <f>SUM($Q$4:Q31)/P31</f>
        <v>9.1877880184331767E-2</v>
      </c>
      <c r="S31" s="7">
        <f>(P31/11)*R31^2</f>
        <v>2.1487568752787262E-2</v>
      </c>
      <c r="T31" s="7"/>
      <c r="U31" s="7">
        <f>O31/(COUNT($O$4:$O$126)+1)-0.5</f>
        <v>8.064516129032262E-2</v>
      </c>
      <c r="V31" s="7">
        <f>SUM($U$4:U31)/P31</f>
        <v>9.1877880184331767E-2</v>
      </c>
      <c r="W31" s="7">
        <f>(P31/11)*V31^2</f>
        <v>2.1487568752787262E-2</v>
      </c>
      <c r="X31" s="7"/>
    </row>
    <row r="32" spans="1:24" x14ac:dyDescent="0.25">
      <c r="A32" s="4">
        <v>41556</v>
      </c>
      <c r="B32">
        <v>7.89</v>
      </c>
      <c r="C32">
        <f>(B32-B31)/B31</f>
        <v>1.5444015444015458E-2</v>
      </c>
      <c r="E32">
        <f>C32-$D$3</f>
        <v>2.1738354392993743E-2</v>
      </c>
      <c r="F32">
        <f>E32^2</f>
        <v>4.7255605171539039E-4</v>
      </c>
      <c r="G32">
        <f>(E32-$D$3)^2</f>
        <v>7.8583189600504291E-4</v>
      </c>
      <c r="J32">
        <f>E32/$I$3</f>
        <v>0.49001092872017749</v>
      </c>
      <c r="L32" s="36">
        <f>G32/$I$3</f>
        <v>1.7713678331763492E-2</v>
      </c>
      <c r="M32" s="7">
        <f>RANK(L32,$L$4:$L$126)</f>
        <v>56</v>
      </c>
      <c r="N32" s="7">
        <f>L32</f>
        <v>1.7713678331763492E-2</v>
      </c>
      <c r="O32" s="7">
        <f>RANK(N32,$N$4:$N$126)</f>
        <v>56</v>
      </c>
      <c r="P32" s="7">
        <v>29</v>
      </c>
      <c r="Q32" s="7">
        <f>M32/(COUNT($M$4:$M$126)+1)-0.5</f>
        <v>-4.8387096774193561E-2</v>
      </c>
      <c r="R32" s="7">
        <f>SUM($Q$4:Q32)/P32</f>
        <v>8.7041156840934344E-2</v>
      </c>
      <c r="S32" s="7">
        <f>(P32/11)*R32^2</f>
        <v>1.9973520594730527E-2</v>
      </c>
      <c r="T32" s="7"/>
      <c r="U32" s="7">
        <f>O32/(COUNT($O$4:$O$126)+1)-0.5</f>
        <v>-4.8387096774193561E-2</v>
      </c>
      <c r="V32" s="7">
        <f>SUM($U$4:U32)/P32</f>
        <v>8.7041156840934344E-2</v>
      </c>
      <c r="W32" s="7">
        <f>(P32/11)*V32^2</f>
        <v>1.9973520594730527E-2</v>
      </c>
      <c r="X32" s="7"/>
    </row>
    <row r="33" spans="1:24" x14ac:dyDescent="0.25">
      <c r="A33" s="4">
        <v>41557</v>
      </c>
      <c r="B33">
        <v>7.97</v>
      </c>
      <c r="C33">
        <f>(B33-B32)/B32</f>
        <v>1.0139416983523457E-2</v>
      </c>
      <c r="E33">
        <f>C33-$D$3</f>
        <v>1.6433755932501744E-2</v>
      </c>
      <c r="F33">
        <f>E33^2</f>
        <v>2.7006833404903625E-4</v>
      </c>
      <c r="G33">
        <f>(E33-$D$3)^2</f>
        <v>5.1656629694155868E-4</v>
      </c>
      <c r="J33">
        <f>E33/$I$3</f>
        <v>0.37043834419413513</v>
      </c>
      <c r="L33" s="36">
        <f>G33/$I$3</f>
        <v>1.1644079691306236E-2</v>
      </c>
      <c r="M33" s="7">
        <f>RANK(L33,$L$4:$L$126)</f>
        <v>68</v>
      </c>
      <c r="N33" s="7">
        <f>L33</f>
        <v>1.1644079691306236E-2</v>
      </c>
      <c r="O33" s="7">
        <f>RANK(N33,$N$4:$N$126)</f>
        <v>68</v>
      </c>
      <c r="P33" s="7">
        <v>30</v>
      </c>
      <c r="Q33" s="7">
        <f>M33/(COUNT($M$4:$M$126)+1)-0.5</f>
        <v>4.8387096774193505E-2</v>
      </c>
      <c r="R33" s="7">
        <f>SUM($Q$4:Q33)/P33</f>
        <v>8.5752688172042985E-2</v>
      </c>
      <c r="S33" s="7">
        <f>(P33/11)*R33^2</f>
        <v>2.0055064169268111E-2</v>
      </c>
      <c r="T33" s="7"/>
      <c r="U33" s="7">
        <f>O33/(COUNT($O$4:$O$126)+1)-0.5</f>
        <v>4.8387096774193505E-2</v>
      </c>
      <c r="V33" s="7">
        <f>SUM($U$4:U33)/P33</f>
        <v>8.5752688172042985E-2</v>
      </c>
      <c r="W33" s="7">
        <f>(P33/11)*V33^2</f>
        <v>2.0055064169268111E-2</v>
      </c>
      <c r="X33" s="7"/>
    </row>
    <row r="34" spans="1:24" x14ac:dyDescent="0.25">
      <c r="A34" s="4">
        <v>41558</v>
      </c>
      <c r="B34">
        <v>8</v>
      </c>
      <c r="C34">
        <f>(B34-B33)/B33</f>
        <v>3.7641154328733059E-3</v>
      </c>
      <c r="E34">
        <f>C34-$D$3</f>
        <v>1.005845438185159E-2</v>
      </c>
      <c r="F34">
        <f>E34^2</f>
        <v>1.0117250455178945E-4</v>
      </c>
      <c r="G34">
        <f>(E34-$D$3)^2</f>
        <v>2.6741384972083404E-4</v>
      </c>
      <c r="J34">
        <f>E34/$I$3</f>
        <v>0.22673071217981292</v>
      </c>
      <c r="L34" s="36">
        <f>G34/$I$3</f>
        <v>6.027857789298742E-3</v>
      </c>
      <c r="M34" s="7">
        <f>RANK(L34,$L$4:$L$126)</f>
        <v>81</v>
      </c>
      <c r="N34" s="7">
        <f>L34</f>
        <v>6.027857789298742E-3</v>
      </c>
      <c r="O34" s="7">
        <f>RANK(N34,$N$4:$N$126)</f>
        <v>81</v>
      </c>
      <c r="P34" s="7">
        <v>31</v>
      </c>
      <c r="Q34" s="7">
        <f>M34/(COUNT($M$4:$M$126)+1)-0.5</f>
        <v>0.15322580645161288</v>
      </c>
      <c r="R34" s="7">
        <f>SUM($Q$4:Q34)/P34</f>
        <v>8.7929240374609766E-2</v>
      </c>
      <c r="S34" s="7">
        <f>(P34/11)*R34^2</f>
        <v>2.1788917336230278E-2</v>
      </c>
      <c r="T34" s="7"/>
      <c r="U34" s="7">
        <f>O34/(COUNT($O$4:$O$126)+1)-0.5</f>
        <v>0.15322580645161288</v>
      </c>
      <c r="V34" s="7">
        <f>SUM($U$4:U34)/P34</f>
        <v>8.7929240374609766E-2</v>
      </c>
      <c r="W34" s="7">
        <f>(P34/11)*V34^2</f>
        <v>2.1788917336230278E-2</v>
      </c>
      <c r="X34" s="7"/>
    </row>
    <row r="35" spans="1:24" x14ac:dyDescent="0.25">
      <c r="A35" s="4">
        <v>41561</v>
      </c>
      <c r="B35">
        <v>7.87</v>
      </c>
      <c r="C35">
        <f>(B35-B34)/B34</f>
        <v>-1.6249999999999987E-2</v>
      </c>
      <c r="E35">
        <f>C35-$D$3</f>
        <v>-9.9556610510217018E-3</v>
      </c>
      <c r="F35">
        <f>E35^2</f>
        <v>9.9115186962830541E-5</v>
      </c>
      <c r="G35">
        <f>(E35-$D$3)^2</f>
        <v>1.3405279534911626E-5</v>
      </c>
      <c r="J35">
        <f>E35/$I$3</f>
        <v>-0.2244136161110126</v>
      </c>
      <c r="L35" s="36">
        <f>G35/$I$3</f>
        <v>3.0217252676553719E-4</v>
      </c>
      <c r="M35" s="7">
        <f>RANK(L35,$L$4:$L$126)</f>
        <v>114</v>
      </c>
      <c r="N35" s="7">
        <f>L35</f>
        <v>3.0217252676553719E-4</v>
      </c>
      <c r="O35" s="7">
        <f>RANK(N35,$N$4:$N$126)</f>
        <v>114</v>
      </c>
      <c r="P35" s="7">
        <v>32</v>
      </c>
      <c r="Q35" s="7">
        <f>M35/(COUNT($M$4:$M$126)+1)-0.5</f>
        <v>0.41935483870967738</v>
      </c>
      <c r="R35" s="7">
        <f>SUM($Q$4:Q35)/P35</f>
        <v>9.8286290322580627E-2</v>
      </c>
      <c r="S35" s="7">
        <f>(P35/11)*R35^2</f>
        <v>2.8102385062907943E-2</v>
      </c>
      <c r="T35" s="7"/>
      <c r="U35" s="7">
        <f>O35/(COUNT($O$4:$O$126)+1)-0.5</f>
        <v>0.41935483870967738</v>
      </c>
      <c r="V35" s="7">
        <f>SUM($U$4:U35)/P35</f>
        <v>9.8286290322580627E-2</v>
      </c>
      <c r="W35" s="7">
        <f>(P35/11)*V35^2</f>
        <v>2.8102385062907943E-2</v>
      </c>
      <c r="X35" s="7"/>
    </row>
    <row r="36" spans="1:24" x14ac:dyDescent="0.25">
      <c r="A36" s="4">
        <v>41562</v>
      </c>
      <c r="B36">
        <v>7.17</v>
      </c>
      <c r="C36">
        <f>(B36-B35)/B35</f>
        <v>-8.8945362134688719E-2</v>
      </c>
      <c r="E36">
        <f>C36-$D$3</f>
        <v>-8.2651023185710437E-2</v>
      </c>
      <c r="F36">
        <f>E36^2</f>
        <v>6.8311916336448444E-3</v>
      </c>
      <c r="G36">
        <f>(E36-$D$3)^2</f>
        <v>5.8303432276280206E-3</v>
      </c>
      <c r="J36">
        <f>E36/$I$3</f>
        <v>-1.8630621204683269</v>
      </c>
      <c r="L36" s="36">
        <f>G36/$I$3</f>
        <v>0.13142355893545421</v>
      </c>
      <c r="M36" s="7">
        <f>RANK(L36,$L$4:$L$126)</f>
        <v>12</v>
      </c>
      <c r="N36" s="7">
        <f>L36</f>
        <v>0.13142355893545421</v>
      </c>
      <c r="O36" s="7">
        <f>RANK(N36,$N$4:$N$126)</f>
        <v>12</v>
      </c>
      <c r="P36" s="7">
        <v>33</v>
      </c>
      <c r="Q36" s="7">
        <f>M36/(COUNT($M$4:$M$126)+1)-0.5</f>
        <v>-0.40322580645161288</v>
      </c>
      <c r="R36" s="7">
        <f>SUM($Q$4:Q36)/P36</f>
        <v>8.3088954056695974E-2</v>
      </c>
      <c r="S36" s="7">
        <f>(P36/11)*R36^2</f>
        <v>2.0711322858707203E-2</v>
      </c>
      <c r="T36" s="7"/>
      <c r="U36" s="7">
        <f>O36/(COUNT($O$4:$O$126)+1)-0.5</f>
        <v>-0.40322580645161288</v>
      </c>
      <c r="V36" s="7">
        <f>SUM($U$4:U36)/P36</f>
        <v>8.3088954056695974E-2</v>
      </c>
      <c r="W36" s="7">
        <f>(P36/11)*V36^2</f>
        <v>2.0711322858707203E-2</v>
      </c>
      <c r="X36" s="7"/>
    </row>
    <row r="37" spans="1:24" x14ac:dyDescent="0.25">
      <c r="A37" s="4">
        <v>41563</v>
      </c>
      <c r="B37">
        <v>7.47</v>
      </c>
      <c r="C37">
        <f>(B37-B36)/B36</f>
        <v>4.1841004184100396E-2</v>
      </c>
      <c r="E37">
        <f>C37-$D$3</f>
        <v>4.8135343133078684E-2</v>
      </c>
      <c r="F37">
        <f>E37^2</f>
        <v>2.3170112585392251E-3</v>
      </c>
      <c r="G37">
        <f>(E37-$D$3)^2</f>
        <v>2.962590291553793E-3</v>
      </c>
      <c r="J37">
        <f>E37/$I$3</f>
        <v>1.0850335663175279</v>
      </c>
      <c r="L37" s="36">
        <f>G37/$I$3</f>
        <v>6.6780658459112158E-2</v>
      </c>
      <c r="M37" s="7">
        <f>RANK(L37,$L$4:$L$126)</f>
        <v>27</v>
      </c>
      <c r="N37" s="7">
        <f>L37</f>
        <v>6.6780658459112158E-2</v>
      </c>
      <c r="O37" s="7">
        <f>RANK(N37,$N$4:$N$126)</f>
        <v>27</v>
      </c>
      <c r="P37" s="7">
        <v>34</v>
      </c>
      <c r="Q37" s="7">
        <f>M37/(COUNT($M$4:$M$126)+1)-0.5</f>
        <v>-0.282258064516129</v>
      </c>
      <c r="R37" s="7">
        <f>SUM($Q$4:Q37)/P37</f>
        <v>7.2343453510436417E-2</v>
      </c>
      <c r="S37" s="7">
        <f>(P37/11)*R37^2</f>
        <v>1.6176505367069723E-2</v>
      </c>
      <c r="T37" s="7"/>
      <c r="U37" s="7">
        <f>O37/(COUNT($O$4:$O$126)+1)-0.5</f>
        <v>-0.282258064516129</v>
      </c>
      <c r="V37" s="7">
        <f>SUM($U$4:U37)/P37</f>
        <v>7.2343453510436417E-2</v>
      </c>
      <c r="W37" s="7">
        <f>(P37/11)*V37^2</f>
        <v>1.6176505367069723E-2</v>
      </c>
      <c r="X37" s="7"/>
    </row>
    <row r="38" spans="1:24" x14ac:dyDescent="0.25">
      <c r="A38" s="4">
        <v>41564</v>
      </c>
      <c r="B38">
        <v>7.35</v>
      </c>
      <c r="C38">
        <f>(B38-B37)/B37</f>
        <v>-1.6064257028112466E-2</v>
      </c>
      <c r="E38">
        <f>C38-$D$3</f>
        <v>-9.7699180791341808E-3</v>
      </c>
      <c r="F38">
        <f>E38^2</f>
        <v>9.5451299272992921E-5</v>
      </c>
      <c r="G38">
        <f>(E38-$D$3)^2</f>
        <v>1.2079650289975215E-5</v>
      </c>
      <c r="J38">
        <f>E38/$I$3</f>
        <v>-0.22022672668449814</v>
      </c>
      <c r="L38" s="36">
        <f>G38/$I$3</f>
        <v>2.7229111045836373E-4</v>
      </c>
      <c r="M38" s="7">
        <f>RANK(L38,$L$4:$L$126)</f>
        <v>115</v>
      </c>
      <c r="N38" s="7">
        <f>L38</f>
        <v>2.7229111045836373E-4</v>
      </c>
      <c r="O38" s="7">
        <f>RANK(N38,$N$4:$N$126)</f>
        <v>115</v>
      </c>
      <c r="P38" s="7">
        <v>35</v>
      </c>
      <c r="Q38" s="7">
        <f>M38/(COUNT($M$4:$M$126)+1)-0.5</f>
        <v>0.42741935483870963</v>
      </c>
      <c r="R38" s="7">
        <f>SUM($Q$4:Q38)/P38</f>
        <v>8.248847926267279E-2</v>
      </c>
      <c r="S38" s="7">
        <f>(P38/11)*R38^2</f>
        <v>2.1650202035217631E-2</v>
      </c>
      <c r="T38" s="7"/>
      <c r="U38" s="7">
        <f>O38/(COUNT($O$4:$O$126)+1)-0.5</f>
        <v>0.42741935483870963</v>
      </c>
      <c r="V38" s="7">
        <f>SUM($U$4:U38)/P38</f>
        <v>8.248847926267279E-2</v>
      </c>
      <c r="W38" s="7">
        <f>(P38/11)*V38^2</f>
        <v>2.1650202035217631E-2</v>
      </c>
      <c r="X38" s="7"/>
    </row>
    <row r="39" spans="1:24" x14ac:dyDescent="0.25">
      <c r="A39" s="4">
        <v>41565</v>
      </c>
      <c r="B39">
        <v>7</v>
      </c>
      <c r="C39">
        <f>(B39-B38)/B38</f>
        <v>-4.7619047619047575E-2</v>
      </c>
      <c r="E39">
        <f>C39-$D$3</f>
        <v>-4.1324708670069293E-2</v>
      </c>
      <c r="F39">
        <f>E39^2</f>
        <v>1.7077315466661003E-3</v>
      </c>
      <c r="G39">
        <f>(E39-$D$3)^2</f>
        <v>1.2271268027963299E-3</v>
      </c>
      <c r="J39">
        <f>E39/$I$3</f>
        <v>-0.9315129613048283</v>
      </c>
      <c r="L39" s="36">
        <f>G39/$I$3</f>
        <v>2.7661042479344804E-2</v>
      </c>
      <c r="M39" s="7">
        <f>RANK(L39,$L$4:$L$126)</f>
        <v>48</v>
      </c>
      <c r="N39" s="7">
        <f>L39</f>
        <v>2.7661042479344804E-2</v>
      </c>
      <c r="O39" s="7">
        <f>RANK(N39,$N$4:$N$126)</f>
        <v>48</v>
      </c>
      <c r="P39" s="7">
        <v>36</v>
      </c>
      <c r="Q39" s="7">
        <f>M39/(COUNT($M$4:$M$126)+1)-0.5</f>
        <v>-0.11290322580645162</v>
      </c>
      <c r="R39" s="7">
        <f>SUM($Q$4:Q39)/P39</f>
        <v>7.7060931899641555E-2</v>
      </c>
      <c r="S39" s="7">
        <f>(P39/11)*R39^2</f>
        <v>1.943472182806209E-2</v>
      </c>
      <c r="T39" s="7"/>
      <c r="U39" s="7">
        <f>O39/(COUNT($O$4:$O$126)+1)-0.5</f>
        <v>-0.11290322580645162</v>
      </c>
      <c r="V39" s="7">
        <f>SUM($U$4:U39)/P39</f>
        <v>7.7060931899641555E-2</v>
      </c>
      <c r="W39" s="7">
        <f>(P39/11)*V39^2</f>
        <v>1.943472182806209E-2</v>
      </c>
      <c r="X39" s="7"/>
    </row>
    <row r="40" spans="1:24" x14ac:dyDescent="0.25">
      <c r="A40" s="4">
        <v>41568</v>
      </c>
      <c r="B40">
        <v>6.42</v>
      </c>
      <c r="C40">
        <f>(B40-B39)/B39</f>
        <v>-8.2857142857142865E-2</v>
      </c>
      <c r="E40">
        <f>C40-$D$3</f>
        <v>-7.6562803908164584E-2</v>
      </c>
      <c r="F40">
        <f>E40^2</f>
        <v>5.8618629422800619E-3</v>
      </c>
      <c r="G40">
        <f>(E40-$D$3)^2</f>
        <v>4.9376571677203929E-3</v>
      </c>
      <c r="J40">
        <f>E40/$I$3</f>
        <v>-1.7258256982208431</v>
      </c>
      <c r="L40" s="36">
        <f>G40/$I$3</f>
        <v>0.11130124804830287</v>
      </c>
      <c r="M40" s="7">
        <f>RANK(L40,$L$4:$L$126)</f>
        <v>17</v>
      </c>
      <c r="N40" s="7">
        <f>L40</f>
        <v>0.11130124804830287</v>
      </c>
      <c r="O40" s="7">
        <f>RANK(N40,$N$4:$N$126)</f>
        <v>17</v>
      </c>
      <c r="P40" s="7">
        <v>37</v>
      </c>
      <c r="Q40" s="7">
        <f>M40/(COUNT($M$4:$M$126)+1)-0.5</f>
        <v>-0.36290322580645162</v>
      </c>
      <c r="R40" s="7">
        <f>SUM($Q$4:Q40)/P40</f>
        <v>6.5170008718395803E-2</v>
      </c>
      <c r="S40" s="7">
        <f>(P40/11)*R40^2</f>
        <v>1.428580103137855E-2</v>
      </c>
      <c r="T40" s="7"/>
      <c r="U40" s="7">
        <f>O40/(COUNT($O$4:$O$126)+1)-0.5</f>
        <v>-0.36290322580645162</v>
      </c>
      <c r="V40" s="7">
        <f>SUM($U$4:U40)/P40</f>
        <v>6.5170008718395803E-2</v>
      </c>
      <c r="W40" s="7">
        <f>(P40/11)*V40^2</f>
        <v>1.428580103137855E-2</v>
      </c>
      <c r="X40" s="7"/>
    </row>
    <row r="41" spans="1:24" x14ac:dyDescent="0.25">
      <c r="A41" s="4">
        <v>41569</v>
      </c>
      <c r="B41">
        <v>6.55</v>
      </c>
      <c r="C41">
        <f>(B41-B40)/B40</f>
        <v>2.0249221183800608E-2</v>
      </c>
      <c r="E41">
        <f>C41-$D$3</f>
        <v>2.6543560132778893E-2</v>
      </c>
      <c r="F41">
        <f>E41^2</f>
        <v>7.0456058452244901E-4</v>
      </c>
      <c r="G41">
        <f>(E41-$D$3)^2</f>
        <v>1.0783276161036688E-3</v>
      </c>
      <c r="J41">
        <f>E41/$I$3</f>
        <v>0.59832654841595978</v>
      </c>
      <c r="L41" s="36">
        <f>G41/$I$3</f>
        <v>2.4306914271389108E-2</v>
      </c>
      <c r="M41" s="7">
        <f>RANK(L41,$L$4:$L$126)</f>
        <v>50</v>
      </c>
      <c r="N41" s="7">
        <f>L41</f>
        <v>2.4306914271389108E-2</v>
      </c>
      <c r="O41" s="7">
        <f>RANK(N41,$N$4:$N$126)</f>
        <v>50</v>
      </c>
      <c r="P41" s="7">
        <v>38</v>
      </c>
      <c r="Q41" s="7">
        <f>M41/(COUNT($M$4:$M$126)+1)-0.5</f>
        <v>-9.6774193548387122E-2</v>
      </c>
      <c r="R41" s="7">
        <f>SUM($Q$4:Q41)/P41</f>
        <v>6.0908319185059408E-2</v>
      </c>
      <c r="S41" s="7">
        <f>(P41/11)*R41^2</f>
        <v>1.281575337691499E-2</v>
      </c>
      <c r="T41" s="7"/>
      <c r="U41" s="7">
        <f>O41/(COUNT($O$4:$O$126)+1)-0.5</f>
        <v>-9.6774193548387122E-2</v>
      </c>
      <c r="V41" s="7">
        <f>SUM($U$4:U41)/P41</f>
        <v>6.0908319185059408E-2</v>
      </c>
      <c r="W41" s="7">
        <f>(P41/11)*V41^2</f>
        <v>1.281575337691499E-2</v>
      </c>
      <c r="X41" s="7"/>
    </row>
    <row r="42" spans="1:24" x14ac:dyDescent="0.25">
      <c r="A42" s="4">
        <v>41570</v>
      </c>
      <c r="B42">
        <v>7.04</v>
      </c>
      <c r="C42">
        <f>(B42-B41)/B41</f>
        <v>7.4809160305343542E-2</v>
      </c>
      <c r="E42">
        <f>C42-$D$3</f>
        <v>8.1103499254321823E-2</v>
      </c>
      <c r="F42">
        <f>E42^2</f>
        <v>6.5777775912957805E-3</v>
      </c>
      <c r="G42">
        <f>(E42-$D$3)^2</f>
        <v>7.6383821226102232E-3</v>
      </c>
      <c r="J42">
        <f>E42/$I$3</f>
        <v>1.8281789078236368</v>
      </c>
      <c r="L42" s="36">
        <f>G42/$I$3</f>
        <v>0.17217911945653838</v>
      </c>
      <c r="M42" s="7">
        <f>RANK(L42,$L$4:$L$126)</f>
        <v>11</v>
      </c>
      <c r="N42" s="7">
        <f>L42</f>
        <v>0.17217911945653838</v>
      </c>
      <c r="O42" s="7">
        <f>RANK(N42,$N$4:$N$126)</f>
        <v>11</v>
      </c>
      <c r="P42" s="7">
        <v>39</v>
      </c>
      <c r="Q42" s="7">
        <f>M42/(COUNT($M$4:$M$126)+1)-0.5</f>
        <v>-0.41129032258064513</v>
      </c>
      <c r="R42" s="7">
        <f>SUM($Q$4:Q42)/P42</f>
        <v>4.8800661703887499E-2</v>
      </c>
      <c r="S42" s="7">
        <f>(P42/11)*R42^2</f>
        <v>8.4435162478866919E-3</v>
      </c>
      <c r="T42" s="7"/>
      <c r="U42" s="7">
        <f>O42/(COUNT($O$4:$O$126)+1)-0.5</f>
        <v>-0.41129032258064513</v>
      </c>
      <c r="V42" s="7">
        <f>SUM($U$4:U42)/P42</f>
        <v>4.8800661703887499E-2</v>
      </c>
      <c r="W42" s="7">
        <f>(P42/11)*V42^2</f>
        <v>8.4435162478866919E-3</v>
      </c>
      <c r="X42" s="7"/>
    </row>
    <row r="43" spans="1:24" x14ac:dyDescent="0.25">
      <c r="A43" s="4">
        <v>41571</v>
      </c>
      <c r="B43">
        <v>6.75</v>
      </c>
      <c r="C43">
        <f>(B43-B42)/B42</f>
        <v>-4.1193181818181823E-2</v>
      </c>
      <c r="E43">
        <f>C43-$D$3</f>
        <v>-3.4898842869203542E-2</v>
      </c>
      <c r="F43">
        <f>E43^2</f>
        <v>1.2179292336093588E-3</v>
      </c>
      <c r="G43">
        <f>(E43-$D$3)^2</f>
        <v>8.1821764452218214E-4</v>
      </c>
      <c r="J43">
        <f>E43/$I$3</f>
        <v>-0.7866655449829979</v>
      </c>
      <c r="L43" s="36">
        <f>G43/$I$3</f>
        <v>1.8443695444434E-2</v>
      </c>
      <c r="M43" s="7">
        <f>RANK(L43,$L$4:$L$126)</f>
        <v>55</v>
      </c>
      <c r="N43" s="7">
        <f>L43</f>
        <v>1.8443695444434E-2</v>
      </c>
      <c r="O43" s="7">
        <f>RANK(N43,$N$4:$N$126)</f>
        <v>55</v>
      </c>
      <c r="P43" s="7">
        <v>40</v>
      </c>
      <c r="Q43" s="7">
        <f>M43/(COUNT($M$4:$M$126)+1)-0.5</f>
        <v>-5.6451612903225812E-2</v>
      </c>
      <c r="R43" s="7">
        <f>SUM($Q$4:Q43)/P43</f>
        <v>4.6169354838709667E-2</v>
      </c>
      <c r="S43" s="7">
        <f>(P43/11)*R43^2</f>
        <v>7.7513066408097589E-3</v>
      </c>
      <c r="T43" s="7"/>
      <c r="U43" s="7">
        <f>O43/(COUNT($O$4:$O$126)+1)-0.5</f>
        <v>-5.6451612903225812E-2</v>
      </c>
      <c r="V43" s="7">
        <f>SUM($U$4:U43)/P43</f>
        <v>4.6169354838709667E-2</v>
      </c>
      <c r="W43" s="7">
        <f>(P43/11)*V43^2</f>
        <v>7.7513066408097589E-3</v>
      </c>
      <c r="X43" s="7"/>
    </row>
    <row r="44" spans="1:24" x14ac:dyDescent="0.25">
      <c r="A44" s="4">
        <v>41572</v>
      </c>
      <c r="B44">
        <v>6.79</v>
      </c>
      <c r="C44">
        <f>(B44-B43)/B43</f>
        <v>5.9259259259259308E-3</v>
      </c>
      <c r="E44">
        <f>C44-$D$3</f>
        <v>1.2220264874904217E-2</v>
      </c>
      <c r="F44">
        <f>E44^2</f>
        <v>1.4933487361281776E-4</v>
      </c>
      <c r="G44">
        <f>(E44-$D$3)^2</f>
        <v>3.4279055475532457E-4</v>
      </c>
      <c r="J44">
        <f>E44/$I$3</f>
        <v>0.27546074704202667</v>
      </c>
      <c r="L44" s="36">
        <f>G44/$I$3</f>
        <v>7.7269472682025284E-3</v>
      </c>
      <c r="M44" s="7">
        <f>RANK(L44,$L$4:$L$126)</f>
        <v>77</v>
      </c>
      <c r="N44" s="7">
        <f>L44</f>
        <v>7.7269472682025284E-3</v>
      </c>
      <c r="O44" s="7">
        <f>RANK(N44,$N$4:$N$126)</f>
        <v>77</v>
      </c>
      <c r="P44" s="7">
        <v>41</v>
      </c>
      <c r="Q44" s="7">
        <f>M44/(COUNT($M$4:$M$126)+1)-0.5</f>
        <v>0.12096774193548387</v>
      </c>
      <c r="R44" s="7">
        <f>SUM($Q$4:Q44)/P44</f>
        <v>4.7993705743509037E-2</v>
      </c>
      <c r="S44" s="7">
        <f>(P44/11)*R44^2</f>
        <v>8.5853843118887108E-3</v>
      </c>
      <c r="T44" s="7"/>
      <c r="U44" s="7">
        <f>O44/(COUNT($O$4:$O$126)+1)-0.5</f>
        <v>0.12096774193548387</v>
      </c>
      <c r="V44" s="7">
        <f>SUM($U$4:U44)/P44</f>
        <v>4.7993705743509037E-2</v>
      </c>
      <c r="W44" s="7">
        <f>(P44/11)*V44^2</f>
        <v>8.5853843118887108E-3</v>
      </c>
      <c r="X44" s="7"/>
    </row>
    <row r="45" spans="1:24" x14ac:dyDescent="0.25">
      <c r="A45" s="4">
        <v>41575</v>
      </c>
      <c r="B45">
        <v>7.39</v>
      </c>
      <c r="C45">
        <f>(B45-B44)/B44</f>
        <v>8.8365243004418212E-2</v>
      </c>
      <c r="E45">
        <f>C45-$D$3</f>
        <v>9.4659581953396493E-2</v>
      </c>
      <c r="F45">
        <f>E45^2</f>
        <v>8.960436455591787E-3</v>
      </c>
      <c r="G45">
        <f>(E45-$D$3)^2</f>
        <v>1.0191694145562943E-2</v>
      </c>
      <c r="J45">
        <f>E45/$I$3</f>
        <v>2.1337507350693099</v>
      </c>
      <c r="L45" s="36">
        <f>G45/$I$3</f>
        <v>0.22973411065139637</v>
      </c>
      <c r="M45" s="7">
        <f>RANK(L45,$L$4:$L$126)</f>
        <v>4</v>
      </c>
      <c r="N45" s="7">
        <f>L45</f>
        <v>0.22973411065139637</v>
      </c>
      <c r="O45" s="7">
        <f>RANK(N45,$N$4:$N$126)</f>
        <v>4</v>
      </c>
      <c r="P45" s="7">
        <v>42</v>
      </c>
      <c r="Q45" s="7">
        <f>M45/(COUNT($M$4:$M$126)+1)-0.5</f>
        <v>-0.467741935483871</v>
      </c>
      <c r="R45" s="7">
        <f>SUM($Q$4:Q45)/P45</f>
        <v>3.5714285714285705E-2</v>
      </c>
      <c r="S45" s="7">
        <f>(P45/11)*R45^2</f>
        <v>4.8701298701298683E-3</v>
      </c>
      <c r="T45" s="7"/>
      <c r="U45" s="7">
        <f>O45/(COUNT($O$4:$O$126)+1)-0.5</f>
        <v>-0.467741935483871</v>
      </c>
      <c r="V45" s="7">
        <f>SUM($U$4:U45)/P45</f>
        <v>3.5714285714285705E-2</v>
      </c>
      <c r="W45" s="7">
        <f>(P45/11)*V45^2</f>
        <v>4.8701298701298683E-3</v>
      </c>
      <c r="X45" s="7"/>
    </row>
    <row r="46" spans="1:24" x14ac:dyDescent="0.25">
      <c r="A46" s="4">
        <v>41576</v>
      </c>
      <c r="B46">
        <v>7.38</v>
      </c>
      <c r="C46">
        <f>(B46-B45)/B45</f>
        <v>-1.3531799729363718E-3</v>
      </c>
      <c r="E46">
        <f>C46-$D$3</f>
        <v>4.9411589760419133E-3</v>
      </c>
      <c r="F46">
        <f>E46^2</f>
        <v>2.441505202651957E-5</v>
      </c>
      <c r="G46">
        <f>(E46-$D$3)^2</f>
        <v>1.2623641362313317E-4</v>
      </c>
      <c r="J46">
        <f>E46/$I$3</f>
        <v>0.11138018338613051</v>
      </c>
      <c r="L46" s="36">
        <f>G46/$I$3</f>
        <v>2.8455338044223112E-3</v>
      </c>
      <c r="M46" s="7">
        <f>RANK(L46,$L$4:$L$126)</f>
        <v>93</v>
      </c>
      <c r="N46" s="7">
        <f>L46</f>
        <v>2.8455338044223112E-3</v>
      </c>
      <c r="O46" s="7">
        <f>RANK(N46,$N$4:$N$126)</f>
        <v>93</v>
      </c>
      <c r="P46" s="7">
        <v>43</v>
      </c>
      <c r="Q46" s="7">
        <f>M46/(COUNT($M$4:$M$126)+1)-0.5</f>
        <v>0.25</v>
      </c>
      <c r="R46" s="7">
        <f>SUM($Q$4:Q46)/P46</f>
        <v>4.069767441860464E-2</v>
      </c>
      <c r="S46" s="7">
        <f>(P46/11)*R46^2</f>
        <v>6.474630021141646E-3</v>
      </c>
      <c r="T46" s="7"/>
      <c r="U46" s="7">
        <f>O46/(COUNT($O$4:$O$126)+1)-0.5</f>
        <v>0.25</v>
      </c>
      <c r="V46" s="7">
        <f>SUM($U$4:U46)/P46</f>
        <v>4.069767441860464E-2</v>
      </c>
      <c r="W46" s="7">
        <f>(P46/11)*V46^2</f>
        <v>6.474630021141646E-3</v>
      </c>
      <c r="X46" s="7"/>
    </row>
    <row r="47" spans="1:24" x14ac:dyDescent="0.25">
      <c r="A47" s="4">
        <v>41577</v>
      </c>
      <c r="B47">
        <v>7.6</v>
      </c>
      <c r="C47">
        <f>(B47-B46)/B46</f>
        <v>2.9810298102980998E-2</v>
      </c>
      <c r="E47">
        <f>C47-$D$3</f>
        <v>3.6104637051959279E-2</v>
      </c>
      <c r="F47">
        <f>E47^2</f>
        <v>1.3035448166537108E-3</v>
      </c>
      <c r="G47">
        <f>(E47-$D$3)^2</f>
        <v>1.7976731659280793E-3</v>
      </c>
      <c r="J47">
        <f>E47/$I$3</f>
        <v>0.8138457223163823</v>
      </c>
      <c r="L47" s="36">
        <f>G47/$I$3</f>
        <v>4.0521903436060769E-2</v>
      </c>
      <c r="M47" s="7">
        <f>RANK(L47,$L$4:$L$126)</f>
        <v>41</v>
      </c>
      <c r="N47" s="7">
        <f>L47</f>
        <v>4.0521903436060769E-2</v>
      </c>
      <c r="O47" s="7">
        <f>RANK(N47,$N$4:$N$126)</f>
        <v>41</v>
      </c>
      <c r="P47" s="7">
        <v>44</v>
      </c>
      <c r="Q47" s="7">
        <f>M47/(COUNT($M$4:$M$126)+1)-0.5</f>
        <v>-0.16935483870967744</v>
      </c>
      <c r="R47" s="7">
        <f>SUM($Q$4:Q47)/P47</f>
        <v>3.5923753665689138E-2</v>
      </c>
      <c r="S47" s="7">
        <f>(P47/11)*R47^2</f>
        <v>5.162064309732455E-3</v>
      </c>
      <c r="T47" s="7"/>
      <c r="U47" s="7">
        <f>O47/(COUNT($O$4:$O$126)+1)-0.5</f>
        <v>-0.16935483870967744</v>
      </c>
      <c r="V47" s="7">
        <f>SUM($U$4:U47)/P47</f>
        <v>3.5923753665689138E-2</v>
      </c>
      <c r="W47" s="7">
        <f>(P47/11)*V47^2</f>
        <v>5.162064309732455E-3</v>
      </c>
      <c r="X47" s="7"/>
    </row>
    <row r="48" spans="1:24" x14ac:dyDescent="0.25">
      <c r="A48" s="4">
        <v>41578</v>
      </c>
      <c r="B48">
        <v>7.5</v>
      </c>
      <c r="C48">
        <f>(B48-B47)/B47</f>
        <v>-1.3157894736842059E-2</v>
      </c>
      <c r="E48">
        <f>C48-$D$3</f>
        <v>-6.8635557878637746E-3</v>
      </c>
      <c r="F48">
        <f>E48^2</f>
        <v>4.7108398053118316E-5</v>
      </c>
      <c r="G48">
        <f>(E48-$D$3)^2</f>
        <v>3.2400780967078958E-7</v>
      </c>
      <c r="J48">
        <f>E48/$I$3</f>
        <v>-0.15471352086420304</v>
      </c>
      <c r="L48" s="36">
        <f>G48/$I$3</f>
        <v>7.3035596374555706E-6</v>
      </c>
      <c r="M48" s="7">
        <f>RANK(L48,$L$4:$L$126)</f>
        <v>122</v>
      </c>
      <c r="N48" s="7">
        <f>L48</f>
        <v>7.3035596374555706E-6</v>
      </c>
      <c r="O48" s="7">
        <f>RANK(N48,$N$4:$N$126)</f>
        <v>122</v>
      </c>
      <c r="P48" s="7">
        <v>45</v>
      </c>
      <c r="Q48" s="7">
        <f>M48/(COUNT($M$4:$M$126)+1)-0.5</f>
        <v>0.4838709677419355</v>
      </c>
      <c r="R48" s="7">
        <f>SUM($Q$4:Q48)/P48</f>
        <v>4.5878136200716832E-2</v>
      </c>
      <c r="S48" s="7">
        <f>(P48/11)*R48^2</f>
        <v>8.6105592869380534E-3</v>
      </c>
      <c r="T48" s="7"/>
      <c r="U48" s="7">
        <f>O48/(COUNT($O$4:$O$126)+1)-0.5</f>
        <v>0.4838709677419355</v>
      </c>
      <c r="V48" s="7">
        <f>SUM($U$4:U48)/P48</f>
        <v>4.5878136200716832E-2</v>
      </c>
      <c r="W48" s="7">
        <f>(P48/11)*V48^2</f>
        <v>8.6105592869380534E-3</v>
      </c>
      <c r="X48" s="7"/>
    </row>
    <row r="49" spans="1:24" x14ac:dyDescent="0.25">
      <c r="A49" s="4">
        <v>41579</v>
      </c>
      <c r="B49">
        <v>8.14</v>
      </c>
      <c r="C49">
        <f>(B49-B48)/B48</f>
        <v>8.5333333333333414E-2</v>
      </c>
      <c r="E49">
        <f>C49-$D$3</f>
        <v>9.1627672282311695E-2</v>
      </c>
      <c r="F49">
        <f>E49^2</f>
        <v>8.3956303278747112E-3</v>
      </c>
      <c r="G49">
        <f>(E49-$D$3)^2</f>
        <v>9.5887202835808795E-3</v>
      </c>
      <c r="J49">
        <f>E49/$I$3</f>
        <v>2.0654075271674839</v>
      </c>
      <c r="L49" s="36">
        <f>G49/$I$3</f>
        <v>0.21614229147491582</v>
      </c>
      <c r="M49" s="7">
        <f>RANK(L49,$L$4:$L$126)</f>
        <v>5</v>
      </c>
      <c r="N49" s="7">
        <f>L49</f>
        <v>0.21614229147491582</v>
      </c>
      <c r="O49" s="7">
        <f>RANK(N49,$N$4:$N$126)</f>
        <v>5</v>
      </c>
      <c r="P49" s="7">
        <v>46</v>
      </c>
      <c r="Q49" s="7">
        <f>M49/(COUNT($M$4:$M$126)+1)-0.5</f>
        <v>-0.45967741935483869</v>
      </c>
      <c r="R49" s="7">
        <f>SUM($Q$4:Q49)/P49</f>
        <v>3.4887798036465627E-2</v>
      </c>
      <c r="S49" s="7">
        <f>(P49/11)*R49^2</f>
        <v>5.0899353440298075E-3</v>
      </c>
      <c r="T49" s="7"/>
      <c r="U49" s="7">
        <f>O49/(COUNT($O$4:$O$126)+1)-0.5</f>
        <v>-0.45967741935483869</v>
      </c>
      <c r="V49" s="7">
        <f>SUM($U$4:U49)/P49</f>
        <v>3.4887798036465627E-2</v>
      </c>
      <c r="W49" s="7">
        <f>(P49/11)*V49^2</f>
        <v>5.0899353440298075E-3</v>
      </c>
      <c r="X49" s="7"/>
    </row>
    <row r="50" spans="1:24" x14ac:dyDescent="0.25">
      <c r="A50" s="4">
        <v>41582</v>
      </c>
      <c r="B50">
        <v>8.36</v>
      </c>
      <c r="C50">
        <f>(B50-B49)/B49</f>
        <v>2.7027027027026886E-2</v>
      </c>
      <c r="E50">
        <f>C50-$D$3</f>
        <v>3.3321365976005171E-2</v>
      </c>
      <c r="F50">
        <f>E50^2</f>
        <v>1.1103134305068751E-3</v>
      </c>
      <c r="G50">
        <f>(E50-$D$3)^2</f>
        <v>1.5694040767033582E-3</v>
      </c>
      <c r="J50">
        <f>E50/$I$3</f>
        <v>0.75110715341864454</v>
      </c>
      <c r="L50" s="36">
        <f>G50/$I$3</f>
        <v>3.5376419726163885E-2</v>
      </c>
      <c r="M50" s="7">
        <f>RANK(L50,$L$4:$L$126)</f>
        <v>44</v>
      </c>
      <c r="N50" s="7">
        <f>L50</f>
        <v>3.5376419726163885E-2</v>
      </c>
      <c r="O50" s="7">
        <f>RANK(N50,$N$4:$N$126)</f>
        <v>44</v>
      </c>
      <c r="P50" s="7">
        <v>47</v>
      </c>
      <c r="Q50" s="7">
        <f>M50/(COUNT($M$4:$M$126)+1)-0.5</f>
        <v>-0.14516129032258063</v>
      </c>
      <c r="R50" s="7">
        <f>SUM($Q$4:Q50)/P50</f>
        <v>3.1056966369251874E-2</v>
      </c>
      <c r="S50" s="7">
        <f>(P50/11)*R50^2</f>
        <v>4.1211956838963244E-3</v>
      </c>
      <c r="T50" s="7"/>
      <c r="U50" s="7">
        <f>O50/(COUNT($O$4:$O$126)+1)-0.5</f>
        <v>-0.14516129032258063</v>
      </c>
      <c r="V50" s="7">
        <f>SUM($U$4:U50)/P50</f>
        <v>3.1056966369251874E-2</v>
      </c>
      <c r="W50" s="7">
        <f>(P50/11)*V50^2</f>
        <v>4.1211956838963244E-3</v>
      </c>
      <c r="X50" s="7"/>
    </row>
    <row r="51" spans="1:24" x14ac:dyDescent="0.25">
      <c r="A51" s="4">
        <v>41583</v>
      </c>
      <c r="B51">
        <v>8.31</v>
      </c>
      <c r="C51">
        <f>(B51-B50)/B50</f>
        <v>-5.9808612440190121E-3</v>
      </c>
      <c r="E51">
        <f>C51-$D$3</f>
        <v>3.1347770495927275E-4</v>
      </c>
      <c r="F51">
        <f>E51^2</f>
        <v>9.8268271506532856E-8</v>
      </c>
      <c r="G51">
        <f>(E51-$D$3)^2</f>
        <v>4.3663240932054538E-5</v>
      </c>
      <c r="J51">
        <f>E51/$I$3</f>
        <v>7.0661973102099495E-3</v>
      </c>
      <c r="L51" s="36">
        <f>G51/$I$3</f>
        <v>9.842265358846415E-4</v>
      </c>
      <c r="M51" s="7">
        <f>RANK(L51,$L$4:$L$126)</f>
        <v>107</v>
      </c>
      <c r="N51" s="7">
        <f>L51</f>
        <v>9.842265358846415E-4</v>
      </c>
      <c r="O51" s="7">
        <f>RANK(N51,$N$4:$N$126)</f>
        <v>107</v>
      </c>
      <c r="P51" s="7">
        <v>48</v>
      </c>
      <c r="Q51" s="7">
        <f>M51/(COUNT($M$4:$M$126)+1)-0.5</f>
        <v>0.36290322580645162</v>
      </c>
      <c r="R51" s="7">
        <f>SUM($Q$4:Q51)/P51</f>
        <v>3.7970430107526869E-2</v>
      </c>
      <c r="S51" s="7">
        <f>(P51/11)*R51^2</f>
        <v>6.2912882729479983E-3</v>
      </c>
      <c r="T51" s="7"/>
      <c r="U51" s="7">
        <f>O51/(COUNT($O$4:$O$126)+1)-0.5</f>
        <v>0.36290322580645162</v>
      </c>
      <c r="V51" s="7">
        <f>SUM($U$4:U51)/P51</f>
        <v>3.7970430107526869E-2</v>
      </c>
      <c r="W51" s="7">
        <f>(P51/11)*V51^2</f>
        <v>6.2912882729479983E-3</v>
      </c>
      <c r="X51" s="7"/>
    </row>
    <row r="52" spans="1:24" x14ac:dyDescent="0.25">
      <c r="A52" s="4">
        <v>41584</v>
      </c>
      <c r="B52">
        <v>7.7</v>
      </c>
      <c r="C52">
        <f>(B52-B51)/B51</f>
        <v>-7.340553549939835E-2</v>
      </c>
      <c r="E52">
        <f>C52-$D$3</f>
        <v>-6.7111196550420069E-2</v>
      </c>
      <c r="F52">
        <f>E52^2</f>
        <v>4.5039127024291145E-3</v>
      </c>
      <c r="G52">
        <f>(E52-$D$3)^2</f>
        <v>3.6986901685140479E-3</v>
      </c>
      <c r="J52">
        <f>E52/$I$3</f>
        <v>-1.5127741113555768</v>
      </c>
      <c r="L52" s="36">
        <f>G52/$I$3</f>
        <v>8.3373312062015745E-2</v>
      </c>
      <c r="M52" s="7">
        <f>RANK(L52,$L$4:$L$126)</f>
        <v>23</v>
      </c>
      <c r="N52" s="7">
        <f>L52</f>
        <v>8.3373312062015745E-2</v>
      </c>
      <c r="O52" s="7">
        <f>RANK(N52,$N$4:$N$126)</f>
        <v>23</v>
      </c>
      <c r="P52" s="7">
        <v>49</v>
      </c>
      <c r="Q52" s="7">
        <f>M52/(COUNT($M$4:$M$126)+1)-0.5</f>
        <v>-0.31451612903225806</v>
      </c>
      <c r="R52" s="7">
        <f>SUM($Q$4:Q52)/P52</f>
        <v>3.0776826859776153E-2</v>
      </c>
      <c r="S52" s="7">
        <f>(P52/11)*R52^2</f>
        <v>4.2194036823886638E-3</v>
      </c>
      <c r="T52" s="7"/>
      <c r="U52" s="7">
        <f>O52/(COUNT($O$4:$O$126)+1)-0.5</f>
        <v>-0.31451612903225806</v>
      </c>
      <c r="V52" s="7">
        <f>SUM($U$4:U52)/P52</f>
        <v>3.0776826859776153E-2</v>
      </c>
      <c r="W52" s="7">
        <f>(P52/11)*V52^2</f>
        <v>4.2194036823886638E-3</v>
      </c>
      <c r="X52" s="7"/>
    </row>
    <row r="53" spans="1:24" x14ac:dyDescent="0.25">
      <c r="A53" s="4">
        <v>41585</v>
      </c>
      <c r="B53">
        <v>8.1300000000000008</v>
      </c>
      <c r="C53">
        <f>(B53-B52)/B52</f>
        <v>5.5844155844155918E-2</v>
      </c>
      <c r="E53">
        <f>C53-$D$3</f>
        <v>6.21384947931342E-2</v>
      </c>
      <c r="F53">
        <f>E53^2</f>
        <v>3.8611925351563661E-3</v>
      </c>
      <c r="G53">
        <f>(E53-$D$3)^2</f>
        <v>4.6830527339756086E-3</v>
      </c>
      <c r="J53">
        <f>E53/$I$3</f>
        <v>1.4006829124412079</v>
      </c>
      <c r="L53" s="36">
        <f>G53/$I$3</f>
        <v>0.10556213124212151</v>
      </c>
      <c r="M53" s="7">
        <f>RANK(L53,$L$4:$L$126)</f>
        <v>19</v>
      </c>
      <c r="N53" s="7">
        <f>L53</f>
        <v>0.10556213124212151</v>
      </c>
      <c r="O53" s="7">
        <f>RANK(N53,$N$4:$N$126)</f>
        <v>19</v>
      </c>
      <c r="P53" s="7">
        <v>50</v>
      </c>
      <c r="Q53" s="7">
        <f>M53/(COUNT($M$4:$M$126)+1)-0.5</f>
        <v>-0.34677419354838712</v>
      </c>
      <c r="R53" s="7">
        <f>SUM($Q$4:Q53)/P53</f>
        <v>2.3225806451612891E-2</v>
      </c>
      <c r="S53" s="7">
        <f>(P53/11)*R53^2</f>
        <v>2.4519912969444683E-3</v>
      </c>
      <c r="T53" s="7"/>
      <c r="U53" s="7">
        <f>O53/(COUNT($O$4:$O$126)+1)-0.5</f>
        <v>-0.34677419354838712</v>
      </c>
      <c r="V53" s="7">
        <f>SUM($U$4:U53)/P53</f>
        <v>2.3225806451612891E-2</v>
      </c>
      <c r="W53" s="7">
        <f>(P53/11)*V53^2</f>
        <v>2.4519912969444683E-3</v>
      </c>
      <c r="X53" s="7"/>
    </row>
    <row r="54" spans="1:24" x14ac:dyDescent="0.25">
      <c r="A54" s="4">
        <v>41586</v>
      </c>
      <c r="B54">
        <v>8.23</v>
      </c>
      <c r="C54">
        <f>(B54-B53)/B53</f>
        <v>1.2300123001229967E-2</v>
      </c>
      <c r="E54">
        <f>C54-$D$3</f>
        <v>1.8594461950208252E-2</v>
      </c>
      <c r="F54">
        <f>E54^2</f>
        <v>3.4575401521774247E-4</v>
      </c>
      <c r="G54">
        <f>(E54-$D$3)^2</f>
        <v>6.194524101993486E-4</v>
      </c>
      <c r="J54">
        <f>E54/$I$3</f>
        <v>0.4191434827380574</v>
      </c>
      <c r="L54" s="36">
        <f>G54/$I$3</f>
        <v>1.3963267197335111E-2</v>
      </c>
      <c r="M54" s="7">
        <f>RANK(L54,$L$4:$L$126)</f>
        <v>61</v>
      </c>
      <c r="N54" s="7">
        <f>L54</f>
        <v>1.3963267197335111E-2</v>
      </c>
      <c r="O54" s="7">
        <f>RANK(N54,$N$4:$N$126)</f>
        <v>61</v>
      </c>
      <c r="P54" s="7">
        <v>51</v>
      </c>
      <c r="Q54" s="7">
        <f>M54/(COUNT($M$4:$M$126)+1)-0.5</f>
        <v>-8.0645161290322509E-3</v>
      </c>
      <c r="R54" s="7">
        <f>SUM($Q$4:Q54)/P54</f>
        <v>2.2612270714737495E-2</v>
      </c>
      <c r="S54" s="7">
        <f>(P54/11)*R54^2</f>
        <v>2.3706412846095752E-3</v>
      </c>
      <c r="T54" s="7"/>
      <c r="U54" s="7">
        <f>O54/(COUNT($O$4:$O$126)+1)-0.5</f>
        <v>-8.0645161290322509E-3</v>
      </c>
      <c r="V54" s="7">
        <f>SUM($U$4:U54)/P54</f>
        <v>2.2612270714737495E-2</v>
      </c>
      <c r="W54" s="7">
        <f>(P54/11)*V54^2</f>
        <v>2.3706412846095752E-3</v>
      </c>
      <c r="X54" s="7"/>
    </row>
    <row r="55" spans="1:24" x14ac:dyDescent="0.25">
      <c r="A55" s="4">
        <v>41589</v>
      </c>
      <c r="B55">
        <v>8.56</v>
      </c>
      <c r="C55">
        <f>(B55-B54)/B54</f>
        <v>4.0097205346294053E-2</v>
      </c>
      <c r="E55">
        <f>C55-$D$3</f>
        <v>4.6391544295272341E-2</v>
      </c>
      <c r="F55">
        <f>E55^2</f>
        <v>2.1521753821002157E-3</v>
      </c>
      <c r="G55">
        <f>(E55-$D$3)^2</f>
        <v>2.7758022932268087E-3</v>
      </c>
      <c r="J55">
        <f>E55/$I$3</f>
        <v>1.0457260606725722</v>
      </c>
      <c r="L55" s="36">
        <f>G55/$I$3</f>
        <v>6.2570212770385686E-2</v>
      </c>
      <c r="M55" s="7">
        <f>RANK(L55,$L$4:$L$126)</f>
        <v>29</v>
      </c>
      <c r="N55" s="7">
        <f>L55</f>
        <v>6.2570212770385686E-2</v>
      </c>
      <c r="O55" s="7">
        <f>RANK(N55,$N$4:$N$126)</f>
        <v>29</v>
      </c>
      <c r="P55" s="7">
        <v>52</v>
      </c>
      <c r="Q55" s="7">
        <f>M55/(COUNT($M$4:$M$126)+1)-0.5</f>
        <v>-0.2661290322580645</v>
      </c>
      <c r="R55" s="7">
        <f>SUM($Q$4:Q55)/P55</f>
        <v>1.7059553349875918E-2</v>
      </c>
      <c r="S55" s="7">
        <f>(P55/11)*R55^2</f>
        <v>1.3757704314416054E-3</v>
      </c>
      <c r="T55" s="7"/>
      <c r="U55" s="7">
        <f>O55/(COUNT($O$4:$O$126)+1)-0.5</f>
        <v>-0.2661290322580645</v>
      </c>
      <c r="V55" s="7">
        <f>SUM($U$4:U55)/P55</f>
        <v>1.7059553349875918E-2</v>
      </c>
      <c r="W55" s="7">
        <f>(P55/11)*V55^2</f>
        <v>1.3757704314416054E-3</v>
      </c>
      <c r="X55" s="7"/>
    </row>
    <row r="56" spans="1:24" x14ac:dyDescent="0.25">
      <c r="A56" s="4">
        <v>41590</v>
      </c>
      <c r="B56">
        <v>8.3699999999999992</v>
      </c>
      <c r="C56">
        <f>(B56-B55)/B55</f>
        <v>-2.2196261682243139E-2</v>
      </c>
      <c r="E56">
        <f>C56-$D$3</f>
        <v>-1.5901922733264854E-2</v>
      </c>
      <c r="F56">
        <f>E56^2</f>
        <v>2.5287114661472557E-4</v>
      </c>
      <c r="G56">
        <f>(E56-$D$3)^2</f>
        <v>9.2305666172086236E-5</v>
      </c>
      <c r="J56">
        <f>E56/$I$3</f>
        <v>-0.35845012856515984</v>
      </c>
      <c r="L56" s="36">
        <f>G56/$I$3</f>
        <v>2.080690395851514E-3</v>
      </c>
      <c r="M56" s="7">
        <f>RANK(L56,$L$4:$L$126)</f>
        <v>97</v>
      </c>
      <c r="N56" s="7">
        <f>L56</f>
        <v>2.080690395851514E-3</v>
      </c>
      <c r="O56" s="7">
        <f>RANK(N56,$N$4:$N$126)</f>
        <v>97</v>
      </c>
      <c r="P56" s="7">
        <v>53</v>
      </c>
      <c r="Q56" s="7">
        <f>M56/(COUNT($M$4:$M$126)+1)-0.5</f>
        <v>0.282258064516129</v>
      </c>
      <c r="R56" s="7">
        <f>SUM($Q$4:Q56)/P56</f>
        <v>2.206329884357881E-2</v>
      </c>
      <c r="S56" s="7">
        <f>(P56/11)*R56^2</f>
        <v>2.3454386600578639E-3</v>
      </c>
      <c r="T56" s="7"/>
      <c r="U56" s="7">
        <f>O56/(COUNT($O$4:$O$126)+1)-0.5</f>
        <v>0.282258064516129</v>
      </c>
      <c r="V56" s="7">
        <f>SUM($U$4:U56)/P56</f>
        <v>2.206329884357881E-2</v>
      </c>
      <c r="W56" s="7">
        <f>(P56/11)*V56^2</f>
        <v>2.3454386600578639E-3</v>
      </c>
      <c r="X56" s="7"/>
    </row>
    <row r="57" spans="1:24" x14ac:dyDescent="0.25">
      <c r="A57" s="4">
        <v>41591</v>
      </c>
      <c r="B57">
        <v>8.67</v>
      </c>
      <c r="C57">
        <f>(B57-B56)/B56</f>
        <v>3.5842293906810124E-2</v>
      </c>
      <c r="E57">
        <f>C57-$D$3</f>
        <v>4.2136632855788406E-2</v>
      </c>
      <c r="F57">
        <f>E57^2</f>
        <v>1.7754958284235071E-3</v>
      </c>
      <c r="G57">
        <f>(E57-$D$3)^2</f>
        <v>2.3455590299541057E-3</v>
      </c>
      <c r="J57">
        <f>E57/$I$3</f>
        <v>0.94981479395977952</v>
      </c>
      <c r="L57" s="36">
        <f>G57/$I$3</f>
        <v>5.2871967116620587E-2</v>
      </c>
      <c r="M57" s="7">
        <f>RANK(L57,$L$4:$L$126)</f>
        <v>35</v>
      </c>
      <c r="N57" s="7">
        <f>L57</f>
        <v>5.2871967116620587E-2</v>
      </c>
      <c r="O57" s="7">
        <f>RANK(N57,$N$4:$N$126)</f>
        <v>35</v>
      </c>
      <c r="P57" s="7">
        <v>54</v>
      </c>
      <c r="Q57" s="7">
        <f>M57/(COUNT($M$4:$M$126)+1)-0.5</f>
        <v>-0.21774193548387094</v>
      </c>
      <c r="R57" s="7">
        <f>SUM($Q$4:Q57)/P57</f>
        <v>1.7622461170848255E-2</v>
      </c>
      <c r="S57" s="7">
        <f>(P57/11)*R57^2</f>
        <v>1.5245237669795401E-3</v>
      </c>
      <c r="T57" s="7"/>
      <c r="U57" s="7">
        <f>O57/(COUNT($O$4:$O$126)+1)-0.5</f>
        <v>-0.21774193548387094</v>
      </c>
      <c r="V57" s="7">
        <f>SUM($U$4:U57)/P57</f>
        <v>1.7622461170848255E-2</v>
      </c>
      <c r="W57" s="7">
        <f>(P57/11)*V57^2</f>
        <v>1.5245237669795401E-3</v>
      </c>
      <c r="X57" s="7"/>
    </row>
    <row r="58" spans="1:24" x14ac:dyDescent="0.25">
      <c r="A58" s="4">
        <v>41592</v>
      </c>
      <c r="B58">
        <v>8.69</v>
      </c>
      <c r="C58">
        <f>(B58-B57)/B57</f>
        <v>2.3068050749711156E-3</v>
      </c>
      <c r="E58">
        <f>C58-$D$3</f>
        <v>8.6011440239493996E-3</v>
      </c>
      <c r="F58">
        <f>E58^2</f>
        <v>7.3979678520720463E-5</v>
      </c>
      <c r="G58">
        <f>(E58-$D$3)^2</f>
        <v>2.2187541299677858E-4</v>
      </c>
      <c r="J58">
        <f>E58/$I$3</f>
        <v>0.19388103142663962</v>
      </c>
      <c r="L58" s="36">
        <f>G58/$I$3</f>
        <v>5.0013618886333563E-3</v>
      </c>
      <c r="M58" s="7">
        <f>RANK(L58,$L$4:$L$126)</f>
        <v>88</v>
      </c>
      <c r="N58" s="7">
        <f>L58</f>
        <v>5.0013618886333563E-3</v>
      </c>
      <c r="O58" s="7">
        <f>RANK(N58,$N$4:$N$126)</f>
        <v>88</v>
      </c>
      <c r="P58" s="7">
        <v>55</v>
      </c>
      <c r="Q58" s="7">
        <f>M58/(COUNT($M$4:$M$126)+1)-0.5</f>
        <v>0.20967741935483875</v>
      </c>
      <c r="R58" s="7">
        <f>SUM($Q$4:Q58)/P58</f>
        <v>2.1114369501466265E-2</v>
      </c>
      <c r="S58" s="7">
        <f>(P58/11)*R58^2</f>
        <v>2.2290829972222439E-3</v>
      </c>
      <c r="T58" s="7"/>
      <c r="U58" s="7">
        <f>O58/(COUNT($O$4:$O$126)+1)-0.5</f>
        <v>0.20967741935483875</v>
      </c>
      <c r="V58" s="7">
        <f>SUM($U$4:U58)/P58</f>
        <v>2.1114369501466265E-2</v>
      </c>
      <c r="W58" s="7">
        <f>(P58/11)*V58^2</f>
        <v>2.2290829972222439E-3</v>
      </c>
      <c r="X58" s="7"/>
    </row>
    <row r="59" spans="1:24" x14ac:dyDescent="0.25">
      <c r="A59" s="4">
        <v>41593</v>
      </c>
      <c r="B59">
        <v>9.0299999999999994</v>
      </c>
      <c r="C59">
        <f>(B59-B58)/B58</f>
        <v>3.912543153049481E-2</v>
      </c>
      <c r="E59">
        <f>C59-$D$3</f>
        <v>4.5419770479473098E-2</v>
      </c>
      <c r="F59">
        <f>E59^2</f>
        <v>2.062955550408016E-3</v>
      </c>
      <c r="G59">
        <f>(E59-$D$3)^2</f>
        <v>2.674349113977844E-3</v>
      </c>
      <c r="J59">
        <f>E59/$I$3</f>
        <v>1.0238210083683734</v>
      </c>
      <c r="L59" s="36">
        <f>G59/$I$3</f>
        <v>6.0283325470332175E-2</v>
      </c>
      <c r="M59" s="7">
        <f>RANK(L59,$L$4:$L$126)</f>
        <v>31</v>
      </c>
      <c r="N59" s="7">
        <f>L59</f>
        <v>6.0283325470332175E-2</v>
      </c>
      <c r="O59" s="7">
        <f>RANK(N59,$N$4:$N$126)</f>
        <v>31</v>
      </c>
      <c r="P59" s="7">
        <v>56</v>
      </c>
      <c r="Q59" s="7">
        <f>M59/(COUNT($M$4:$M$126)+1)-0.5</f>
        <v>-0.25</v>
      </c>
      <c r="R59" s="7">
        <f>SUM($Q$4:Q59)/P59</f>
        <v>1.6273041474654366E-2</v>
      </c>
      <c r="S59" s="7">
        <f>(P59/11)*R59^2</f>
        <v>1.3481332013459987E-3</v>
      </c>
      <c r="T59" s="7"/>
      <c r="U59" s="7">
        <f>O59/(COUNT($O$4:$O$126)+1)-0.5</f>
        <v>-0.25</v>
      </c>
      <c r="V59" s="7">
        <f>SUM($U$4:U59)/P59</f>
        <v>1.6273041474654366E-2</v>
      </c>
      <c r="W59" s="7">
        <f>(P59/11)*V59^2</f>
        <v>1.3481332013459987E-3</v>
      </c>
      <c r="X59" s="7"/>
    </row>
    <row r="60" spans="1:24" x14ac:dyDescent="0.25">
      <c r="A60" s="4">
        <v>41596</v>
      </c>
      <c r="B60">
        <v>8.7100000000000009</v>
      </c>
      <c r="C60">
        <f>(B60-B59)/B59</f>
        <v>-3.5437430786267834E-2</v>
      </c>
      <c r="E60">
        <f>C60-$D$3</f>
        <v>-2.914309183728955E-2</v>
      </c>
      <c r="F60">
        <f>E60^2</f>
        <v>8.4931980183669282E-4</v>
      </c>
      <c r="G60">
        <f>(E60-$D$3)^2</f>
        <v>5.2206550855111241E-4</v>
      </c>
      <c r="J60">
        <f>E60/$I$3</f>
        <v>-0.65692339166069758</v>
      </c>
      <c r="L60" s="36">
        <f>G60/$I$3</f>
        <v>1.1768039110649159E-2</v>
      </c>
      <c r="M60" s="7">
        <f>RANK(L60,$L$4:$L$126)</f>
        <v>67</v>
      </c>
      <c r="N60" s="7">
        <f>L60</f>
        <v>1.1768039110649159E-2</v>
      </c>
      <c r="O60" s="7">
        <f>RANK(N60,$N$4:$N$126)</f>
        <v>67</v>
      </c>
      <c r="P60" s="7">
        <v>57</v>
      </c>
      <c r="Q60" s="7">
        <f>M60/(COUNT($M$4:$M$126)+1)-0.5</f>
        <v>4.0322580645161255E-2</v>
      </c>
      <c r="R60" s="7">
        <f>SUM($Q$4:Q60)/P60</f>
        <v>1.669496321448782E-2</v>
      </c>
      <c r="S60" s="7">
        <f>(P60/11)*R60^2</f>
        <v>1.4442856739806168E-3</v>
      </c>
      <c r="T60" s="7"/>
      <c r="U60" s="7">
        <f>O60/(COUNT($O$4:$O$126)+1)-0.5</f>
        <v>4.0322580645161255E-2</v>
      </c>
      <c r="V60" s="7">
        <f>SUM($U$4:U60)/P60</f>
        <v>1.669496321448782E-2</v>
      </c>
      <c r="W60" s="7">
        <f>(P60/11)*V60^2</f>
        <v>1.4442856739806168E-3</v>
      </c>
      <c r="X60" s="7"/>
    </row>
    <row r="61" spans="1:24" x14ac:dyDescent="0.25">
      <c r="A61" s="4">
        <v>41597</v>
      </c>
      <c r="B61">
        <v>8.7100000000000009</v>
      </c>
      <c r="C61">
        <f>(B61-B60)/B60</f>
        <v>0</v>
      </c>
      <c r="E61">
        <f>C61-$D$3</f>
        <v>6.2943389489782849E-3</v>
      </c>
      <c r="F61">
        <f>E61^2</f>
        <v>3.9618702804625056E-5</v>
      </c>
      <c r="G61">
        <f>(E61-$D$3)^2</f>
        <v>1.5847481121850023E-4</v>
      </c>
      <c r="J61">
        <f>E61/$I$3</f>
        <v>0.14188262912221641</v>
      </c>
      <c r="L61" s="36">
        <f>G61/$I$3</f>
        <v>3.5722294346696294E-3</v>
      </c>
      <c r="M61" s="7">
        <f>RANK(L61,$L$4:$L$126)</f>
        <v>91</v>
      </c>
      <c r="N61" s="7">
        <f>L61</f>
        <v>3.5722294346696294E-3</v>
      </c>
      <c r="O61" s="7">
        <f>RANK(N61,$N$4:$N$126)</f>
        <v>91</v>
      </c>
      <c r="P61" s="7">
        <v>58</v>
      </c>
      <c r="Q61" s="7">
        <f>M61/(COUNT($M$4:$M$126)+1)-0.5</f>
        <v>0.2338709677419355</v>
      </c>
      <c r="R61" s="7">
        <f>SUM($Q$4:Q61)/P61</f>
        <v>2.0439377085650714E-2</v>
      </c>
      <c r="S61" s="7">
        <f>(P61/11)*R61^2</f>
        <v>2.2027774425151417E-3</v>
      </c>
      <c r="T61" s="7"/>
      <c r="U61" s="7">
        <f>O61/(COUNT($O$4:$O$126)+1)-0.5</f>
        <v>0.2338709677419355</v>
      </c>
      <c r="V61" s="7">
        <f>SUM($U$4:U61)/P61</f>
        <v>2.0439377085650714E-2</v>
      </c>
      <c r="W61" s="7">
        <f>(P61/11)*V61^2</f>
        <v>2.2027774425151417E-3</v>
      </c>
      <c r="X61" s="7"/>
    </row>
    <row r="62" spans="1:24" x14ac:dyDescent="0.25">
      <c r="A62" s="4">
        <v>41598</v>
      </c>
      <c r="B62">
        <v>9.44</v>
      </c>
      <c r="C62">
        <f>(B62-B61)/B61</f>
        <v>8.3811710677382162E-2</v>
      </c>
      <c r="E62">
        <f>C62-$D$3</f>
        <v>9.0106049626360443E-2</v>
      </c>
      <c r="F62">
        <f>E62^2</f>
        <v>8.1191001792681305E-3</v>
      </c>
      <c r="G62">
        <f>(E62-$D$3)^2</f>
        <v>9.2930349174762967E-3</v>
      </c>
      <c r="J62">
        <f>E62/$I$3</f>
        <v>2.0311081631344527</v>
      </c>
      <c r="L62" s="36">
        <f>G62/$I$3</f>
        <v>0.20947715674417602</v>
      </c>
      <c r="M62" s="7">
        <f>RANK(L62,$L$4:$L$126)</f>
        <v>7</v>
      </c>
      <c r="N62" s="7">
        <f>L62</f>
        <v>0.20947715674417602</v>
      </c>
      <c r="O62" s="7">
        <f>RANK(N62,$N$4:$N$126)</f>
        <v>7</v>
      </c>
      <c r="P62" s="7">
        <v>59</v>
      </c>
      <c r="Q62" s="7">
        <f>M62/(COUNT($M$4:$M$126)+1)-0.5</f>
        <v>-0.44354838709677419</v>
      </c>
      <c r="R62" s="7">
        <f>SUM($Q$4:Q62)/P62</f>
        <v>1.2575177692728255E-2</v>
      </c>
      <c r="S62" s="7">
        <f>(P62/11)*R62^2</f>
        <v>8.4817914056524793E-4</v>
      </c>
      <c r="T62" s="7"/>
      <c r="U62" s="7">
        <f>O62/(COUNT($O$4:$O$126)+1)-0.5</f>
        <v>-0.44354838709677419</v>
      </c>
      <c r="V62" s="7">
        <f>SUM($U$4:U62)/P62</f>
        <v>1.2575177692728255E-2</v>
      </c>
      <c r="W62" s="7">
        <f>(P62/11)*V62^2</f>
        <v>8.4817914056524793E-4</v>
      </c>
      <c r="X62" s="7"/>
    </row>
    <row r="63" spans="1:24" x14ac:dyDescent="0.25">
      <c r="A63" s="4">
        <v>41599</v>
      </c>
      <c r="B63">
        <v>9.17</v>
      </c>
      <c r="C63">
        <f>(B63-B62)/B62</f>
        <v>-2.8601694915254192E-2</v>
      </c>
      <c r="E63">
        <f>C63-$D$3</f>
        <v>-2.2307355966275907E-2</v>
      </c>
      <c r="F63">
        <f>E63^2</f>
        <v>4.9761813020614536E-4</v>
      </c>
      <c r="G63">
        <f>(E63-$D$3)^2</f>
        <v>2.5641671399626324E-4</v>
      </c>
      <c r="J63">
        <f>E63/$I$3</f>
        <v>-0.50283696809402711</v>
      </c>
      <c r="L63" s="36">
        <f>G63/$I$3</f>
        <v>5.7799679724230193E-3</v>
      </c>
      <c r="M63" s="7">
        <f>RANK(L63,$L$4:$L$126)</f>
        <v>84</v>
      </c>
      <c r="N63" s="7">
        <f>L63</f>
        <v>5.7799679724230193E-3</v>
      </c>
      <c r="O63" s="7">
        <f>RANK(N63,$N$4:$N$126)</f>
        <v>84</v>
      </c>
      <c r="P63" s="7">
        <v>60</v>
      </c>
      <c r="Q63" s="7">
        <f>M63/(COUNT($M$4:$M$126)+1)-0.5</f>
        <v>0.17741935483870963</v>
      </c>
      <c r="R63" s="7">
        <f>SUM($Q$4:Q63)/P63</f>
        <v>1.5322580645161279E-2</v>
      </c>
      <c r="S63" s="7">
        <f>(P63/11)*R63^2</f>
        <v>1.2806262416043873E-3</v>
      </c>
      <c r="T63" s="7"/>
      <c r="U63" s="7">
        <f>O63/(COUNT($O$4:$O$126)+1)-0.5</f>
        <v>0.17741935483870963</v>
      </c>
      <c r="V63" s="7">
        <f>SUM($U$4:U63)/P63</f>
        <v>1.5322580645161279E-2</v>
      </c>
      <c r="W63" s="7">
        <f>(P63/11)*V63^2</f>
        <v>1.2806262416043873E-3</v>
      </c>
      <c r="X63" s="7"/>
    </row>
    <row r="64" spans="1:24" x14ac:dyDescent="0.25">
      <c r="A64" s="4">
        <v>41600</v>
      </c>
      <c r="B64">
        <v>8.8699999999999992</v>
      </c>
      <c r="C64">
        <f>(B64-B63)/B63</f>
        <v>-3.2715376226826687E-2</v>
      </c>
      <c r="E64">
        <f>C64-$D$3</f>
        <v>-2.6421037277848402E-2</v>
      </c>
      <c r="F64">
        <f>E64^2</f>
        <v>6.9807121083745489E-4</v>
      </c>
      <c r="G64">
        <f>(E64-$D$3)^2</f>
        <v>4.0508398562134315E-4</v>
      </c>
      <c r="J64">
        <f>E64/$I$3</f>
        <v>-0.59556472307957242</v>
      </c>
      <c r="L64" s="36">
        <f>G64/$I$3</f>
        <v>9.1311226422898118E-3</v>
      </c>
      <c r="M64" s="7">
        <f>RANK(L64,$L$4:$L$126)</f>
        <v>73</v>
      </c>
      <c r="N64" s="7">
        <f>L64</f>
        <v>9.1311226422898118E-3</v>
      </c>
      <c r="O64" s="7">
        <f>RANK(N64,$N$4:$N$126)</f>
        <v>73</v>
      </c>
      <c r="P64" s="7">
        <v>61</v>
      </c>
      <c r="Q64" s="7">
        <f>M64/(COUNT($M$4:$M$126)+1)-0.5</f>
        <v>8.8709677419354871E-2</v>
      </c>
      <c r="R64" s="7">
        <f>SUM($Q$4:Q64)/P64</f>
        <v>1.6525647805393961E-2</v>
      </c>
      <c r="S64" s="7">
        <f>(P64/11)*R64^2</f>
        <v>1.5144471962421143E-3</v>
      </c>
      <c r="T64" s="7"/>
      <c r="U64" s="7">
        <f>O64/(COUNT($O$4:$O$126)+1)-0.5</f>
        <v>8.8709677419354871E-2</v>
      </c>
      <c r="V64" s="7">
        <f>SUM($U$4:U64)/P64</f>
        <v>1.6525647805393961E-2</v>
      </c>
      <c r="W64" s="7">
        <f>(P64/11)*V64^2</f>
        <v>1.5144471962421143E-3</v>
      </c>
      <c r="X64" s="7"/>
    </row>
    <row r="65" spans="1:24" x14ac:dyDescent="0.25">
      <c r="A65" s="4">
        <v>41603</v>
      </c>
      <c r="B65">
        <v>9.19</v>
      </c>
      <c r="C65">
        <f>(B65-B64)/B64</f>
        <v>3.607666290868098E-2</v>
      </c>
      <c r="E65">
        <f>C65-$D$3</f>
        <v>4.2371001857659268E-2</v>
      </c>
      <c r="F65">
        <f>E65^2</f>
        <v>1.7953017984217651E-3</v>
      </c>
      <c r="G65">
        <f>(E65-$D$3)^2</f>
        <v>2.3683153958261819E-3</v>
      </c>
      <c r="J65">
        <f>E65/$I$3</f>
        <v>0.95509777767573989</v>
      </c>
      <c r="L65" s="36">
        <f>G65/$I$3</f>
        <v>5.3384925355026439E-2</v>
      </c>
      <c r="M65" s="7">
        <f>RANK(L65,$L$4:$L$126)</f>
        <v>34</v>
      </c>
      <c r="N65" s="7">
        <f>L65</f>
        <v>5.3384925355026439E-2</v>
      </c>
      <c r="O65" s="7">
        <f>RANK(N65,$N$4:$N$126)</f>
        <v>34</v>
      </c>
      <c r="P65" s="7">
        <v>62</v>
      </c>
      <c r="Q65" s="7">
        <f>M65/(COUNT($M$4:$M$126)+1)-0.5</f>
        <v>-0.22580645161290325</v>
      </c>
      <c r="R65" s="7">
        <f>SUM($Q$4:Q65)/P65</f>
        <v>1.2617065556711748E-2</v>
      </c>
      <c r="S65" s="7">
        <f>(P65/11)*R65^2</f>
        <v>8.972546620242219E-4</v>
      </c>
      <c r="T65" s="7"/>
      <c r="U65" s="7">
        <f>O65/(COUNT($O$4:$O$126)+1)-0.5</f>
        <v>-0.22580645161290325</v>
      </c>
      <c r="V65" s="7">
        <f>SUM($U$4:U65)/P65</f>
        <v>1.2617065556711748E-2</v>
      </c>
      <c r="W65" s="7">
        <f>(P65/11)*V65^2</f>
        <v>8.972546620242219E-4</v>
      </c>
      <c r="X65" s="7"/>
    </row>
    <row r="66" spans="1:24" x14ac:dyDescent="0.25">
      <c r="A66" s="4">
        <v>41604</v>
      </c>
      <c r="B66">
        <v>9.36</v>
      </c>
      <c r="C66">
        <f>(B66-B65)/B65</f>
        <v>1.8498367791077251E-2</v>
      </c>
      <c r="E66">
        <f>C66-$D$3</f>
        <v>2.4792706740055535E-2</v>
      </c>
      <c r="F66">
        <f>E66^2</f>
        <v>6.1467830749839514E-4</v>
      </c>
      <c r="G66">
        <f>(E66-$D$3)^2</f>
        <v>9.6640440967207624E-4</v>
      </c>
      <c r="J66">
        <f>E66/$I$3</f>
        <v>0.55886002388005662</v>
      </c>
      <c r="L66" s="36">
        <f>G66/$I$3</f>
        <v>2.1784018870136434E-2</v>
      </c>
      <c r="M66" s="7">
        <f>RANK(L66,$L$4:$L$126)</f>
        <v>53</v>
      </c>
      <c r="N66" s="7">
        <f>L66</f>
        <v>2.1784018870136434E-2</v>
      </c>
      <c r="O66" s="7">
        <f>RANK(N66,$N$4:$N$126)</f>
        <v>53</v>
      </c>
      <c r="P66" s="7">
        <v>63</v>
      </c>
      <c r="Q66" s="7">
        <f>M66/(COUNT($M$4:$M$126)+1)-0.5</f>
        <v>-7.2580645161290314E-2</v>
      </c>
      <c r="R66" s="7">
        <f>SUM($Q$4:Q66)/P66</f>
        <v>1.1264720942140287E-2</v>
      </c>
      <c r="S66" s="7">
        <f>(P66/11)*R66^2</f>
        <v>7.267561898155017E-4</v>
      </c>
      <c r="T66" s="7"/>
      <c r="U66" s="7">
        <f>O66/(COUNT($O$4:$O$126)+1)-0.5</f>
        <v>-7.2580645161290314E-2</v>
      </c>
      <c r="V66" s="7">
        <f>SUM($U$4:U66)/P66</f>
        <v>1.1264720942140287E-2</v>
      </c>
      <c r="W66" s="7">
        <f>(P66/11)*V66^2</f>
        <v>7.267561898155017E-4</v>
      </c>
      <c r="X66" s="7"/>
    </row>
    <row r="67" spans="1:24" x14ac:dyDescent="0.25">
      <c r="A67" s="4">
        <v>41605</v>
      </c>
      <c r="B67">
        <v>10.08</v>
      </c>
      <c r="C67">
        <f>(B67-B66)/B66</f>
        <v>7.6923076923076997E-2</v>
      </c>
      <c r="E67">
        <f>C67-$D$3</f>
        <v>8.3217415872055278E-2</v>
      </c>
      <c r="F67">
        <f>E67^2</f>
        <v>6.9251383044225973E-3</v>
      </c>
      <c r="G67">
        <f>(E67-$D$3)^2</f>
        <v>8.0123542511408245E-3</v>
      </c>
      <c r="J67">
        <f>E67/$I$3</f>
        <v>1.8758293521197531</v>
      </c>
      <c r="L67" s="36">
        <f>G67/$I$3</f>
        <v>0.18060894016439302</v>
      </c>
      <c r="M67" s="7">
        <f>RANK(L67,$L$4:$L$126)</f>
        <v>9</v>
      </c>
      <c r="N67" s="7">
        <f>L67</f>
        <v>0.18060894016439302</v>
      </c>
      <c r="O67" s="7">
        <f>RANK(N67,$N$4:$N$126)</f>
        <v>9</v>
      </c>
      <c r="P67" s="7">
        <v>64</v>
      </c>
      <c r="Q67" s="7">
        <f>M67/(COUNT($M$4:$M$126)+1)-0.5</f>
        <v>-0.42741935483870969</v>
      </c>
      <c r="R67" s="7">
        <f>SUM($Q$4:Q67)/P67</f>
        <v>4.4102822580645061E-3</v>
      </c>
      <c r="S67" s="7">
        <f>(P67/11)*R67^2</f>
        <v>1.1316706673919163E-4</v>
      </c>
      <c r="T67" s="7"/>
      <c r="U67" s="7">
        <f>O67/(COUNT($O$4:$O$126)+1)-0.5</f>
        <v>-0.42741935483870969</v>
      </c>
      <c r="V67" s="7">
        <f>SUM($U$4:U67)/P67</f>
        <v>4.4102822580645061E-3</v>
      </c>
      <c r="W67" s="7">
        <f>(P67/11)*V67^2</f>
        <v>1.1316706673919163E-4</v>
      </c>
      <c r="X67" s="7"/>
    </row>
    <row r="68" spans="1:24" x14ac:dyDescent="0.25">
      <c r="A68" s="4">
        <v>41607</v>
      </c>
      <c r="B68">
        <v>10.19</v>
      </c>
      <c r="C68">
        <f>(B68-B67)/B67</f>
        <v>1.0912698412698357E-2</v>
      </c>
      <c r="E68">
        <f>C68-$D$3</f>
        <v>1.7207037361676641E-2</v>
      </c>
      <c r="F68">
        <f>E68^2</f>
        <v>2.9608213476613583E-4</v>
      </c>
      <c r="G68">
        <f>(E68-$D$3)^2</f>
        <v>5.5231468849501256E-4</v>
      </c>
      <c r="J68">
        <f>E68/$I$3</f>
        <v>0.38786911859507978</v>
      </c>
      <c r="L68" s="36">
        <f>G68/$I$3</f>
        <v>1.2449895174331309E-2</v>
      </c>
      <c r="M68" s="7">
        <f>RANK(L68,$L$4:$L$126)</f>
        <v>65</v>
      </c>
      <c r="N68" s="7">
        <f>L68</f>
        <v>1.2449895174331309E-2</v>
      </c>
      <c r="O68" s="7">
        <f>RANK(N68,$N$4:$N$126)</f>
        <v>65</v>
      </c>
      <c r="P68" s="7">
        <v>65</v>
      </c>
      <c r="Q68" s="7">
        <f>M68/(COUNT($M$4:$M$126)+1)-0.5</f>
        <v>2.4193548387096753E-2</v>
      </c>
      <c r="R68" s="7">
        <f>SUM($Q$4:Q68)/P68</f>
        <v>4.7146401985111563E-3</v>
      </c>
      <c r="S68" s="7">
        <f>(P68/11)*R68^2</f>
        <v>1.3134628119019321E-4</v>
      </c>
      <c r="T68" s="7"/>
      <c r="U68" s="7">
        <f>O68/(COUNT($O$4:$O$126)+1)-0.5</f>
        <v>2.4193548387096753E-2</v>
      </c>
      <c r="V68" s="7">
        <f>SUM($U$4:U68)/P68</f>
        <v>4.7146401985111563E-3</v>
      </c>
      <c r="W68" s="7">
        <f>(P68/11)*V68^2</f>
        <v>1.3134628119019321E-4</v>
      </c>
      <c r="X68" s="7"/>
    </row>
    <row r="69" spans="1:24" x14ac:dyDescent="0.25">
      <c r="A69" s="4">
        <v>41610</v>
      </c>
      <c r="B69">
        <v>10.01</v>
      </c>
      <c r="C69">
        <f>(B69-B68)/B68</f>
        <v>-1.7664376840039228E-2</v>
      </c>
      <c r="E69">
        <f>C69-$D$3</f>
        <v>-1.1370037891060943E-2</v>
      </c>
      <c r="F69">
        <f>E69^2</f>
        <v>1.2927776164416157E-4</v>
      </c>
      <c r="G69">
        <f>(E69-$D$3)^2</f>
        <v>2.5762719750659018E-5</v>
      </c>
      <c r="J69">
        <f>E69/$I$3</f>
        <v>-0.25629551924031807</v>
      </c>
      <c r="L69" s="36">
        <f>G69/$I$3</f>
        <v>5.8072538533306801E-4</v>
      </c>
      <c r="M69" s="7">
        <f>RANK(L69,$L$4:$L$126)</f>
        <v>112</v>
      </c>
      <c r="N69" s="7">
        <f>L69</f>
        <v>5.8072538533306801E-4</v>
      </c>
      <c r="O69" s="7">
        <f>RANK(N69,$N$4:$N$126)</f>
        <v>112</v>
      </c>
      <c r="P69" s="7">
        <v>66</v>
      </c>
      <c r="Q69" s="7">
        <f>M69/(COUNT($M$4:$M$126)+1)-0.5</f>
        <v>0.40322580645161288</v>
      </c>
      <c r="R69" s="7">
        <f>SUM($Q$4:Q69)/P69</f>
        <v>1.0752688172043001E-2</v>
      </c>
      <c r="S69" s="7">
        <f>(P69/11)*R69^2</f>
        <v>6.9372181755116068E-4</v>
      </c>
      <c r="T69" s="7"/>
      <c r="U69" s="7">
        <f>O69/(COUNT($O$4:$O$126)+1)-0.5</f>
        <v>0.40322580645161288</v>
      </c>
      <c r="V69" s="7">
        <f>SUM($U$4:U69)/P69</f>
        <v>1.0752688172043001E-2</v>
      </c>
      <c r="W69" s="7">
        <f>(P69/11)*V69^2</f>
        <v>6.9372181755116068E-4</v>
      </c>
      <c r="X69" s="7"/>
    </row>
    <row r="70" spans="1:24" x14ac:dyDescent="0.25">
      <c r="A70" s="4">
        <v>41611</v>
      </c>
      <c r="B70">
        <v>10.11</v>
      </c>
      <c r="C70">
        <f>(B70-B69)/B69</f>
        <v>9.9900099900099553E-3</v>
      </c>
      <c r="E70">
        <f>C70-$D$3</f>
        <v>1.6284348938988238E-2</v>
      </c>
      <c r="F70">
        <f>E70^2</f>
        <v>2.6518002036672735E-4</v>
      </c>
      <c r="G70">
        <f>(E70-$D$3)^2</f>
        <v>5.0979714674220615E-4</v>
      </c>
      <c r="J70">
        <f>E70/$I$3</f>
        <v>0.36707051522579159</v>
      </c>
      <c r="L70" s="36">
        <f>G70/$I$3</f>
        <v>1.1491494195832844E-2</v>
      </c>
      <c r="M70" s="7">
        <f>RANK(L70,$L$4:$L$126)</f>
        <v>69</v>
      </c>
      <c r="N70" s="7">
        <f>L70</f>
        <v>1.1491494195832844E-2</v>
      </c>
      <c r="O70" s="7">
        <f>RANK(N70,$N$4:$N$126)</f>
        <v>69</v>
      </c>
      <c r="P70" s="7">
        <v>67</v>
      </c>
      <c r="Q70" s="7">
        <f>M70/(COUNT($M$4:$M$126)+1)-0.5</f>
        <v>5.6451612903225756E-2</v>
      </c>
      <c r="R70" s="7">
        <f>SUM($Q$4:Q70)/P70</f>
        <v>1.1434761675493491E-2</v>
      </c>
      <c r="S70" s="7">
        <f>(P70/11)*R70^2</f>
        <v>7.9640935423158405E-4</v>
      </c>
      <c r="T70" s="7"/>
      <c r="U70" s="7">
        <f>O70/(COUNT($O$4:$O$126)+1)-0.5</f>
        <v>5.6451612903225756E-2</v>
      </c>
      <c r="V70" s="7">
        <f>SUM($U$4:U70)/P70</f>
        <v>1.1434761675493491E-2</v>
      </c>
      <c r="W70" s="7">
        <f>(P70/11)*V70^2</f>
        <v>7.9640935423158405E-4</v>
      </c>
      <c r="X70" s="7"/>
    </row>
    <row r="71" spans="1:24" x14ac:dyDescent="0.25">
      <c r="A71" s="4">
        <v>41612</v>
      </c>
      <c r="B71">
        <v>9.66</v>
      </c>
      <c r="C71">
        <f>(B71-B70)/B70</f>
        <v>-4.4510385756676492E-2</v>
      </c>
      <c r="E71">
        <f>C71-$D$3</f>
        <v>-3.8216046807698204E-2</v>
      </c>
      <c r="F71">
        <f>E71^2</f>
        <v>1.46046623360818E-3</v>
      </c>
      <c r="G71">
        <f>(E71-$D$3)^2</f>
        <v>1.0189954326174611E-3</v>
      </c>
      <c r="J71">
        <f>E71/$I$3</f>
        <v>-0.86143965866567329</v>
      </c>
      <c r="L71" s="36">
        <f>G71/$I$3</f>
        <v>2.2969489284774533E-2</v>
      </c>
      <c r="M71" s="7">
        <f>RANK(L71,$L$4:$L$126)</f>
        <v>51</v>
      </c>
      <c r="N71" s="7">
        <f>L71</f>
        <v>2.2969489284774533E-2</v>
      </c>
      <c r="O71" s="7">
        <f>RANK(N71,$N$4:$N$126)</f>
        <v>51</v>
      </c>
      <c r="P71" s="7">
        <v>68</v>
      </c>
      <c r="Q71" s="7">
        <f>M71/(COUNT($M$4:$M$126)+1)-0.5</f>
        <v>-8.8709677419354815E-2</v>
      </c>
      <c r="R71" s="7">
        <f>SUM($Q$4:Q71)/P71</f>
        <v>9.962049335863369E-3</v>
      </c>
      <c r="S71" s="7">
        <f>(P71/11)*R71^2</f>
        <v>6.1349863945199578E-4</v>
      </c>
      <c r="T71" s="7"/>
      <c r="U71" s="7">
        <f>O71/(COUNT($O$4:$O$126)+1)-0.5</f>
        <v>-8.8709677419354815E-2</v>
      </c>
      <c r="V71" s="7">
        <f>SUM($U$4:U71)/P71</f>
        <v>9.962049335863369E-3</v>
      </c>
      <c r="W71" s="7">
        <f>(P71/11)*V71^2</f>
        <v>6.1349863945199578E-4</v>
      </c>
      <c r="X71" s="7"/>
    </row>
    <row r="72" spans="1:24" x14ac:dyDescent="0.25">
      <c r="A72" s="4">
        <v>41613</v>
      </c>
      <c r="B72">
        <v>8.85</v>
      </c>
      <c r="C72">
        <f>(B72-B71)/B71</f>
        <v>-8.3850931677018681E-2</v>
      </c>
      <c r="E72">
        <f>C72-$D$3</f>
        <v>-7.7556592728040399E-2</v>
      </c>
      <c r="F72">
        <f>E72^2</f>
        <v>6.0150250755831285E-3</v>
      </c>
      <c r="G72">
        <f>(E72-$D$3)^2</f>
        <v>5.0783088136714533E-3</v>
      </c>
      <c r="J72">
        <f>E72/$I$3</f>
        <v>-1.7482269974993214</v>
      </c>
      <c r="L72" s="36">
        <f>G72/$I$3</f>
        <v>0.11447172003585653</v>
      </c>
      <c r="M72" s="7">
        <f>RANK(L72,$L$4:$L$126)</f>
        <v>16</v>
      </c>
      <c r="N72" s="7">
        <f>L72</f>
        <v>0.11447172003585653</v>
      </c>
      <c r="O72" s="7">
        <f>RANK(N72,$N$4:$N$126)</f>
        <v>16</v>
      </c>
      <c r="P72" s="7">
        <v>69</v>
      </c>
      <c r="Q72" s="7">
        <f>M72/(COUNT($M$4:$M$126)+1)-0.5</f>
        <v>-0.37096774193548387</v>
      </c>
      <c r="R72" s="7">
        <f>SUM($Q$4:Q72)/P72</f>
        <v>4.4413277232351481E-3</v>
      </c>
      <c r="S72" s="7">
        <f>(P72/11)*R72^2</f>
        <v>1.2373200401974728E-4</v>
      </c>
      <c r="T72" s="7"/>
      <c r="U72" s="7">
        <f>O72/(COUNT($O$4:$O$126)+1)-0.5</f>
        <v>-0.37096774193548387</v>
      </c>
      <c r="V72" s="7">
        <f>SUM($U$4:U72)/P72</f>
        <v>4.4413277232351481E-3</v>
      </c>
      <c r="W72" s="7">
        <f>(P72/11)*V72^2</f>
        <v>1.2373200401974728E-4</v>
      </c>
      <c r="X72" s="7"/>
    </row>
    <row r="73" spans="1:24" x14ac:dyDescent="0.25">
      <c r="A73" s="4">
        <v>41614</v>
      </c>
      <c r="B73">
        <v>8.08</v>
      </c>
      <c r="C73">
        <f>(B73-B72)/B72</f>
        <v>-8.700564971751408E-2</v>
      </c>
      <c r="E73">
        <f>C73-$D$3</f>
        <v>-8.0711310768535799E-2</v>
      </c>
      <c r="F73">
        <f>E73^2</f>
        <v>6.5143156859751626E-3</v>
      </c>
      <c r="G73">
        <f>(E73-$D$3)^2</f>
        <v>5.5378856947928181E-3</v>
      </c>
      <c r="J73">
        <f>E73/$I$3</f>
        <v>-1.8193384666071981</v>
      </c>
      <c r="L73" s="36">
        <f>G73/$I$3</f>
        <v>0.12483118378667216</v>
      </c>
      <c r="M73" s="7">
        <f>RANK(L73,$L$4:$L$126)</f>
        <v>13</v>
      </c>
      <c r="N73" s="7">
        <f>L73</f>
        <v>0.12483118378667216</v>
      </c>
      <c r="O73" s="7">
        <f>RANK(N73,$N$4:$N$126)</f>
        <v>13</v>
      </c>
      <c r="P73" s="7">
        <v>70</v>
      </c>
      <c r="Q73" s="7">
        <f>M73/(COUNT($M$4:$M$126)+1)-0.5</f>
        <v>-0.39516129032258063</v>
      </c>
      <c r="R73" s="7">
        <f>SUM($Q$4:Q73)/P73</f>
        <v>-1.2672811059907918E-3</v>
      </c>
      <c r="S73" s="7">
        <f>(P73/11)*R73^2</f>
        <v>1.0220008919280645E-5</v>
      </c>
      <c r="T73" s="7"/>
      <c r="U73" s="7">
        <f>O73/(COUNT($O$4:$O$126)+1)-0.5</f>
        <v>-0.39516129032258063</v>
      </c>
      <c r="V73" s="7">
        <f>SUM($U$4:U73)/P73</f>
        <v>-1.2672811059907918E-3</v>
      </c>
      <c r="W73" s="7">
        <f>(P73/11)*V73^2</f>
        <v>1.0220008919280645E-5</v>
      </c>
      <c r="X73" s="7"/>
    </row>
    <row r="74" spans="1:24" x14ac:dyDescent="0.25">
      <c r="A74" s="4">
        <v>41617</v>
      </c>
      <c r="B74">
        <v>8.43</v>
      </c>
      <c r="C74">
        <f>(B74-B73)/B73</f>
        <v>4.3316831683168272E-2</v>
      </c>
      <c r="E74">
        <f>C74-$D$3</f>
        <v>4.9611170632146553E-2</v>
      </c>
      <c r="F74">
        <f>E74^2</f>
        <v>2.4612682514919605E-3</v>
      </c>
      <c r="G74">
        <f>(E74-$D$3)^2</f>
        <v>3.1254260015252406E-3</v>
      </c>
      <c r="J74">
        <f>E74/$I$3</f>
        <v>1.1183006476418669</v>
      </c>
      <c r="L74" s="36">
        <f>G74/$I$3</f>
        <v>7.0451188253107741E-2</v>
      </c>
      <c r="M74" s="7">
        <f>RANK(L74,$L$4:$L$126)</f>
        <v>26</v>
      </c>
      <c r="N74" s="7">
        <f>L74</f>
        <v>7.0451188253107741E-2</v>
      </c>
      <c r="O74" s="7">
        <f>RANK(N74,$N$4:$N$126)</f>
        <v>26</v>
      </c>
      <c r="P74" s="7">
        <v>71</v>
      </c>
      <c r="Q74" s="7">
        <f>M74/(COUNT($M$4:$M$126)+1)-0.5</f>
        <v>-0.29032258064516125</v>
      </c>
      <c r="R74" s="7">
        <f>SUM($Q$4:Q74)/P74</f>
        <v>-5.3384825079509394E-3</v>
      </c>
      <c r="S74" s="7">
        <f>(P74/11)*R74^2</f>
        <v>1.8395064360241534E-4</v>
      </c>
      <c r="T74" s="7"/>
      <c r="U74" s="7">
        <f>O74/(COUNT($O$4:$O$126)+1)-0.5</f>
        <v>-0.29032258064516125</v>
      </c>
      <c r="V74" s="7">
        <f>SUM($U$4:U74)/P74</f>
        <v>-5.3384825079509394E-3</v>
      </c>
      <c r="W74" s="7">
        <f>(P74/11)*V74^2</f>
        <v>1.8395064360241534E-4</v>
      </c>
      <c r="X74" s="7"/>
    </row>
    <row r="75" spans="1:24" x14ac:dyDescent="0.25">
      <c r="A75" s="4">
        <v>41618</v>
      </c>
      <c r="B75">
        <v>8.73</v>
      </c>
      <c r="C75">
        <f>(B75-B74)/B74</f>
        <v>3.5587188612099731E-2</v>
      </c>
      <c r="E75">
        <f>C75-$D$3</f>
        <v>4.1881527561078019E-2</v>
      </c>
      <c r="F75">
        <f>E75^2</f>
        <v>1.7540623508493377E-3</v>
      </c>
      <c r="G75">
        <f>(E75-$D$3)^2</f>
        <v>2.320914113994764E-3</v>
      </c>
      <c r="J75">
        <f>E75/$I$3</f>
        <v>0.94406438709260843</v>
      </c>
      <c r="L75" s="36">
        <f>G75/$I$3</f>
        <v>5.2316438490159337E-2</v>
      </c>
      <c r="M75" s="7">
        <f>RANK(L75,$L$4:$L$126)</f>
        <v>36</v>
      </c>
      <c r="N75" s="7">
        <f>L75</f>
        <v>5.2316438490159337E-2</v>
      </c>
      <c r="O75" s="7">
        <f>RANK(N75,$N$4:$N$126)</f>
        <v>36</v>
      </c>
      <c r="P75" s="7">
        <v>72</v>
      </c>
      <c r="Q75" s="7">
        <f>M75/(COUNT($M$4:$M$126)+1)-0.5</f>
        <v>-0.20967741935483869</v>
      </c>
      <c r="R75" s="7">
        <f>SUM($Q$4:Q75)/P75</f>
        <v>-8.1765232974910472E-3</v>
      </c>
      <c r="S75" s="7">
        <f>(P75/11)*R75^2</f>
        <v>4.3759985389798172E-4</v>
      </c>
      <c r="T75" s="7"/>
      <c r="U75" s="7">
        <f>O75/(COUNT($O$4:$O$126)+1)-0.5</f>
        <v>-0.20967741935483869</v>
      </c>
      <c r="V75" s="7">
        <f>SUM($U$4:U75)/P75</f>
        <v>-8.1765232974910472E-3</v>
      </c>
      <c r="W75" s="7">
        <f>(P75/11)*V75^2</f>
        <v>4.3759985389798172E-4</v>
      </c>
      <c r="X75" s="7"/>
    </row>
    <row r="76" spans="1:24" x14ac:dyDescent="0.25">
      <c r="A76" s="4">
        <v>41619</v>
      </c>
      <c r="B76">
        <v>8.48</v>
      </c>
      <c r="C76">
        <f>(B76-B75)/B75</f>
        <v>-2.8636884306987399E-2</v>
      </c>
      <c r="E76">
        <f>C76-$D$3</f>
        <v>-2.2342545358009114E-2</v>
      </c>
      <c r="F76">
        <f>E76^2</f>
        <v>4.991893330746946E-4</v>
      </c>
      <c r="G76">
        <f>(E76-$D$3)^2</f>
        <v>2.575449289468582E-4</v>
      </c>
      <c r="J76">
        <f>E76/$I$3</f>
        <v>-0.50363018299026807</v>
      </c>
      <c r="L76" s="36">
        <f>G76/$I$3</f>
        <v>5.8053994124364914E-3</v>
      </c>
      <c r="M76" s="7">
        <f>RANK(L76,$L$4:$L$126)</f>
        <v>83</v>
      </c>
      <c r="N76" s="7">
        <f>L76</f>
        <v>5.8053994124364914E-3</v>
      </c>
      <c r="O76" s="7">
        <f>RANK(N76,$N$4:$N$126)</f>
        <v>83</v>
      </c>
      <c r="P76" s="7">
        <v>73</v>
      </c>
      <c r="Q76" s="7">
        <f>M76/(COUNT($M$4:$M$126)+1)-0.5</f>
        <v>0.16935483870967738</v>
      </c>
      <c r="R76" s="7">
        <f>SUM($Q$4:Q76)/P76</f>
        <v>-5.7445868316394252E-3</v>
      </c>
      <c r="S76" s="7">
        <f>(P76/11)*R76^2</f>
        <v>2.1900184402144472E-4</v>
      </c>
      <c r="T76" s="7"/>
      <c r="U76" s="7">
        <f>O76/(COUNT($O$4:$O$126)+1)-0.5</f>
        <v>0.16935483870967738</v>
      </c>
      <c r="V76" s="7">
        <f>SUM($U$4:U76)/P76</f>
        <v>-5.7445868316394252E-3</v>
      </c>
      <c r="W76" s="7">
        <f>(P76/11)*V76^2</f>
        <v>2.1900184402144472E-4</v>
      </c>
      <c r="X76" s="7"/>
    </row>
    <row r="77" spans="1:24" x14ac:dyDescent="0.25">
      <c r="A77" s="4">
        <v>41620</v>
      </c>
      <c r="B77">
        <v>8.5500000000000007</v>
      </c>
      <c r="C77">
        <f>(B77-B76)/B76</f>
        <v>8.2547169811321083E-3</v>
      </c>
      <c r="E77">
        <f>C77-$D$3</f>
        <v>1.4549055930110393E-2</v>
      </c>
      <c r="F77">
        <f>E77^2</f>
        <v>2.1167502845748039E-4</v>
      </c>
      <c r="G77">
        <f>(E77-$D$3)^2</f>
        <v>4.3444711008562011E-4</v>
      </c>
      <c r="J77">
        <f>E77/$I$3</f>
        <v>0.32795474208539604</v>
      </c>
      <c r="L77" s="36">
        <f>G77/$I$3</f>
        <v>9.7930058570332348E-3</v>
      </c>
      <c r="M77" s="7">
        <f>RANK(L77,$L$4:$L$126)</f>
        <v>70</v>
      </c>
      <c r="N77" s="7">
        <f>L77</f>
        <v>9.7930058570332348E-3</v>
      </c>
      <c r="O77" s="7">
        <f>RANK(N77,$N$4:$N$126)</f>
        <v>70</v>
      </c>
      <c r="P77" s="7">
        <v>74</v>
      </c>
      <c r="Q77" s="7">
        <f>M77/(COUNT($M$4:$M$126)+1)-0.5</f>
        <v>6.4516129032258118E-2</v>
      </c>
      <c r="R77" s="7">
        <f>SUM($Q$4:Q77)/P77</f>
        <v>-4.7951176983435121E-3</v>
      </c>
      <c r="S77" s="7">
        <f>(P77/11)*R77^2</f>
        <v>1.546812160755974E-4</v>
      </c>
      <c r="T77" s="7"/>
      <c r="U77" s="7">
        <f>O77/(COUNT($O$4:$O$126)+1)-0.5</f>
        <v>6.4516129032258118E-2</v>
      </c>
      <c r="V77" s="7">
        <f>SUM($U$4:U77)/P77</f>
        <v>-4.7951176983435121E-3</v>
      </c>
      <c r="W77" s="7">
        <f>(P77/11)*V77^2</f>
        <v>1.546812160755974E-4</v>
      </c>
      <c r="X77" s="7"/>
    </row>
    <row r="78" spans="1:24" x14ac:dyDescent="0.25">
      <c r="A78" s="4">
        <v>41621</v>
      </c>
      <c r="B78">
        <v>8.57</v>
      </c>
      <c r="C78">
        <f>(B78-B77)/B77</f>
        <v>2.3391812865496573E-3</v>
      </c>
      <c r="E78">
        <f>C78-$D$3</f>
        <v>8.6335202355279431E-3</v>
      </c>
      <c r="F78">
        <f>E78^2</f>
        <v>7.4537671657270472E-5</v>
      </c>
      <c r="G78">
        <f>(E78-$D$3)^2</f>
        <v>2.2284097983244695E-4</v>
      </c>
      <c r="J78">
        <f>E78/$I$3</f>
        <v>0.19461083356424561</v>
      </c>
      <c r="L78" s="36">
        <f>G78/$I$3</f>
        <v>5.0231270274904054E-3</v>
      </c>
      <c r="M78" s="7">
        <f>RANK(L78,$L$4:$L$126)</f>
        <v>87</v>
      </c>
      <c r="N78" s="7">
        <f>L78</f>
        <v>5.0231270274904054E-3</v>
      </c>
      <c r="O78" s="7">
        <f>RANK(N78,$N$4:$N$126)</f>
        <v>87</v>
      </c>
      <c r="P78" s="7">
        <v>75</v>
      </c>
      <c r="Q78" s="7">
        <f>M78/(COUNT($M$4:$M$126)+1)-0.5</f>
        <v>0.20161290322580649</v>
      </c>
      <c r="R78" s="7">
        <f>SUM($Q$4:Q78)/P78</f>
        <v>-2.0430107526881792E-3</v>
      </c>
      <c r="S78" s="7">
        <f>(P78/11)*R78^2</f>
        <v>2.8458360924542187E-5</v>
      </c>
      <c r="T78" s="7"/>
      <c r="U78" s="7">
        <f>O78/(COUNT($O$4:$O$126)+1)-0.5</f>
        <v>0.20161290322580649</v>
      </c>
      <c r="V78" s="7">
        <f>SUM($U$4:U78)/P78</f>
        <v>-2.0430107526881792E-3</v>
      </c>
      <c r="W78" s="7">
        <f>(P78/11)*V78^2</f>
        <v>2.8458360924542187E-5</v>
      </c>
      <c r="X78" s="7"/>
    </row>
    <row r="79" spans="1:24" x14ac:dyDescent="0.25">
      <c r="A79" s="4">
        <v>41624</v>
      </c>
      <c r="B79">
        <v>8.48</v>
      </c>
      <c r="C79">
        <f>(B79-B78)/B78</f>
        <v>-1.0501750291715269E-2</v>
      </c>
      <c r="E79">
        <f>C79-$D$3</f>
        <v>-4.2074113427369841E-3</v>
      </c>
      <c r="F79">
        <f>E79^2</f>
        <v>1.7702310206991832E-5</v>
      </c>
      <c r="G79">
        <f>(E79-$D$3)^2</f>
        <v>4.3552668336920461E-6</v>
      </c>
      <c r="J79">
        <f>E79/$I$3</f>
        <v>-9.4840552430538891E-2</v>
      </c>
      <c r="L79" s="36">
        <f>G79/$I$3</f>
        <v>9.817340850278227E-5</v>
      </c>
      <c r="M79" s="7">
        <f>RANK(L79,$L$4:$L$126)</f>
        <v>119</v>
      </c>
      <c r="N79" s="7">
        <f>L79</f>
        <v>9.817340850278227E-5</v>
      </c>
      <c r="O79" s="7">
        <f>RANK(N79,$N$4:$N$126)</f>
        <v>119</v>
      </c>
      <c r="P79" s="7">
        <v>76</v>
      </c>
      <c r="Q79" s="7">
        <f>M79/(COUNT($M$4:$M$126)+1)-0.5</f>
        <v>0.45967741935483875</v>
      </c>
      <c r="R79" s="7">
        <f>SUM($Q$4:Q79)/P79</f>
        <v>4.0322580645161228E-3</v>
      </c>
      <c r="S79" s="7">
        <f>(P79/11)*R79^2</f>
        <v>1.1233563522845487E-4</v>
      </c>
      <c r="T79" s="7"/>
      <c r="U79" s="7">
        <f>O79/(COUNT($O$4:$O$126)+1)-0.5</f>
        <v>0.45967741935483875</v>
      </c>
      <c r="V79" s="7">
        <f>SUM($U$4:U79)/P79</f>
        <v>4.0322580645161228E-3</v>
      </c>
      <c r="W79" s="7">
        <f>(P79/11)*V79^2</f>
        <v>1.1233563522845487E-4</v>
      </c>
      <c r="X79" s="7"/>
    </row>
    <row r="80" spans="1:24" x14ac:dyDescent="0.25">
      <c r="A80" s="4">
        <v>41625</v>
      </c>
      <c r="B80">
        <v>8.1999999999999993</v>
      </c>
      <c r="C80">
        <f>(B80-B79)/B79</f>
        <v>-3.3018867924528433E-2</v>
      </c>
      <c r="E80">
        <f>C80-$D$3</f>
        <v>-2.6724528975550148E-2</v>
      </c>
      <c r="F80">
        <f>E80^2</f>
        <v>7.1420044896501947E-4</v>
      </c>
      <c r="G80">
        <f>(E80-$D$3)^2</f>
        <v>4.1739266452183642E-4</v>
      </c>
      <c r="J80">
        <f>E80/$I$3</f>
        <v>-0.60240582273050214</v>
      </c>
      <c r="L80" s="36">
        <f>G80/$I$3</f>
        <v>9.4085763570610215E-3</v>
      </c>
      <c r="M80" s="7">
        <f>RANK(L80,$L$4:$L$126)</f>
        <v>71</v>
      </c>
      <c r="N80" s="7">
        <f>L80</f>
        <v>9.4085763570610215E-3</v>
      </c>
      <c r="O80" s="7">
        <f>RANK(N80,$N$4:$N$126)</f>
        <v>71</v>
      </c>
      <c r="P80" s="7">
        <v>77</v>
      </c>
      <c r="Q80" s="7">
        <f>M80/(COUNT($M$4:$M$126)+1)-0.5</f>
        <v>7.2580645161290369E-2</v>
      </c>
      <c r="R80" s="7">
        <f>SUM($Q$4:Q80)/P80</f>
        <v>4.9224968579807231E-3</v>
      </c>
      <c r="S80" s="7">
        <f>(P80/11)*R80^2</f>
        <v>1.6961682721781065E-4</v>
      </c>
      <c r="T80" s="7"/>
      <c r="U80" s="7">
        <f>O80/(COUNT($O$4:$O$126)+1)-0.5</f>
        <v>7.2580645161290369E-2</v>
      </c>
      <c r="V80" s="7">
        <f>SUM($U$4:U80)/P80</f>
        <v>4.9224968579807231E-3</v>
      </c>
      <c r="W80" s="7">
        <f>(P80/11)*V80^2</f>
        <v>1.6961682721781065E-4</v>
      </c>
      <c r="X80" s="7"/>
    </row>
    <row r="81" spans="1:24" x14ac:dyDescent="0.25">
      <c r="A81" s="4">
        <v>41626</v>
      </c>
      <c r="B81">
        <v>8.26</v>
      </c>
      <c r="C81">
        <f>(B81-B80)/B80</f>
        <v>7.3170731707317685E-3</v>
      </c>
      <c r="E81">
        <f>C81-$D$3</f>
        <v>1.3611412119710054E-2</v>
      </c>
      <c r="F81">
        <f>E81^2</f>
        <v>1.8527053989258975E-4</v>
      </c>
      <c r="G81">
        <f>(E81-$D$3)^2</f>
        <v>3.9623892560858694E-4</v>
      </c>
      <c r="J81">
        <f>E81/$I$3</f>
        <v>0.30681902472442235</v>
      </c>
      <c r="L81" s="36">
        <f>G81/$I$3</f>
        <v>8.9317434255799556E-3</v>
      </c>
      <c r="M81" s="7">
        <f>RANK(L81,$L$4:$L$126)</f>
        <v>75</v>
      </c>
      <c r="N81" s="7">
        <f>L81</f>
        <v>8.9317434255799556E-3</v>
      </c>
      <c r="O81" s="7">
        <f>RANK(N81,$N$4:$N$126)</f>
        <v>75</v>
      </c>
      <c r="P81" s="7">
        <v>78</v>
      </c>
      <c r="Q81" s="7">
        <f>M81/(COUNT($M$4:$M$126)+1)-0.5</f>
        <v>0.10483870967741937</v>
      </c>
      <c r="R81" s="7">
        <f>SUM($Q$4:Q81)/P81</f>
        <v>6.2034739454094236E-3</v>
      </c>
      <c r="S81" s="7">
        <f>(P81/11)*R81^2</f>
        <v>2.7288008557519431E-4</v>
      </c>
      <c r="T81" s="7"/>
      <c r="U81" s="7">
        <f>O81/(COUNT($O$4:$O$126)+1)-0.5</f>
        <v>0.10483870967741937</v>
      </c>
      <c r="V81" s="7">
        <f>SUM($U$4:U81)/P81</f>
        <v>6.2034739454094236E-3</v>
      </c>
      <c r="W81" s="7">
        <f>(P81/11)*V81^2</f>
        <v>2.7288008557519431E-4</v>
      </c>
      <c r="X81" s="7"/>
    </row>
    <row r="82" spans="1:24" x14ac:dyDescent="0.25">
      <c r="A82" s="4">
        <v>41627</v>
      </c>
      <c r="B82">
        <v>7.96</v>
      </c>
      <c r="C82">
        <f>(B82-B81)/B81</f>
        <v>-3.6319612590799008E-2</v>
      </c>
      <c r="E82">
        <f>C82-$D$3</f>
        <v>-3.0025273641820723E-2</v>
      </c>
      <c r="F82">
        <f>E82^2</f>
        <v>9.0151705726621424E-4</v>
      </c>
      <c r="G82">
        <f>(E82-$D$3)^2</f>
        <v>5.6315726139595285E-4</v>
      </c>
      <c r="J82">
        <f>E82/$I$3</f>
        <v>-0.6768089228984111</v>
      </c>
      <c r="L82" s="36">
        <f>G82/$I$3</f>
        <v>1.2694300943087124E-2</v>
      </c>
      <c r="M82" s="7">
        <f>RANK(L82,$L$4:$L$126)</f>
        <v>64</v>
      </c>
      <c r="N82" s="7">
        <f>L82</f>
        <v>1.2694300943087124E-2</v>
      </c>
      <c r="O82" s="7">
        <f>RANK(N82,$N$4:$N$126)</f>
        <v>64</v>
      </c>
      <c r="P82" s="7">
        <v>79</v>
      </c>
      <c r="Q82" s="7">
        <f>M82/(COUNT($M$4:$M$126)+1)-0.5</f>
        <v>1.6129032258064502E-2</v>
      </c>
      <c r="R82" s="7">
        <f>SUM($Q$4:Q82)/P82</f>
        <v>6.3291139240506276E-3</v>
      </c>
      <c r="S82" s="7">
        <f>(P82/11)*R82^2</f>
        <v>2.8768699654775555E-4</v>
      </c>
      <c r="T82" s="7"/>
      <c r="U82" s="7">
        <f>O82/(COUNT($O$4:$O$126)+1)-0.5</f>
        <v>1.6129032258064502E-2</v>
      </c>
      <c r="V82" s="7">
        <f>SUM($U$4:U82)/P82</f>
        <v>6.3291139240506276E-3</v>
      </c>
      <c r="W82" s="7">
        <f>(P82/11)*V82^2</f>
        <v>2.8768699654775555E-4</v>
      </c>
      <c r="X82" s="7"/>
    </row>
    <row r="83" spans="1:24" x14ac:dyDescent="0.25">
      <c r="A83" s="4">
        <v>41628</v>
      </c>
      <c r="B83">
        <v>8.32</v>
      </c>
      <c r="C83">
        <f>(B83-B82)/B82</f>
        <v>4.5226130653266375E-2</v>
      </c>
      <c r="E83">
        <f>C83-$D$3</f>
        <v>5.1520469602244656E-2</v>
      </c>
      <c r="F83">
        <f>E83^2</f>
        <v>2.6543587880358157E-3</v>
      </c>
      <c r="G83">
        <f>(E83-$D$3)^2</f>
        <v>3.3425520878145611E-3</v>
      </c>
      <c r="J83">
        <f>E83/$I$3</f>
        <v>1.1613387426433812</v>
      </c>
      <c r="L83" s="36">
        <f>G83/$I$3</f>
        <v>7.534549410849016E-2</v>
      </c>
      <c r="M83" s="7">
        <f>RANK(L83,$L$4:$L$126)</f>
        <v>25</v>
      </c>
      <c r="N83" s="7">
        <f>L83</f>
        <v>7.534549410849016E-2</v>
      </c>
      <c r="O83" s="7">
        <f>RANK(N83,$N$4:$N$126)</f>
        <v>25</v>
      </c>
      <c r="P83" s="7">
        <v>80</v>
      </c>
      <c r="Q83" s="7">
        <f>M83/(COUNT($M$4:$M$126)+1)-0.5</f>
        <v>-0.29838709677419356</v>
      </c>
      <c r="R83" s="7">
        <f>SUM($Q$4:Q83)/P83</f>
        <v>2.5201612903225749E-3</v>
      </c>
      <c r="S83" s="7">
        <f>(P83/11)*R83^2</f>
        <v>4.6190639485384327E-5</v>
      </c>
      <c r="T83" s="7"/>
      <c r="U83" s="7">
        <f>O83/(COUNT($O$4:$O$126)+1)-0.5</f>
        <v>-0.29838709677419356</v>
      </c>
      <c r="V83" s="7">
        <f>SUM($U$4:U83)/P83</f>
        <v>2.5201612903225749E-3</v>
      </c>
      <c r="W83" s="7">
        <f>(P83/11)*V83^2</f>
        <v>4.6190639485384327E-5</v>
      </c>
      <c r="X83" s="7"/>
    </row>
    <row r="84" spans="1:24" x14ac:dyDescent="0.25">
      <c r="A84" s="4">
        <v>41631</v>
      </c>
      <c r="B84">
        <v>8.7799999999999994</v>
      </c>
      <c r="C84">
        <f>(B84-B83)/B83</f>
        <v>5.5288461538461425E-2</v>
      </c>
      <c r="E84">
        <f>C84-$D$3</f>
        <v>6.1582800487439707E-2</v>
      </c>
      <c r="F84">
        <f>E84^2</f>
        <v>3.7924413158758044E-3</v>
      </c>
      <c r="G84">
        <f>(E84-$D$3)^2</f>
        <v>4.6073060580709303E-3</v>
      </c>
      <c r="J84">
        <f>E84/$I$3</f>
        <v>1.3881568362766923</v>
      </c>
      <c r="L84" s="36">
        <f>G84/$I$3</f>
        <v>0.10385470213610415</v>
      </c>
      <c r="M84" s="7">
        <f>RANK(L84,$L$4:$L$126)</f>
        <v>20</v>
      </c>
      <c r="N84" s="7">
        <f>L84</f>
        <v>0.10385470213610415</v>
      </c>
      <c r="O84" s="7">
        <f>RANK(N84,$N$4:$N$126)</f>
        <v>20</v>
      </c>
      <c r="P84" s="7">
        <v>81</v>
      </c>
      <c r="Q84" s="7">
        <f>M84/(COUNT($M$4:$M$126)+1)-0.5</f>
        <v>-0.33870967741935487</v>
      </c>
      <c r="R84" s="7">
        <f>SUM($Q$4:Q84)/P84</f>
        <v>-1.692552767821591E-3</v>
      </c>
      <c r="S84" s="7">
        <f>(P84/11)*R84^2</f>
        <v>2.1094865874609346E-5</v>
      </c>
      <c r="T84" s="7"/>
      <c r="U84" s="7">
        <f>O84/(COUNT($O$4:$O$126)+1)-0.5</f>
        <v>-0.33870967741935487</v>
      </c>
      <c r="V84" s="7">
        <f>SUM($U$4:U84)/P84</f>
        <v>-1.692552767821591E-3</v>
      </c>
      <c r="W84" s="7">
        <f>(P84/11)*V84^2</f>
        <v>2.1094865874609346E-5</v>
      </c>
      <c r="X84" s="7"/>
    </row>
    <row r="85" spans="1:24" x14ac:dyDescent="0.25">
      <c r="A85" s="4">
        <v>41632</v>
      </c>
      <c r="B85">
        <v>8.75</v>
      </c>
      <c r="C85">
        <f>(B85-B84)/B84</f>
        <v>-3.4168564920272625E-3</v>
      </c>
      <c r="E85">
        <f>C85-$D$3</f>
        <v>2.8774824569510224E-3</v>
      </c>
      <c r="F85">
        <f>E85^2</f>
        <v>8.279905290060892E-6</v>
      </c>
      <c r="G85">
        <f>(E85-$D$3)^2</f>
        <v>8.4122307902263058E-5</v>
      </c>
      <c r="J85">
        <f>E85/$I$3</f>
        <v>6.4862216597270581E-2</v>
      </c>
      <c r="L85" s="36">
        <f>G85/$I$3</f>
        <v>1.896226801535543E-3</v>
      </c>
      <c r="M85" s="7">
        <f>RANK(L85,$L$4:$L$126)</f>
        <v>98</v>
      </c>
      <c r="N85" s="7">
        <f>L85</f>
        <v>1.896226801535543E-3</v>
      </c>
      <c r="O85" s="7">
        <f>RANK(N85,$N$4:$N$126)</f>
        <v>98</v>
      </c>
      <c r="P85" s="7">
        <v>82</v>
      </c>
      <c r="Q85" s="7">
        <f>M85/(COUNT($M$4:$M$126)+1)-0.5</f>
        <v>0.29032258064516125</v>
      </c>
      <c r="R85" s="7">
        <f>SUM($Q$4:Q85)/P85</f>
        <v>1.8686073957513705E-3</v>
      </c>
      <c r="S85" s="7">
        <f>(P85/11)*R85^2</f>
        <v>2.6028988650495542E-5</v>
      </c>
      <c r="T85" s="7"/>
      <c r="U85" s="7">
        <f>O85/(COUNT($O$4:$O$126)+1)-0.5</f>
        <v>0.29032258064516125</v>
      </c>
      <c r="V85" s="7">
        <f>SUM($U$4:U85)/P85</f>
        <v>1.8686073957513705E-3</v>
      </c>
      <c r="W85" s="7">
        <f>(P85/11)*V85^2</f>
        <v>2.6028988650495542E-5</v>
      </c>
      <c r="X85" s="7"/>
    </row>
    <row r="86" spans="1:24" x14ac:dyDescent="0.25">
      <c r="A86" s="4">
        <v>41634</v>
      </c>
      <c r="B86">
        <v>8.9700000000000006</v>
      </c>
      <c r="C86">
        <f>(B86-B85)/B85</f>
        <v>2.5142857142857217E-2</v>
      </c>
      <c r="E86">
        <f>C86-$D$3</f>
        <v>3.1437196091835498E-2</v>
      </c>
      <c r="F86">
        <f>E86^2</f>
        <v>9.8829729811651711E-4</v>
      </c>
      <c r="G86">
        <f>(E86-$D$3)^2</f>
        <v>1.4236687365361581E-3</v>
      </c>
      <c r="J86">
        <f>E86/$I$3</f>
        <v>0.70863550086769811</v>
      </c>
      <c r="L86" s="36">
        <f>G86/$I$3</f>
        <v>3.2091354624561863E-2</v>
      </c>
      <c r="M86" s="7">
        <f>RANK(L86,$L$4:$L$126)</f>
        <v>46</v>
      </c>
      <c r="N86" s="7">
        <f>L86</f>
        <v>3.2091354624561863E-2</v>
      </c>
      <c r="O86" s="7">
        <f>RANK(N86,$N$4:$N$126)</f>
        <v>46</v>
      </c>
      <c r="P86" s="7">
        <v>83</v>
      </c>
      <c r="Q86" s="7">
        <f>M86/(COUNT($M$4:$M$126)+1)-0.5</f>
        <v>-0.12903225806451613</v>
      </c>
      <c r="R86" s="7">
        <f>SUM($Q$4:Q86)/P86</f>
        <v>2.9148853478429222E-4</v>
      </c>
      <c r="S86" s="7">
        <f>(P86/11)*R86^2</f>
        <v>6.4110381550796043E-7</v>
      </c>
      <c r="T86" s="7"/>
      <c r="U86" s="7">
        <f>O86/(COUNT($O$4:$O$126)+1)-0.5</f>
        <v>-0.12903225806451613</v>
      </c>
      <c r="V86" s="7">
        <f>SUM($U$4:U86)/P86</f>
        <v>2.9148853478429222E-4</v>
      </c>
      <c r="W86" s="7">
        <f>(P86/11)*V86^2</f>
        <v>6.4110381550796043E-7</v>
      </c>
      <c r="X86" s="7"/>
    </row>
    <row r="87" spans="1:24" x14ac:dyDescent="0.25">
      <c r="A87" s="4">
        <v>41635</v>
      </c>
      <c r="B87">
        <v>9.01</v>
      </c>
      <c r="C87">
        <f>(B87-B86)/B86</f>
        <v>4.4593088071347986E-3</v>
      </c>
      <c r="E87">
        <f>C87-$D$3</f>
        <v>1.0753647756113083E-2</v>
      </c>
      <c r="F87">
        <f>E87^2</f>
        <v>1.1564094006255595E-4</v>
      </c>
      <c r="G87">
        <f>(E87-$D$3)^2</f>
        <v>2.9063385069697206E-4</v>
      </c>
      <c r="J87">
        <f>E87/$I$3</f>
        <v>0.24240127973076703</v>
      </c>
      <c r="L87" s="36">
        <f>G87/$I$3</f>
        <v>6.551266969106205E-3</v>
      </c>
      <c r="M87" s="7">
        <f>RANK(L87,$L$4:$L$126)</f>
        <v>79</v>
      </c>
      <c r="N87" s="7">
        <f>L87</f>
        <v>6.551266969106205E-3</v>
      </c>
      <c r="O87" s="7">
        <f>RANK(N87,$N$4:$N$126)</f>
        <v>79</v>
      </c>
      <c r="P87" s="7">
        <v>84</v>
      </c>
      <c r="Q87" s="7">
        <f>M87/(COUNT($M$4:$M$126)+1)-0.5</f>
        <v>0.13709677419354838</v>
      </c>
      <c r="R87" s="7">
        <f>SUM($Q$4:Q87)/P87</f>
        <v>1.9201228878648171E-3</v>
      </c>
      <c r="S87" s="7">
        <f>(P87/11)*R87^2</f>
        <v>2.81542945434723E-5</v>
      </c>
      <c r="T87" s="7"/>
      <c r="U87" s="7">
        <f>O87/(COUNT($O$4:$O$126)+1)-0.5</f>
        <v>0.13709677419354838</v>
      </c>
      <c r="V87" s="7">
        <f>SUM($U$4:U87)/P87</f>
        <v>1.9201228878648171E-3</v>
      </c>
      <c r="W87" s="7">
        <f>(P87/11)*V87^2</f>
        <v>2.81542945434723E-5</v>
      </c>
      <c r="X87" s="7"/>
    </row>
    <row r="88" spans="1:24" x14ac:dyDescent="0.25">
      <c r="A88" s="4">
        <v>41638</v>
      </c>
      <c r="B88">
        <v>9</v>
      </c>
      <c r="C88">
        <f>(B88-B87)/B87</f>
        <v>-1.1098779134294991E-3</v>
      </c>
      <c r="E88">
        <f>C88-$D$3</f>
        <v>5.1844610355487857E-3</v>
      </c>
      <c r="F88">
        <f>E88^2</f>
        <v>2.6878636229123587E-5</v>
      </c>
      <c r="G88">
        <f>(E88-$D$3)^2</f>
        <v>1.3176284908477867E-4</v>
      </c>
      <c r="J88">
        <f>E88/$I$3</f>
        <v>0.11686452990027692</v>
      </c>
      <c r="L88" s="36">
        <f>G88/$I$3</f>
        <v>2.9701068849838199E-3</v>
      </c>
      <c r="M88" s="7">
        <f>RANK(L88,$L$4:$L$126)</f>
        <v>92</v>
      </c>
      <c r="N88" s="7">
        <f>L88</f>
        <v>2.9701068849838199E-3</v>
      </c>
      <c r="O88" s="7">
        <f>RANK(N88,$N$4:$N$126)</f>
        <v>92</v>
      </c>
      <c r="P88" s="7">
        <v>85</v>
      </c>
      <c r="Q88" s="7">
        <f>M88/(COUNT($M$4:$M$126)+1)-0.5</f>
        <v>0.24193548387096775</v>
      </c>
      <c r="R88" s="7">
        <f>SUM($Q$4:Q88)/P88</f>
        <v>4.7438330170777926E-3</v>
      </c>
      <c r="S88" s="7">
        <f>(P88/11)*R88^2</f>
        <v>1.7389417218027076E-4</v>
      </c>
      <c r="T88" s="7"/>
      <c r="U88" s="7">
        <f>O88/(COUNT($O$4:$O$126)+1)-0.5</f>
        <v>0.24193548387096775</v>
      </c>
      <c r="V88" s="7">
        <f>SUM($U$4:U88)/P88</f>
        <v>4.7438330170777926E-3</v>
      </c>
      <c r="W88" s="7">
        <f>(P88/11)*V88^2</f>
        <v>1.7389417218027076E-4</v>
      </c>
      <c r="X88" s="7"/>
    </row>
    <row r="89" spans="1:24" x14ac:dyDescent="0.25">
      <c r="A89" s="4">
        <v>41639</v>
      </c>
      <c r="B89">
        <v>9.15</v>
      </c>
      <c r="C89">
        <f>(B89-B88)/B88</f>
        <v>1.6666666666666705E-2</v>
      </c>
      <c r="E89">
        <f>C89-$D$3</f>
        <v>2.2961005615644989E-2</v>
      </c>
      <c r="F89">
        <f>E89^2</f>
        <v>5.2720777888168075E-4</v>
      </c>
      <c r="G89">
        <f>(E89-$D$3)^2</f>
        <v>8.5587518559483255E-4</v>
      </c>
      <c r="J89">
        <f>E89/$I$3</f>
        <v>0.5175710857716832</v>
      </c>
      <c r="L89" s="36">
        <f>G89/$I$3</f>
        <v>1.9292545653641871E-2</v>
      </c>
      <c r="M89" s="7">
        <f>RANK(L89,$L$4:$L$126)</f>
        <v>54</v>
      </c>
      <c r="N89" s="7">
        <f>L89</f>
        <v>1.9292545653641871E-2</v>
      </c>
      <c r="O89" s="7">
        <f>RANK(N89,$N$4:$N$126)</f>
        <v>54</v>
      </c>
      <c r="P89" s="7">
        <v>86</v>
      </c>
      <c r="Q89" s="7">
        <f>M89/(COUNT($M$4:$M$126)+1)-0.5</f>
        <v>-6.4516129032258063E-2</v>
      </c>
      <c r="R89" s="7">
        <f>SUM($Q$4:Q89)/P89</f>
        <v>3.9384846211552825E-3</v>
      </c>
      <c r="S89" s="7">
        <f>(P89/11)*R89^2</f>
        <v>1.2127298686841759E-4</v>
      </c>
      <c r="T89" s="7"/>
      <c r="U89" s="7">
        <f>O89/(COUNT($O$4:$O$126)+1)-0.5</f>
        <v>-6.4516129032258063E-2</v>
      </c>
      <c r="V89" s="7">
        <f>SUM($U$4:U89)/P89</f>
        <v>3.9384846211552825E-3</v>
      </c>
      <c r="W89" s="7">
        <f>(P89/11)*V89^2</f>
        <v>1.2127298686841759E-4</v>
      </c>
      <c r="X89" s="7"/>
    </row>
    <row r="90" spans="1:24" x14ac:dyDescent="0.25">
      <c r="A90" s="4">
        <v>41641</v>
      </c>
      <c r="B90">
        <v>8.8800000000000008</v>
      </c>
      <c r="C90">
        <f>(B90-B89)/B89</f>
        <v>-2.9508196721311428E-2</v>
      </c>
      <c r="E90">
        <f>C90-$D$3</f>
        <v>-2.3213857772333143E-2</v>
      </c>
      <c r="F90">
        <f>E90^2</f>
        <v>5.3888319267411189E-4</v>
      </c>
      <c r="G90">
        <f>(E90-$D$3)^2</f>
        <v>2.8627011721385937E-4</v>
      </c>
      <c r="J90">
        <f>E90/$I$3</f>
        <v>-0.52327070396208286</v>
      </c>
      <c r="L90" s="36">
        <f>G90/$I$3</f>
        <v>6.4529027112561928E-3</v>
      </c>
      <c r="M90" s="7">
        <f>RANK(L90,$L$4:$L$126)</f>
        <v>80</v>
      </c>
      <c r="N90" s="7">
        <f>L90</f>
        <v>6.4529027112561928E-3</v>
      </c>
      <c r="O90" s="7">
        <f>RANK(N90,$N$4:$N$126)</f>
        <v>80</v>
      </c>
      <c r="P90" s="7">
        <v>87</v>
      </c>
      <c r="Q90" s="7">
        <f>M90/(COUNT($M$4:$M$126)+1)-0.5</f>
        <v>0.14516129032258063</v>
      </c>
      <c r="R90" s="7">
        <f>SUM($Q$4:Q90)/P90</f>
        <v>5.5617352614015514E-3</v>
      </c>
      <c r="S90" s="7">
        <f>(P90/11)*R90^2</f>
        <v>2.4465111120534655E-4</v>
      </c>
      <c r="T90" s="7"/>
      <c r="U90" s="7">
        <f>O90/(COUNT($O$4:$O$126)+1)-0.5</f>
        <v>0.14516129032258063</v>
      </c>
      <c r="V90" s="7">
        <f>SUM($U$4:U90)/P90</f>
        <v>5.5617352614015514E-3</v>
      </c>
      <c r="W90" s="7">
        <f>(P90/11)*V90^2</f>
        <v>2.4465111120534655E-4</v>
      </c>
      <c r="X90" s="7"/>
    </row>
    <row r="91" spans="1:24" x14ac:dyDescent="0.25">
      <c r="A91" s="4">
        <v>41642</v>
      </c>
      <c r="B91">
        <v>8.74</v>
      </c>
      <c r="C91">
        <f>(B91-B90)/B90</f>
        <v>-1.5765765765765827E-2</v>
      </c>
      <c r="E91">
        <f>C91-$D$3</f>
        <v>-9.4714268167875419E-3</v>
      </c>
      <c r="F91">
        <f>E91^2</f>
        <v>8.970792594576219E-5</v>
      </c>
      <c r="G91">
        <f>(E91-$D$3)^2</f>
        <v>1.0093887319780772E-5</v>
      </c>
      <c r="J91">
        <f>E91/$I$3</f>
        <v>-0.21349834338403656</v>
      </c>
      <c r="L91" s="36">
        <f>G91/$I$3</f>
        <v>2.2752941692572316E-4</v>
      </c>
      <c r="M91" s="7">
        <f>RANK(L91,$L$4:$L$126)</f>
        <v>117</v>
      </c>
      <c r="N91" s="7">
        <f>L91</f>
        <v>2.2752941692572316E-4</v>
      </c>
      <c r="O91" s="7">
        <f>RANK(N91,$N$4:$N$126)</f>
        <v>117</v>
      </c>
      <c r="P91" s="7">
        <v>88</v>
      </c>
      <c r="Q91" s="7">
        <f>M91/(COUNT($M$4:$M$126)+1)-0.5</f>
        <v>0.44354838709677424</v>
      </c>
      <c r="R91" s="7">
        <f>SUM($Q$4:Q91)/P91</f>
        <v>1.0538856304985331E-2</v>
      </c>
      <c r="S91" s="7">
        <f>(P91/11)*R91^2</f>
        <v>8.8853993773703259E-4</v>
      </c>
      <c r="T91" s="7"/>
      <c r="U91" s="7">
        <f>O91/(COUNT($O$4:$O$126)+1)-0.5</f>
        <v>0.44354838709677424</v>
      </c>
      <c r="V91" s="7">
        <f>SUM($U$4:U91)/P91</f>
        <v>1.0538856304985331E-2</v>
      </c>
      <c r="W91" s="7">
        <f>(P91/11)*V91^2</f>
        <v>8.8853993773703259E-4</v>
      </c>
      <c r="X91" s="7"/>
    </row>
    <row r="92" spans="1:24" x14ac:dyDescent="0.25">
      <c r="A92" s="4">
        <v>41645</v>
      </c>
      <c r="B92">
        <v>8.67</v>
      </c>
      <c r="C92">
        <f>(B92-B91)/B91</f>
        <v>-8.0091533180778347E-3</v>
      </c>
      <c r="E92">
        <f>C92-$D$3</f>
        <v>-1.7148143690995498E-3</v>
      </c>
      <c r="F92">
        <f>E92^2</f>
        <v>2.9405883204702869E-6</v>
      </c>
      <c r="G92">
        <f>(E92-$D$3)^2</f>
        <v>2.0972045377713504E-5</v>
      </c>
      <c r="J92">
        <f>E92/$I$3</f>
        <v>-3.8654157826040252E-2</v>
      </c>
      <c r="L92" s="36">
        <f>G92/$I$3</f>
        <v>4.7273732164414517E-4</v>
      </c>
      <c r="M92" s="7">
        <f>RANK(L92,$L$4:$L$126)</f>
        <v>113</v>
      </c>
      <c r="N92" s="7">
        <f>L92</f>
        <v>4.7273732164414517E-4</v>
      </c>
      <c r="O92" s="7">
        <f>RANK(N92,$N$4:$N$126)</f>
        <v>113</v>
      </c>
      <c r="P92" s="7">
        <v>89</v>
      </c>
      <c r="Q92" s="7">
        <f>M92/(COUNT($M$4:$M$126)+1)-0.5</f>
        <v>0.41129032258064513</v>
      </c>
      <c r="R92" s="7">
        <f>SUM($Q$4:Q92)/P92</f>
        <v>1.504168176875679E-2</v>
      </c>
      <c r="S92" s="7">
        <f>(P92/11)*R92^2</f>
        <v>1.830585904408817E-3</v>
      </c>
      <c r="T92" s="7"/>
      <c r="U92" s="7">
        <f>O92/(COUNT($O$4:$O$126)+1)-0.5</f>
        <v>0.41129032258064513</v>
      </c>
      <c r="V92" s="7">
        <f>SUM($U$4:U92)/P92</f>
        <v>1.504168176875679E-2</v>
      </c>
      <c r="W92" s="7">
        <f>(P92/11)*V92^2</f>
        <v>1.830585904408817E-3</v>
      </c>
      <c r="X92" s="7"/>
    </row>
    <row r="93" spans="1:24" x14ac:dyDescent="0.25">
      <c r="A93" s="4">
        <v>41646</v>
      </c>
      <c r="B93">
        <v>8.19</v>
      </c>
      <c r="C93">
        <f>(B93-B92)/B92</f>
        <v>-5.5363321799308009E-2</v>
      </c>
      <c r="E93">
        <f>C93-$D$3</f>
        <v>-4.906898285032972E-2</v>
      </c>
      <c r="F93">
        <f>E93^2</f>
        <v>2.4077650779659523E-3</v>
      </c>
      <c r="G93">
        <f>(E93-$D$3)^2</f>
        <v>1.8296701608874219E-3</v>
      </c>
      <c r="J93">
        <f>E93/$I$3</f>
        <v>-1.106079026183969</v>
      </c>
      <c r="L93" s="36">
        <f>G93/$I$3</f>
        <v>4.1243157535282536E-2</v>
      </c>
      <c r="M93" s="7">
        <f>RANK(L93,$L$4:$L$126)</f>
        <v>39</v>
      </c>
      <c r="N93" s="7">
        <f>L93</f>
        <v>4.1243157535282536E-2</v>
      </c>
      <c r="O93" s="7">
        <f>RANK(N93,$N$4:$N$126)</f>
        <v>39</v>
      </c>
      <c r="P93" s="7">
        <v>90</v>
      </c>
      <c r="Q93" s="7">
        <f>M93/(COUNT($M$4:$M$126)+1)-0.5</f>
        <v>-0.18548387096774194</v>
      </c>
      <c r="R93" s="7">
        <f>SUM($Q$4:Q93)/P93</f>
        <v>1.2813620071684581E-2</v>
      </c>
      <c r="S93" s="7">
        <f>(P93/11)*R93^2</f>
        <v>1.3433633946120925E-3</v>
      </c>
      <c r="T93" s="7"/>
      <c r="U93" s="7">
        <f>O93/(COUNT($O$4:$O$126)+1)-0.5</f>
        <v>-0.18548387096774194</v>
      </c>
      <c r="V93" s="7">
        <f>SUM($U$4:U93)/P93</f>
        <v>1.2813620071684581E-2</v>
      </c>
      <c r="W93" s="7">
        <f>(P93/11)*V93^2</f>
        <v>1.3433633946120925E-3</v>
      </c>
      <c r="X93" s="7"/>
    </row>
    <row r="94" spans="1:24" x14ac:dyDescent="0.25">
      <c r="A94" s="4">
        <v>41647</v>
      </c>
      <c r="B94">
        <v>7.37</v>
      </c>
      <c r="C94">
        <f>(B94-B93)/B93</f>
        <v>-0.10012210012210006</v>
      </c>
      <c r="E94">
        <f>C94-$D$3</f>
        <v>-9.3827761173121776E-2</v>
      </c>
      <c r="F94">
        <f>E94^2</f>
        <v>8.8036487667603781E-3</v>
      </c>
      <c r="G94">
        <f>(E94-$D$3)^2</f>
        <v>7.6621000062701786E-3</v>
      </c>
      <c r="J94">
        <f>E94/$I$3</f>
        <v>-2.1150004071602884</v>
      </c>
      <c r="L94" s="36">
        <f>G94/$I$3</f>
        <v>0.17271375156297042</v>
      </c>
      <c r="M94" s="7">
        <f>RANK(L94,$L$4:$L$126)</f>
        <v>10</v>
      </c>
      <c r="N94" s="7">
        <f>L94</f>
        <v>0.17271375156297042</v>
      </c>
      <c r="O94" s="7">
        <f>RANK(N94,$N$4:$N$126)</f>
        <v>10</v>
      </c>
      <c r="P94" s="7">
        <v>91</v>
      </c>
      <c r="Q94" s="7">
        <f>M94/(COUNT($M$4:$M$126)+1)-0.5</f>
        <v>-0.41935483870967744</v>
      </c>
      <c r="R94" s="7">
        <f>SUM($Q$4:Q94)/P94</f>
        <v>8.0645161290322509E-3</v>
      </c>
      <c r="S94" s="7">
        <f>(P94/11)*R94^2</f>
        <v>5.3802856872575818E-4</v>
      </c>
      <c r="T94" s="7"/>
      <c r="U94" s="7">
        <f>O94/(COUNT($O$4:$O$126)+1)-0.5</f>
        <v>-0.41935483870967744</v>
      </c>
      <c r="V94" s="7">
        <f>SUM($U$4:U94)/P94</f>
        <v>8.0645161290322509E-3</v>
      </c>
      <c r="W94" s="7">
        <f>(P94/11)*V94^2</f>
        <v>5.3802856872575818E-4</v>
      </c>
      <c r="X94" s="7"/>
    </row>
    <row r="95" spans="1:24" x14ac:dyDescent="0.25">
      <c r="A95" s="4">
        <v>41648</v>
      </c>
      <c r="B95">
        <v>7.64</v>
      </c>
      <c r="C95">
        <f>(B95-B94)/B94</f>
        <v>3.663500678426046E-2</v>
      </c>
      <c r="E95">
        <f>C95-$D$3</f>
        <v>4.2929345733238741E-2</v>
      </c>
      <c r="F95">
        <f>E95^2</f>
        <v>1.8429287250839434E-3</v>
      </c>
      <c r="G95">
        <f>(E95-$D$3)^2</f>
        <v>2.4229711336943268E-3</v>
      </c>
      <c r="J95">
        <f>E95/$I$3</f>
        <v>0.96768357860950793</v>
      </c>
      <c r="L95" s="36">
        <f>G95/$I$3</f>
        <v>5.461693714342971E-2</v>
      </c>
      <c r="M95" s="7">
        <f>RANK(L95,$L$4:$L$126)</f>
        <v>32</v>
      </c>
      <c r="N95" s="7">
        <f>L95</f>
        <v>5.461693714342971E-2</v>
      </c>
      <c r="O95" s="7">
        <f>RANK(N95,$N$4:$N$126)</f>
        <v>32</v>
      </c>
      <c r="P95" s="7">
        <v>92</v>
      </c>
      <c r="Q95" s="7">
        <f>M95/(COUNT($M$4:$M$126)+1)-0.5</f>
        <v>-0.24193548387096775</v>
      </c>
      <c r="R95" s="7">
        <f>SUM($Q$4:Q95)/P95</f>
        <v>5.3471248246844249E-3</v>
      </c>
      <c r="S95" s="7">
        <f>(P95/11)*R95^2</f>
        <v>2.3913094890450843E-4</v>
      </c>
      <c r="T95" s="7"/>
      <c r="U95" s="7">
        <f>O95/(COUNT($O$4:$O$126)+1)-0.5</f>
        <v>-0.24193548387096775</v>
      </c>
      <c r="V95" s="7">
        <f>SUM($U$4:U95)/P95</f>
        <v>5.3471248246844249E-3</v>
      </c>
      <c r="W95" s="7">
        <f>(P95/11)*V95^2</f>
        <v>2.3913094890450843E-4</v>
      </c>
      <c r="X95" s="7"/>
    </row>
    <row r="96" spans="1:24" x14ac:dyDescent="0.25">
      <c r="A96" s="4">
        <v>41649</v>
      </c>
      <c r="B96">
        <v>7.34</v>
      </c>
      <c r="C96">
        <f>(B96-B95)/B95</f>
        <v>-3.9267015706806262E-2</v>
      </c>
      <c r="E96">
        <f>C96-$D$3</f>
        <v>-3.2972676757827973E-2</v>
      </c>
      <c r="F96">
        <f>E96^2</f>
        <v>1.0871974125762091E-3</v>
      </c>
      <c r="G96">
        <f>(E96-$D$3)^2</f>
        <v>7.1173370824309881E-4</v>
      </c>
      <c r="J96">
        <f>E96/$I$3</f>
        <v>-0.74324724256500652</v>
      </c>
      <c r="L96" s="36">
        <f>G96/$I$3</f>
        <v>1.6043408303715066E-2</v>
      </c>
      <c r="M96" s="7">
        <f>RANK(L96,$L$4:$L$126)</f>
        <v>58</v>
      </c>
      <c r="N96" s="7">
        <f>L96</f>
        <v>1.6043408303715066E-2</v>
      </c>
      <c r="O96" s="7">
        <f>RANK(N96,$N$4:$N$126)</f>
        <v>58</v>
      </c>
      <c r="P96" s="7">
        <v>93</v>
      </c>
      <c r="Q96" s="7">
        <f>M96/(COUNT($M$4:$M$126)+1)-0.5</f>
        <v>-3.2258064516129059E-2</v>
      </c>
      <c r="R96" s="7">
        <f>SUM($Q$4:Q96)/P96</f>
        <v>4.9427679500520221E-3</v>
      </c>
      <c r="S96" s="7">
        <f>(P96/11)*R96^2</f>
        <v>2.0655261961361062E-4</v>
      </c>
      <c r="T96" s="7"/>
      <c r="U96" s="7">
        <f>O96/(COUNT($O$4:$O$126)+1)-0.5</f>
        <v>-3.2258064516129059E-2</v>
      </c>
      <c r="V96" s="7">
        <f>SUM($U$4:U96)/P96</f>
        <v>4.9427679500520221E-3</v>
      </c>
      <c r="W96" s="7">
        <f>(P96/11)*V96^2</f>
        <v>2.0655261961361062E-4</v>
      </c>
      <c r="X96" s="7"/>
    </row>
    <row r="97" spans="1:24" x14ac:dyDescent="0.25">
      <c r="A97" s="4">
        <v>41652</v>
      </c>
      <c r="B97">
        <v>6.72</v>
      </c>
      <c r="C97">
        <f>(B97-B96)/B96</f>
        <v>-8.4468664850136252E-2</v>
      </c>
      <c r="E97">
        <f>C97-$D$3</f>
        <v>-7.8174325901157971E-2</v>
      </c>
      <c r="F97">
        <f>E97^2</f>
        <v>6.1112252301004583E-3</v>
      </c>
      <c r="G97">
        <f>(E97-$D$3)^2</f>
        <v>5.1667325242455223E-3</v>
      </c>
      <c r="J97">
        <f>E97/$I$3</f>
        <v>-1.7621515108451047</v>
      </c>
      <c r="L97" s="36">
        <f>G97/$I$3</f>
        <v>0.11646490607726398</v>
      </c>
      <c r="M97" s="7">
        <f>RANK(L97,$L$4:$L$126)</f>
        <v>15</v>
      </c>
      <c r="N97" s="7">
        <f>L97</f>
        <v>0.11646490607726398</v>
      </c>
      <c r="O97" s="7">
        <f>RANK(N97,$N$4:$N$126)</f>
        <v>15</v>
      </c>
      <c r="P97" s="7">
        <v>94</v>
      </c>
      <c r="Q97" s="7">
        <f>M97/(COUNT($M$4:$M$126)+1)-0.5</f>
        <v>-0.37903225806451613</v>
      </c>
      <c r="R97" s="7">
        <f>SUM($Q$4:Q97)/P97</f>
        <v>8.5792724776938192E-4</v>
      </c>
      <c r="S97" s="7">
        <f>(P97/11)*R97^2</f>
        <v>6.289789206520342E-6</v>
      </c>
      <c r="T97" s="7"/>
      <c r="U97" s="7">
        <f>O97/(COUNT($O$4:$O$126)+1)-0.5</f>
        <v>-0.37903225806451613</v>
      </c>
      <c r="V97" s="7">
        <f>SUM($U$4:U97)/P97</f>
        <v>8.5792724776938192E-4</v>
      </c>
      <c r="W97" s="7">
        <f>(P97/11)*V97^2</f>
        <v>6.289789206520342E-6</v>
      </c>
      <c r="X97" s="7"/>
    </row>
    <row r="98" spans="1:24" x14ac:dyDescent="0.25">
      <c r="A98" s="4">
        <v>41653</v>
      </c>
      <c r="B98">
        <v>6.93</v>
      </c>
      <c r="C98">
        <f>(B98-B97)/B97</f>
        <v>3.1249999999999997E-2</v>
      </c>
      <c r="E98">
        <f>C98-$D$3</f>
        <v>3.7544338948978281E-2</v>
      </c>
      <c r="F98">
        <f>E98^2</f>
        <v>1.4095773871157676E-3</v>
      </c>
      <c r="G98">
        <f>(E98-$D$3)^2</f>
        <v>1.9218296798407853E-3</v>
      </c>
      <c r="J98">
        <f>E98/$I$3</f>
        <v>0.84629848533996499</v>
      </c>
      <c r="L98" s="36">
        <f>G98/$I$3</f>
        <v>4.3320553581751318E-2</v>
      </c>
      <c r="M98" s="7">
        <f>RANK(L98,$L$4:$L$126)</f>
        <v>38</v>
      </c>
      <c r="N98" s="7">
        <f>L98</f>
        <v>4.3320553581751318E-2</v>
      </c>
      <c r="O98" s="7">
        <f>RANK(N98,$N$4:$N$126)</f>
        <v>38</v>
      </c>
      <c r="P98" s="7">
        <v>95</v>
      </c>
      <c r="Q98" s="7">
        <f>M98/(COUNT($M$4:$M$126)+1)-0.5</f>
        <v>-0.19354838709677419</v>
      </c>
      <c r="R98" s="7">
        <f>SUM($Q$4:Q98)/P98</f>
        <v>-1.1884550084889714E-3</v>
      </c>
      <c r="S98" s="7">
        <f>(P98/11)*R98^2</f>
        <v>1.2198218562203593E-5</v>
      </c>
      <c r="T98" s="7"/>
      <c r="U98" s="7">
        <f>O98/(COUNT($O$4:$O$126)+1)-0.5</f>
        <v>-0.19354838709677419</v>
      </c>
      <c r="V98" s="7">
        <f>SUM($U$4:U98)/P98</f>
        <v>-1.1884550084889714E-3</v>
      </c>
      <c r="W98" s="7">
        <f>(P98/11)*V98^2</f>
        <v>1.2198218562203593E-5</v>
      </c>
      <c r="X98" s="7"/>
    </row>
    <row r="99" spans="1:24" x14ac:dyDescent="0.25">
      <c r="A99" s="4">
        <v>41654</v>
      </c>
      <c r="B99">
        <v>7.01</v>
      </c>
      <c r="C99">
        <f>(B99-B98)/B98</f>
        <v>1.1544011544011554E-2</v>
      </c>
      <c r="E99">
        <f>C99-$D$3</f>
        <v>1.7838350492989839E-2</v>
      </c>
      <c r="F99">
        <f>E99^2</f>
        <v>3.1820674831075084E-4</v>
      </c>
      <c r="G99">
        <f>(E99-$D$3)^2</f>
        <v>5.8238669970247972E-4</v>
      </c>
      <c r="J99">
        <f>E99/$I$3</f>
        <v>0.40209974195301557</v>
      </c>
      <c r="L99" s="36">
        <f>G99/$I$3</f>
        <v>1.3127757623064036E-2</v>
      </c>
      <c r="M99" s="7">
        <f>RANK(L99,$L$4:$L$126)</f>
        <v>63</v>
      </c>
      <c r="N99" s="7">
        <f>L99</f>
        <v>1.3127757623064036E-2</v>
      </c>
      <c r="O99" s="7">
        <f>RANK(N99,$N$4:$N$126)</f>
        <v>63</v>
      </c>
      <c r="P99" s="7">
        <v>96</v>
      </c>
      <c r="Q99" s="7">
        <f>M99/(COUNT($M$4:$M$126)+1)-0.5</f>
        <v>8.0645161290322509E-3</v>
      </c>
      <c r="R99" s="7">
        <f>SUM($Q$4:Q99)/P99</f>
        <v>-1.0920698924731253E-3</v>
      </c>
      <c r="S99" s="7">
        <f>(P99/11)*R99^2</f>
        <v>1.0408290764040118E-5</v>
      </c>
      <c r="T99" s="7"/>
      <c r="U99" s="7">
        <f>O99/(COUNT($O$4:$O$126)+1)-0.5</f>
        <v>8.0645161290322509E-3</v>
      </c>
      <c r="V99" s="7">
        <f>SUM($U$4:U99)/P99</f>
        <v>-1.0920698924731253E-3</v>
      </c>
      <c r="W99" s="7">
        <f>(P99/11)*V99^2</f>
        <v>1.0408290764040118E-5</v>
      </c>
      <c r="X99" s="7"/>
    </row>
    <row r="100" spans="1:24" x14ac:dyDescent="0.25">
      <c r="A100" s="4">
        <v>41655</v>
      </c>
      <c r="B100">
        <v>6.9</v>
      </c>
      <c r="C100">
        <f>(B100-B99)/B99</f>
        <v>-1.5691868758915754E-2</v>
      </c>
      <c r="E100">
        <f>C100-$D$3</f>
        <v>-9.3975298099374695E-3</v>
      </c>
      <c r="F100">
        <f>E100^2</f>
        <v>8.8313566528663371E-5</v>
      </c>
      <c r="G100">
        <f>(E100-$D$3)^2</f>
        <v>9.6297935195406056E-6</v>
      </c>
      <c r="J100">
        <f>E100/$I$3</f>
        <v>-0.21183260823676542</v>
      </c>
      <c r="L100" s="36">
        <f>G100/$I$3</f>
        <v>2.1706813591255435E-4</v>
      </c>
      <c r="M100" s="7">
        <f>RANK(L100,$L$4:$L$126)</f>
        <v>118</v>
      </c>
      <c r="N100" s="7">
        <f>L100</f>
        <v>2.1706813591255435E-4</v>
      </c>
      <c r="O100" s="7">
        <f>RANK(N100,$N$4:$N$126)</f>
        <v>118</v>
      </c>
      <c r="P100" s="7">
        <v>97</v>
      </c>
      <c r="Q100" s="7">
        <f>M100/(COUNT($M$4:$M$126)+1)-0.5</f>
        <v>0.45161290322580649</v>
      </c>
      <c r="R100" s="7">
        <f>SUM($Q$4:Q100)/P100</f>
        <v>3.5749916860658396E-3</v>
      </c>
      <c r="S100" s="7">
        <f>(P100/11)*R100^2</f>
        <v>1.1270135080706072E-4</v>
      </c>
      <c r="T100" s="7"/>
      <c r="U100" s="7">
        <f>O100/(COUNT($O$4:$O$126)+1)-0.5</f>
        <v>0.45161290322580649</v>
      </c>
      <c r="V100" s="7">
        <f>SUM($U$4:U100)/P100</f>
        <v>3.5749916860658396E-3</v>
      </c>
      <c r="W100" s="7">
        <f>(P100/11)*V100^2</f>
        <v>1.1270135080706072E-4</v>
      </c>
      <c r="X100" s="7"/>
    </row>
    <row r="101" spans="1:24" x14ac:dyDescent="0.25">
      <c r="A101" s="4">
        <v>41656</v>
      </c>
      <c r="B101">
        <v>6.52</v>
      </c>
      <c r="C101">
        <f>(B101-B100)/B100</f>
        <v>-5.5072463768116052E-2</v>
      </c>
      <c r="E101">
        <f>C101-$D$3</f>
        <v>-4.8778124819137764E-2</v>
      </c>
      <c r="F101">
        <f>E101^2</f>
        <v>2.3793054608713836E-3</v>
      </c>
      <c r="G101">
        <f>(E101-$D$3)^2</f>
        <v>1.8048720618615624E-3</v>
      </c>
      <c r="J101">
        <f>E101/$I$3</f>
        <v>-1.0995227058934127</v>
      </c>
      <c r="L101" s="36">
        <f>G101/$I$3</f>
        <v>4.068417596223059E-2</v>
      </c>
      <c r="M101" s="7">
        <f>RANK(L101,$L$4:$L$126)</f>
        <v>40</v>
      </c>
      <c r="N101" s="7">
        <f>L101</f>
        <v>4.068417596223059E-2</v>
      </c>
      <c r="O101" s="7">
        <f>RANK(N101,$N$4:$N$126)</f>
        <v>40</v>
      </c>
      <c r="P101" s="7">
        <v>98</v>
      </c>
      <c r="Q101" s="7">
        <f>M101/(COUNT($M$4:$M$126)+1)-0.5</f>
        <v>-0.17741935483870969</v>
      </c>
      <c r="R101" s="7">
        <f>SUM($Q$4:Q101)/P101</f>
        <v>1.7281105990783344E-3</v>
      </c>
      <c r="S101" s="7">
        <f>(P101/11)*R101^2</f>
        <v>2.6605808343581291E-5</v>
      </c>
      <c r="T101" s="7"/>
      <c r="U101" s="7">
        <f>O101/(COUNT($O$4:$O$126)+1)-0.5</f>
        <v>-0.17741935483870969</v>
      </c>
      <c r="V101" s="7">
        <f>SUM($U$4:U101)/P101</f>
        <v>1.7281105990783344E-3</v>
      </c>
      <c r="W101" s="7">
        <f>(P101/11)*V101^2</f>
        <v>2.6605808343581291E-5</v>
      </c>
      <c r="X101" s="7"/>
    </row>
    <row r="102" spans="1:24" x14ac:dyDescent="0.25">
      <c r="A102" s="4">
        <v>41660</v>
      </c>
      <c r="B102">
        <v>6.49</v>
      </c>
      <c r="C102">
        <f>(B102-B101)/B101</f>
        <v>-4.601226993864933E-3</v>
      </c>
      <c r="E102">
        <f>C102-$D$3</f>
        <v>1.6931119551133519E-3</v>
      </c>
      <c r="F102">
        <f>E102^2</f>
        <v>2.8666280925477568E-6</v>
      </c>
      <c r="G102">
        <f>(E102-$D$3)^2</f>
        <v>6.3799371945274307E-5</v>
      </c>
      <c r="J102">
        <f>E102/$I$3</f>
        <v>3.8164957041077703E-2</v>
      </c>
      <c r="L102" s="36">
        <f>G102/$I$3</f>
        <v>1.4381212548795204E-3</v>
      </c>
      <c r="M102" s="7">
        <f>RANK(L102,$L$4:$L$126)</f>
        <v>102</v>
      </c>
      <c r="N102" s="7">
        <f>L102</f>
        <v>1.4381212548795204E-3</v>
      </c>
      <c r="O102" s="7">
        <f>RANK(N102,$N$4:$N$126)</f>
        <v>102</v>
      </c>
      <c r="P102" s="7">
        <v>99</v>
      </c>
      <c r="Q102" s="7">
        <f>M102/(COUNT($M$4:$M$126)+1)-0.5</f>
        <v>0.32258064516129037</v>
      </c>
      <c r="R102" s="7">
        <f>SUM($Q$4:Q102)/P102</f>
        <v>4.9690452916259309E-3</v>
      </c>
      <c r="S102" s="7">
        <f>(P102/11)*R102^2</f>
        <v>2.2222269999206851E-4</v>
      </c>
      <c r="T102" s="7"/>
      <c r="U102" s="7">
        <f>O102/(COUNT($O$4:$O$126)+1)-0.5</f>
        <v>0.32258064516129037</v>
      </c>
      <c r="V102" s="7">
        <f>SUM($U$4:U102)/P102</f>
        <v>4.9690452916259309E-3</v>
      </c>
      <c r="W102" s="7">
        <f>(P102/11)*V102^2</f>
        <v>2.2222269999206851E-4</v>
      </c>
      <c r="X102" s="7"/>
    </row>
    <row r="103" spans="1:24" x14ac:dyDescent="0.25">
      <c r="A103" s="4">
        <v>41661</v>
      </c>
      <c r="B103">
        <v>6.75</v>
      </c>
      <c r="C103">
        <f>(B103-B102)/B102</f>
        <v>4.006163328197223E-2</v>
      </c>
      <c r="E103">
        <f>C103-$D$3</f>
        <v>4.6355972230950518E-2</v>
      </c>
      <c r="F103">
        <f>E103^2</f>
        <v>2.1488761614766555E-3</v>
      </c>
      <c r="G103">
        <f>(E103-$D$3)^2</f>
        <v>2.7720552673433357E-3</v>
      </c>
      <c r="J103">
        <f>E103/$I$3</f>
        <v>1.0449242198358781</v>
      </c>
      <c r="L103" s="36">
        <f>G103/$I$3</f>
        <v>6.2485749908114431E-2</v>
      </c>
      <c r="M103" s="7">
        <f>RANK(L103,$L$4:$L$126)</f>
        <v>30</v>
      </c>
      <c r="N103" s="7">
        <f>L103</f>
        <v>6.2485749908114431E-2</v>
      </c>
      <c r="O103" s="7">
        <f>RANK(N103,$N$4:$N$126)</f>
        <v>30</v>
      </c>
      <c r="P103" s="7">
        <v>100</v>
      </c>
      <c r="Q103" s="7">
        <f>M103/(COUNT($M$4:$M$126)+1)-0.5</f>
        <v>-0.25806451612903225</v>
      </c>
      <c r="R103" s="7">
        <f>SUM($Q$4:Q103)/P103</f>
        <v>2.3387096774193489E-3</v>
      </c>
      <c r="S103" s="7">
        <f>(P103/11)*R103^2</f>
        <v>4.9723299593226507E-5</v>
      </c>
      <c r="T103" s="7"/>
      <c r="U103" s="7">
        <f>O103/(COUNT($O$4:$O$126)+1)-0.5</f>
        <v>-0.25806451612903225</v>
      </c>
      <c r="V103" s="7">
        <f>SUM($U$4:U103)/P103</f>
        <v>2.3387096774193489E-3</v>
      </c>
      <c r="W103" s="7">
        <f>(P103/11)*V103^2</f>
        <v>4.9723299593226507E-5</v>
      </c>
      <c r="X103" s="7"/>
    </row>
    <row r="104" spans="1:24" x14ac:dyDescent="0.25">
      <c r="A104" s="4">
        <v>41662</v>
      </c>
      <c r="B104">
        <v>6.84</v>
      </c>
      <c r="C104">
        <f>(B104-B103)/B103</f>
        <v>1.3333333333333312E-2</v>
      </c>
      <c r="E104">
        <f>C104-$D$3</f>
        <v>1.9627672282311596E-2</v>
      </c>
      <c r="F104">
        <f>E104^2</f>
        <v>3.8524551922182291E-4</v>
      </c>
      <c r="G104">
        <f>(E104-$D$3)^2</f>
        <v>6.7195066627511878E-4</v>
      </c>
      <c r="J104">
        <f>E104/$I$3</f>
        <v>0.4424333944417887</v>
      </c>
      <c r="L104" s="36">
        <f>G104/$I$3</f>
        <v>1.5146646525448783E-2</v>
      </c>
      <c r="M104" s="7">
        <f>RANK(L104,$L$4:$L$126)</f>
        <v>60</v>
      </c>
      <c r="N104" s="7">
        <f>L104</f>
        <v>1.5146646525448783E-2</v>
      </c>
      <c r="O104" s="7">
        <f>RANK(N104,$N$4:$N$126)</f>
        <v>60</v>
      </c>
      <c r="P104" s="7">
        <v>101</v>
      </c>
      <c r="Q104" s="7">
        <f>M104/(COUNT($M$4:$M$126)+1)-0.5</f>
        <v>-1.6129032258064502E-2</v>
      </c>
      <c r="R104" s="7">
        <f>SUM($Q$4:Q104)/P104</f>
        <v>2.1558607473650534E-3</v>
      </c>
      <c r="S104" s="7">
        <f>(P104/11)*R104^2</f>
        <v>4.2674662887724555E-5</v>
      </c>
      <c r="T104" s="7"/>
      <c r="U104" s="7">
        <f>O104/(COUNT($O$4:$O$126)+1)-0.5</f>
        <v>-1.6129032258064502E-2</v>
      </c>
      <c r="V104" s="7">
        <f>SUM($U$4:U104)/P104</f>
        <v>2.1558607473650534E-3</v>
      </c>
      <c r="W104" s="7">
        <f>(P104/11)*V104^2</f>
        <v>4.2674662887724555E-5</v>
      </c>
      <c r="X104" s="7"/>
    </row>
    <row r="105" spans="1:24" x14ac:dyDescent="0.25">
      <c r="A105" s="4">
        <v>41663</v>
      </c>
      <c r="B105">
        <v>6.7</v>
      </c>
      <c r="C105">
        <f>(B105-B104)/B104</f>
        <v>-2.0467836257309895E-2</v>
      </c>
      <c r="E105">
        <f>C105-$D$3</f>
        <v>-1.417349730833161E-2</v>
      </c>
      <c r="F105">
        <f>E105^2</f>
        <v>2.0088802594928342E-4</v>
      </c>
      <c r="G105">
        <f>(E105-$D$3)^2</f>
        <v>6.2081136451767383E-5</v>
      </c>
      <c r="J105">
        <f>E105/$I$3</f>
        <v>-0.31948915974554776</v>
      </c>
      <c r="L105" s="36">
        <f>G105/$I$3</f>
        <v>1.3993899804365635E-3</v>
      </c>
      <c r="M105" s="7">
        <f>RANK(L105,$L$4:$L$126)</f>
        <v>103</v>
      </c>
      <c r="N105" s="7">
        <f>L105</f>
        <v>1.3993899804365635E-3</v>
      </c>
      <c r="O105" s="7">
        <f>RANK(N105,$N$4:$N$126)</f>
        <v>103</v>
      </c>
      <c r="P105" s="7">
        <v>102</v>
      </c>
      <c r="Q105" s="7">
        <f>M105/(COUNT($M$4:$M$126)+1)-0.5</f>
        <v>0.33064516129032262</v>
      </c>
      <c r="R105" s="7">
        <f>SUM($Q$4:Q105)/P105</f>
        <v>5.3763440860215006E-3</v>
      </c>
      <c r="S105" s="7">
        <f>(P105/11)*R105^2</f>
        <v>2.6802888405385759E-4</v>
      </c>
      <c r="T105" s="7"/>
      <c r="U105" s="7">
        <f>O105/(COUNT($O$4:$O$126)+1)-0.5</f>
        <v>0.33064516129032262</v>
      </c>
      <c r="V105" s="7">
        <f>SUM($U$4:U105)/P105</f>
        <v>5.3763440860215006E-3</v>
      </c>
      <c r="W105" s="7">
        <f>(P105/11)*V105^2</f>
        <v>2.6802888405385759E-4</v>
      </c>
      <c r="X105" s="7"/>
    </row>
    <row r="106" spans="1:24" x14ac:dyDescent="0.25">
      <c r="A106" s="4">
        <v>41666</v>
      </c>
      <c r="B106">
        <v>6.51</v>
      </c>
      <c r="C106">
        <f>(B106-B105)/B105</f>
        <v>-2.8358208955223937E-2</v>
      </c>
      <c r="E106">
        <f>C106-$D$3</f>
        <v>-2.2063870006245653E-2</v>
      </c>
      <c r="F106">
        <f>E106^2</f>
        <v>4.8681435965250653E-4</v>
      </c>
      <c r="G106">
        <f>(E106-$D$3)^2</f>
        <v>2.4867810976612008E-4</v>
      </c>
      <c r="J106">
        <f>E106/$I$3</f>
        <v>-0.49734847622165229</v>
      </c>
      <c r="L106" s="36">
        <f>G106/$I$3</f>
        <v>5.6055297156324081E-3</v>
      </c>
      <c r="M106" s="7">
        <f>RANK(L106,$L$4:$L$126)</f>
        <v>85</v>
      </c>
      <c r="N106" s="7">
        <f>L106</f>
        <v>5.6055297156324081E-3</v>
      </c>
      <c r="O106" s="7">
        <f>RANK(N106,$N$4:$N$126)</f>
        <v>85</v>
      </c>
      <c r="P106" s="7">
        <v>103</v>
      </c>
      <c r="Q106" s="7">
        <f>M106/(COUNT($M$4:$M$126)+1)-0.5</f>
        <v>0.18548387096774188</v>
      </c>
      <c r="R106" s="7">
        <f>SUM($Q$4:Q106)/P106</f>
        <v>7.1249608518634457E-3</v>
      </c>
      <c r="S106" s="7">
        <f>(P106/11)*R106^2</f>
        <v>4.7534562868003886E-4</v>
      </c>
      <c r="T106" s="7"/>
      <c r="U106" s="7">
        <f>O106/(COUNT($O$4:$O$126)+1)-0.5</f>
        <v>0.18548387096774188</v>
      </c>
      <c r="V106" s="7">
        <f>SUM($U$4:U106)/P106</f>
        <v>7.1249608518634457E-3</v>
      </c>
      <c r="W106" s="7">
        <f>(P106/11)*V106^2</f>
        <v>4.7534562868003886E-4</v>
      </c>
      <c r="X106" s="7"/>
    </row>
    <row r="107" spans="1:24" x14ac:dyDescent="0.25">
      <c r="A107" s="4">
        <v>41667</v>
      </c>
      <c r="B107">
        <v>6.42</v>
      </c>
      <c r="C107">
        <f>(B107-B106)/B106</f>
        <v>-1.3824884792626706E-2</v>
      </c>
      <c r="E107">
        <f>C107-$D$3</f>
        <v>-7.5305458436484216E-3</v>
      </c>
      <c r="F107">
        <f>E107^2</f>
        <v>5.6709120703290518E-5</v>
      </c>
      <c r="G107">
        <f>(E107-$D$3)^2</f>
        <v>1.5282074864299824E-6</v>
      </c>
      <c r="J107">
        <f>E107/$I$3</f>
        <v>-0.16974834874369957</v>
      </c>
      <c r="L107" s="36">
        <f>G107/$I$3</f>
        <v>3.4447794721022386E-5</v>
      </c>
      <c r="M107" s="7">
        <f>RANK(L107,$L$4:$L$126)</f>
        <v>120</v>
      </c>
      <c r="N107" s="7">
        <f>L107</f>
        <v>3.4447794721022386E-5</v>
      </c>
      <c r="O107" s="7">
        <f>RANK(N107,$N$4:$N$126)</f>
        <v>120</v>
      </c>
      <c r="P107" s="7">
        <v>104</v>
      </c>
      <c r="Q107" s="7">
        <f>M107/(COUNT($M$4:$M$126)+1)-0.5</f>
        <v>0.467741935483871</v>
      </c>
      <c r="R107" s="7">
        <f>SUM($Q$4:Q107)/P107</f>
        <v>1.1553970223325058E-2</v>
      </c>
      <c r="S107" s="7">
        <f>(P107/11)*R107^2</f>
        <v>1.2621272458031036E-3</v>
      </c>
      <c r="T107" s="7"/>
      <c r="U107" s="7">
        <f>O107/(COUNT($O$4:$O$126)+1)-0.5</f>
        <v>0.467741935483871</v>
      </c>
      <c r="V107" s="7">
        <f>SUM($U$4:U107)/P107</f>
        <v>1.1553970223325058E-2</v>
      </c>
      <c r="W107" s="7">
        <f>(P107/11)*V107^2</f>
        <v>1.2621272458031036E-3</v>
      </c>
      <c r="X107" s="7"/>
    </row>
    <row r="108" spans="1:24" x14ac:dyDescent="0.25">
      <c r="A108" s="4">
        <v>41668</v>
      </c>
      <c r="B108">
        <v>6.29</v>
      </c>
      <c r="C108">
        <f>(B108-B107)/B107</f>
        <v>-2.0249221183800608E-2</v>
      </c>
      <c r="E108">
        <f>C108-$D$3</f>
        <v>-1.3954882234822323E-2</v>
      </c>
      <c r="F108">
        <f>E108^2</f>
        <v>1.9473873818775966E-4</v>
      </c>
      <c r="G108">
        <f>(E108-$D$3)^2</f>
        <v>5.8683923434290176E-5</v>
      </c>
      <c r="J108">
        <f>E108/$I$3</f>
        <v>-0.31456129017152695</v>
      </c>
      <c r="L108" s="36">
        <f>G108/$I$3</f>
        <v>1.3228123575098343E-3</v>
      </c>
      <c r="M108" s="7">
        <f>RANK(L108,$L$4:$L$126)</f>
        <v>105</v>
      </c>
      <c r="N108" s="7">
        <f>L108</f>
        <v>1.3228123575098343E-3</v>
      </c>
      <c r="O108" s="7">
        <f>RANK(N108,$N$4:$N$126)</f>
        <v>105</v>
      </c>
      <c r="P108" s="7">
        <v>105</v>
      </c>
      <c r="Q108" s="7">
        <f>M108/(COUNT($M$4:$M$126)+1)-0.5</f>
        <v>0.34677419354838712</v>
      </c>
      <c r="R108" s="7">
        <f>SUM($Q$4:Q108)/P108</f>
        <v>1.4746543778801838E-2</v>
      </c>
      <c r="S108" s="7">
        <f>(P108/11)*R108^2</f>
        <v>2.0757598281011375E-3</v>
      </c>
      <c r="T108" s="7"/>
      <c r="U108" s="7">
        <f>O108/(COUNT($O$4:$O$126)+1)-0.5</f>
        <v>0.34677419354838712</v>
      </c>
      <c r="V108" s="7">
        <f>SUM($U$4:U108)/P108</f>
        <v>1.4746543778801838E-2</v>
      </c>
      <c r="W108" s="7">
        <f>(P108/11)*V108^2</f>
        <v>2.0757598281011375E-3</v>
      </c>
      <c r="X108" s="7"/>
    </row>
    <row r="109" spans="1:24" x14ac:dyDescent="0.25">
      <c r="A109" s="4">
        <v>41669</v>
      </c>
      <c r="B109">
        <v>5.77</v>
      </c>
      <c r="C109">
        <f>(B109-B108)/B108</f>
        <v>-8.2670906200318042E-2</v>
      </c>
      <c r="E109">
        <f>C109-$D$3</f>
        <v>-7.6376567251339761E-2</v>
      </c>
      <c r="F109">
        <f>E109^2</f>
        <v>5.8333800250984251E-3</v>
      </c>
      <c r="G109">
        <f>(E109-$D$3)^2</f>
        <v>4.9115187238243166E-3</v>
      </c>
      <c r="J109">
        <f>E109/$I$3</f>
        <v>-1.7216276804903987</v>
      </c>
      <c r="L109" s="36">
        <f>G109/$I$3</f>
        <v>0.11071205334951073</v>
      </c>
      <c r="M109" s="7">
        <f>RANK(L109,$L$4:$L$126)</f>
        <v>18</v>
      </c>
      <c r="N109" s="7">
        <f>L109</f>
        <v>0.11071205334951073</v>
      </c>
      <c r="O109" s="7">
        <f>RANK(N109,$N$4:$N$126)</f>
        <v>18</v>
      </c>
      <c r="P109" s="7">
        <v>106</v>
      </c>
      <c r="Q109" s="7">
        <f>M109/(COUNT($M$4:$M$126)+1)-0.5</f>
        <v>-0.35483870967741937</v>
      </c>
      <c r="R109" s="7">
        <f>SUM($Q$4:Q109)/P109</f>
        <v>1.1259890444309185E-2</v>
      </c>
      <c r="S109" s="7">
        <f>(P109/11)*R109^2</f>
        <v>1.2217476435174182E-3</v>
      </c>
      <c r="T109" s="7"/>
      <c r="U109" s="7">
        <f>O109/(COUNT($O$4:$O$126)+1)-0.5</f>
        <v>-0.35483870967741937</v>
      </c>
      <c r="V109" s="7">
        <f>SUM($U$4:U109)/P109</f>
        <v>1.1259890444309185E-2</v>
      </c>
      <c r="W109" s="7">
        <f>(P109/11)*V109^2</f>
        <v>1.2217476435174182E-3</v>
      </c>
      <c r="X109" s="7"/>
    </row>
    <row r="110" spans="1:24" x14ac:dyDescent="0.25">
      <c r="A110" s="4">
        <v>41670</v>
      </c>
      <c r="B110">
        <v>5.92</v>
      </c>
      <c r="C110">
        <f>(B110-B109)/B109</f>
        <v>2.5996533795493999E-2</v>
      </c>
      <c r="E110">
        <f>C110-$D$3</f>
        <v>3.2290872744472288E-2</v>
      </c>
      <c r="F110">
        <f>E110^2</f>
        <v>1.0427004625997033E-3</v>
      </c>
      <c r="G110">
        <f>(E110-$D$3)^2</f>
        <v>1.4888185614283945E-3</v>
      </c>
      <c r="J110">
        <f>E110/$I$3</f>
        <v>0.72787848871410588</v>
      </c>
      <c r="L110" s="36">
        <f>G110/$I$3</f>
        <v>3.3559916854446696E-2</v>
      </c>
      <c r="M110" s="7">
        <f>RANK(L110,$L$4:$L$126)</f>
        <v>45</v>
      </c>
      <c r="N110" s="7">
        <f>L110</f>
        <v>3.3559916854446696E-2</v>
      </c>
      <c r="O110" s="7">
        <f>RANK(N110,$N$4:$N$126)</f>
        <v>45</v>
      </c>
      <c r="P110" s="7">
        <v>107</v>
      </c>
      <c r="Q110" s="7">
        <f>M110/(COUNT($M$4:$M$126)+1)-0.5</f>
        <v>-0.13709677419354838</v>
      </c>
      <c r="R110" s="7">
        <f>SUM($Q$4:Q110)/P110</f>
        <v>9.8733795598432254E-3</v>
      </c>
      <c r="S110" s="7">
        <f>(P110/11)*R110^2</f>
        <v>9.4824979643655534E-4</v>
      </c>
      <c r="T110" s="7"/>
      <c r="U110" s="7">
        <f>O110/(COUNT($O$4:$O$126)+1)-0.5</f>
        <v>-0.13709677419354838</v>
      </c>
      <c r="V110" s="7">
        <f>SUM($U$4:U110)/P110</f>
        <v>9.8733795598432254E-3</v>
      </c>
      <c r="W110" s="7">
        <f>(P110/11)*V110^2</f>
        <v>9.4824979643655534E-4</v>
      </c>
      <c r="X110" s="7"/>
    </row>
    <row r="111" spans="1:24" x14ac:dyDescent="0.25">
      <c r="A111" s="4">
        <v>41673</v>
      </c>
      <c r="B111">
        <v>5.68</v>
      </c>
      <c r="C111">
        <f>(B111-B110)/B110</f>
        <v>-4.0540540540540577E-2</v>
      </c>
      <c r="E111">
        <f>C111-$D$3</f>
        <v>-3.4246201591562289E-2</v>
      </c>
      <c r="F111">
        <f>E111^2</f>
        <v>1.1728023234499234E-3</v>
      </c>
      <c r="G111">
        <f>(E111-$D$3)^2</f>
        <v>7.8130662518988321E-4</v>
      </c>
      <c r="J111">
        <f>E111/$I$3</f>
        <v>-0.77195415732243122</v>
      </c>
      <c r="L111" s="36">
        <f>G111/$I$3</f>
        <v>1.7611672811255398E-2</v>
      </c>
      <c r="M111" s="7">
        <f>RANK(L111,$L$4:$L$126)</f>
        <v>57</v>
      </c>
      <c r="N111" s="7">
        <f>L111</f>
        <v>1.7611672811255398E-2</v>
      </c>
      <c r="O111" s="7">
        <f>RANK(N111,$N$4:$N$126)</f>
        <v>57</v>
      </c>
      <c r="P111" s="7">
        <v>108</v>
      </c>
      <c r="Q111" s="7">
        <f>M111/(COUNT($M$4:$M$126)+1)-0.5</f>
        <v>-4.032258064516131E-2</v>
      </c>
      <c r="R111" s="7">
        <f>SUM($Q$4:Q111)/P111</f>
        <v>9.4086021505376278E-3</v>
      </c>
      <c r="S111" s="7">
        <f>(P111/11)*R111^2</f>
        <v>8.6912307255699445E-4</v>
      </c>
      <c r="T111" s="7"/>
      <c r="U111" s="7">
        <f>O111/(COUNT($O$4:$O$126)+1)-0.5</f>
        <v>-4.032258064516131E-2</v>
      </c>
      <c r="V111" s="7">
        <f>SUM($U$4:U111)/P111</f>
        <v>9.4086021505376278E-3</v>
      </c>
      <c r="W111" s="7">
        <f>(P111/11)*V111^2</f>
        <v>8.6912307255699445E-4</v>
      </c>
      <c r="X111" s="7"/>
    </row>
    <row r="112" spans="1:24" x14ac:dyDescent="0.25">
      <c r="A112" s="4">
        <v>41674</v>
      </c>
      <c r="B112">
        <v>5.08</v>
      </c>
      <c r="C112">
        <f>(B112-B111)/B111</f>
        <v>-0.10563380281690135</v>
      </c>
      <c r="E112">
        <f>C112-$D$3</f>
        <v>-9.933946386792307E-2</v>
      </c>
      <c r="F112">
        <f>E112^2</f>
        <v>9.8683290815663929E-3</v>
      </c>
      <c r="G112">
        <f>(E112-$D$3)^2</f>
        <v>8.6573952711820404E-3</v>
      </c>
      <c r="J112">
        <f>E112/$I$3</f>
        <v>-2.2392413918955243</v>
      </c>
      <c r="L112" s="36">
        <f>G112/$I$3</f>
        <v>0.19514900808208593</v>
      </c>
      <c r="M112" s="7">
        <f>RANK(L112,$L$4:$L$126)</f>
        <v>8</v>
      </c>
      <c r="N112" s="7">
        <f>L112</f>
        <v>0.19514900808208593</v>
      </c>
      <c r="O112" s="7">
        <f>RANK(N112,$N$4:$N$126)</f>
        <v>8</v>
      </c>
      <c r="P112" s="7">
        <v>109</v>
      </c>
      <c r="Q112" s="7">
        <f>M112/(COUNT($M$4:$M$126)+1)-0.5</f>
        <v>-0.43548387096774194</v>
      </c>
      <c r="R112" s="7">
        <f>SUM($Q$4:Q112)/P112</f>
        <v>5.3270198283515762E-3</v>
      </c>
      <c r="S112" s="7">
        <f>(P112/11)*R112^2</f>
        <v>2.8119166249363116E-4</v>
      </c>
      <c r="T112" s="7"/>
      <c r="U112" s="7">
        <f>O112/(COUNT($O$4:$O$126)+1)-0.5</f>
        <v>-0.43548387096774194</v>
      </c>
      <c r="V112" s="7">
        <f>SUM($U$4:U112)/P112</f>
        <v>5.3270198283515762E-3</v>
      </c>
      <c r="W112" s="7">
        <f>(P112/11)*V112^2</f>
        <v>2.8119166249363116E-4</v>
      </c>
      <c r="X112" s="7"/>
    </row>
    <row r="113" spans="1:24" x14ac:dyDescent="0.25">
      <c r="A113" s="4">
        <v>41675</v>
      </c>
      <c r="B113">
        <v>5.22</v>
      </c>
      <c r="C113">
        <f>(B113-B112)/B112</f>
        <v>2.7559055118110173E-2</v>
      </c>
      <c r="E113">
        <f>C113-$D$3</f>
        <v>3.3853394067088455E-2</v>
      </c>
      <c r="F113">
        <f>E113^2</f>
        <v>1.1460522898615799E-3</v>
      </c>
      <c r="G113">
        <f>(E113-$D$3)^2</f>
        <v>1.6118404663293751E-3</v>
      </c>
      <c r="J113">
        <f>E113/$I$3</f>
        <v>0.76309976216463893</v>
      </c>
      <c r="L113" s="36">
        <f>G113/$I$3</f>
        <v>3.6332991429626309E-2</v>
      </c>
      <c r="M113" s="7">
        <f>RANK(L113,$L$4:$L$126)</f>
        <v>43</v>
      </c>
      <c r="N113" s="7">
        <f>L113</f>
        <v>3.6332991429626309E-2</v>
      </c>
      <c r="O113" s="7">
        <f>RANK(N113,$N$4:$N$126)</f>
        <v>43</v>
      </c>
      <c r="P113" s="7">
        <v>110</v>
      </c>
      <c r="Q113" s="7">
        <f>M113/(COUNT($M$4:$M$126)+1)-0.5</f>
        <v>-0.15322580645161288</v>
      </c>
      <c r="R113" s="7">
        <f>SUM($Q$4:Q113)/P113</f>
        <v>3.8856304985337179E-3</v>
      </c>
      <c r="S113" s="7">
        <f>(P113/11)*R113^2</f>
        <v>1.509812437113539E-4</v>
      </c>
      <c r="T113" s="7"/>
      <c r="U113" s="7">
        <f>O113/(COUNT($O$4:$O$126)+1)-0.5</f>
        <v>-0.15322580645161288</v>
      </c>
      <c r="V113" s="7">
        <f>SUM($U$4:U113)/P113</f>
        <v>3.8856304985337179E-3</v>
      </c>
      <c r="W113" s="7">
        <f>(P113/11)*V113^2</f>
        <v>1.509812437113539E-4</v>
      </c>
      <c r="X113" s="7"/>
    </row>
    <row r="114" spans="1:24" x14ac:dyDescent="0.25">
      <c r="A114" s="4">
        <v>41676</v>
      </c>
      <c r="B114">
        <v>5.66</v>
      </c>
      <c r="C114">
        <f>(B114-B113)/B113</f>
        <v>8.4291187739463674E-2</v>
      </c>
      <c r="E114">
        <f>C114-$D$3</f>
        <v>9.0585526688441956E-2</v>
      </c>
      <c r="F114">
        <f>E114^2</f>
        <v>8.2057376454224302E-3</v>
      </c>
      <c r="G114">
        <f>(E114-$D$3)^2</f>
        <v>9.3857083659245992E-3</v>
      </c>
      <c r="J114">
        <f>E114/$I$3</f>
        <v>2.0419162029815858</v>
      </c>
      <c r="L114" s="36">
        <f>G114/$I$3</f>
        <v>0.21156613743337163</v>
      </c>
      <c r="M114" s="7">
        <f>RANK(L114,$L$4:$L$126)</f>
        <v>6</v>
      </c>
      <c r="N114" s="7">
        <f>L114</f>
        <v>0.21156613743337163</v>
      </c>
      <c r="O114" s="7">
        <f>RANK(N114,$N$4:$N$126)</f>
        <v>6</v>
      </c>
      <c r="P114" s="7">
        <v>111</v>
      </c>
      <c r="Q114" s="7">
        <f>M114/(COUNT($M$4:$M$126)+1)-0.5</f>
        <v>-0.45161290322580644</v>
      </c>
      <c r="R114" s="7">
        <f>SUM($Q$4:Q114)/P114</f>
        <v>-2.1795989537925651E-4</v>
      </c>
      <c r="S114" s="7">
        <f>(P114/11)*R114^2</f>
        <v>4.7938393411861328E-7</v>
      </c>
      <c r="T114" s="7"/>
      <c r="U114" s="7">
        <f>O114/(COUNT($O$4:$O$126)+1)-0.5</f>
        <v>-0.45161290322580644</v>
      </c>
      <c r="V114" s="7">
        <f>SUM($U$4:U114)/P114</f>
        <v>-2.1795989537925651E-4</v>
      </c>
      <c r="W114" s="7">
        <f>(P114/11)*V114^2</f>
        <v>4.7938393411861328E-7</v>
      </c>
      <c r="X114" s="7"/>
    </row>
    <row r="115" spans="1:24" x14ac:dyDescent="0.25">
      <c r="A115" s="4">
        <v>41677</v>
      </c>
      <c r="B115">
        <v>5.51</v>
      </c>
      <c r="C115">
        <f>(B115-B114)/B114</f>
        <v>-2.650176678445236E-2</v>
      </c>
      <c r="E115">
        <f>C115-$D$3</f>
        <v>-2.0207427835474075E-2</v>
      </c>
      <c r="F115">
        <f>E115^2</f>
        <v>4.0834013972589246E-4</v>
      </c>
      <c r="G115">
        <f>(E115-$D$3)^2</f>
        <v>1.9357404236353267E-4</v>
      </c>
      <c r="J115">
        <f>E115/$I$3</f>
        <v>-0.45550184258188281</v>
      </c>
      <c r="L115" s="36">
        <f>G115/$I$3</f>
        <v>4.3634119933772357E-3</v>
      </c>
      <c r="M115" s="7">
        <f>RANK(L115,$L$4:$L$126)</f>
        <v>90</v>
      </c>
      <c r="N115" s="7">
        <f>L115</f>
        <v>4.3634119933772357E-3</v>
      </c>
      <c r="O115" s="7">
        <f>RANK(N115,$N$4:$N$126)</f>
        <v>90</v>
      </c>
      <c r="P115" s="7">
        <v>112</v>
      </c>
      <c r="Q115" s="7">
        <f>M115/(COUNT($M$4:$M$126)+1)-0.5</f>
        <v>0.22580645161290325</v>
      </c>
      <c r="R115" s="7">
        <f>SUM($Q$4:Q115)/P115</f>
        <v>1.8001152073732658E-3</v>
      </c>
      <c r="S115" s="7">
        <f>(P115/11)*R115^2</f>
        <v>3.2993313918131595E-5</v>
      </c>
      <c r="T115" s="7"/>
      <c r="U115" s="7">
        <f>O115/(COUNT($O$4:$O$126)+1)-0.5</f>
        <v>0.22580645161290325</v>
      </c>
      <c r="V115" s="7">
        <f>SUM($U$4:U115)/P115</f>
        <v>1.8001152073732658E-3</v>
      </c>
      <c r="W115" s="7">
        <f>(P115/11)*V115^2</f>
        <v>3.2993313918131595E-5</v>
      </c>
      <c r="X115" s="7"/>
    </row>
    <row r="116" spans="1:24" x14ac:dyDescent="0.25">
      <c r="A116" s="4">
        <v>41680</v>
      </c>
      <c r="B116">
        <v>5.71</v>
      </c>
      <c r="C116">
        <f>(B116-B115)/B115</f>
        <v>3.6297640653357569E-2</v>
      </c>
      <c r="E116">
        <f>C116-$D$3</f>
        <v>4.259197960233585E-2</v>
      </c>
      <c r="F116">
        <f>E116^2</f>
        <v>1.814076726445793E-3</v>
      </c>
      <c r="G116">
        <f>(E116-$D$3)^2</f>
        <v>2.3898721415005603E-3</v>
      </c>
      <c r="J116">
        <f>E116/$I$3</f>
        <v>0.96007890494682546</v>
      </c>
      <c r="L116" s="36">
        <f>G116/$I$3</f>
        <v>5.3870842585793978E-2</v>
      </c>
      <c r="M116" s="7">
        <f>RANK(L116,$L$4:$L$126)</f>
        <v>33</v>
      </c>
      <c r="N116" s="7">
        <f>L116</f>
        <v>5.3870842585793978E-2</v>
      </c>
      <c r="O116" s="7">
        <f>RANK(N116,$N$4:$N$126)</f>
        <v>33</v>
      </c>
      <c r="P116" s="7">
        <v>113</v>
      </c>
      <c r="Q116" s="7">
        <f>M116/(COUNT($M$4:$M$126)+1)-0.5</f>
        <v>-0.2338709677419355</v>
      </c>
      <c r="R116" s="7">
        <f>SUM($Q$4:Q116)/P116</f>
        <v>-2.8546959748787368E-4</v>
      </c>
      <c r="S116" s="7">
        <f>(P116/11)*R116^2</f>
        <v>8.3715424483249229E-7</v>
      </c>
      <c r="T116" s="7"/>
      <c r="U116" s="7">
        <f>O116/(COUNT($O$4:$O$126)+1)-0.5</f>
        <v>-0.2338709677419355</v>
      </c>
      <c r="V116" s="7">
        <f>SUM($U$4:U116)/P116</f>
        <v>-2.8546959748787368E-4</v>
      </c>
      <c r="W116" s="7">
        <f>(P116/11)*V116^2</f>
        <v>8.3715424483249229E-7</v>
      </c>
      <c r="X116" s="7"/>
    </row>
    <row r="117" spans="1:24" x14ac:dyDescent="0.25">
      <c r="A117" s="4">
        <v>41681</v>
      </c>
      <c r="B117">
        <v>5.99</v>
      </c>
      <c r="C117">
        <f>(B117-B116)/B116</f>
        <v>4.9036777583187433E-2</v>
      </c>
      <c r="E117">
        <f>C117-$D$3</f>
        <v>5.5331116532165714E-2</v>
      </c>
      <c r="F117">
        <f>E117^2</f>
        <v>3.061532456696102E-3</v>
      </c>
      <c r="G117">
        <f>(E117-$D$3)^2</f>
        <v>3.7976967632584605E-3</v>
      </c>
      <c r="J117">
        <f>E117/$I$3</f>
        <v>1.2472357064796653</v>
      </c>
      <c r="L117" s="36">
        <f>G117/$I$3</f>
        <v>8.5605050148674602E-2</v>
      </c>
      <c r="M117" s="7">
        <f>RANK(L117,$L$4:$L$126)</f>
        <v>22</v>
      </c>
      <c r="N117" s="7">
        <f>L117</f>
        <v>8.5605050148674602E-2</v>
      </c>
      <c r="O117" s="7">
        <f>RANK(N117,$N$4:$N$126)</f>
        <v>22</v>
      </c>
      <c r="P117" s="7">
        <v>114</v>
      </c>
      <c r="Q117" s="7">
        <f>M117/(COUNT($M$4:$M$126)+1)-0.5</f>
        <v>-0.32258064516129031</v>
      </c>
      <c r="R117" s="7">
        <f>SUM($Q$4:Q117)/P117</f>
        <v>-3.1126202603282459E-3</v>
      </c>
      <c r="S117" s="7">
        <f>(P117/11)*R117^2</f>
        <v>1.0040710517187909E-4</v>
      </c>
      <c r="T117" s="7"/>
      <c r="U117" s="7">
        <f>O117/(COUNT($O$4:$O$126)+1)-0.5</f>
        <v>-0.32258064516129031</v>
      </c>
      <c r="V117" s="7">
        <f>SUM($U$4:U117)/P117</f>
        <v>-3.1126202603282459E-3</v>
      </c>
      <c r="W117" s="7">
        <f>(P117/11)*V117^2</f>
        <v>1.0040710517187909E-4</v>
      </c>
      <c r="X117" s="7"/>
    </row>
    <row r="118" spans="1:24" x14ac:dyDescent="0.25">
      <c r="A118" s="4">
        <v>41682</v>
      </c>
      <c r="B118">
        <v>5.96</v>
      </c>
      <c r="C118">
        <f>(B118-B117)/B117</f>
        <v>-5.0083472454090566E-3</v>
      </c>
      <c r="E118">
        <f>C118-$D$3</f>
        <v>1.2859917035692283E-3</v>
      </c>
      <c r="F118">
        <f>E118^2</f>
        <v>1.6537746616488859E-6</v>
      </c>
      <c r="G118">
        <f>(E118-$D$3)^2</f>
        <v>5.7461412801951405E-5</v>
      </c>
      <c r="J118">
        <f>E118/$I$3</f>
        <v>2.8987934302676453E-2</v>
      </c>
      <c r="L118" s="36">
        <f>G118/$I$3</f>
        <v>1.2952553695477792E-3</v>
      </c>
      <c r="M118" s="7">
        <f>RANK(L118,$L$4:$L$126)</f>
        <v>106</v>
      </c>
      <c r="N118" s="7">
        <f>L118</f>
        <v>1.2952553695477792E-3</v>
      </c>
      <c r="O118" s="7">
        <f>RANK(N118,$N$4:$N$126)</f>
        <v>106</v>
      </c>
      <c r="P118" s="7">
        <v>115</v>
      </c>
      <c r="Q118" s="7">
        <f>M118/(COUNT($M$4:$M$126)+1)-0.5</f>
        <v>0.35483870967741937</v>
      </c>
      <c r="R118" s="7">
        <f>SUM($Q$4:Q118)/P118</f>
        <v>-5.7924679545660338E-18</v>
      </c>
      <c r="S118" s="7">
        <f>(P118/11)*R118^2</f>
        <v>3.5077807050341433E-34</v>
      </c>
      <c r="T118" s="7"/>
      <c r="U118" s="7">
        <f>O118/(COUNT($O$4:$O$126)+1)-0.5</f>
        <v>0.35483870967741937</v>
      </c>
      <c r="V118" s="7">
        <f>SUM($U$4:U118)/P118</f>
        <v>-5.7924679545660338E-18</v>
      </c>
      <c r="W118" s="7">
        <f>(P118/11)*V118^2</f>
        <v>3.5077807050341433E-34</v>
      </c>
      <c r="X118" s="7"/>
    </row>
    <row r="119" spans="1:24" x14ac:dyDescent="0.25">
      <c r="A119" s="4">
        <v>41683</v>
      </c>
      <c r="B119">
        <v>5.99</v>
      </c>
      <c r="C119">
        <f>(B119-B118)/B118</f>
        <v>5.0335570469799079E-3</v>
      </c>
      <c r="E119">
        <f>C119-$D$3</f>
        <v>1.1327895995958192E-2</v>
      </c>
      <c r="F119">
        <f>E119^2</f>
        <v>1.2832122769524564E-4</v>
      </c>
      <c r="G119">
        <f>(E119-$D$3)^2</f>
        <v>3.105431644545403E-4</v>
      </c>
      <c r="J119">
        <f>E119/$I$3</f>
        <v>0.25534558582843186</v>
      </c>
      <c r="L119" s="36">
        <f>G119/$I$3</f>
        <v>7.0000489306180523E-3</v>
      </c>
      <c r="M119" s="7">
        <f>RANK(L119,$L$4:$L$126)</f>
        <v>78</v>
      </c>
      <c r="N119" s="7">
        <f>L119</f>
        <v>7.0000489306180523E-3</v>
      </c>
      <c r="O119" s="7">
        <f>RANK(N119,$N$4:$N$126)</f>
        <v>78</v>
      </c>
      <c r="P119" s="7">
        <v>116</v>
      </c>
      <c r="Q119" s="7">
        <f>M119/(COUNT($M$4:$M$126)+1)-0.5</f>
        <v>0.12903225806451613</v>
      </c>
      <c r="R119" s="7">
        <f>SUM($Q$4:Q119)/P119</f>
        <v>1.1123470522803056E-3</v>
      </c>
      <c r="S119" s="7">
        <f>(P119/11)*R119^2</f>
        <v>1.3048059264285039E-5</v>
      </c>
      <c r="T119" s="7"/>
      <c r="U119" s="7">
        <f>O119/(COUNT($O$4:$O$126)+1)-0.5</f>
        <v>0.12903225806451613</v>
      </c>
      <c r="V119" s="7">
        <f>SUM($U$4:U119)/P119</f>
        <v>1.1123470522803056E-3</v>
      </c>
      <c r="W119" s="7">
        <f>(P119/11)*V119^2</f>
        <v>1.3048059264285039E-5</v>
      </c>
      <c r="X119" s="7"/>
    </row>
    <row r="120" spans="1:24" x14ac:dyDescent="0.25">
      <c r="A120" s="4">
        <v>41684</v>
      </c>
      <c r="B120">
        <v>6.14</v>
      </c>
      <c r="C120">
        <f>(B120-B119)/B119</f>
        <v>2.5041736227044985E-2</v>
      </c>
      <c r="E120">
        <f>C120-$D$3</f>
        <v>3.133607517602327E-2</v>
      </c>
      <c r="F120">
        <f>E120^2</f>
        <v>9.8194960743738183E-4</v>
      </c>
      <c r="G120">
        <f>(E120-$D$3)^2</f>
        <v>1.4160480672191164E-3</v>
      </c>
      <c r="J120">
        <f>E120/$I$3</f>
        <v>0.70635610321990949</v>
      </c>
      <c r="L120" s="36">
        <f>G120/$I$3</f>
        <v>3.1919574774900546E-2</v>
      </c>
      <c r="M120" s="7">
        <f>RANK(L120,$L$4:$L$126)</f>
        <v>47</v>
      </c>
      <c r="N120" s="7">
        <f>L120</f>
        <v>3.1919574774900546E-2</v>
      </c>
      <c r="O120" s="7">
        <f>RANK(N120,$N$4:$N$126)</f>
        <v>47</v>
      </c>
      <c r="P120" s="7">
        <v>117</v>
      </c>
      <c r="Q120" s="7">
        <f>M120/(COUNT($M$4:$M$126)+1)-0.5</f>
        <v>-0.12096774193548387</v>
      </c>
      <c r="R120" s="7">
        <f>SUM($Q$4:Q120)/P120</f>
        <v>6.8927488282321232E-5</v>
      </c>
      <c r="S120" s="7">
        <f>(P120/11)*R120^2</f>
        <v>5.0533349180583198E-8</v>
      </c>
      <c r="T120" s="7"/>
      <c r="U120" s="7">
        <f>O120/(COUNT($O$4:$O$126)+1)-0.5</f>
        <v>-0.12096774193548387</v>
      </c>
      <c r="V120" s="7">
        <f>SUM($U$4:U120)/P120</f>
        <v>6.8927488282321232E-5</v>
      </c>
      <c r="W120" s="7">
        <f>(P120/11)*V120^2</f>
        <v>5.0533349180583198E-8</v>
      </c>
      <c r="X120" s="7"/>
    </row>
    <row r="121" spans="1:24" x14ac:dyDescent="0.25">
      <c r="A121" s="4">
        <v>41688</v>
      </c>
      <c r="B121">
        <v>6.11</v>
      </c>
      <c r="C121">
        <f>(B121-B120)/B120</f>
        <v>-4.8859934853419159E-3</v>
      </c>
      <c r="E121">
        <f>C121-$D$3</f>
        <v>1.408345463636369E-3</v>
      </c>
      <c r="F121">
        <f>E121^2</f>
        <v>1.983436944945139E-6</v>
      </c>
      <c r="G121">
        <f>(E121-$D$3)^2</f>
        <v>5.9331347160336751E-5</v>
      </c>
      <c r="J121">
        <f>E121/$I$3</f>
        <v>3.1745948019769439E-2</v>
      </c>
      <c r="L121" s="36">
        <f>G121/$I$3</f>
        <v>1.3374061347360352E-3</v>
      </c>
      <c r="M121" s="7">
        <f>RANK(L121,$L$4:$L$126)</f>
        <v>104</v>
      </c>
      <c r="N121" s="7">
        <f>L121</f>
        <v>1.3374061347360352E-3</v>
      </c>
      <c r="O121" s="7">
        <f>RANK(N121,$N$4:$N$126)</f>
        <v>104</v>
      </c>
      <c r="P121" s="7">
        <v>118</v>
      </c>
      <c r="Q121" s="7">
        <f>M121/(COUNT($M$4:$M$126)+1)-0.5</f>
        <v>0.33870967741935487</v>
      </c>
      <c r="R121" s="7">
        <f>SUM($Q$4:Q121)/P121</f>
        <v>2.9387643521049701E-3</v>
      </c>
      <c r="S121" s="7">
        <f>(P121/11)*R121^2</f>
        <v>9.2644330748177045E-5</v>
      </c>
      <c r="T121" s="7"/>
      <c r="U121" s="7">
        <f>O121/(COUNT($O$4:$O$126)+1)-0.5</f>
        <v>0.33870967741935487</v>
      </c>
      <c r="V121" s="7">
        <f>SUM($U$4:U121)/P121</f>
        <v>2.9387643521049701E-3</v>
      </c>
      <c r="W121" s="7">
        <f>(P121/11)*V121^2</f>
        <v>9.2644330748177045E-5</v>
      </c>
      <c r="X121" s="7"/>
    </row>
    <row r="122" spans="1:24" x14ac:dyDescent="0.25">
      <c r="A122" s="4">
        <v>41689</v>
      </c>
      <c r="B122">
        <v>6</v>
      </c>
      <c r="C122">
        <f>(B122-B121)/B121</f>
        <v>-1.8003273322422311E-2</v>
      </c>
      <c r="E122">
        <f>C122-$D$3</f>
        <v>-1.1708934373444026E-2</v>
      </c>
      <c r="F122">
        <f>E122^2</f>
        <v>1.3709914416161907E-4</v>
      </c>
      <c r="G122">
        <f>(E122-$D$3)^2</f>
        <v>2.9317843610645344E-5</v>
      </c>
      <c r="J122">
        <f>E122/$I$3</f>
        <v>-0.26393468902614409</v>
      </c>
      <c r="L122" s="36">
        <f>G122/$I$3</f>
        <v>6.6086252510242532E-4</v>
      </c>
      <c r="M122" s="7">
        <f>RANK(L122,$L$4:$L$126)</f>
        <v>111</v>
      </c>
      <c r="N122" s="7">
        <f>L122</f>
        <v>6.6086252510242532E-4</v>
      </c>
      <c r="O122" s="7">
        <f>RANK(N122,$N$4:$N$126)</f>
        <v>111</v>
      </c>
      <c r="P122" s="7">
        <v>119</v>
      </c>
      <c r="Q122" s="7">
        <f>M122/(COUNT($M$4:$M$126)+1)-0.5</f>
        <v>0.39516129032258063</v>
      </c>
      <c r="R122" s="7">
        <f>SUM($Q$4:Q122)/P122</f>
        <v>6.2347519653022446E-3</v>
      </c>
      <c r="S122" s="7">
        <f>(P122/11)*R122^2</f>
        <v>4.2052579238108944E-4</v>
      </c>
      <c r="T122" s="7"/>
      <c r="U122" s="7">
        <f>O122/(COUNT($O$4:$O$126)+1)-0.5</f>
        <v>0.39516129032258063</v>
      </c>
      <c r="V122" s="7">
        <f>SUM($U$4:U122)/P122</f>
        <v>6.2347519653022446E-3</v>
      </c>
      <c r="W122" s="7">
        <f>(P122/11)*V122^2</f>
        <v>4.2052579238108944E-4</v>
      </c>
      <c r="X122" s="7"/>
    </row>
    <row r="123" spans="1:24" x14ac:dyDescent="0.25">
      <c r="A123" s="4">
        <v>41690</v>
      </c>
      <c r="B123">
        <v>5.65</v>
      </c>
      <c r="C123">
        <f>(B123-B122)/B122</f>
        <v>-5.8333333333333272E-2</v>
      </c>
      <c r="E123">
        <f>C123-$D$3</f>
        <v>-5.2038994384354983E-2</v>
      </c>
      <c r="F123">
        <f>E123^2</f>
        <v>2.7080569365349294E-3</v>
      </c>
      <c r="G123">
        <f>(E123-$D$3)^2</f>
        <v>2.0925735009013394E-3</v>
      </c>
      <c r="J123">
        <f>E123/$I$3</f>
        <v>-1.173026969150913</v>
      </c>
      <c r="L123" s="36">
        <f>G123/$I$3</f>
        <v>4.7169342538751644E-2</v>
      </c>
      <c r="M123" s="7">
        <f>RANK(L123,$L$4:$L$126)</f>
        <v>37</v>
      </c>
      <c r="N123" s="7">
        <f>L123</f>
        <v>4.7169342538751644E-2</v>
      </c>
      <c r="O123" s="7">
        <f>RANK(N123,$N$4:$N$126)</f>
        <v>37</v>
      </c>
      <c r="P123" s="7">
        <v>120</v>
      </c>
      <c r="Q123" s="7">
        <f>M123/(COUNT($M$4:$M$126)+1)-0.5</f>
        <v>-0.20161290322580644</v>
      </c>
      <c r="R123" s="7">
        <f>SUM($Q$4:Q123)/P123</f>
        <v>4.5026881720430052E-3</v>
      </c>
      <c r="S123" s="7">
        <f>(P123/11)*R123^2</f>
        <v>2.211730993598834E-4</v>
      </c>
      <c r="T123" s="7"/>
      <c r="U123" s="7">
        <f>O123/(COUNT($O$4:$O$126)+1)-0.5</f>
        <v>-0.20161290322580644</v>
      </c>
      <c r="V123" s="7">
        <f>SUM($U$4:U123)/P123</f>
        <v>4.5026881720430052E-3</v>
      </c>
      <c r="W123" s="7">
        <f>(P123/11)*V123^2</f>
        <v>2.211730993598834E-4</v>
      </c>
      <c r="X123" s="7"/>
    </row>
    <row r="124" spans="1:24" x14ac:dyDescent="0.25">
      <c r="A124" s="4">
        <v>41691</v>
      </c>
      <c r="B124">
        <v>5.64</v>
      </c>
      <c r="C124">
        <f>(B124-B123)/B123</f>
        <v>-1.7699115044248982E-3</v>
      </c>
      <c r="E124">
        <f>C124-$D$3</f>
        <v>4.5244274445533864E-3</v>
      </c>
      <c r="F124">
        <f>E124^2</f>
        <v>2.0470443701027887E-5</v>
      </c>
      <c r="G124">
        <f>(E124-$D$3)^2</f>
        <v>1.1704570627781029E-4</v>
      </c>
      <c r="J124">
        <f>E124/$I$3</f>
        <v>0.10198650983200494</v>
      </c>
      <c r="L124" s="36">
        <f>G124/$I$3</f>
        <v>2.6383632449374353E-3</v>
      </c>
      <c r="M124" s="7">
        <f>RANK(L124,$L$4:$L$126)</f>
        <v>94</v>
      </c>
      <c r="N124" s="7">
        <f>L124</f>
        <v>2.6383632449374353E-3</v>
      </c>
      <c r="O124" s="7">
        <f>RANK(N124,$N$4:$N$126)</f>
        <v>94</v>
      </c>
      <c r="P124" s="7">
        <v>121</v>
      </c>
      <c r="Q124" s="7">
        <f>M124/(COUNT($M$4:$M$126)+1)-0.5</f>
        <v>0.25806451612903225</v>
      </c>
      <c r="R124" s="7">
        <f>SUM($Q$4:Q124)/P124</f>
        <v>6.5982404692082053E-3</v>
      </c>
      <c r="S124" s="7">
        <f>(P124/11)*R124^2</f>
        <v>4.7890455018446612E-4</v>
      </c>
      <c r="T124" s="7"/>
      <c r="U124" s="7">
        <f>O124/(COUNT($O$4:$O$126)+1)-0.5</f>
        <v>0.25806451612903225</v>
      </c>
      <c r="V124" s="7">
        <f>SUM($U$4:U124)/P124</f>
        <v>6.5982404692082053E-3</v>
      </c>
      <c r="W124" s="7">
        <f>(P124/11)*V124^2</f>
        <v>4.7890455018446612E-4</v>
      </c>
      <c r="X124" s="7"/>
    </row>
    <row r="125" spans="1:24" s="27" customFormat="1" x14ac:dyDescent="0.25">
      <c r="A125" s="26">
        <v>41694</v>
      </c>
      <c r="B125" s="27">
        <v>5.23</v>
      </c>
      <c r="C125" s="27">
        <f>(B125-B124)/B124</f>
        <v>-7.2695035460992777E-2</v>
      </c>
      <c r="E125" s="27">
        <f>C125-$D$3</f>
        <v>-6.6400696512014495E-2</v>
      </c>
      <c r="F125">
        <f>E125^2</f>
        <v>4.4090524972806543E-3</v>
      </c>
      <c r="G125" s="27">
        <f>(E125-$D$3)^2</f>
        <v>3.6127742194955606E-3</v>
      </c>
      <c r="J125" s="27">
        <f>E125/$I$3</f>
        <v>-1.4967585115828981</v>
      </c>
      <c r="L125" s="32">
        <f>G125/$I$3</f>
        <v>8.1436654244715967E-2</v>
      </c>
      <c r="M125" s="27">
        <f>RANK(L125,$L$4:$L$126)</f>
        <v>24</v>
      </c>
      <c r="N125" s="27">
        <f>L125</f>
        <v>8.1436654244715967E-2</v>
      </c>
      <c r="O125" s="27">
        <f>RANK(N125,$N$4:$N$126)</f>
        <v>24</v>
      </c>
      <c r="P125" s="7">
        <v>122</v>
      </c>
      <c r="Q125" s="27">
        <f>M125/(COUNT($M$4:$M$126)+1)-0.5</f>
        <v>-0.30645161290322581</v>
      </c>
      <c r="R125" s="7">
        <f>SUM($Q$4:Q125)/P125</f>
        <v>4.0322580645161228E-3</v>
      </c>
      <c r="S125" s="7">
        <f>(P125/11)*R125^2</f>
        <v>1.8032825655094073E-4</v>
      </c>
      <c r="U125" s="27">
        <f>O125/(COUNT($O$4:$O$126)+1)-0.5</f>
        <v>-0.30645161290322581</v>
      </c>
      <c r="V125" s="7">
        <f>SUM($U$4:U125)/P125</f>
        <v>4.0322580645161228E-3</v>
      </c>
      <c r="W125" s="7">
        <f>(P125/11)*V125^2</f>
        <v>1.8032825655094073E-4</v>
      </c>
    </row>
    <row r="126" spans="1:24" ht="15.75" thickBot="1" x14ac:dyDescent="0.3">
      <c r="A126" s="4">
        <v>41695</v>
      </c>
      <c r="B126">
        <v>5.63</v>
      </c>
      <c r="C126">
        <f>(B126-B125)/B125</f>
        <v>7.6481835564053427E-2</v>
      </c>
      <c r="E126">
        <f>C126-$D$3</f>
        <v>8.2776174513031708E-2</v>
      </c>
      <c r="F126">
        <f>E126^2</f>
        <v>6.8518950670118798E-3</v>
      </c>
      <c r="G126">
        <f>(E126-$D$3)^2</f>
        <v>7.9335563683861025E-3</v>
      </c>
      <c r="J126">
        <f>E126/$I$3</f>
        <v>1.8658831950088646</v>
      </c>
      <c r="K126" s="20" t="s">
        <v>67</v>
      </c>
      <c r="L126" s="44">
        <f>'[1]Mean Adj Return'!$H$19</f>
        <v>1.1101297451050587</v>
      </c>
      <c r="M126" s="13">
        <f>RANK(L126,$L$4:$L$126)</f>
        <v>1</v>
      </c>
      <c r="N126" s="7">
        <f>'[1]Mean Adj Return'!$H$20</f>
        <v>2.6513354260829995</v>
      </c>
      <c r="O126" s="10">
        <f>RANK(N126,$N$4:$N$126)</f>
        <v>1</v>
      </c>
      <c r="P126" s="7">
        <v>123</v>
      </c>
      <c r="Q126" s="7">
        <f>M126/(COUNT($M$4:$M$126)+1)-0.5</f>
        <v>-0.49193548387096775</v>
      </c>
      <c r="R126" s="7">
        <f>SUM($Q$4:Q126)/P126</f>
        <v>-5.8670322439540796E-18</v>
      </c>
      <c r="S126" s="7">
        <f>(P126/11)*R126^2</f>
        <v>3.8490129856785561E-34</v>
      </c>
      <c r="T126" s="7" t="s">
        <v>74</v>
      </c>
      <c r="U126" s="7">
        <f>O126/(COUNT($O$4:$O$126)+1)-0.5</f>
        <v>-0.49193548387096775</v>
      </c>
      <c r="V126" s="7">
        <f>SUM($U$4:U126)/P126</f>
        <v>-5.8670322439540796E-18</v>
      </c>
      <c r="W126" s="7">
        <f>(P126/11)*V126^2</f>
        <v>3.8490129856785561E-34</v>
      </c>
      <c r="X126" s="7" t="s">
        <v>74</v>
      </c>
    </row>
    <row r="127" spans="1:24" x14ac:dyDescent="0.25">
      <c r="A127" s="4">
        <v>41696</v>
      </c>
      <c r="B127">
        <v>5.96</v>
      </c>
      <c r="C127">
        <f>(B127-B126)/B126</f>
        <v>5.8614564831261116E-2</v>
      </c>
      <c r="E127">
        <f>C127-$D$3</f>
        <v>6.4908903780239405E-2</v>
      </c>
      <c r="F127">
        <f>E127^2</f>
        <v>4.2131657899523774E-3</v>
      </c>
      <c r="G127">
        <f>(E127-$D$3)^2</f>
        <v>5.0699017751558917E-3</v>
      </c>
      <c r="J127">
        <f>E127/$I$3</f>
        <v>1.4631315530404096</v>
      </c>
      <c r="L127" s="23"/>
      <c r="M127" s="7"/>
      <c r="N127" s="7"/>
      <c r="O127" s="7"/>
      <c r="P127" s="7"/>
      <c r="Q127" s="7"/>
      <c r="R127" s="7"/>
      <c r="S127" s="11">
        <f>SUM(S4:S126)</f>
        <v>0.71820677153895529</v>
      </c>
      <c r="T127" s="7">
        <f>SQRT(S127/P126)</f>
        <v>7.6413869444009574E-2</v>
      </c>
      <c r="U127" s="7"/>
      <c r="V127" s="7"/>
      <c r="W127" s="11">
        <f>SUM(W4:W126)</f>
        <v>0.71820677153895529</v>
      </c>
      <c r="X127" s="7">
        <f>SQRT(W127/P126)</f>
        <v>7.6413869444009574E-2</v>
      </c>
    </row>
    <row r="128" spans="1:24" x14ac:dyDescent="0.25">
      <c r="A128" s="4">
        <v>41697</v>
      </c>
      <c r="B128">
        <v>7.47</v>
      </c>
      <c r="C128">
        <f>(B128-B127)/B127</f>
        <v>0.25335570469798652</v>
      </c>
      <c r="E128">
        <f>C128-$D$3</f>
        <v>0.25965004364696481</v>
      </c>
      <c r="F128">
        <f>E128^2</f>
        <v>6.7418145165870733E-2</v>
      </c>
      <c r="G128">
        <f>(E128-$D$3)^2</f>
        <v>7.0726414634337362E-2</v>
      </c>
      <c r="J128">
        <f>E128/$I$3</f>
        <v>5.8528514500016806</v>
      </c>
      <c r="L128" s="23"/>
      <c r="M128" s="7"/>
      <c r="N128" s="7"/>
      <c r="O128" s="7"/>
      <c r="P128" s="7"/>
      <c r="Q128" s="7"/>
      <c r="R128" s="7"/>
      <c r="S128" s="7"/>
      <c r="T128" s="7"/>
      <c r="U128" s="7"/>
      <c r="V128" s="11"/>
      <c r="W128" s="7"/>
      <c r="X128" s="7"/>
    </row>
    <row r="129" spans="1:24" x14ac:dyDescent="0.25">
      <c r="A129" s="4">
        <v>41698</v>
      </c>
      <c r="B129">
        <v>7.28</v>
      </c>
      <c r="C129">
        <f>(B129-B128)/B128</f>
        <v>-2.5435073627844647E-2</v>
      </c>
      <c r="E129">
        <f>C129-$D$3</f>
        <v>-1.9140734678866362E-2</v>
      </c>
      <c r="F129">
        <f>E129^2</f>
        <v>3.6636772404675738E-4</v>
      </c>
      <c r="G129">
        <f>(E129-$D$3)^2</f>
        <v>1.6502988324888662E-4</v>
      </c>
      <c r="J129">
        <f>E129/$I$3</f>
        <v>-0.43145718423841289</v>
      </c>
      <c r="L129" s="23"/>
      <c r="M129" s="7"/>
      <c r="N129" s="7"/>
      <c r="O129" s="7"/>
      <c r="P129" s="7"/>
      <c r="Q129" s="7" t="s">
        <v>71</v>
      </c>
      <c r="R129" s="7">
        <f>R126</f>
        <v>-5.8670322439540796E-18</v>
      </c>
      <c r="S129" s="7"/>
      <c r="T129" s="7"/>
      <c r="U129" s="7" t="s">
        <v>71</v>
      </c>
      <c r="V129" s="7">
        <f>V126</f>
        <v>-5.8670322439540796E-18</v>
      </c>
      <c r="W129" s="7"/>
      <c r="X129" s="7"/>
    </row>
    <row r="130" spans="1:24" x14ac:dyDescent="0.25">
      <c r="A130" s="4">
        <v>41701</v>
      </c>
      <c r="B130">
        <v>7.96</v>
      </c>
      <c r="C130">
        <f>(B130-B129)/B129</f>
        <v>9.3406593406593366E-2</v>
      </c>
      <c r="E130">
        <f>C130-$D$3</f>
        <v>9.9700932355571648E-2</v>
      </c>
      <c r="F130">
        <f>E130^2</f>
        <v>9.940275912570273E-3</v>
      </c>
      <c r="G130">
        <f>(E130-$D$3)^2</f>
        <v>1.1234997538925146E-2</v>
      </c>
      <c r="H130" s="7"/>
      <c r="I130" s="7"/>
      <c r="J130">
        <f>E130/$I$3</f>
        <v>2.2473893641906511</v>
      </c>
      <c r="K130" s="7"/>
      <c r="L130" s="23"/>
      <c r="M130" s="7"/>
      <c r="N130" s="7"/>
      <c r="O130" s="7"/>
      <c r="P130" s="7"/>
      <c r="Q130" s="7" t="s">
        <v>72</v>
      </c>
      <c r="R130" s="7">
        <f>S127</f>
        <v>0.71820677153895529</v>
      </c>
      <c r="S130" s="7"/>
      <c r="T130" s="7"/>
      <c r="U130" s="7" t="s">
        <v>72</v>
      </c>
      <c r="V130" s="7">
        <f>W127</f>
        <v>0.71820677153895529</v>
      </c>
      <c r="W130" s="7"/>
    </row>
    <row r="131" spans="1:24" x14ac:dyDescent="0.25">
      <c r="A131" s="4">
        <v>41702</v>
      </c>
      <c r="B131">
        <v>8.2899999999999991</v>
      </c>
      <c r="C131">
        <f>(B131-B130)/B130</f>
        <v>4.1457286432160699E-2</v>
      </c>
      <c r="E131">
        <f>C131-$D$3</f>
        <v>4.7751625381138987E-2</v>
      </c>
      <c r="F131">
        <f>E131^2</f>
        <v>2.2802177265406373E-3</v>
      </c>
      <c r="G131">
        <f>(E131-$D$3)^2</f>
        <v>2.920966260372308E-3</v>
      </c>
      <c r="H131" s="7"/>
      <c r="I131" s="7"/>
      <c r="J131">
        <f>E131/$I$3</f>
        <v>1.0763840665166144</v>
      </c>
      <c r="K131" s="7"/>
      <c r="L131" s="23"/>
      <c r="M131" s="7"/>
      <c r="N131" s="7"/>
      <c r="O131" s="7"/>
      <c r="P131" s="7"/>
      <c r="Q131" s="7" t="s">
        <v>73</v>
      </c>
      <c r="R131" s="7">
        <f>T127</f>
        <v>7.6413869444009574E-2</v>
      </c>
      <c r="S131" s="7"/>
      <c r="T131" s="7"/>
      <c r="U131" s="7" t="s">
        <v>73</v>
      </c>
      <c r="V131" s="7">
        <f>X127</f>
        <v>7.6413869444009574E-2</v>
      </c>
      <c r="W131" s="7"/>
    </row>
    <row r="132" spans="1:24" x14ac:dyDescent="0.25">
      <c r="A132" s="4">
        <v>41703</v>
      </c>
      <c r="B132">
        <v>8.3000000000000007</v>
      </c>
      <c r="C132">
        <f>(B132-B131)/B131</f>
        <v>1.206272617611769E-3</v>
      </c>
      <c r="E132">
        <f>C132-$D$3</f>
        <v>7.5006115665900534E-3</v>
      </c>
      <c r="F132">
        <f>E132^2</f>
        <v>5.6259173872864495E-5</v>
      </c>
      <c r="G132">
        <f>(E132-$D$3)^2</f>
        <v>1.9030065972697917E-4</v>
      </c>
      <c r="H132" s="7"/>
      <c r="I132" s="7"/>
      <c r="J132">
        <f>E132/$I$3</f>
        <v>0.16907359100276101</v>
      </c>
      <c r="K132" s="7"/>
      <c r="L132" s="23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4" x14ac:dyDescent="0.25">
      <c r="A133" s="4">
        <v>41704</v>
      </c>
      <c r="B133">
        <v>8.64</v>
      </c>
      <c r="C133">
        <f>(B133-B132)/B132</f>
        <v>4.0963855421686728E-2</v>
      </c>
      <c r="E133">
        <f>C133-$D$3</f>
        <v>4.7258194370665016E-2</v>
      </c>
      <c r="F133">
        <f>E133^2</f>
        <v>2.2333369351755544E-3</v>
      </c>
      <c r="G133">
        <f>(E133-$D$3)^2</f>
        <v>2.8678738249515055E-3</v>
      </c>
      <c r="H133" s="7"/>
      <c r="I133" s="7"/>
      <c r="J133">
        <f>E133/$I$3</f>
        <v>1.0652614864293373</v>
      </c>
      <c r="K133" s="7"/>
      <c r="L133" s="23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4" x14ac:dyDescent="0.25">
      <c r="A134" s="4">
        <v>41705</v>
      </c>
      <c r="B134">
        <v>8.68</v>
      </c>
      <c r="C134">
        <f>(B134-B133)/B133</f>
        <v>4.6296296296295305E-3</v>
      </c>
      <c r="E134">
        <f>C134-$D$3</f>
        <v>1.0923968578607815E-2</v>
      </c>
      <c r="F134">
        <f>E134^2</f>
        <v>1.1933308950641086E-4</v>
      </c>
      <c r="G134">
        <f>(E134-$D$3)^2</f>
        <v>2.9647011411452822E-4</v>
      </c>
      <c r="H134" s="7"/>
      <c r="I134" s="7"/>
      <c r="J134">
        <f>E134/$I$3</f>
        <v>0.24624053374706584</v>
      </c>
      <c r="K134" s="7"/>
      <c r="L134" s="23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4" x14ac:dyDescent="0.25">
      <c r="A135" s="4">
        <v>41708</v>
      </c>
      <c r="B135">
        <v>8.42</v>
      </c>
      <c r="C135">
        <f>(B135-B134)/B134</f>
        <v>-2.9953917050691222E-2</v>
      </c>
      <c r="E135">
        <f>C135-$D$3</f>
        <v>-2.3659578101712937E-2</v>
      </c>
      <c r="F135">
        <f>E135^2</f>
        <v>5.5977563595105439E-4</v>
      </c>
      <c r="G135">
        <f>(E135-$D$3)^2</f>
        <v>3.015515308316685E-4</v>
      </c>
      <c r="J135">
        <f>E135/$I$3</f>
        <v>-0.53331782292060204</v>
      </c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4" x14ac:dyDescent="0.25">
      <c r="A136" s="4">
        <v>41709</v>
      </c>
      <c r="B136">
        <v>8.67</v>
      </c>
      <c r="C136">
        <f>(B136-B135)/B135</f>
        <v>2.969121140142518E-2</v>
      </c>
      <c r="E136">
        <f>C136-$D$3</f>
        <v>3.5985550350403461E-2</v>
      </c>
      <c r="F136">
        <f>E136^2</f>
        <v>1.2949598340214227E-3</v>
      </c>
      <c r="G136">
        <f>(E136-$D$3)^2</f>
        <v>1.7875890391679749E-3</v>
      </c>
      <c r="J136">
        <f>E136/$I$3</f>
        <v>0.8111613523694835</v>
      </c>
    </row>
    <row r="137" spans="1:24" x14ac:dyDescent="0.25">
      <c r="A137" s="4">
        <v>41710</v>
      </c>
      <c r="B137">
        <v>8.93</v>
      </c>
      <c r="C137">
        <f>(B137-B136)/B136</f>
        <v>2.9988465974625119E-2</v>
      </c>
      <c r="E137">
        <f>C137-$D$3</f>
        <v>3.6282804923603404E-2</v>
      </c>
      <c r="F137">
        <f>E137^2</f>
        <v>1.3164419331242595E-3</v>
      </c>
      <c r="G137">
        <f>(E137-$D$3)^2</f>
        <v>1.8128131803465202E-3</v>
      </c>
      <c r="J137">
        <f>E137/$I$3</f>
        <v>0.81786185907973241</v>
      </c>
    </row>
    <row r="138" spans="1:24" x14ac:dyDescent="0.25">
      <c r="A138" s="4">
        <v>41711</v>
      </c>
      <c r="B138">
        <v>8.77</v>
      </c>
      <c r="C138">
        <f>(B138-B137)/B137</f>
        <v>-1.7917133258678629E-2</v>
      </c>
      <c r="E138">
        <f>C138-$D$3</f>
        <v>-1.1622794309700344E-2</v>
      </c>
      <c r="F138">
        <f>E138^2</f>
        <v>1.350893475656027E-4</v>
      </c>
      <c r="G138">
        <f>(E138-$D$3)^2</f>
        <v>2.8392436531207651E-5</v>
      </c>
      <c r="J138">
        <f>E138/$I$3</f>
        <v>-0.26199297936993104</v>
      </c>
    </row>
    <row r="139" spans="1:24" x14ac:dyDescent="0.25">
      <c r="A139" s="4">
        <v>41712</v>
      </c>
      <c r="B139">
        <v>8.7100000000000009</v>
      </c>
      <c r="C139">
        <f>(B139-B138)/B138</f>
        <v>-6.8415051311287028E-3</v>
      </c>
      <c r="E139">
        <f>C139-$D$3</f>
        <v>-5.4716618215041798E-4</v>
      </c>
      <c r="F139">
        <f>E139^2</f>
        <v>2.9939083088906439E-7</v>
      </c>
      <c r="G139">
        <f>(E139-$D$3)^2</f>
        <v>3.302999481176788E-5</v>
      </c>
      <c r="J139">
        <f>E139/$I$3</f>
        <v>-1.2333841110172265E-2</v>
      </c>
    </row>
    <row r="140" spans="1:24" x14ac:dyDescent="0.25">
      <c r="A140" s="4">
        <v>41715</v>
      </c>
      <c r="B140">
        <v>8.69</v>
      </c>
      <c r="C140">
        <f>(B140-B139)/B139</f>
        <v>-2.2962112514352869E-3</v>
      </c>
      <c r="E140">
        <f>C140-$D$3</f>
        <v>3.9981276975429979E-3</v>
      </c>
      <c r="F140">
        <f>E140^2</f>
        <v>1.5985025085860472E-5</v>
      </c>
      <c r="G140">
        <f>(E140-$D$3)^2</f>
        <v>1.0593486966975306E-4</v>
      </c>
      <c r="J140">
        <f>E140/$I$3</f>
        <v>9.0123025450644698E-2</v>
      </c>
    </row>
    <row r="141" spans="1:24" x14ac:dyDescent="0.25">
      <c r="A141" s="4">
        <v>41716</v>
      </c>
      <c r="B141">
        <v>8.39</v>
      </c>
      <c r="C141">
        <f>(B141-B140)/B140</f>
        <v>-3.4522439585730605E-2</v>
      </c>
      <c r="E141">
        <f>C141-$D$3</f>
        <v>-2.822810063675232E-2</v>
      </c>
      <c r="F141">
        <f>E141^2</f>
        <v>7.9682566555861671E-4</v>
      </c>
      <c r="G141">
        <f>(E141-$D$3)^2</f>
        <v>4.8108990177606411E-4</v>
      </c>
      <c r="J141">
        <f>E141/$I$3</f>
        <v>-0.63629829374203717</v>
      </c>
    </row>
    <row r="142" spans="1:24" x14ac:dyDescent="0.25">
      <c r="A142" s="4">
        <v>41717</v>
      </c>
      <c r="B142">
        <v>8.27</v>
      </c>
      <c r="C142">
        <f>(B142-B141)/B141</f>
        <v>-1.4302741358760546E-2</v>
      </c>
      <c r="E142">
        <f>C142-$D$3</f>
        <v>-8.0084024097822615E-3</v>
      </c>
      <c r="F142">
        <f>E142^2</f>
        <v>6.4134509157006331E-5</v>
      </c>
      <c r="G142">
        <f>(E142-$D$3)^2</f>
        <v>2.9380135476633053E-6</v>
      </c>
      <c r="J142">
        <f>E142/$I$3</f>
        <v>-0.18051986049353771</v>
      </c>
    </row>
    <row r="143" spans="1:24" x14ac:dyDescent="0.25">
      <c r="A143" s="4">
        <v>41718</v>
      </c>
      <c r="B143">
        <v>8.36</v>
      </c>
      <c r="C143">
        <f>(B143-B142)/B142</f>
        <v>1.0882708585247867E-2</v>
      </c>
      <c r="E143">
        <f>C143-$D$3</f>
        <v>1.717704753422615E-2</v>
      </c>
      <c r="F143">
        <f>E143^2</f>
        <v>2.9505096199306468E-4</v>
      </c>
      <c r="G143">
        <f>(E143-$D$3)^2</f>
        <v>5.509059834439519E-4</v>
      </c>
      <c r="J143">
        <f>E143/$I$3</f>
        <v>0.38719310867567625</v>
      </c>
    </row>
    <row r="144" spans="1:24" x14ac:dyDescent="0.25">
      <c r="A144" s="4">
        <v>41719</v>
      </c>
      <c r="B144">
        <v>8.49</v>
      </c>
      <c r="C144">
        <f>(B144-B143)/B143</f>
        <v>1.5550239234449856E-2</v>
      </c>
      <c r="E144">
        <f>C144-$D$3</f>
        <v>2.1844578183428141E-2</v>
      </c>
      <c r="F144">
        <f>E144^2</f>
        <v>4.7718559601190469E-4</v>
      </c>
      <c r="G144">
        <f>(E144-$D$3)^2</f>
        <v>7.9179865738443587E-4</v>
      </c>
      <c r="J144">
        <f>E144/$I$3</f>
        <v>0.49240535183344275</v>
      </c>
    </row>
    <row r="145" spans="1:10" x14ac:dyDescent="0.25">
      <c r="A145" s="4">
        <v>41722</v>
      </c>
      <c r="B145">
        <v>8.6</v>
      </c>
      <c r="C145">
        <f>(B145-B144)/B144</f>
        <v>1.2956419316843278E-2</v>
      </c>
      <c r="E145">
        <f>C145-$D$3</f>
        <v>1.9250758265821562E-2</v>
      </c>
      <c r="F145">
        <f>E145^2</f>
        <v>3.7059169380909723E-4</v>
      </c>
      <c r="G145">
        <f>(E145-$D$3)^2</f>
        <v>6.5255199171357489E-4</v>
      </c>
      <c r="J145">
        <f>E145/$I$3</f>
        <v>0.43393725973310715</v>
      </c>
    </row>
    <row r="146" spans="1:10" x14ac:dyDescent="0.25">
      <c r="A146" s="4">
        <v>41723</v>
      </c>
      <c r="B146">
        <v>8.64</v>
      </c>
      <c r="C146">
        <f>(B146-B145)/B145</f>
        <v>4.6511627906977819E-3</v>
      </c>
      <c r="E146">
        <f>C146-$D$3</f>
        <v>1.0945501739676067E-2</v>
      </c>
      <c r="F146">
        <f>E146^2</f>
        <v>1.1980400833325181E-4</v>
      </c>
      <c r="G146">
        <f>(E146-$D$3)^2</f>
        <v>2.9721210697018216E-4</v>
      </c>
      <c r="J146">
        <f>E146/$I$3</f>
        <v>0.24672591934997679</v>
      </c>
    </row>
    <row r="147" spans="1:10" x14ac:dyDescent="0.25">
      <c r="A147" s="4">
        <v>41724</v>
      </c>
      <c r="B147">
        <v>8.77</v>
      </c>
      <c r="C147">
        <f>(B147-B146)/B146</f>
        <v>1.5046296296296181E-2</v>
      </c>
      <c r="E147">
        <f>C147-$D$3</f>
        <v>2.1340635245274464E-2</v>
      </c>
      <c r="F147">
        <f>E147^2</f>
        <v>4.5542271267185071E-4</v>
      </c>
      <c r="G147">
        <f>(E147-$D$3)^2</f>
        <v>7.6369179871701542E-4</v>
      </c>
      <c r="J147">
        <f>E147/$I$3</f>
        <v>0.48104581915298167</v>
      </c>
    </row>
    <row r="148" spans="1:10" x14ac:dyDescent="0.25">
      <c r="A148" s="4">
        <v>41725</v>
      </c>
      <c r="B148">
        <v>8.9700000000000006</v>
      </c>
      <c r="C148">
        <f>(B148-B147)/B147</f>
        <v>2.280501710376295E-2</v>
      </c>
      <c r="E148">
        <f>C148-$D$3</f>
        <v>2.9099356052741235E-2</v>
      </c>
      <c r="F148">
        <f>E148^2</f>
        <v>8.4677252268420796E-4</v>
      </c>
      <c r="G148">
        <f>(E148-$D$3)^2</f>
        <v>1.2527136458747451E-3</v>
      </c>
      <c r="J148">
        <f>E148/$I$3</f>
        <v>0.65593752989685905</v>
      </c>
    </row>
    <row r="149" spans="1:10" x14ac:dyDescent="0.25">
      <c r="A149" s="4">
        <v>41726</v>
      </c>
      <c r="B149">
        <v>8.83</v>
      </c>
      <c r="C149">
        <f>(B149-B148)/B148</f>
        <v>-1.5607580824972192E-2</v>
      </c>
      <c r="E149">
        <f>C149-$D$3</f>
        <v>-9.3132418759939075E-3</v>
      </c>
      <c r="F149">
        <f>E149^2</f>
        <v>8.6736474240766521E-5</v>
      </c>
      <c r="G149">
        <f>(E149-$D$3)^2</f>
        <v>9.1137748827434934E-6</v>
      </c>
      <c r="J149">
        <f>E149/$I$3</f>
        <v>-0.20993264800771969</v>
      </c>
    </row>
    <row r="150" spans="1:10" x14ac:dyDescent="0.25">
      <c r="A150" s="4">
        <v>41729</v>
      </c>
      <c r="B150">
        <v>8.6199999999999992</v>
      </c>
      <c r="C150">
        <f>(B150-B149)/B149</f>
        <v>-2.3782559456398737E-2</v>
      </c>
      <c r="E150">
        <f>C150-$D$3</f>
        <v>-1.7488220507420452E-2</v>
      </c>
      <c r="F150">
        <f>E150^2</f>
        <v>3.0583785651616127E-4</v>
      </c>
      <c r="G150">
        <f>(E150-$D$3)^2</f>
        <v>1.2530298434443164E-4</v>
      </c>
      <c r="J150">
        <f>E150/$I$3</f>
        <v>-0.3942073543186998</v>
      </c>
    </row>
    <row r="151" spans="1:10" x14ac:dyDescent="0.25">
      <c r="A151" s="4">
        <v>41730</v>
      </c>
      <c r="B151">
        <v>8.84</v>
      </c>
      <c r="C151">
        <f>(B151-B150)/B150</f>
        <v>2.5522041763341143E-2</v>
      </c>
      <c r="E151">
        <f>C151-$D$3</f>
        <v>3.1816380712319431E-2</v>
      </c>
      <c r="F151">
        <f>E151^2</f>
        <v>1.0122820816312519E-3</v>
      </c>
      <c r="G151">
        <f>(E151-$D$3)^2</f>
        <v>1.4524269531020241E-3</v>
      </c>
      <c r="J151">
        <f>E151/$I$3</f>
        <v>0.71718281795898742</v>
      </c>
    </row>
    <row r="152" spans="1:10" x14ac:dyDescent="0.25">
      <c r="A152" s="4">
        <v>41731</v>
      </c>
      <c r="B152">
        <v>8.9600000000000009</v>
      </c>
      <c r="C152">
        <f>(B152-B151)/B151</f>
        <v>1.3574660633484276E-2</v>
      </c>
      <c r="E152">
        <f>C152-$D$3</f>
        <v>1.9868999582462563E-2</v>
      </c>
      <c r="F152">
        <f>E152^2</f>
        <v>3.947771444078975E-4</v>
      </c>
      <c r="G152">
        <f>(E152-$D$3)^2</f>
        <v>6.8452028311077732E-4</v>
      </c>
      <c r="J152">
        <f>E152/$I$3</f>
        <v>0.44787322729825463</v>
      </c>
    </row>
    <row r="153" spans="1:10" x14ac:dyDescent="0.25">
      <c r="A153" s="4">
        <v>41732</v>
      </c>
      <c r="B153">
        <v>8.83</v>
      </c>
      <c r="C153">
        <f>(B153-B152)/B152</f>
        <v>-1.4508928571428657E-2</v>
      </c>
      <c r="E153">
        <f>C153-$D$3</f>
        <v>-8.2145896224503721E-3</v>
      </c>
      <c r="F153">
        <f>E153^2</f>
        <v>6.7479482665269347E-5</v>
      </c>
      <c r="G153">
        <f>(E153-$D$3)^2</f>
        <v>3.6873626489700044E-6</v>
      </c>
      <c r="J153">
        <f>E153/$I$3</f>
        <v>-0.18516758983602596</v>
      </c>
    </row>
    <row r="154" spans="1:10" x14ac:dyDescent="0.25">
      <c r="A154" s="4">
        <v>41733</v>
      </c>
      <c r="B154">
        <v>8.8800000000000008</v>
      </c>
      <c r="C154">
        <f>(B154-B153)/B153</f>
        <v>5.6625141562854711E-3</v>
      </c>
      <c r="E154">
        <f>C154-$D$3</f>
        <v>1.1956853105263756E-2</v>
      </c>
      <c r="F154">
        <f>E154^2</f>
        <v>1.4296633618085552E-4</v>
      </c>
      <c r="G154">
        <f>(E154-$D$3)^2</f>
        <v>3.3310601140082782E-4</v>
      </c>
      <c r="J154">
        <f>E154/$I$3</f>
        <v>0.26952310137005492</v>
      </c>
    </row>
    <row r="155" spans="1:10" x14ac:dyDescent="0.25">
      <c r="A155" s="4">
        <v>41736</v>
      </c>
      <c r="B155">
        <v>8.8800000000000008</v>
      </c>
      <c r="C155">
        <f>(B155-B154)/B154</f>
        <v>0</v>
      </c>
      <c r="E155">
        <f>C155-$D$3</f>
        <v>6.2943389489782849E-3</v>
      </c>
      <c r="F155">
        <f>E155^2</f>
        <v>3.9618702804625056E-5</v>
      </c>
      <c r="G155">
        <f>(E155-$D$3)^2</f>
        <v>1.5847481121850023E-4</v>
      </c>
      <c r="J155">
        <f>E155/$I$3</f>
        <v>0.14188262912221641</v>
      </c>
    </row>
    <row r="156" spans="1:10" x14ac:dyDescent="0.25">
      <c r="A156" s="4">
        <v>41737</v>
      </c>
      <c r="B156">
        <v>8.92</v>
      </c>
      <c r="C156">
        <f>(B156-B155)/B155</f>
        <v>4.5045045045044082E-3</v>
      </c>
      <c r="E156">
        <f>C156-$D$3</f>
        <v>1.0798843453482693E-2</v>
      </c>
      <c r="F156">
        <f>E156^2</f>
        <v>1.1661501993282601E-4</v>
      </c>
      <c r="G156">
        <f>(E156-$D$3)^2</f>
        <v>2.9217688464380168E-4</v>
      </c>
      <c r="J156">
        <f>E156/$I$3</f>
        <v>0.24342004983828611</v>
      </c>
    </row>
    <row r="157" spans="1:10" x14ac:dyDescent="0.25">
      <c r="A157" s="4">
        <v>41738</v>
      </c>
      <c r="B157">
        <v>8.82</v>
      </c>
      <c r="C157">
        <f>(B157-B156)/B156</f>
        <v>-1.1210762331838525E-2</v>
      </c>
      <c r="E157">
        <f>C157-$D$3</f>
        <v>-4.9164233828602397E-3</v>
      </c>
      <c r="F157">
        <f>E157^2</f>
        <v>2.4171218879534922E-5</v>
      </c>
      <c r="G157">
        <f>(E157-$D$3)^2</f>
        <v>1.8986513073504129E-6</v>
      </c>
      <c r="J157">
        <f>E157/$I$3</f>
        <v>-0.11082261077652659</v>
      </c>
    </row>
    <row r="158" spans="1:10" x14ac:dyDescent="0.25">
      <c r="A158" s="4">
        <v>41739</v>
      </c>
      <c r="B158">
        <v>8.52</v>
      </c>
      <c r="C158">
        <f>(B158-B157)/B157</f>
        <v>-3.401360544217695E-2</v>
      </c>
      <c r="E158">
        <f>C158-$D$3</f>
        <v>-2.7719266493198665E-2</v>
      </c>
      <c r="F158">
        <f>E158^2</f>
        <v>7.6835773492096621E-4</v>
      </c>
      <c r="G158">
        <f>(E158-$D$3)^2</f>
        <v>4.5902752027509312E-4</v>
      </c>
      <c r="J158">
        <f>E158/$I$3</f>
        <v>-0.62482850689710367</v>
      </c>
    </row>
    <row r="159" spans="1:10" x14ac:dyDescent="0.25">
      <c r="A159" s="4">
        <v>41740</v>
      </c>
      <c r="B159">
        <v>7.7</v>
      </c>
      <c r="C159">
        <f>(B159-B158)/B158</f>
        <v>-9.6244131455398993E-2</v>
      </c>
      <c r="E159">
        <f>C159-$D$3</f>
        <v>-8.9949792506420712E-2</v>
      </c>
      <c r="F159">
        <f>E159^2</f>
        <v>8.0909651719481401E-3</v>
      </c>
      <c r="G159">
        <f>(E159-$D$3)^2</f>
        <v>6.9982349099014076E-3</v>
      </c>
      <c r="J159">
        <f>E159/$I$3</f>
        <v>-2.0275859233606135</v>
      </c>
    </row>
    <row r="160" spans="1:10" x14ac:dyDescent="0.25">
      <c r="A160" s="4">
        <v>41743</v>
      </c>
      <c r="B160">
        <v>7.61</v>
      </c>
      <c r="C160">
        <f>(B160-B159)/B159</f>
        <v>-1.168831168831167E-2</v>
      </c>
      <c r="E160">
        <f>C160-$D$3</f>
        <v>-5.3939727393333848E-3</v>
      </c>
      <c r="F160">
        <f>E160^2</f>
        <v>2.9094941912671699E-5</v>
      </c>
      <c r="G160">
        <f>(E160-$D$3)^2</f>
        <v>8.1065931147032417E-7</v>
      </c>
      <c r="J160">
        <f>E160/$I$3</f>
        <v>-0.12158719761896709</v>
      </c>
    </row>
    <row r="161" spans="1:10" x14ac:dyDescent="0.25">
      <c r="A161" s="4">
        <v>41744</v>
      </c>
      <c r="B161">
        <v>7.25</v>
      </c>
      <c r="C161">
        <f>(B161-B160)/B160</f>
        <v>-4.7306176084099906E-2</v>
      </c>
      <c r="E161">
        <f>C161-$D$3</f>
        <v>-4.1011837135121618E-2</v>
      </c>
      <c r="F161">
        <f>E161^2</f>
        <v>1.6819707851977405E-3</v>
      </c>
      <c r="G161">
        <f>(E161-$D$3)^2</f>
        <v>1.2053046803048658E-3</v>
      </c>
      <c r="J161">
        <f>E161/$I$3</f>
        <v>-0.92446042785918581</v>
      </c>
    </row>
    <row r="162" spans="1:10" x14ac:dyDescent="0.25">
      <c r="A162" s="4">
        <v>41745</v>
      </c>
      <c r="B162">
        <v>7.26</v>
      </c>
      <c r="C162">
        <f>(B162-B161)/B161</f>
        <v>1.3793103448275568E-3</v>
      </c>
      <c r="E162">
        <f>C162-$D$3</f>
        <v>7.6736492938058419E-3</v>
      </c>
      <c r="F162">
        <f>E162^2</f>
        <v>5.8884893484326897E-5</v>
      </c>
      <c r="G162">
        <f>(E162-$D$3)^2</f>
        <v>1.9510469555055561E-4</v>
      </c>
      <c r="J162">
        <f>E162/$I$3</f>
        <v>0.17297408760355087</v>
      </c>
    </row>
    <row r="163" spans="1:10" x14ac:dyDescent="0.25">
      <c r="A163" s="4">
        <v>41746</v>
      </c>
      <c r="B163">
        <v>7.5</v>
      </c>
      <c r="C163">
        <f>(B163-B162)/B162</f>
        <v>3.305785123966945E-2</v>
      </c>
      <c r="E163">
        <f>C163-$D$3</f>
        <v>3.9352190188647732E-2</v>
      </c>
      <c r="F163">
        <f>E163^2</f>
        <v>1.5485948726435027E-3</v>
      </c>
      <c r="G163">
        <f>(E163-$D$3)^2</f>
        <v>2.0836056223121407E-3</v>
      </c>
      <c r="J163">
        <f>E163/$I$3</f>
        <v>0.88704981586495935</v>
      </c>
    </row>
    <row r="164" spans="1:10" x14ac:dyDescent="0.25">
      <c r="A164" s="4">
        <v>41750</v>
      </c>
      <c r="B164">
        <v>8.19</v>
      </c>
      <c r="C164">
        <f>(B164-B163)/B163</f>
        <v>9.1999999999999929E-2</v>
      </c>
      <c r="E164">
        <f>C164-$D$3</f>
        <v>9.829433894897821E-2</v>
      </c>
      <c r="F164">
        <f>E164^2</f>
        <v>9.6617770694166147E-3</v>
      </c>
      <c r="G164">
        <f>(E164-$D$3)^2</f>
        <v>1.0938791544442493E-2</v>
      </c>
      <c r="J164">
        <f>E164/$I$3</f>
        <v>2.215682909827267</v>
      </c>
    </row>
    <row r="165" spans="1:10" x14ac:dyDescent="0.25">
      <c r="A165" s="4">
        <v>41751</v>
      </c>
      <c r="B165">
        <v>8.09</v>
      </c>
      <c r="C165">
        <f>(B165-B164)/B164</f>
        <v>-1.2210012210012167E-2</v>
      </c>
      <c r="E165">
        <f>C165-$D$3</f>
        <v>-5.9156732610338818E-3</v>
      </c>
      <c r="F165">
        <f>E165^2</f>
        <v>3.4995190131311241E-5</v>
      </c>
      <c r="G165">
        <f>(E165-$D$3)^2</f>
        <v>1.4338770322640806E-7</v>
      </c>
      <c r="J165">
        <f>E165/$I$3</f>
        <v>-0.13334700944881994</v>
      </c>
    </row>
    <row r="166" spans="1:10" x14ac:dyDescent="0.25">
      <c r="A166" s="4">
        <v>41752</v>
      </c>
      <c r="B166">
        <v>8.15</v>
      </c>
      <c r="C166">
        <f>(B166-B165)/B165</f>
        <v>7.4165636588381335E-3</v>
      </c>
      <c r="E166">
        <f>C166-$D$3</f>
        <v>1.3710902607816419E-2</v>
      </c>
      <c r="F166">
        <f>E166^2</f>
        <v>1.8798885032102709E-4</v>
      </c>
      <c r="G166">
        <f>(E166-$D$3)^2</f>
        <v>4.0020968974570581E-4</v>
      </c>
      <c r="J166">
        <f>E166/$I$3</f>
        <v>0.3090616704001013</v>
      </c>
    </row>
    <row r="167" spans="1:10" x14ac:dyDescent="0.25">
      <c r="A167" s="4">
        <v>41753</v>
      </c>
      <c r="B167">
        <v>8.15</v>
      </c>
      <c r="C167">
        <f>(B167-B166)/B166</f>
        <v>0</v>
      </c>
      <c r="E167">
        <f>C167-$D$3</f>
        <v>6.2943389489782849E-3</v>
      </c>
      <c r="F167">
        <f>E167^2</f>
        <v>3.9618702804625056E-5</v>
      </c>
      <c r="G167">
        <f>(E167-$D$3)^2</f>
        <v>1.5847481121850023E-4</v>
      </c>
      <c r="J167">
        <f>E167/$I$3</f>
        <v>0.14188262912221641</v>
      </c>
    </row>
    <row r="168" spans="1:10" x14ac:dyDescent="0.25">
      <c r="A168" s="4">
        <v>41754</v>
      </c>
      <c r="B168">
        <v>7.98</v>
      </c>
      <c r="C168">
        <f>(B168-B167)/B167</f>
        <v>-2.0858895705521463E-2</v>
      </c>
      <c r="E168">
        <f>C168-$D$3</f>
        <v>-1.4564556756543178E-2</v>
      </c>
      <c r="F168">
        <f>E168^2</f>
        <v>2.1212631351456753E-4</v>
      </c>
      <c r="G168">
        <f>(E168-$D$3)^2</f>
        <v>6.8396502584563472E-5</v>
      </c>
      <c r="J168">
        <f>E168/$I$3</f>
        <v>-0.32830415097895549</v>
      </c>
    </row>
    <row r="169" spans="1:10" x14ac:dyDescent="0.25">
      <c r="A169" s="4">
        <v>41757</v>
      </c>
      <c r="B169">
        <v>8.6999999999999993</v>
      </c>
      <c r="C169">
        <f>(B169-B168)/B168</f>
        <v>9.0225563909774292E-2</v>
      </c>
      <c r="E169">
        <f>C169-$D$3</f>
        <v>9.6519902858752574E-2</v>
      </c>
      <c r="F169">
        <f>E169^2</f>
        <v>9.3160916478630326E-3</v>
      </c>
      <c r="G169">
        <f>(E169-$D$3)^2</f>
        <v>1.0570768318498552E-2</v>
      </c>
      <c r="J169">
        <f>E169/$I$3</f>
        <v>2.1756848004576681</v>
      </c>
    </row>
    <row r="170" spans="1:10" x14ac:dyDescent="0.25">
      <c r="A170" s="4">
        <v>41758</v>
      </c>
      <c r="B170">
        <v>8.82</v>
      </c>
      <c r="C170">
        <f>(B170-B169)/B169</f>
        <v>1.3793103448275978E-2</v>
      </c>
      <c r="E170">
        <f>C170-$D$3</f>
        <v>2.0087442397254261E-2</v>
      </c>
      <c r="F170">
        <f>E170^2</f>
        <v>4.0350534206300804E-4</v>
      </c>
      <c r="G170">
        <f>(E170-$D$3)^2</f>
        <v>6.9599838700042354E-4</v>
      </c>
      <c r="J170">
        <f>E170/$I$3</f>
        <v>0.4527972139355701</v>
      </c>
    </row>
    <row r="171" spans="1:10" x14ac:dyDescent="0.25">
      <c r="A171" s="4">
        <v>41759</v>
      </c>
      <c r="B171">
        <v>8.52</v>
      </c>
      <c r="C171">
        <f>(B171-B170)/B170</f>
        <v>-3.401360544217695E-2</v>
      </c>
      <c r="E171">
        <f>C171-$D$3</f>
        <v>-2.7719266493198665E-2</v>
      </c>
      <c r="F171">
        <f>E171^2</f>
        <v>7.6835773492096621E-4</v>
      </c>
      <c r="G171">
        <f>(E171-$D$3)^2</f>
        <v>4.5902752027509312E-4</v>
      </c>
      <c r="J171">
        <f>E171/$I$3</f>
        <v>-0.62482850689710367</v>
      </c>
    </row>
    <row r="172" spans="1:10" x14ac:dyDescent="0.25">
      <c r="A172" s="4">
        <v>41760</v>
      </c>
      <c r="B172">
        <v>8.44</v>
      </c>
      <c r="C172">
        <f>(B172-B171)/B171</f>
        <v>-9.3896713615023563E-3</v>
      </c>
      <c r="E172">
        <f>C172-$D$3</f>
        <v>-3.0953324125240714E-3</v>
      </c>
      <c r="F172">
        <f>E172^2</f>
        <v>9.5810827440220886E-6</v>
      </c>
      <c r="G172">
        <f>(E172-$D$3)^2</f>
        <v>1.0233642820276782E-5</v>
      </c>
      <c r="J172">
        <f>E172/$I$3</f>
        <v>-6.9772839412694188E-2</v>
      </c>
    </row>
    <row r="173" spans="1:10" x14ac:dyDescent="0.25">
      <c r="A173" s="4">
        <v>41761</v>
      </c>
      <c r="B173">
        <v>8.58</v>
      </c>
      <c r="C173">
        <f>(B173-B172)/B172</f>
        <v>1.6587677725118551E-2</v>
      </c>
      <c r="E173">
        <f>C173-$D$3</f>
        <v>2.2882016674096835E-2</v>
      </c>
      <c r="F173">
        <f>E173^2</f>
        <v>5.2358668707364563E-4</v>
      </c>
      <c r="G173">
        <f>(E173-$D$3)^2</f>
        <v>8.5125972744414717E-4</v>
      </c>
      <c r="J173">
        <f>E173/$I$3</f>
        <v>0.51579057175912713</v>
      </c>
    </row>
    <row r="174" spans="1:10" x14ac:dyDescent="0.25">
      <c r="A174" s="4">
        <v>41764</v>
      </c>
      <c r="B174">
        <v>8.5</v>
      </c>
      <c r="C174">
        <f>(B174-B173)/B173</f>
        <v>-9.3240093240093327E-3</v>
      </c>
      <c r="E174">
        <f>C174-$D$3</f>
        <v>-3.0296703750310478E-3</v>
      </c>
      <c r="F174">
        <f>E174^2</f>
        <v>9.1789025813407701E-6</v>
      </c>
      <c r="G174">
        <f>(E174-$D$3)^2</f>
        <v>1.0658060897718687E-5</v>
      </c>
      <c r="J174">
        <f>E174/$I$3</f>
        <v>-6.8292731241121382E-2</v>
      </c>
    </row>
    <row r="175" spans="1:10" x14ac:dyDescent="0.25">
      <c r="A175" s="4">
        <v>41765</v>
      </c>
      <c r="B175">
        <v>8.09</v>
      </c>
      <c r="C175">
        <f>(B175-B174)/B174</f>
        <v>-4.8235294117647078E-2</v>
      </c>
      <c r="E175">
        <f>C175-$D$3</f>
        <v>-4.1940955168668789E-2</v>
      </c>
      <c r="F175">
        <f>E175^2</f>
        <v>1.7590437204602852E-3</v>
      </c>
      <c r="G175">
        <f>(E175-$D$3)^2</f>
        <v>1.2706812479139024E-3</v>
      </c>
      <c r="J175">
        <f>E175/$I$3</f>
        <v>-0.94540396306329721</v>
      </c>
    </row>
    <row r="176" spans="1:10" x14ac:dyDescent="0.25">
      <c r="A176" s="4">
        <v>41766</v>
      </c>
      <c r="B176">
        <v>8.7200000000000006</v>
      </c>
      <c r="C176">
        <f>(B176-B175)/B175</f>
        <v>7.7873918417799851E-2</v>
      </c>
      <c r="E176">
        <f>C176-$D$3</f>
        <v>8.4168257366778132E-2</v>
      </c>
      <c r="F176">
        <f>E176^2</f>
        <v>7.0842955481602013E-3</v>
      </c>
      <c r="G176">
        <f>(E176-$D$3)^2</f>
        <v>8.1834813321875061E-3</v>
      </c>
      <c r="J176">
        <f>E176/$I$3</f>
        <v>1.8972625625399953</v>
      </c>
    </row>
    <row r="177" spans="1:10" x14ac:dyDescent="0.25">
      <c r="A177" s="4">
        <v>41767</v>
      </c>
      <c r="B177">
        <v>8.5500000000000007</v>
      </c>
      <c r="C177">
        <f>(B177-B176)/B176</f>
        <v>-1.9495412844036688E-2</v>
      </c>
      <c r="E177">
        <f>C177-$D$3</f>
        <v>-1.3201073895058403E-2</v>
      </c>
      <c r="F177">
        <f>E177^2</f>
        <v>1.7426835198279243E-4</v>
      </c>
      <c r="G177">
        <f>(E177-$D$3)^2</f>
        <v>4.7702987615404332E-5</v>
      </c>
      <c r="J177">
        <f>E177/$I$3</f>
        <v>-0.29756946466500273</v>
      </c>
    </row>
    <row r="178" spans="1:10" x14ac:dyDescent="0.25">
      <c r="A178" s="4">
        <v>41768</v>
      </c>
      <c r="B178">
        <v>8.8000000000000007</v>
      </c>
      <c r="C178">
        <f>(B178-B177)/B177</f>
        <v>2.9239766081871343E-2</v>
      </c>
      <c r="E178">
        <f>C178-$D$3</f>
        <v>3.5534105030849625E-2</v>
      </c>
      <c r="F178">
        <f>E178^2</f>
        <v>1.2626726203434527E-3</v>
      </c>
      <c r="G178">
        <f>(E178-$D$3)^2</f>
        <v>1.7496187257736015E-3</v>
      </c>
      <c r="J178">
        <f>E178/$I$3</f>
        <v>0.80098518464759516</v>
      </c>
    </row>
    <row r="179" spans="1:10" x14ac:dyDescent="0.25">
      <c r="A179" s="4">
        <v>41771</v>
      </c>
      <c r="B179">
        <v>9.18</v>
      </c>
      <c r="C179">
        <f>(B179-B178)/B178</f>
        <v>4.3181818181818064E-2</v>
      </c>
      <c r="E179">
        <f>C179-$D$3</f>
        <v>4.9476157130796353E-2</v>
      </c>
      <c r="F179">
        <f>E179^2</f>
        <v>2.4478901244312508E-3</v>
      </c>
      <c r="G179">
        <f>(E179-$D$3)^2</f>
        <v>3.1103482329841578E-3</v>
      </c>
      <c r="J179">
        <f>E179/$I$3</f>
        <v>1.115257266804921</v>
      </c>
    </row>
    <row r="180" spans="1:10" x14ac:dyDescent="0.25">
      <c r="A180" s="4">
        <v>41772</v>
      </c>
      <c r="B180">
        <v>9.09</v>
      </c>
      <c r="C180">
        <f>(B180-B179)/B179</f>
        <v>-9.8039215686274352E-3</v>
      </c>
      <c r="E180">
        <f>C180-$D$3</f>
        <v>-3.5095826196491504E-3</v>
      </c>
      <c r="F180">
        <f>E180^2</f>
        <v>1.2317170164143394E-5</v>
      </c>
      <c r="G180">
        <f>(E180-$D$3)^2</f>
        <v>7.7548678137386747E-6</v>
      </c>
      <c r="J180">
        <f>E180/$I$3</f>
        <v>-7.9110580671586744E-2</v>
      </c>
    </row>
    <row r="181" spans="1:10" x14ac:dyDescent="0.25">
      <c r="A181" s="4">
        <v>41773</v>
      </c>
      <c r="B181">
        <v>8.61</v>
      </c>
      <c r="C181">
        <f>(B181-B180)/B180</f>
        <v>-5.2805280528052854E-2</v>
      </c>
      <c r="E181">
        <f>C181-$D$3</f>
        <v>-4.6510941579074566E-2</v>
      </c>
      <c r="F181">
        <f>E181^2</f>
        <v>2.1632676865720873E-3</v>
      </c>
      <c r="G181">
        <f>(E181-$D$3)^2</f>
        <v>1.6173751271070674E-3</v>
      </c>
      <c r="J181">
        <f>E181/$I$3</f>
        <v>-1.04841743154936</v>
      </c>
    </row>
    <row r="182" spans="1:10" x14ac:dyDescent="0.25">
      <c r="A182" s="4">
        <v>41774</v>
      </c>
      <c r="B182">
        <v>8.3699999999999992</v>
      </c>
      <c r="C182">
        <f>(B182-B181)/B181</f>
        <v>-2.7874564459930341E-2</v>
      </c>
      <c r="E182">
        <f>C182-$D$3</f>
        <v>-2.1580225510952056E-2</v>
      </c>
      <c r="F182">
        <f>E182^2</f>
        <v>4.6570613310354596E-4</v>
      </c>
      <c r="G182">
        <f>(E182-$D$3)^2</f>
        <v>2.3365832798553034E-4</v>
      </c>
      <c r="J182">
        <f>E182/$I$3</f>
        <v>-0.48644649698142067</v>
      </c>
    </row>
    <row r="183" spans="1:10" x14ac:dyDescent="0.25">
      <c r="A183" s="4">
        <v>41775</v>
      </c>
      <c r="B183">
        <v>9.73</v>
      </c>
      <c r="C183">
        <f>(B183-B182)/B182</f>
        <v>0.16248506571087232</v>
      </c>
      <c r="E183">
        <f>C183-$D$3</f>
        <v>0.16877940465985061</v>
      </c>
      <c r="F183">
        <f>E183^2</f>
        <v>2.8486487437333601E-2</v>
      </c>
      <c r="G183">
        <f>(E183-$D$3)^2</f>
        <v>3.065081570120996E-2</v>
      </c>
      <c r="J183">
        <f>E183/$I$3</f>
        <v>3.8045084430524976</v>
      </c>
    </row>
    <row r="184" spans="1:10" x14ac:dyDescent="0.25">
      <c r="A184" s="4">
        <v>41778</v>
      </c>
      <c r="B184">
        <v>9.36</v>
      </c>
      <c r="C184">
        <f>(B184-B183)/B183</f>
        <v>-3.8026721479958989E-2</v>
      </c>
      <c r="E184">
        <f>C184-$D$3</f>
        <v>-3.1732382530980707E-2</v>
      </c>
      <c r="F184">
        <f>E184^2</f>
        <v>1.0069441010924895E-3</v>
      </c>
      <c r="G184">
        <f>(E184-$D$3)^2</f>
        <v>6.4709406127985464E-4</v>
      </c>
      <c r="J184">
        <f>E184/$I$3</f>
        <v>-0.71528938913247697</v>
      </c>
    </row>
    <row r="185" spans="1:10" x14ac:dyDescent="0.25">
      <c r="A185" s="4">
        <v>41779</v>
      </c>
      <c r="B185">
        <v>8.93</v>
      </c>
      <c r="C185">
        <f>(B185-B184)/B184</f>
        <v>-4.5940170940170916E-2</v>
      </c>
      <c r="E185">
        <f>C185-$D$3</f>
        <v>-3.9645831991192634E-2</v>
      </c>
      <c r="F185">
        <f>E185^2</f>
        <v>1.5717919942738734E-3</v>
      </c>
      <c r="G185">
        <f>(E185-$D$3)^2</f>
        <v>1.1123220881448725E-3</v>
      </c>
      <c r="J185">
        <f>E185/$I$3</f>
        <v>-0.89366888600131111</v>
      </c>
    </row>
    <row r="186" spans="1:10" x14ac:dyDescent="0.25">
      <c r="A186" s="4">
        <v>41780</v>
      </c>
      <c r="B186">
        <v>8.6</v>
      </c>
      <c r="C186">
        <f>(B186-B185)/B185</f>
        <v>-3.6954087346024643E-2</v>
      </c>
      <c r="E186">
        <f>C186-$D$3</f>
        <v>-3.0659748397046358E-2</v>
      </c>
      <c r="F186">
        <f>E186^2</f>
        <v>9.4002017177018669E-4</v>
      </c>
      <c r="G186">
        <f>(E186-$D$3)^2</f>
        <v>5.9367317757200492E-4</v>
      </c>
      <c r="J186">
        <f>E186/$I$3</f>
        <v>-0.69111081339283709</v>
      </c>
    </row>
    <row r="187" spans="1:10" x14ac:dyDescent="0.25">
      <c r="A187" s="4">
        <v>41781</v>
      </c>
      <c r="B187">
        <v>8.8800000000000008</v>
      </c>
      <c r="C187">
        <f>(B187-B186)/B186</f>
        <v>3.2558139534883852E-2</v>
      </c>
      <c r="E187">
        <f>C187-$D$3</f>
        <v>3.8852478483862141E-2</v>
      </c>
      <c r="F187">
        <f>E187^2</f>
        <v>1.5095150843389706E-3</v>
      </c>
      <c r="G187">
        <f>(E187-$D$3)^2</f>
        <v>2.0382351243142236E-3</v>
      </c>
      <c r="J187">
        <f>E187/$I$3</f>
        <v>0.87578566071652508</v>
      </c>
    </row>
    <row r="188" spans="1:10" x14ac:dyDescent="0.25">
      <c r="A188" s="4">
        <v>41782</v>
      </c>
      <c r="B188">
        <v>9.01</v>
      </c>
      <c r="C188">
        <f>(B188-B187)/B187</f>
        <v>1.4639639639639527E-2</v>
      </c>
      <c r="E188">
        <f>C188-$D$3</f>
        <v>2.0933978588617813E-2</v>
      </c>
      <c r="F188">
        <f>E188^2</f>
        <v>4.3823145954870906E-4</v>
      </c>
      <c r="G188">
        <f>(E188-$D$3)^2</f>
        <v>7.4138127592816329E-4</v>
      </c>
      <c r="J188">
        <f>E188/$I$3</f>
        <v>0.47187924644944751</v>
      </c>
    </row>
    <row r="189" spans="1:10" x14ac:dyDescent="0.25">
      <c r="A189" s="4">
        <v>41786</v>
      </c>
      <c r="B189">
        <v>8.85</v>
      </c>
      <c r="C189">
        <f>(B189-B188)/B188</f>
        <v>-1.7758046614872382E-2</v>
      </c>
      <c r="E189">
        <f>C189-$D$3</f>
        <v>-1.1463707665894097E-2</v>
      </c>
      <c r="F189">
        <f>E189^2</f>
        <v>1.3141659344907908E-4</v>
      </c>
      <c r="G189">
        <f>(E189-$D$3)^2</f>
        <v>2.6722372931427827E-5</v>
      </c>
      <c r="J189">
        <f>E189/$I$3</f>
        <v>-0.25840695842882427</v>
      </c>
    </row>
    <row r="190" spans="1:10" x14ac:dyDescent="0.25">
      <c r="A190" s="4">
        <v>41787</v>
      </c>
      <c r="B190">
        <v>8.7799999999999994</v>
      </c>
      <c r="C190">
        <f>(B190-B189)/B189</f>
        <v>-7.9096045197740439E-3</v>
      </c>
      <c r="E190">
        <f>C190-$D$3</f>
        <v>-1.615265570795759E-3</v>
      </c>
      <c r="F190">
        <f>E190^2</f>
        <v>2.6090828641981492E-6</v>
      </c>
      <c r="G190">
        <f>(E190-$D$3)^2</f>
        <v>2.1893727678416434E-5</v>
      </c>
      <c r="J190">
        <f>E190/$I$3</f>
        <v>-3.6410197762276643E-2</v>
      </c>
    </row>
    <row r="191" spans="1:10" x14ac:dyDescent="0.25">
      <c r="A191" s="4">
        <v>41788</v>
      </c>
      <c r="B191">
        <v>9.0299999999999994</v>
      </c>
      <c r="C191">
        <f>(B191-B190)/B190</f>
        <v>2.8473804100227793E-2</v>
      </c>
      <c r="E191">
        <f>C191-$D$3</f>
        <v>3.4768143049206078E-2</v>
      </c>
      <c r="F191">
        <f>E191^2</f>
        <v>1.208823771090057E-3</v>
      </c>
      <c r="G191">
        <f>(E191-$D$3)^2</f>
        <v>1.6861274278512151E-3</v>
      </c>
      <c r="J191">
        <f>E191/$I$3</f>
        <v>0.78371940016344532</v>
      </c>
    </row>
    <row r="192" spans="1:10" x14ac:dyDescent="0.25">
      <c r="A192" s="4">
        <v>41789</v>
      </c>
      <c r="B192">
        <v>8.99</v>
      </c>
      <c r="C192">
        <f>(B192-B191)/B191</f>
        <v>-4.4296788482834056E-3</v>
      </c>
      <c r="E192">
        <f>C192-$D$3</f>
        <v>1.8646601006948793E-3</v>
      </c>
      <c r="F192">
        <f>E192^2</f>
        <v>3.4769572911234374E-6</v>
      </c>
      <c r="G192">
        <f>(E192-$D$3)^2</f>
        <v>6.6569265492567606E-5</v>
      </c>
      <c r="J192">
        <f>E192/$I$3</f>
        <v>4.203187652435382E-2</v>
      </c>
    </row>
    <row r="193" spans="1:10" x14ac:dyDescent="0.25">
      <c r="A193" s="4">
        <v>41792</v>
      </c>
      <c r="B193">
        <v>8.68</v>
      </c>
      <c r="C193">
        <f>(B193-B192)/B192</f>
        <v>-3.448275862068971E-2</v>
      </c>
      <c r="E193">
        <f>C193-$D$3</f>
        <v>-2.8188419671711425E-2</v>
      </c>
      <c r="F193">
        <f>E193^2</f>
        <v>7.9458700358852761E-4</v>
      </c>
      <c r="G193">
        <f>(E193-$D$3)^2</f>
        <v>4.793507706935549E-4</v>
      </c>
      <c r="J193">
        <f>E193/$I$3</f>
        <v>-0.63540383291116265</v>
      </c>
    </row>
    <row r="194" spans="1:10" x14ac:dyDescent="0.25">
      <c r="A194" s="4">
        <v>41793</v>
      </c>
      <c r="B194">
        <v>8.59</v>
      </c>
      <c r="C194">
        <f>(B194-B193)/B193</f>
        <v>-1.0368663594470031E-2</v>
      </c>
      <c r="E194">
        <f>C194-$D$3</f>
        <v>-4.0743246454917458E-3</v>
      </c>
      <c r="F194">
        <f>E194^2</f>
        <v>1.660012131686144E-5</v>
      </c>
      <c r="G194">
        <f>(E194-$D$3)^2</f>
        <v>4.9284635076848229E-6</v>
      </c>
      <c r="J194">
        <f>E194/$I$3</f>
        <v>-9.1840604277220586E-2</v>
      </c>
    </row>
    <row r="195" spans="1:10" x14ac:dyDescent="0.25">
      <c r="A195" s="4">
        <v>41794</v>
      </c>
      <c r="B195">
        <v>8.4600000000000009</v>
      </c>
      <c r="C195">
        <f>(B195-B194)/B194</f>
        <v>-1.513387660069837E-2</v>
      </c>
      <c r="E195">
        <f>C195-$D$3</f>
        <v>-8.8395376517200856E-3</v>
      </c>
      <c r="F195">
        <f>E195^2</f>
        <v>7.813742589617705E-5</v>
      </c>
      <c r="G195">
        <f>(E195-$D$3)^2</f>
        <v>6.4780364364385455E-6</v>
      </c>
      <c r="J195">
        <f>E195/$I$3</f>
        <v>-0.19925473547217382</v>
      </c>
    </row>
    <row r="196" spans="1:10" x14ac:dyDescent="0.25">
      <c r="A196" s="4">
        <v>41795</v>
      </c>
      <c r="B196">
        <v>8.5299999999999994</v>
      </c>
      <c r="C196">
        <f>(B196-B195)/B195</f>
        <v>8.2742316784868205E-3</v>
      </c>
      <c r="E196">
        <f>C196-$D$3</f>
        <v>1.4568570627465105E-2</v>
      </c>
      <c r="F196">
        <f>E196^2</f>
        <v>2.12243250127439E-4</v>
      </c>
      <c r="G196">
        <f>(E196-$D$3)^2</f>
        <v>4.3526099599485341E-4</v>
      </c>
      <c r="J196">
        <f>E196/$I$3</f>
        <v>0.32839462887726645</v>
      </c>
    </row>
    <row r="197" spans="1:10" x14ac:dyDescent="0.25">
      <c r="A197" s="4">
        <v>41796</v>
      </c>
      <c r="B197">
        <v>8.6300000000000008</v>
      </c>
      <c r="C197">
        <f>(B197-B196)/B196</f>
        <v>1.1723329425557026E-2</v>
      </c>
      <c r="E197">
        <f>C197-$D$3</f>
        <v>1.8017668374535313E-2</v>
      </c>
      <c r="F197">
        <f>E197^2</f>
        <v>3.2463637365472999E-4</v>
      </c>
      <c r="G197">
        <f>(E197-$D$3)^2</f>
        <v>5.9107370009857884E-4</v>
      </c>
      <c r="J197">
        <f>E197/$I$3</f>
        <v>0.40614180144306383</v>
      </c>
    </row>
    <row r="198" spans="1:10" x14ac:dyDescent="0.25">
      <c r="A198" s="4">
        <v>41799</v>
      </c>
      <c r="B198">
        <v>8.66</v>
      </c>
      <c r="C198">
        <f>(B198-B197)/B197</f>
        <v>3.4762456546928574E-3</v>
      </c>
      <c r="E198">
        <f>C198-$D$3</f>
        <v>9.7705846036711431E-3</v>
      </c>
      <c r="F198">
        <f>E198^2</f>
        <v>9.5464323497495589E-5</v>
      </c>
      <c r="G198">
        <f>(E198-$D$3)^2</f>
        <v>2.5808176875247033E-4</v>
      </c>
      <c r="J198">
        <f>E198/$I$3</f>
        <v>0.22024175101897475</v>
      </c>
    </row>
    <row r="199" spans="1:10" x14ac:dyDescent="0.25">
      <c r="A199" s="4">
        <v>41800</v>
      </c>
      <c r="B199">
        <v>8.8699999999999992</v>
      </c>
      <c r="C199">
        <f>(B199-B198)/B198</f>
        <v>2.4249422632794351E-2</v>
      </c>
      <c r="E199">
        <f>C199-$D$3</f>
        <v>3.0543761581772636E-2</v>
      </c>
      <c r="F199">
        <f>E199^2</f>
        <v>9.3292137156417002E-4</v>
      </c>
      <c r="G199">
        <f>(E199-$D$3)^2</f>
        <v>1.3570456507137113E-3</v>
      </c>
      <c r="J199">
        <f>E199/$I$3</f>
        <v>0.68849631893552476</v>
      </c>
    </row>
    <row r="200" spans="1:10" x14ac:dyDescent="0.25">
      <c r="A200" s="4">
        <v>41801</v>
      </c>
      <c r="B200">
        <v>8.69</v>
      </c>
      <c r="C200">
        <f>(B200-B199)/B199</f>
        <v>-2.0293122886133004E-2</v>
      </c>
      <c r="E200">
        <f>C200-$D$3</f>
        <v>-1.3998783937154719E-2</v>
      </c>
      <c r="F200">
        <f>E200^2</f>
        <v>1.9596595171914098E-4</v>
      </c>
      <c r="G200">
        <f>(E200-$D$3)^2</f>
        <v>5.935847257583698E-5</v>
      </c>
      <c r="J200">
        <f>E200/$I$3</f>
        <v>-0.31555089193913949</v>
      </c>
    </row>
    <row r="201" spans="1:10" x14ac:dyDescent="0.25">
      <c r="A201" s="4">
        <v>41802</v>
      </c>
      <c r="B201">
        <v>8.4600000000000009</v>
      </c>
      <c r="C201">
        <f>(B201-B200)/B200</f>
        <v>-2.64672036823934E-2</v>
      </c>
      <c r="E201">
        <f>C201-$D$3</f>
        <v>-2.0172864733415116E-2</v>
      </c>
      <c r="F201">
        <f>E201^2</f>
        <v>4.069444715526633E-4</v>
      </c>
      <c r="G201">
        <f>(E201-$D$3)^2</f>
        <v>1.9261347794927795E-4</v>
      </c>
      <c r="J201">
        <f>E201/$I$3</f>
        <v>-0.45472274507370991</v>
      </c>
    </row>
    <row r="202" spans="1:10" x14ac:dyDescent="0.25">
      <c r="A202" s="4">
        <v>41803</v>
      </c>
      <c r="B202">
        <v>8.61</v>
      </c>
      <c r="C202">
        <f>(B202-B201)/B201</f>
        <v>1.7730496453900541E-2</v>
      </c>
      <c r="E202">
        <f>C202-$D$3</f>
        <v>2.4024835402878825E-2</v>
      </c>
      <c r="F202">
        <f>E202^2</f>
        <v>5.7719271613541976E-4</v>
      </c>
      <c r="G202">
        <f>(E202-$D$3)^2</f>
        <v>9.1925233337831005E-4</v>
      </c>
      <c r="J202">
        <f>E202/$I$3</f>
        <v>0.54155120002589974</v>
      </c>
    </row>
    <row r="203" spans="1:10" x14ac:dyDescent="0.25">
      <c r="A203" s="4">
        <v>41806</v>
      </c>
      <c r="B203">
        <v>8.64</v>
      </c>
      <c r="C203">
        <f>(B203-B202)/B202</f>
        <v>3.4843205574914215E-3</v>
      </c>
      <c r="E203">
        <f>C203-$D$3</f>
        <v>9.7786595064697068E-3</v>
      </c>
      <c r="F203">
        <f>E203^2</f>
        <v>9.5622181743470371E-5</v>
      </c>
      <c r="G203">
        <f>(E203-$D$3)^2</f>
        <v>2.5834127934883349E-4</v>
      </c>
      <c r="J203">
        <f>E203/$I$3</f>
        <v>0.22042376988517395</v>
      </c>
    </row>
    <row r="204" spans="1:10" x14ac:dyDescent="0.25">
      <c r="A204" s="4">
        <v>41807</v>
      </c>
      <c r="B204">
        <v>8.8800000000000008</v>
      </c>
      <c r="C204">
        <f>(B204-B203)/B203</f>
        <v>2.7777777777777801E-2</v>
      </c>
      <c r="E204">
        <f>C204-$D$3</f>
        <v>3.4072116726756085E-2</v>
      </c>
      <c r="F204">
        <f>E204^2</f>
        <v>1.1609091382416919E-3</v>
      </c>
      <c r="G204">
        <f>(E204-$D$3)^2</f>
        <v>1.6294507438210273E-3</v>
      </c>
      <c r="J204">
        <f>E204/$I$3</f>
        <v>0.76803005687132686</v>
      </c>
    </row>
    <row r="205" spans="1:10" x14ac:dyDescent="0.25">
      <c r="A205" s="4">
        <v>41808</v>
      </c>
      <c r="B205">
        <v>9.0299999999999994</v>
      </c>
      <c r="C205">
        <f>(B205-B204)/B204</f>
        <v>1.689189189189173E-2</v>
      </c>
      <c r="E205">
        <f>C205-$D$3</f>
        <v>2.3186230840870015E-2</v>
      </c>
      <c r="F205">
        <f>E205^2</f>
        <v>5.376013006061118E-4</v>
      </c>
      <c r="G205">
        <f>(E205-$D$3)^2</f>
        <v>8.6910399513411625E-4</v>
      </c>
      <c r="J205">
        <f>E205/$I$3</f>
        <v>0.52264795680748233</v>
      </c>
    </row>
    <row r="206" spans="1:10" x14ac:dyDescent="0.25">
      <c r="A206" s="4">
        <v>41809</v>
      </c>
      <c r="B206">
        <v>9.0299999999999994</v>
      </c>
      <c r="C206">
        <f>(B206-B205)/B205</f>
        <v>0</v>
      </c>
      <c r="E206">
        <f>C206-$D$3</f>
        <v>6.2943389489782849E-3</v>
      </c>
      <c r="F206">
        <f>E206^2</f>
        <v>3.9618702804625056E-5</v>
      </c>
      <c r="G206">
        <f>(E206-$D$3)^2</f>
        <v>1.5847481121850023E-4</v>
      </c>
      <c r="J206">
        <f>E206/$I$3</f>
        <v>0.14188262912221641</v>
      </c>
    </row>
    <row r="207" spans="1:10" x14ac:dyDescent="0.25">
      <c r="A207" s="4">
        <v>41810</v>
      </c>
      <c r="B207">
        <v>9</v>
      </c>
      <c r="C207">
        <f>(B207-B206)/B206</f>
        <v>-3.322259136212554E-3</v>
      </c>
      <c r="E207">
        <f>C207-$D$3</f>
        <v>2.9720798127657309E-3</v>
      </c>
      <c r="F207">
        <f>E207^2</f>
        <v>8.8332584134495826E-6</v>
      </c>
      <c r="G207">
        <f>(E207-$D$3)^2</f>
        <v>8.5866516668001494E-5</v>
      </c>
      <c r="J207">
        <f>E207/$I$3</f>
        <v>6.6994564673819465E-2</v>
      </c>
    </row>
    <row r="208" spans="1:10" x14ac:dyDescent="0.25">
      <c r="A208" s="4">
        <v>41813</v>
      </c>
      <c r="B208">
        <v>8.69</v>
      </c>
      <c r="C208">
        <f>(B208-B207)/B207</f>
        <v>-3.44444444444445E-2</v>
      </c>
      <c r="E208">
        <f>C208-$D$3</f>
        <v>-2.8150105495466215E-2</v>
      </c>
      <c r="F208">
        <f>E208^2</f>
        <v>7.9242843940587721E-4</v>
      </c>
      <c r="G208">
        <f>(E208-$D$3)^2</f>
        <v>4.7767453133458091E-4</v>
      </c>
      <c r="J208">
        <f>E208/$I$3</f>
        <v>-0.6345401812866811</v>
      </c>
    </row>
    <row r="209" spans="1:10" x14ac:dyDescent="0.25">
      <c r="A209" s="4">
        <v>41814</v>
      </c>
      <c r="B209">
        <v>8.5500000000000007</v>
      </c>
      <c r="C209">
        <f>(B209-B208)/B208</f>
        <v>-1.6110471806674201E-2</v>
      </c>
      <c r="E209">
        <f>C209-$D$3</f>
        <v>-9.816132857695916E-3</v>
      </c>
      <c r="F209">
        <f>E209^2</f>
        <v>9.6356464279937396E-5</v>
      </c>
      <c r="G209">
        <f>(E209-$D$3)^2</f>
        <v>1.2403032335480611E-5</v>
      </c>
      <c r="J209">
        <f>E209/$I$3</f>
        <v>-0.22126846821443344</v>
      </c>
    </row>
    <row r="210" spans="1:10" x14ac:dyDescent="0.25">
      <c r="A210" s="4">
        <v>41815</v>
      </c>
      <c r="B210">
        <v>8.5500000000000007</v>
      </c>
      <c r="C210">
        <f>(B210-B209)/B209</f>
        <v>0</v>
      </c>
      <c r="E210">
        <f>C210-$D$3</f>
        <v>6.2943389489782849E-3</v>
      </c>
      <c r="F210">
        <f>E210^2</f>
        <v>3.9618702804625056E-5</v>
      </c>
      <c r="G210">
        <f>(E210-$D$3)^2</f>
        <v>1.5847481121850023E-4</v>
      </c>
      <c r="J210">
        <f>E210/$I$3</f>
        <v>0.14188262912221641</v>
      </c>
    </row>
    <row r="211" spans="1:10" x14ac:dyDescent="0.25">
      <c r="A211" s="4">
        <v>41816</v>
      </c>
      <c r="B211">
        <v>8.74</v>
      </c>
      <c r="C211">
        <f>(B211-B210)/B210</f>
        <v>2.2222222222222161E-2</v>
      </c>
      <c r="E211">
        <f>C211-$D$3</f>
        <v>2.8516561171200445E-2</v>
      </c>
      <c r="F211">
        <f>E211^2</f>
        <v>8.1319426103081691E-4</v>
      </c>
      <c r="G211">
        <f>(E211-$D$3)^2</f>
        <v>1.2117987671770598E-3</v>
      </c>
      <c r="J211">
        <f>E211/$I$3</f>
        <v>0.64280057132150292</v>
      </c>
    </row>
    <row r="212" spans="1:10" x14ac:dyDescent="0.25">
      <c r="A212" s="4">
        <v>41817</v>
      </c>
      <c r="B212">
        <v>8.9499999999999993</v>
      </c>
      <c r="C212">
        <f>(B212-B211)/B211</f>
        <v>2.4027459954233304E-2</v>
      </c>
      <c r="E212">
        <f>C212-$D$3</f>
        <v>3.0321798903211589E-2</v>
      </c>
      <c r="F212">
        <f>E212^2</f>
        <v>9.1941148872680357E-4</v>
      </c>
      <c r="G212">
        <f>(E212-$D$3)^2</f>
        <v>1.3407415512105721E-3</v>
      </c>
      <c r="J212">
        <f>E212/$I$3</f>
        <v>0.68349298996698193</v>
      </c>
    </row>
    <row r="213" spans="1:10" x14ac:dyDescent="0.25">
      <c r="A213" s="4">
        <v>41820</v>
      </c>
      <c r="B213">
        <v>9.0500000000000007</v>
      </c>
      <c r="C213">
        <f>(B213-B212)/B212</f>
        <v>1.1173184357542059E-2</v>
      </c>
      <c r="E213">
        <f>C213-$D$3</f>
        <v>1.7467523306520343E-2</v>
      </c>
      <c r="F213">
        <f>E213^2</f>
        <v>3.0511437046383137E-4</v>
      </c>
      <c r="G213">
        <f>(E213-$D$3)^2</f>
        <v>5.6462609784929034E-4</v>
      </c>
      <c r="J213">
        <f>E213/$I$3</f>
        <v>0.39374081235091224</v>
      </c>
    </row>
    <row r="214" spans="1:10" x14ac:dyDescent="0.25">
      <c r="A214" s="4">
        <v>41821</v>
      </c>
      <c r="B214">
        <v>9.07</v>
      </c>
      <c r="C214">
        <f>(B214-B213)/B213</f>
        <v>2.2099447513811684E-3</v>
      </c>
      <c r="E214">
        <f>C214-$D$3</f>
        <v>8.5042837003594524E-3</v>
      </c>
      <c r="F214">
        <f>E214^2</f>
        <v>7.2322841256199457E-5</v>
      </c>
      <c r="G214">
        <f>(E214-$D$3)^2</f>
        <v>2.1899923231749187E-4</v>
      </c>
      <c r="J214">
        <f>E214/$I$3</f>
        <v>0.19169767309783511</v>
      </c>
    </row>
    <row r="215" spans="1:10" x14ac:dyDescent="0.25">
      <c r="A215" s="4">
        <v>41822</v>
      </c>
      <c r="B215">
        <v>9.36</v>
      </c>
      <c r="C215">
        <f>(B215-B214)/B214</f>
        <v>3.1973539140021955E-2</v>
      </c>
      <c r="E215">
        <f>C215-$D$3</f>
        <v>3.8267878089000243E-2</v>
      </c>
      <c r="F215">
        <f>E215^2</f>
        <v>1.4644304934345849E-3</v>
      </c>
      <c r="G215">
        <f>(E215-$D$3)^2</f>
        <v>1.9857911873399033E-3</v>
      </c>
      <c r="J215">
        <f>E215/$I$3</f>
        <v>0.86260800351038491</v>
      </c>
    </row>
    <row r="216" spans="1:10" x14ac:dyDescent="0.25">
      <c r="A216" s="4">
        <v>41823</v>
      </c>
      <c r="B216">
        <v>9.25</v>
      </c>
      <c r="C216">
        <f>(B216-B215)/B215</f>
        <v>-1.1752136752136691E-2</v>
      </c>
      <c r="E216">
        <f>C216-$D$3</f>
        <v>-5.4577978031584064E-3</v>
      </c>
      <c r="F216">
        <f>E216^2</f>
        <v>2.9787556860160727E-5</v>
      </c>
      <c r="G216">
        <f>(E216-$D$3)^2</f>
        <v>6.9980108864963508E-7</v>
      </c>
      <c r="J216">
        <f>E216/$I$3</f>
        <v>-0.12302589800240565</v>
      </c>
    </row>
    <row r="217" spans="1:10" x14ac:dyDescent="0.25">
      <c r="A217" s="4">
        <v>41827</v>
      </c>
      <c r="B217">
        <v>9.07</v>
      </c>
      <c r="C217">
        <f>(B217-B216)/B216</f>
        <v>-1.9459459459459427E-2</v>
      </c>
      <c r="E217">
        <f>C217-$D$3</f>
        <v>-1.3165120510481142E-2</v>
      </c>
      <c r="F217">
        <f>E217^2</f>
        <v>1.7332039805549127E-4</v>
      </c>
      <c r="G217">
        <f>(E217-$D$3)^2</f>
        <v>4.7207639265887645E-5</v>
      </c>
      <c r="J217">
        <f>E217/$I$3</f>
        <v>-0.29675902837121337</v>
      </c>
    </row>
    <row r="218" spans="1:10" x14ac:dyDescent="0.25">
      <c r="A218" s="4">
        <v>41828</v>
      </c>
      <c r="B218">
        <v>8.76</v>
      </c>
      <c r="C218">
        <f>(B218-B217)/B217</f>
        <v>-3.4178610804851212E-2</v>
      </c>
      <c r="E218">
        <f>C218-$D$3</f>
        <v>-2.7884271855872927E-2</v>
      </c>
      <c r="F218">
        <f>E218^2</f>
        <v>7.7753261693222703E-4</v>
      </c>
      <c r="G218">
        <f>(E218-$D$3)^2</f>
        <v>4.6612520292421212E-4</v>
      </c>
      <c r="J218">
        <f>E218/$I$3</f>
        <v>-0.6285479434996224</v>
      </c>
    </row>
    <row r="219" spans="1:10" x14ac:dyDescent="0.25">
      <c r="A219" s="4">
        <v>41829</v>
      </c>
      <c r="B219">
        <v>8.94</v>
      </c>
      <c r="C219">
        <f>(B219-B218)/B218</f>
        <v>2.054794520547942E-2</v>
      </c>
      <c r="E219">
        <f>C219-$D$3</f>
        <v>2.6842284154457705E-2</v>
      </c>
      <c r="F219">
        <f>E219^2</f>
        <v>7.2050821862865112E-4</v>
      </c>
      <c r="G219">
        <f>(E219-$D$3)^2</f>
        <v>1.0980357906991676E-3</v>
      </c>
      <c r="J219">
        <f>E219/$I$3</f>
        <v>0.60506017841607784</v>
      </c>
    </row>
    <row r="220" spans="1:10" x14ac:dyDescent="0.25">
      <c r="A220" s="4">
        <v>41830</v>
      </c>
      <c r="B220">
        <v>8.74</v>
      </c>
      <c r="C220">
        <f>(B220-B219)/B219</f>
        <v>-2.2371364653243769E-2</v>
      </c>
      <c r="E220">
        <f>C220-$D$3</f>
        <v>-1.6077025704265484E-2</v>
      </c>
      <c r="F220">
        <f>E220^2</f>
        <v>2.5847075549561307E-4</v>
      </c>
      <c r="G220">
        <f>(E220-$D$3)^2</f>
        <v>9.5700960152071601E-5</v>
      </c>
      <c r="J220">
        <f>E220/$I$3</f>
        <v>-0.36239717846095759</v>
      </c>
    </row>
    <row r="221" spans="1:10" x14ac:dyDescent="0.25">
      <c r="A221" s="4">
        <v>41831</v>
      </c>
      <c r="B221">
        <v>8.75</v>
      </c>
      <c r="C221">
        <f>(B221-B220)/B220</f>
        <v>1.144164759725376E-3</v>
      </c>
      <c r="E221">
        <f>C221-$D$3</f>
        <v>7.4385037087036608E-3</v>
      </c>
      <c r="F221">
        <f>E221^2</f>
        <v>5.5331337424398118E-5</v>
      </c>
      <c r="G221">
        <f>(E221-$D$3)^2</f>
        <v>1.8859096746064893E-4</v>
      </c>
      <c r="J221">
        <f>E221/$I$3</f>
        <v>0.16767359868625242</v>
      </c>
    </row>
    <row r="222" spans="1:10" x14ac:dyDescent="0.25">
      <c r="A222" s="4">
        <v>41834</v>
      </c>
      <c r="B222">
        <v>8.61</v>
      </c>
      <c r="C222">
        <f>(B222-B221)/B221</f>
        <v>-1.6000000000000066E-2</v>
      </c>
      <c r="E222">
        <f>C222-$D$3</f>
        <v>-9.7056610510217814E-3</v>
      </c>
      <c r="F222">
        <f>E222^2</f>
        <v>9.4199856437321232E-5</v>
      </c>
      <c r="G222">
        <f>(E222-$D$3)^2</f>
        <v>1.163711848389046E-5</v>
      </c>
      <c r="J222">
        <f>E222/$I$3</f>
        <v>-0.21877828926127241</v>
      </c>
    </row>
    <row r="223" spans="1:10" x14ac:dyDescent="0.25">
      <c r="A223" s="4">
        <v>41835</v>
      </c>
      <c r="B223">
        <v>8.5500000000000007</v>
      </c>
      <c r="C223">
        <f>(B223-B222)/B222</f>
        <v>-6.9686411149824301E-3</v>
      </c>
      <c r="E223">
        <f>C223-$D$3</f>
        <v>-6.7430216600414521E-4</v>
      </c>
      <c r="F223">
        <f>E223^2</f>
        <v>4.546834110778818E-7</v>
      </c>
      <c r="G223">
        <f>(E223-$D$3)^2</f>
        <v>3.1584813441982319E-5</v>
      </c>
      <c r="J223">
        <f>E223/$I$3</f>
        <v>-1.5199652403689359E-2</v>
      </c>
    </row>
    <row r="224" spans="1:10" x14ac:dyDescent="0.25">
      <c r="A224" s="4">
        <v>41836</v>
      </c>
      <c r="B224">
        <v>8.6999999999999993</v>
      </c>
      <c r="C224">
        <f>(B224-B223)/B223</f>
        <v>1.754385964912264E-2</v>
      </c>
      <c r="E224">
        <f>C224-$D$3</f>
        <v>2.3838198598100924E-2</v>
      </c>
      <c r="F224">
        <f>E224^2</f>
        <v>5.6825971240250092E-4</v>
      </c>
      <c r="G224">
        <f>(E224-$D$3)^2</f>
        <v>9.0796981902613837E-4</v>
      </c>
      <c r="J224">
        <f>E224/$I$3</f>
        <v>0.53734416243743999</v>
      </c>
    </row>
    <row r="225" spans="1:10" x14ac:dyDescent="0.25">
      <c r="A225" s="4">
        <v>41837</v>
      </c>
      <c r="B225">
        <v>8.56</v>
      </c>
      <c r="C225">
        <f>(B225-B224)/B224</f>
        <v>-1.6091954022988367E-2</v>
      </c>
      <c r="E225">
        <f>C225-$D$3</f>
        <v>-9.7976150740100819E-3</v>
      </c>
      <c r="F225">
        <f>E225^2</f>
        <v>9.5993261138469586E-5</v>
      </c>
      <c r="G225">
        <f>(E225-$D$3)^2</f>
        <v>1.2272943608217803E-5</v>
      </c>
      <c r="J225">
        <f>E225/$I$3</f>
        <v>-0.22085105316002346</v>
      </c>
    </row>
    <row r="226" spans="1:10" x14ac:dyDescent="0.25">
      <c r="A226" s="4">
        <v>41838</v>
      </c>
      <c r="B226">
        <v>8.58</v>
      </c>
      <c r="C226">
        <f>(B226-B225)/B225</f>
        <v>2.3364485981307911E-3</v>
      </c>
      <c r="E226">
        <f>C226-$D$3</f>
        <v>8.6307875471090759E-3</v>
      </c>
      <c r="F226">
        <f>E226^2</f>
        <v>7.4490493683333105E-5</v>
      </c>
      <c r="G226">
        <f>(E226-$D$3)^2</f>
        <v>2.2275940092420898E-4</v>
      </c>
      <c r="J226">
        <f>E226/$I$3</f>
        <v>0.19454923519457032</v>
      </c>
    </row>
    <row r="227" spans="1:10" x14ac:dyDescent="0.25">
      <c r="A227" s="4">
        <v>41841</v>
      </c>
      <c r="B227">
        <v>8.66</v>
      </c>
      <c r="C227">
        <f>(B227-B226)/B226</f>
        <v>9.3240093240093327E-3</v>
      </c>
      <c r="E227">
        <f>C227-$D$3</f>
        <v>1.5618348272987618E-2</v>
      </c>
      <c r="F227">
        <f>E227^2</f>
        <v>2.439328027763353E-4</v>
      </c>
      <c r="G227">
        <f>(E227-$D$3)^2</f>
        <v>4.8016586128770783E-4</v>
      </c>
      <c r="J227">
        <f>E227/$I$3</f>
        <v>0.35205798948555422</v>
      </c>
    </row>
    <row r="228" spans="1:10" x14ac:dyDescent="0.25">
      <c r="A228" s="4">
        <v>41842</v>
      </c>
      <c r="B228">
        <v>8.65</v>
      </c>
      <c r="C228">
        <f>(B228-B227)/B227</f>
        <v>-1.1547344110854256E-3</v>
      </c>
      <c r="E228">
        <f>C228-$D$3</f>
        <v>5.1396045378928595E-3</v>
      </c>
      <c r="F228">
        <f>E228^2</f>
        <v>2.6415534805928872E-5</v>
      </c>
      <c r="G228">
        <f>(E228-$D$3)^2</f>
        <v>1.3073506366096307E-4</v>
      </c>
      <c r="J228">
        <f>E228/$I$3</f>
        <v>0.1158534057977736</v>
      </c>
    </row>
    <row r="229" spans="1:10" x14ac:dyDescent="0.25">
      <c r="A229" s="4">
        <v>41843</v>
      </c>
      <c r="B229">
        <v>8.77</v>
      </c>
      <c r="C229">
        <f>(B229-B228)/B228</f>
        <v>1.3872832369942106E-2</v>
      </c>
      <c r="E229">
        <f>C229-$D$3</f>
        <v>2.0167171318920391E-2</v>
      </c>
      <c r="F229">
        <f>E229^2</f>
        <v>4.0671479900668522E-4</v>
      </c>
      <c r="G229">
        <f>(E229-$D$3)^2</f>
        <v>7.0021152565810706E-4</v>
      </c>
      <c r="J229">
        <f>E229/$I$3</f>
        <v>0.45459440806743462</v>
      </c>
    </row>
    <row r="230" spans="1:10" x14ac:dyDescent="0.25">
      <c r="A230" s="4">
        <v>41844</v>
      </c>
      <c r="B230">
        <v>9.06</v>
      </c>
      <c r="C230">
        <f>(B230-B229)/B229</f>
        <v>3.3067274800456209E-2</v>
      </c>
      <c r="E230">
        <f>C230-$D$3</f>
        <v>3.936161374943449E-2</v>
      </c>
      <c r="F230">
        <f>E230^2</f>
        <v>1.5493366369596702E-3</v>
      </c>
      <c r="G230">
        <f>(E230-$D$3)^2</f>
        <v>2.0844660167997045E-3</v>
      </c>
      <c r="J230">
        <f>E230/$I$3</f>
        <v>0.88726223524544656</v>
      </c>
    </row>
    <row r="231" spans="1:10" x14ac:dyDescent="0.25">
      <c r="A231" s="4">
        <v>41845</v>
      </c>
      <c r="B231">
        <v>9.19</v>
      </c>
      <c r="C231">
        <f>(B231-B230)/B230</f>
        <v>1.4348785871964569E-2</v>
      </c>
      <c r="E231">
        <f>C231-$D$3</f>
        <v>2.0643124820942854E-2</v>
      </c>
      <c r="F231">
        <f>E231^2</f>
        <v>4.2613860237302695E-4</v>
      </c>
      <c r="G231">
        <f>(E231-$D$3)^2</f>
        <v>7.2562695435581393E-4</v>
      </c>
      <c r="J231">
        <f>E231/$I$3</f>
        <v>0.46532302226413824</v>
      </c>
    </row>
    <row r="232" spans="1:10" x14ac:dyDescent="0.25">
      <c r="A232" s="4">
        <v>41848</v>
      </c>
      <c r="B232">
        <v>9.2200000000000006</v>
      </c>
      <c r="C232">
        <f>(B232-B231)/B231</f>
        <v>3.2644178454843457E-3</v>
      </c>
      <c r="E232">
        <f>C232-$D$3</f>
        <v>9.5587567944626309E-3</v>
      </c>
      <c r="F232">
        <f>E232^2</f>
        <v>9.136983145568551E-5</v>
      </c>
      <c r="G232">
        <f>(E232-$D$3)^2</f>
        <v>2.5132064465070453E-4</v>
      </c>
      <c r="J232">
        <f>E232/$I$3</f>
        <v>0.21546687525595573</v>
      </c>
    </row>
    <row r="233" spans="1:10" x14ac:dyDescent="0.25">
      <c r="A233" s="4">
        <v>41849</v>
      </c>
      <c r="B233">
        <v>9.23</v>
      </c>
      <c r="C233">
        <f>(B233-B232)/B232</f>
        <v>1.0845986984815387E-3</v>
      </c>
      <c r="E233">
        <f>C233-$D$3</f>
        <v>7.3789376474598239E-3</v>
      </c>
      <c r="F233">
        <f>E233^2</f>
        <v>5.4448720805099918E-5</v>
      </c>
      <c r="G233">
        <f>(E233-$D$3)^2</f>
        <v>1.8695849288270211E-4</v>
      </c>
      <c r="J233">
        <f>E233/$I$3</f>
        <v>0.16633090178920934</v>
      </c>
    </row>
    <row r="234" spans="1:10" x14ac:dyDescent="0.25">
      <c r="A234" s="4">
        <v>41850</v>
      </c>
      <c r="B234">
        <v>9.3800000000000008</v>
      </c>
      <c r="C234">
        <f>(B234-B233)/B233</f>
        <v>1.6251354279523331E-2</v>
      </c>
      <c r="E234">
        <f>C234-$D$3</f>
        <v>2.2545693228501616E-2</v>
      </c>
      <c r="F234">
        <f>E234^2</f>
        <v>5.0830828315370357E-4</v>
      </c>
      <c r="G234">
        <f>(E234-$D$3)^2</f>
        <v>8.3174745599807608E-4</v>
      </c>
      <c r="J234">
        <f>E234/$I$3</f>
        <v>0.5082094015864852</v>
      </c>
    </row>
    <row r="235" spans="1:10" x14ac:dyDescent="0.25">
      <c r="A235" s="4">
        <v>41851</v>
      </c>
      <c r="B235">
        <v>9.3800000000000008</v>
      </c>
      <c r="C235">
        <f>(B235-B234)/B234</f>
        <v>0</v>
      </c>
      <c r="E235">
        <f>C235-$D$3</f>
        <v>6.2943389489782849E-3</v>
      </c>
      <c r="F235">
        <f>E235^2</f>
        <v>3.9618702804625056E-5</v>
      </c>
      <c r="G235">
        <f>(E235-$D$3)^2</f>
        <v>1.5847481121850023E-4</v>
      </c>
      <c r="J235">
        <f>E235/$I$3</f>
        <v>0.14188262912221641</v>
      </c>
    </row>
    <row r="236" spans="1:10" x14ac:dyDescent="0.25">
      <c r="A236" s="4">
        <v>41852</v>
      </c>
      <c r="B236">
        <v>9.6300000000000008</v>
      </c>
      <c r="C236">
        <f>(B236-B235)/B235</f>
        <v>2.6652452025586353E-2</v>
      </c>
      <c r="E236">
        <f>C236-$D$3</f>
        <v>3.2946790974564641E-2</v>
      </c>
      <c r="F236">
        <f>E236^2</f>
        <v>1.085491035521654E-3</v>
      </c>
      <c r="G236">
        <f>(E236-$D$3)^2</f>
        <v>1.5398662776763758E-3</v>
      </c>
      <c r="J236">
        <f>E236/$I$3</f>
        <v>0.74266374316720463</v>
      </c>
    </row>
    <row r="237" spans="1:10" x14ac:dyDescent="0.25">
      <c r="A237" s="4">
        <v>41855</v>
      </c>
      <c r="B237">
        <v>9.24</v>
      </c>
      <c r="C237">
        <f>(B237-B236)/B236</f>
        <v>-4.0498442367601299E-2</v>
      </c>
      <c r="E237">
        <f>C237-$D$3</f>
        <v>-3.4204103418623011E-2</v>
      </c>
      <c r="F237">
        <f>E237^2</f>
        <v>1.1699206906718583E-3</v>
      </c>
      <c r="G237">
        <f>(E237-$D$3)^2</f>
        <v>7.789549527510432E-4</v>
      </c>
      <c r="J237">
        <f>E237/$I$3</f>
        <v>-0.77100520946527207</v>
      </c>
    </row>
    <row r="238" spans="1:10" x14ac:dyDescent="0.25">
      <c r="A238" s="4">
        <v>41856</v>
      </c>
      <c r="B238">
        <v>9.08</v>
      </c>
      <c r="C238">
        <f>(B238-B237)/B237</f>
        <v>-1.731601731601733E-2</v>
      </c>
      <c r="E238">
        <f>C238-$D$3</f>
        <v>-1.1021678367039045E-2</v>
      </c>
      <c r="F238">
        <f>E238^2</f>
        <v>1.2147739402645647E-4</v>
      </c>
      <c r="G238">
        <f>(E238-$D$3)^2</f>
        <v>2.2347737973551047E-5</v>
      </c>
      <c r="J238">
        <f>E238/$I$3</f>
        <v>-0.2484430401239823</v>
      </c>
    </row>
    <row r="239" spans="1:10" x14ac:dyDescent="0.25">
      <c r="A239" s="4">
        <v>41857</v>
      </c>
      <c r="B239">
        <v>8.98</v>
      </c>
      <c r="C239">
        <f>(B239-B238)/B238</f>
        <v>-1.1013215859030798E-2</v>
      </c>
      <c r="E239">
        <f>C239-$D$3</f>
        <v>-4.7188769100525128E-3</v>
      </c>
      <c r="F239">
        <f>E239^2</f>
        <v>2.2267799292226751E-5</v>
      </c>
      <c r="G239">
        <f>(E239-$D$3)^2</f>
        <v>2.4820806360961509E-6</v>
      </c>
      <c r="J239">
        <f>E239/$I$3</f>
        <v>-0.10636965500738577</v>
      </c>
    </row>
    <row r="240" spans="1:10" x14ac:dyDescent="0.25">
      <c r="A240" s="4">
        <v>41858</v>
      </c>
      <c r="B240">
        <v>9.1999999999999993</v>
      </c>
      <c r="C240">
        <f>(B240-B239)/B239</f>
        <v>2.4498886414253771E-2</v>
      </c>
      <c r="E240">
        <f>C240-$D$3</f>
        <v>3.0793225363232056E-2</v>
      </c>
      <c r="F240">
        <f>E240^2</f>
        <v>9.4822272827079803E-4</v>
      </c>
      <c r="G240">
        <f>(E240-$D$3)^2</f>
        <v>1.3754874266123384E-3</v>
      </c>
      <c r="J240">
        <f>E240/$I$3</f>
        <v>0.69411955871831055</v>
      </c>
    </row>
    <row r="241" spans="1:10" x14ac:dyDescent="0.25">
      <c r="A241" s="4">
        <v>41859</v>
      </c>
      <c r="B241">
        <v>9.3699999999999992</v>
      </c>
      <c r="C241">
        <f>(B241-B240)/B240</f>
        <v>1.8478260869565211E-2</v>
      </c>
      <c r="E241">
        <f>C241-$D$3</f>
        <v>2.4772599818543496E-2</v>
      </c>
      <c r="F241">
        <f>E241^2</f>
        <v>6.136817017697013E-4</v>
      </c>
      <c r="G241">
        <f>(E241-$D$3)^2</f>
        <v>9.6515468438494777E-4</v>
      </c>
      <c r="J241">
        <f>E241/$I$3</f>
        <v>0.55840678758140683</v>
      </c>
    </row>
    <row r="242" spans="1:10" x14ac:dyDescent="0.25">
      <c r="A242" s="4">
        <v>41862</v>
      </c>
      <c r="B242">
        <v>9.59</v>
      </c>
      <c r="C242">
        <f>(B242-B241)/B241</f>
        <v>2.3479188900747135E-2</v>
      </c>
      <c r="E242">
        <f>C242-$D$3</f>
        <v>2.977352784972542E-2</v>
      </c>
      <c r="F242">
        <f>E242^2</f>
        <v>8.8646296061837518E-4</v>
      </c>
      <c r="G242">
        <f>(E242-$D$3)^2</f>
        <v>1.300891015409033E-3</v>
      </c>
      <c r="J242">
        <f>E242/$I$3</f>
        <v>0.67113424361239415</v>
      </c>
    </row>
    <row r="243" spans="1:10" x14ac:dyDescent="0.25">
      <c r="A243" s="4">
        <v>41863</v>
      </c>
      <c r="B243">
        <v>9.4600000000000009</v>
      </c>
      <c r="C243">
        <f>(B243-B242)/B242</f>
        <v>-1.3555787278414912E-2</v>
      </c>
      <c r="E243">
        <f>C243-$D$3</f>
        <v>-7.2614483294366275E-3</v>
      </c>
      <c r="F243">
        <f>E243^2</f>
        <v>5.2728631841077987E-5</v>
      </c>
      <c r="G243">
        <f>(E243-$D$3)^2</f>
        <v>9.3530055377051936E-7</v>
      </c>
      <c r="J243">
        <f>E243/$I$3</f>
        <v>-0.16368253895555337</v>
      </c>
    </row>
    <row r="244" spans="1:10" x14ac:dyDescent="0.25">
      <c r="A244" s="4">
        <v>41864</v>
      </c>
      <c r="B244">
        <v>9.35</v>
      </c>
      <c r="C244">
        <f>(B244-B243)/B243</f>
        <v>-1.1627906976744313E-2</v>
      </c>
      <c r="E244">
        <f>C244-$D$3</f>
        <v>-5.3335680277660277E-3</v>
      </c>
      <c r="F244">
        <f>E244^2</f>
        <v>2.8446947906807993E-5</v>
      </c>
      <c r="G244">
        <f>(E244-$D$3)^2</f>
        <v>9.2308076304704929E-7</v>
      </c>
      <c r="J244">
        <f>E244/$I$3</f>
        <v>-0.1202255964471813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0.42578125" customWidth="1"/>
    <col min="10" max="10" width="31.140625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76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62</v>
      </c>
      <c r="I2" t="s">
        <v>53</v>
      </c>
      <c r="J2" s="5" t="s">
        <v>45</v>
      </c>
      <c r="K2">
        <f>SUM(I4:I125)/(COUNT(F4:F125)-2)</f>
        <v>2.0118943958954967E-3</v>
      </c>
      <c r="M2" s="5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16" t="s">
        <v>37</v>
      </c>
      <c r="S2" s="17" t="s">
        <v>38</v>
      </c>
      <c r="T2" s="7" t="s">
        <v>26</v>
      </c>
      <c r="U2">
        <f>SUM(Q3:Q8)</f>
        <v>0.49629967820544968</v>
      </c>
    </row>
    <row r="3" spans="1:24" ht="15.75" x14ac:dyDescent="0.25">
      <c r="A3" s="43">
        <v>41514</v>
      </c>
      <c r="B3">
        <v>12.76</v>
      </c>
      <c r="C3">
        <v>0</v>
      </c>
      <c r="D3">
        <v>2.7652999999999999</v>
      </c>
      <c r="E3">
        <v>10.192600000000001</v>
      </c>
      <c r="F3" s="15">
        <f>(((E3/100)+1)^(1/365)-1)</f>
        <v>2.6595195577638897E-4</v>
      </c>
      <c r="G3" s="15">
        <f>1+F3</f>
        <v>1.0002659519557764</v>
      </c>
      <c r="J3" s="19" t="s">
        <v>46</v>
      </c>
      <c r="K3">
        <f>SQRT(K2)</f>
        <v>4.4854145804992168E-2</v>
      </c>
      <c r="M3" s="9">
        <v>41695</v>
      </c>
      <c r="N3" s="7">
        <v>5.63</v>
      </c>
      <c r="O3" s="7">
        <v>7.6481835564053427E-2</v>
      </c>
      <c r="P3" s="7">
        <f>1+O3</f>
        <v>1.0764818355640535</v>
      </c>
      <c r="Q3" s="7">
        <f>O3-F126</f>
        <v>7.6217182112298013E-2</v>
      </c>
      <c r="R3" s="7">
        <f>(Q3-$U$4)^2</f>
        <v>4.2242602309116705E-5</v>
      </c>
      <c r="S3" s="10">
        <f>(Q3-$U$5)^2</f>
        <v>4.4240583757404912E-4</v>
      </c>
      <c r="T3" s="7" t="s">
        <v>27</v>
      </c>
      <c r="U3">
        <f>PRODUCT(P3:P8)-PRODUCT(G126:G131)</f>
        <v>0.58350376681091687</v>
      </c>
      <c r="W3" t="s">
        <v>28</v>
      </c>
      <c r="X3">
        <f>1+F3</f>
        <v>1.0002659519557764</v>
      </c>
    </row>
    <row r="4" spans="1:24" ht="15.75" x14ac:dyDescent="0.25">
      <c r="A4" s="4">
        <v>41515</v>
      </c>
      <c r="B4">
        <v>12.4</v>
      </c>
      <c r="C4">
        <f>(B4-B3)/B3</f>
        <v>-2.8213166144200583E-2</v>
      </c>
      <c r="D4">
        <v>2.7617000000000003</v>
      </c>
      <c r="E4">
        <v>10.183199999999999</v>
      </c>
      <c r="F4" s="15">
        <f>(((E4/100)+1)^(1/365)-1)</f>
        <v>2.6571817084342086E-4</v>
      </c>
      <c r="G4" s="15">
        <f>1+F4</f>
        <v>1.0002657181708434</v>
      </c>
      <c r="H4">
        <f>C4-F4</f>
        <v>-2.8478884315044004E-2</v>
      </c>
      <c r="I4">
        <f>H4^2</f>
        <v>8.1104685182965938E-4</v>
      </c>
      <c r="J4" s="19" t="s">
        <v>47</v>
      </c>
      <c r="K4">
        <f>U2</f>
        <v>0.49629967820544968</v>
      </c>
      <c r="M4" s="9">
        <v>41696</v>
      </c>
      <c r="N4" s="7">
        <v>5.96</v>
      </c>
      <c r="O4" s="7">
        <v>5.8614564831261116E-2</v>
      </c>
      <c r="P4" s="7">
        <f>1+O4</f>
        <v>1.058614564831261</v>
      </c>
      <c r="Q4" s="7">
        <f>O4-F127</f>
        <v>5.8350257253205383E-2</v>
      </c>
      <c r="R4" s="7">
        <f>(Q4-$U$4)^2</f>
        <v>5.9371929404803791E-4</v>
      </c>
      <c r="S4" s="10">
        <f>(Q4-$U$5)^2</f>
        <v>1.513238828819483E-3</v>
      </c>
      <c r="T4" s="7" t="s">
        <v>29</v>
      </c>
      <c r="U4">
        <f>U2/6</f>
        <v>8.2716613034241618E-2</v>
      </c>
    </row>
    <row r="5" spans="1:24" ht="15.75" x14ac:dyDescent="0.25">
      <c r="A5" s="4">
        <v>41516</v>
      </c>
      <c r="B5">
        <v>12.48</v>
      </c>
      <c r="C5">
        <f>(B5-B4)/B4</f>
        <v>6.4516129032258117E-3</v>
      </c>
      <c r="D5">
        <v>2.7839</v>
      </c>
      <c r="E5">
        <v>10.1913</v>
      </c>
      <c r="F5" s="15">
        <f>(((E5/100)+1)^(1/365)-1)</f>
        <v>2.6591962500277511E-4</v>
      </c>
      <c r="G5" s="15">
        <f>1+F5</f>
        <v>1.0002659196250028</v>
      </c>
      <c r="H5">
        <f>C5-F5</f>
        <v>6.1856932782230365E-3</v>
      </c>
      <c r="I5">
        <f>H5^2</f>
        <v>3.8262801332253659E-5</v>
      </c>
      <c r="J5" s="19" t="s">
        <v>48</v>
      </c>
      <c r="K5">
        <f>U12</f>
        <v>0.6410997818217955</v>
      </c>
      <c r="M5" s="9">
        <v>41697</v>
      </c>
      <c r="N5" s="7">
        <v>7.47</v>
      </c>
      <c r="O5" s="7">
        <v>0.25335570469798652</v>
      </c>
      <c r="P5" s="7">
        <f>1+O5</f>
        <v>1.2533557046979866</v>
      </c>
      <c r="Q5" s="7">
        <f>O5-F128</f>
        <v>0.25309216616062102</v>
      </c>
      <c r="R5" s="7">
        <f>(Q5-$U$4)^2</f>
        <v>2.9027829103119736E-2</v>
      </c>
      <c r="S5" s="10">
        <f>(Q5-$U$5)^2</f>
        <v>2.4286585078037815E-2</v>
      </c>
      <c r="T5" s="11" t="s">
        <v>30</v>
      </c>
      <c r="U5">
        <f>U3/6</f>
        <v>9.7250627801819478E-2</v>
      </c>
    </row>
    <row r="6" spans="1:24" ht="15.75" x14ac:dyDescent="0.25">
      <c r="A6" s="4">
        <v>41520</v>
      </c>
      <c r="B6">
        <v>12.72</v>
      </c>
      <c r="C6">
        <f>(B6-B5)/B5</f>
        <v>1.9230769230769246E-2</v>
      </c>
      <c r="D6">
        <v>2.8576000000000001</v>
      </c>
      <c r="E6">
        <v>10.192299999999999</v>
      </c>
      <c r="F6" s="15">
        <f>(((E6/100)+1)^(1/365)-1)</f>
        <v>2.6594449486250227E-4</v>
      </c>
      <c r="G6" s="15">
        <f>1+F6</f>
        <v>1.0002659444948625</v>
      </c>
      <c r="H6">
        <f>C6-F6</f>
        <v>1.8964824735906743E-2</v>
      </c>
      <c r="I6">
        <f>H6^2</f>
        <v>3.5966457726366026E-4</v>
      </c>
      <c r="J6" s="19" t="s">
        <v>49</v>
      </c>
      <c r="K6">
        <f>SQRT(K2*6)</f>
        <v>0.10986977007062944</v>
      </c>
      <c r="M6" s="9">
        <v>41698</v>
      </c>
      <c r="N6" s="7">
        <v>7.28</v>
      </c>
      <c r="O6" s="7">
        <v>-2.5435073627844647E-2</v>
      </c>
      <c r="P6" s="7">
        <f>1+O6</f>
        <v>0.9745649263721553</v>
      </c>
      <c r="Q6" s="7">
        <f>O6-F129</f>
        <v>-2.5697947480949175E-2</v>
      </c>
      <c r="R6" s="7">
        <f>(Q6-$U$4)^2</f>
        <v>1.1753716931701968E-2</v>
      </c>
      <c r="S6" s="10">
        <f>(Q6-$U$5)^2</f>
        <v>1.5116352164062629E-2</v>
      </c>
      <c r="T6" s="11" t="s">
        <v>39</v>
      </c>
      <c r="U6">
        <f>SUM(R3:R8)/6</f>
        <v>7.2083808316558799E-3</v>
      </c>
    </row>
    <row r="7" spans="1:24" ht="15.75" x14ac:dyDescent="0.25">
      <c r="A7" s="4">
        <v>41521</v>
      </c>
      <c r="B7">
        <v>13.5</v>
      </c>
      <c r="C7">
        <f>(B7-B6)/B6</f>
        <v>6.1320754716981077E-2</v>
      </c>
      <c r="D7">
        <v>2.8965999999999998</v>
      </c>
      <c r="E7">
        <v>10.1477</v>
      </c>
      <c r="F7" s="15">
        <f>(((E7/100)+1)^(1/365)-1)</f>
        <v>2.648350802219035E-4</v>
      </c>
      <c r="G7" s="15">
        <f>1+F7</f>
        <v>1.0002648350802219</v>
      </c>
      <c r="H7">
        <f>C7-F7</f>
        <v>6.1055919636759173E-2</v>
      </c>
      <c r="I7">
        <f>H7^2</f>
        <v>3.7278253226903945E-3</v>
      </c>
      <c r="J7" s="19" t="s">
        <v>50</v>
      </c>
      <c r="K7">
        <f>SQRT(K2*119)</f>
        <v>0.48930096373455478</v>
      </c>
      <c r="M7" s="9">
        <v>41701</v>
      </c>
      <c r="N7" s="7">
        <v>7.96</v>
      </c>
      <c r="O7" s="7">
        <v>9.3406593406593366E-2</v>
      </c>
      <c r="P7" s="7">
        <f>1+O7</f>
        <v>1.0934065934065933</v>
      </c>
      <c r="Q7" s="7">
        <f>O7-F130</f>
        <v>9.3143239072731657E-2</v>
      </c>
      <c r="R7" s="7">
        <f>(Q7-$U$4)^2</f>
        <v>1.0871453054651848E-4</v>
      </c>
      <c r="S7" s="10">
        <f>(Q7-$U$5)^2</f>
        <v>1.6870642171837668E-5</v>
      </c>
      <c r="T7" s="11" t="s">
        <v>40</v>
      </c>
      <c r="U7">
        <f>SQRT(U6)</f>
        <v>8.4902183903924872E-2</v>
      </c>
    </row>
    <row r="8" spans="1:24" ht="16.5" thickBot="1" x14ac:dyDescent="0.3">
      <c r="A8" s="4">
        <v>41522</v>
      </c>
      <c r="B8">
        <v>14.22</v>
      </c>
      <c r="C8">
        <f>(B8-B7)/B7</f>
        <v>5.3333333333333378E-2</v>
      </c>
      <c r="D8">
        <v>2.9937</v>
      </c>
      <c r="E8">
        <v>10.1401</v>
      </c>
      <c r="F8" s="15">
        <f>(((E8/100)+1)^(1/365)-1)</f>
        <v>2.6464598731501532E-4</v>
      </c>
      <c r="G8" s="15">
        <f>1+F8</f>
        <v>1.000264645987315</v>
      </c>
      <c r="H8">
        <f>C8-F8</f>
        <v>5.3068687346018363E-2</v>
      </c>
      <c r="I8">
        <f>H8^2</f>
        <v>2.8162855766294495E-3</v>
      </c>
      <c r="J8" s="19" t="s">
        <v>51</v>
      </c>
      <c r="K8">
        <f>K4/K6</f>
        <v>4.5171631640478083</v>
      </c>
      <c r="M8" s="12">
        <v>41702</v>
      </c>
      <c r="N8" s="13">
        <v>8.2899999999999991</v>
      </c>
      <c r="O8" s="13">
        <v>4.1457286432160699E-2</v>
      </c>
      <c r="P8" s="13">
        <f>1+O8</f>
        <v>1.0414572864321607</v>
      </c>
      <c r="Q8" s="13">
        <f>O8-F131</f>
        <v>4.1194781087542785E-2</v>
      </c>
      <c r="R8" s="13">
        <f>(Q8-$U$4)^2</f>
        <v>1.7240625282098998E-3</v>
      </c>
      <c r="S8" s="14">
        <f>(Q8-$U$5)^2</f>
        <v>3.1422579508544853E-3</v>
      </c>
      <c r="T8" s="11" t="s">
        <v>41</v>
      </c>
      <c r="U8">
        <f>SUM(S3:S8)/6</f>
        <v>7.4196184169200508E-3</v>
      </c>
    </row>
    <row r="9" spans="1:24" ht="16.5" thickBot="1" x14ac:dyDescent="0.3">
      <c r="A9" s="4">
        <v>41523</v>
      </c>
      <c r="B9">
        <v>14.27</v>
      </c>
      <c r="C9">
        <f>(B9-B8)/B8</f>
        <v>3.5161744022502764E-3</v>
      </c>
      <c r="D9">
        <v>2.9342000000000001</v>
      </c>
      <c r="E9">
        <v>10.130000000000001</v>
      </c>
      <c r="F9" s="15">
        <f>(((E9/100)+1)^(1/365)-1)</f>
        <v>2.6439467265637617E-4</v>
      </c>
      <c r="G9" s="15">
        <f>1+F9</f>
        <v>1.0002643946726564</v>
      </c>
      <c r="H9">
        <f>C9-F9</f>
        <v>3.2517797295939003E-3</v>
      </c>
      <c r="I9">
        <f>H9^2</f>
        <v>1.0574071409797779E-5</v>
      </c>
      <c r="J9" s="20" t="s">
        <v>52</v>
      </c>
      <c r="K9">
        <f>K5/K7</f>
        <v>1.3102360905415902</v>
      </c>
      <c r="T9" s="11" t="s">
        <v>42</v>
      </c>
      <c r="U9">
        <f>SQRT(U8)</f>
        <v>8.6137206925463117E-2</v>
      </c>
    </row>
    <row r="10" spans="1:24" ht="15.75" x14ac:dyDescent="0.25">
      <c r="A10" s="4">
        <v>41526</v>
      </c>
      <c r="B10">
        <v>14.47</v>
      </c>
      <c r="C10">
        <f>(B10-B9)/B9</f>
        <v>1.4015416958654594E-2</v>
      </c>
      <c r="D10">
        <v>2.9119999999999999</v>
      </c>
      <c r="E10">
        <v>10.1051</v>
      </c>
      <c r="F10" s="15">
        <f>(((E10/100)+1)^(1/365)-1)</f>
        <v>2.6377499673713167E-4</v>
      </c>
      <c r="G10" s="15">
        <f>1+F10</f>
        <v>1.0002637749967371</v>
      </c>
      <c r="H10">
        <f>C10-F10</f>
        <v>1.3751641961917463E-2</v>
      </c>
      <c r="I10">
        <f>H10^2</f>
        <v>1.8910765664876915E-4</v>
      </c>
      <c r="M10" s="5" t="s">
        <v>31</v>
      </c>
      <c r="N10" s="6" t="s">
        <v>22</v>
      </c>
      <c r="O10" s="6" t="s">
        <v>23</v>
      </c>
      <c r="P10" s="6" t="s">
        <v>24</v>
      </c>
      <c r="Q10" s="6" t="s">
        <v>32</v>
      </c>
      <c r="R10" s="16" t="s">
        <v>37</v>
      </c>
      <c r="S10" s="17" t="s">
        <v>38</v>
      </c>
    </row>
    <row r="11" spans="1:24" ht="15.75" x14ac:dyDescent="0.25">
      <c r="A11" s="4">
        <v>41527</v>
      </c>
      <c r="B11">
        <v>14.24</v>
      </c>
      <c r="C11">
        <f>(B11-B10)/B10</f>
        <v>-1.5894955079474804E-2</v>
      </c>
      <c r="D11">
        <v>2.9643000000000002</v>
      </c>
      <c r="E11">
        <v>10.075200000000001</v>
      </c>
      <c r="F11" s="15">
        <f>(((E11/100)+1)^(1/365)-1)</f>
        <v>2.6303070320943256E-4</v>
      </c>
      <c r="G11" s="15">
        <f>1+F11</f>
        <v>1.0002630307032094</v>
      </c>
      <c r="H11">
        <f>C11-F11</f>
        <v>-1.6157985782684237E-2</v>
      </c>
      <c r="I11">
        <f>H11^2</f>
        <v>2.6108050455342591E-4</v>
      </c>
      <c r="M11" s="9">
        <v>41695</v>
      </c>
      <c r="N11" s="7">
        <v>5.63</v>
      </c>
      <c r="O11" s="7">
        <v>7.6481835564053427E-2</v>
      </c>
      <c r="P11" s="7">
        <f>1+O11</f>
        <v>1.0764818355640535</v>
      </c>
      <c r="Q11" s="7">
        <f>O11-F126</f>
        <v>7.6217182112298013E-2</v>
      </c>
      <c r="R11" s="7">
        <f>(Q11-$U$14)^2</f>
        <v>5.0168590080484987E-3</v>
      </c>
      <c r="S11" s="10">
        <f>(Q11-$U$15)^2</f>
        <v>4.8801983635540086E-3</v>
      </c>
    </row>
    <row r="12" spans="1:24" ht="15.75" x14ac:dyDescent="0.25">
      <c r="A12" s="4">
        <v>41528</v>
      </c>
      <c r="B12">
        <v>13.94</v>
      </c>
      <c r="C12">
        <f>(B12-B11)/B11</f>
        <v>-2.1067415730337127E-2</v>
      </c>
      <c r="D12">
        <v>2.9121999999999999</v>
      </c>
      <c r="E12">
        <v>10.0655</v>
      </c>
      <c r="F12" s="15">
        <f>(((E12/100)+1)^(1/365)-1)</f>
        <v>2.627892001216825E-4</v>
      </c>
      <c r="G12" s="15">
        <f>1+F12</f>
        <v>1.0002627892001217</v>
      </c>
      <c r="H12">
        <f>C12-F12</f>
        <v>-2.1330204930458809E-2</v>
      </c>
      <c r="I12">
        <f>H12^2</f>
        <v>4.5497764237536928E-4</v>
      </c>
      <c r="M12" s="9">
        <v>41696</v>
      </c>
      <c r="N12" s="7">
        <v>5.96</v>
      </c>
      <c r="O12" s="7">
        <v>5.8614564831261116E-2</v>
      </c>
      <c r="P12" s="7">
        <f>1+O12</f>
        <v>1.058614564831261</v>
      </c>
      <c r="Q12" s="7">
        <f>O12-F127</f>
        <v>5.8350257253205383E-2</v>
      </c>
      <c r="R12" s="7">
        <f>(Q12-$U$14)^2</f>
        <v>2.8050649767101033E-3</v>
      </c>
      <c r="S12" s="10">
        <f>(Q12-$U$15)^2</f>
        <v>2.7031152087522918E-3</v>
      </c>
      <c r="T12" s="7" t="s">
        <v>26</v>
      </c>
      <c r="U12">
        <f>SUM(Q11:Q129)</f>
        <v>0.6410997818217955</v>
      </c>
    </row>
    <row r="13" spans="1:24" ht="15.75" x14ac:dyDescent="0.25">
      <c r="A13" s="4">
        <v>41529</v>
      </c>
      <c r="B13">
        <v>13.91</v>
      </c>
      <c r="C13">
        <f>(B13-B12)/B12</f>
        <v>-2.1520803443328095E-3</v>
      </c>
      <c r="D13">
        <v>2.9095</v>
      </c>
      <c r="E13">
        <v>10.082000000000001</v>
      </c>
      <c r="F13" s="15">
        <f>(((E13/100)+1)^(1/365)-1)</f>
        <v>2.631999916893335E-4</v>
      </c>
      <c r="G13" s="15">
        <f>1+F13</f>
        <v>1.0002631999916893</v>
      </c>
      <c r="H13">
        <f>C13-F13</f>
        <v>-2.415280336022143E-3</v>
      </c>
      <c r="I13">
        <f>H13^2</f>
        <v>5.833579101575236E-6</v>
      </c>
      <c r="M13" s="9">
        <v>41697</v>
      </c>
      <c r="N13" s="7">
        <v>7.47</v>
      </c>
      <c r="O13" s="7">
        <v>0.25335570469798652</v>
      </c>
      <c r="P13" s="7">
        <f>1+O13</f>
        <v>1.2533557046979866</v>
      </c>
      <c r="Q13" s="7">
        <f>O13-F128</f>
        <v>0.25309216616062102</v>
      </c>
      <c r="R13" s="7">
        <f>(Q13-$U$14)^2</f>
        <v>6.1357654584850013E-2</v>
      </c>
      <c r="S13" s="10">
        <f>(Q13-$U$15)^2</f>
        <v>6.0877370973216702E-2</v>
      </c>
      <c r="T13" s="7" t="s">
        <v>27</v>
      </c>
      <c r="U13">
        <f>PRODUCT(P11:P129)-PRODUCT(G126:G244)</f>
        <v>0.75669310133369971</v>
      </c>
    </row>
    <row r="14" spans="1:24" ht="15.75" x14ac:dyDescent="0.25">
      <c r="A14" s="4">
        <v>41530</v>
      </c>
      <c r="B14">
        <v>13.82</v>
      </c>
      <c r="C14">
        <f>(B14-B13)/B13</f>
        <v>-6.4701653486700112E-3</v>
      </c>
      <c r="D14">
        <v>2.8845999999999998</v>
      </c>
      <c r="E14">
        <v>10.0589</v>
      </c>
      <c r="F14" s="15">
        <f>(((E14/100)+1)^(1/365)-1)</f>
        <v>2.6262486629846649E-4</v>
      </c>
      <c r="G14" s="15">
        <f>1+F14</f>
        <v>1.0002626248662985</v>
      </c>
      <c r="H14">
        <f>C14-F14</f>
        <v>-6.7327902149684777E-3</v>
      </c>
      <c r="I14">
        <f>H14^2</f>
        <v>4.5330464078775281E-5</v>
      </c>
      <c r="M14" s="9">
        <v>41698</v>
      </c>
      <c r="N14" s="7">
        <v>7.28</v>
      </c>
      <c r="O14" s="7">
        <v>-2.5435073627844647E-2</v>
      </c>
      <c r="P14" s="7">
        <f>1+O14</f>
        <v>0.9745649263721553</v>
      </c>
      <c r="Q14" s="7">
        <f>O14-F129</f>
        <v>-2.5697947480949175E-2</v>
      </c>
      <c r="R14" s="7">
        <f>(Q14-$U$14)^2</f>
        <v>9.662984005600763E-4</v>
      </c>
      <c r="S14" s="10">
        <f>(Q14-$U$15)^2</f>
        <v>1.0276328508247359E-3</v>
      </c>
      <c r="T14" s="7" t="s">
        <v>29</v>
      </c>
      <c r="U14">
        <f>U12/119</f>
        <v>5.3873931245529035E-3</v>
      </c>
    </row>
    <row r="15" spans="1:24" ht="15.75" x14ac:dyDescent="0.25">
      <c r="A15" s="4">
        <v>41533</v>
      </c>
      <c r="B15">
        <v>13.64</v>
      </c>
      <c r="C15">
        <f>(B15-B14)/B14</f>
        <v>-1.3024602026049183E-2</v>
      </c>
      <c r="D15">
        <v>2.8643000000000001</v>
      </c>
      <c r="E15">
        <v>10.0152</v>
      </c>
      <c r="F15" s="15">
        <f>(((E15/100)+1)^(1/365)-1)</f>
        <v>2.6153652917160208E-4</v>
      </c>
      <c r="G15" s="15">
        <f>1+F15</f>
        <v>1.0002615365291716</v>
      </c>
      <c r="H15">
        <f>C15-F15</f>
        <v>-1.3286138555220785E-2</v>
      </c>
      <c r="I15">
        <f>H15^2</f>
        <v>1.7652147770852425E-4</v>
      </c>
      <c r="M15" s="9">
        <v>41701</v>
      </c>
      <c r="N15" s="7">
        <v>7.96</v>
      </c>
      <c r="O15" s="7">
        <v>9.3406593406593366E-2</v>
      </c>
      <c r="P15" s="7">
        <f>1+O15</f>
        <v>1.0934065934065933</v>
      </c>
      <c r="Q15" s="7">
        <f>O15-F130</f>
        <v>9.3143239072731657E-2</v>
      </c>
      <c r="R15" s="7">
        <f>(Q15-$U$14)^2</f>
        <v>7.7010884980804823E-3</v>
      </c>
      <c r="S15" s="10">
        <f>(Q15-$U$15)^2</f>
        <v>7.5315448433287803E-3</v>
      </c>
      <c r="T15" s="11" t="s">
        <v>30</v>
      </c>
      <c r="U15">
        <f>U13/119</f>
        <v>6.3587655574260478E-3</v>
      </c>
    </row>
    <row r="16" spans="1:24" ht="15.75" x14ac:dyDescent="0.25">
      <c r="A16" s="4">
        <v>41534</v>
      </c>
      <c r="B16">
        <v>13.74</v>
      </c>
      <c r="C16">
        <f>(B16-B15)/B15</f>
        <v>7.3313782991202081E-3</v>
      </c>
      <c r="D16">
        <v>2.8468</v>
      </c>
      <c r="E16">
        <v>9.9917999999999996</v>
      </c>
      <c r="F16" s="15">
        <f>(((E16/100)+1)^(1/365)-1)</f>
        <v>2.6095358101452248E-4</v>
      </c>
      <c r="G16" s="15">
        <f>1+F16</f>
        <v>1.0002609535810145</v>
      </c>
      <c r="H16">
        <f>C16-F16</f>
        <v>7.0704247181056857E-3</v>
      </c>
      <c r="I16">
        <f>H16^2</f>
        <v>4.9990905694399863E-5</v>
      </c>
      <c r="M16" s="9">
        <v>41702</v>
      </c>
      <c r="N16" s="7">
        <v>8.2899999999999991</v>
      </c>
      <c r="O16" s="7">
        <v>4.1457286432160699E-2</v>
      </c>
      <c r="P16" s="7">
        <f>1+O16</f>
        <v>1.0414572864321607</v>
      </c>
      <c r="Q16" s="7">
        <f>O16-F131</f>
        <v>4.1194781087542785E-2</v>
      </c>
      <c r="R16" s="7">
        <f>(Q16-$U$14)^2</f>
        <v>1.2821690327320724E-3</v>
      </c>
      <c r="S16" s="10">
        <f>(Q16-$U$15)^2</f>
        <v>1.2135479780145347E-3</v>
      </c>
      <c r="T16" s="11" t="s">
        <v>39</v>
      </c>
      <c r="U16">
        <f>SUM(R11:R131)/119</f>
        <v>1.6014118664890923E-3</v>
      </c>
    </row>
    <row r="17" spans="1:21" ht="15.75" x14ac:dyDescent="0.25">
      <c r="A17" s="4">
        <v>41535</v>
      </c>
      <c r="B17">
        <v>13.45</v>
      </c>
      <c r="C17">
        <f>(B17-B16)/B16</f>
        <v>-2.1106259097525538E-2</v>
      </c>
      <c r="D17">
        <v>2.6878000000000002</v>
      </c>
      <c r="E17">
        <v>9.9235000000000007</v>
      </c>
      <c r="F17" s="15">
        <f>(((E17/100)+1)^(1/365)-1)</f>
        <v>2.5925136234294932E-4</v>
      </c>
      <c r="G17" s="15">
        <f>1+F17</f>
        <v>1.0002592513623429</v>
      </c>
      <c r="H17">
        <f>C17-F17</f>
        <v>-2.1365510459868488E-2</v>
      </c>
      <c r="I17">
        <f>H17^2</f>
        <v>4.5648503721074974E-4</v>
      </c>
      <c r="M17" s="9">
        <v>41703</v>
      </c>
      <c r="N17" s="7">
        <v>8.3000000000000007</v>
      </c>
      <c r="O17" s="7">
        <v>1.206272617611769E-3</v>
      </c>
      <c r="P17" s="7">
        <f>1+O17</f>
        <v>1.0012062726176119</v>
      </c>
      <c r="Q17" s="7">
        <f>O17-F132</f>
        <v>9.4377723336860246E-4</v>
      </c>
      <c r="R17" s="7">
        <f>(Q17-$U$14)^2</f>
        <v>1.9745722188385653E-5</v>
      </c>
      <c r="S17" s="10">
        <f>(Q17-$U$15)^2</f>
        <v>2.9322098549678456E-5</v>
      </c>
      <c r="T17" s="11" t="s">
        <v>40</v>
      </c>
      <c r="U17">
        <f>SQRT(U16)</f>
        <v>4.0017644439535573E-2</v>
      </c>
    </row>
    <row r="18" spans="1:21" ht="15.75" x14ac:dyDescent="0.25">
      <c r="A18" s="4">
        <v>41536</v>
      </c>
      <c r="B18">
        <v>13.14</v>
      </c>
      <c r="C18">
        <f>(B18-B17)/B17</f>
        <v>-2.3048327137546374E-2</v>
      </c>
      <c r="D18">
        <v>2.7519</v>
      </c>
      <c r="E18">
        <v>9.9284999999999997</v>
      </c>
      <c r="F18" s="15">
        <f>(((E18/100)+1)^(1/365)-1)</f>
        <v>2.5937601149217393E-4</v>
      </c>
      <c r="G18" s="15">
        <f>1+F18</f>
        <v>1.0002593760114922</v>
      </c>
      <c r="H18">
        <f>C18-F18</f>
        <v>-2.3307703149038548E-2</v>
      </c>
      <c r="I18">
        <f>H18^2</f>
        <v>5.4324902608370149E-4</v>
      </c>
      <c r="M18" s="9">
        <v>41704</v>
      </c>
      <c r="N18" s="7">
        <v>8.64</v>
      </c>
      <c r="O18" s="7">
        <v>4.0963855421686728E-2</v>
      </c>
      <c r="P18" s="7">
        <f>1+O18</f>
        <v>1.0409638554216867</v>
      </c>
      <c r="Q18" s="7">
        <f>O18-F133</f>
        <v>4.0701571703941446E-2</v>
      </c>
      <c r="R18" s="7">
        <f>(Q18-$U$14)^2</f>
        <v>1.2470912087369443E-3</v>
      </c>
      <c r="S18" s="10">
        <f>(Q18-$U$15)^2</f>
        <v>1.1794283340171359E-3</v>
      </c>
      <c r="T18" s="11" t="s">
        <v>41</v>
      </c>
      <c r="U18">
        <f>SUM(S11:S131)/119</f>
        <v>1.6023554308924395E-3</v>
      </c>
    </row>
    <row r="19" spans="1:21" ht="15.75" x14ac:dyDescent="0.25">
      <c r="A19" s="4">
        <v>41537</v>
      </c>
      <c r="B19">
        <v>12.96</v>
      </c>
      <c r="C19">
        <f>(B19-B18)/B18</f>
        <v>-1.369863013698628E-2</v>
      </c>
      <c r="D19">
        <v>2.7336999999999998</v>
      </c>
      <c r="E19">
        <v>9.9649000000000001</v>
      </c>
      <c r="F19" s="15">
        <f>(((E19/100)+1)^(1/365)-1)</f>
        <v>2.6028328692739855E-4</v>
      </c>
      <c r="G19" s="15">
        <f>1+F19</f>
        <v>1.0002602832869274</v>
      </c>
      <c r="H19">
        <f>C19-F19</f>
        <v>-1.3958913423913678E-2</v>
      </c>
      <c r="I19">
        <f>H19^2</f>
        <v>1.9485126397631748E-4</v>
      </c>
      <c r="M19" s="9">
        <v>41705</v>
      </c>
      <c r="N19" s="7">
        <v>8.68</v>
      </c>
      <c r="O19" s="7">
        <v>4.6296296296295305E-3</v>
      </c>
      <c r="P19" s="7">
        <f>1+O19</f>
        <v>1.0046296296296295</v>
      </c>
      <c r="Q19" s="7">
        <f>O19-F134</f>
        <v>4.3670595434559447E-3</v>
      </c>
      <c r="R19" s="7">
        <f>(Q19-$U$14)^2</f>
        <v>1.0410806167141441E-6</v>
      </c>
      <c r="S19" s="10">
        <f>(Q19-$U$15)^2</f>
        <v>3.9668928460846759E-6</v>
      </c>
      <c r="T19" s="11" t="s">
        <v>42</v>
      </c>
      <c r="U19">
        <f>SQRT(U18)</f>
        <v>4.0029432058079961E-2</v>
      </c>
    </row>
    <row r="20" spans="1:21" ht="15.75" x14ac:dyDescent="0.25">
      <c r="A20" s="4">
        <v>41540</v>
      </c>
      <c r="B20">
        <v>12.36</v>
      </c>
      <c r="C20">
        <f>(B20-B19)/B19</f>
        <v>-4.6296296296296405E-2</v>
      </c>
      <c r="D20">
        <v>2.6999</v>
      </c>
      <c r="E20">
        <v>10.001099999999999</v>
      </c>
      <c r="F20" s="15">
        <f>(((E20/100)+1)^(1/365)-1)</f>
        <v>2.6118528034646538E-4</v>
      </c>
      <c r="G20" s="15">
        <f>1+F20</f>
        <v>1.0002611852803465</v>
      </c>
      <c r="H20">
        <f>C20-F20</f>
        <v>-4.655748157664287E-2</v>
      </c>
      <c r="I20">
        <f>H20^2</f>
        <v>2.1675990907594404E-3</v>
      </c>
      <c r="M20" s="9">
        <v>41708</v>
      </c>
      <c r="N20" s="7">
        <v>8.42</v>
      </c>
      <c r="O20" s="7">
        <v>-2.9953917050691222E-2</v>
      </c>
      <c r="P20" s="7">
        <f>1+O20</f>
        <v>0.97004608294930883</v>
      </c>
      <c r="Q20" s="7">
        <f>O20-F135</f>
        <v>-3.0216524487068405E-2</v>
      </c>
      <c r="R20" s="7">
        <f>(Q20-$U$14)^2</f>
        <v>1.267638949295118E-3</v>
      </c>
      <c r="S20" s="10">
        <f>(Q20-$U$15)^2</f>
        <v>1.3377518418388951E-3</v>
      </c>
    </row>
    <row r="21" spans="1:21" ht="15.75" x14ac:dyDescent="0.25">
      <c r="A21" s="4">
        <v>41541</v>
      </c>
      <c r="B21">
        <v>11.9</v>
      </c>
      <c r="C21">
        <f>(B21-B20)/B20</f>
        <v>-3.7216828478964327E-2</v>
      </c>
      <c r="D21">
        <v>2.6551999999999998</v>
      </c>
      <c r="E21">
        <v>10.052199999999999</v>
      </c>
      <c r="F21" s="15">
        <f>(((E21/100)+1)^(1/365)-1)</f>
        <v>2.6245803251656596E-4</v>
      </c>
      <c r="G21" s="15">
        <f>1+F21</f>
        <v>1.0002624580325166</v>
      </c>
      <c r="H21">
        <f>C21-F21</f>
        <v>-3.7479286511480893E-2</v>
      </c>
      <c r="I21">
        <f>H21^2</f>
        <v>1.4046969174096736E-3</v>
      </c>
      <c r="M21" s="9">
        <v>41709</v>
      </c>
      <c r="N21" s="7">
        <v>8.67</v>
      </c>
      <c r="O21" s="7">
        <v>2.969121140142518E-2</v>
      </c>
      <c r="P21" s="7">
        <f>1+O21</f>
        <v>1.0296912114014252</v>
      </c>
      <c r="Q21" s="7">
        <f>O21-F136</f>
        <v>2.9427852088927967E-2</v>
      </c>
      <c r="R21" s="7">
        <f>(Q21-$U$14)^2</f>
        <v>5.7794366721780133E-4</v>
      </c>
      <c r="S21" s="10">
        <f>(Q21-$U$15)^2</f>
        <v>5.3218275339792323E-4</v>
      </c>
    </row>
    <row r="22" spans="1:21" ht="15.75" x14ac:dyDescent="0.25">
      <c r="A22" s="4">
        <v>41542</v>
      </c>
      <c r="B22">
        <v>10.119999999999999</v>
      </c>
      <c r="C22">
        <f>(B22-B21)/B21</f>
        <v>-0.14957983193277319</v>
      </c>
      <c r="D22">
        <v>2.6280000000000001</v>
      </c>
      <c r="E22">
        <v>10.0791</v>
      </c>
      <c r="F22" s="15">
        <f>(((E22/100)+1)^(1/365)-1)</f>
        <v>2.6312779640713657E-4</v>
      </c>
      <c r="G22" s="15">
        <f>1+F22</f>
        <v>1.0002631277964071</v>
      </c>
      <c r="H22">
        <f>C22-F22</f>
        <v>-0.14984295972918033</v>
      </c>
      <c r="I22">
        <f>H22^2</f>
        <v>2.2452912580400757E-2</v>
      </c>
      <c r="M22" s="9">
        <v>41710</v>
      </c>
      <c r="N22" s="7">
        <v>8.93</v>
      </c>
      <c r="O22" s="7">
        <v>2.9988465974625119E-2</v>
      </c>
      <c r="P22" s="7">
        <f>1+O22</f>
        <v>1.029988465974625</v>
      </c>
      <c r="Q22" s="7">
        <f>O22-F137</f>
        <v>2.9725059365541259E-2</v>
      </c>
      <c r="R22" s="7">
        <f>(Q22-$U$14)^2</f>
        <v>5.9232199805774423E-4</v>
      </c>
      <c r="S22" s="10">
        <f>(Q22-$U$15)^2</f>
        <v>5.4598368632716317E-4</v>
      </c>
    </row>
    <row r="23" spans="1:21" ht="15.75" x14ac:dyDescent="0.25">
      <c r="A23" s="4">
        <v>41543</v>
      </c>
      <c r="B23">
        <v>10.42</v>
      </c>
      <c r="C23">
        <f>(B23-B22)/B22</f>
        <v>2.9644268774703629E-2</v>
      </c>
      <c r="D23">
        <v>2.6497999999999999</v>
      </c>
      <c r="E23">
        <v>10.0547</v>
      </c>
      <c r="F23" s="15">
        <f>(((E23/100)+1)^(1/365)-1)</f>
        <v>2.6252028511231096E-4</v>
      </c>
      <c r="G23" s="15">
        <f>1+F23</f>
        <v>1.0002625202851123</v>
      </c>
      <c r="H23">
        <f>C23-F23</f>
        <v>2.9381748489591318E-2</v>
      </c>
      <c r="I23">
        <f>H23^2</f>
        <v>8.6328714430560166E-4</v>
      </c>
      <c r="M23" s="9">
        <v>41711</v>
      </c>
      <c r="N23" s="7">
        <v>8.77</v>
      </c>
      <c r="O23" s="7">
        <v>-1.7917133258678629E-2</v>
      </c>
      <c r="P23" s="7">
        <f>1+O23</f>
        <v>0.98208286674132139</v>
      </c>
      <c r="Q23" s="7">
        <f>O23-F138</f>
        <v>-1.8181684694660659E-2</v>
      </c>
      <c r="R23" s="7">
        <f>(Q23-$U$14)^2</f>
        <v>5.5550142924814475E-4</v>
      </c>
      <c r="S23" s="10">
        <f>(Q23-$U$15)^2</f>
        <v>6.0223369857514259E-4</v>
      </c>
    </row>
    <row r="24" spans="1:21" ht="15.75" x14ac:dyDescent="0.25">
      <c r="A24" s="4">
        <v>41544</v>
      </c>
      <c r="B24">
        <v>9.0500000000000007</v>
      </c>
      <c r="C24">
        <f>(B24-B23)/B23</f>
        <v>-0.13147792706333966</v>
      </c>
      <c r="D24">
        <v>2.6245000000000003</v>
      </c>
      <c r="E24">
        <v>10.055</v>
      </c>
      <c r="F24" s="15">
        <f>(((E24/100)+1)^(1/365)-1)</f>
        <v>2.6252775532897843E-4</v>
      </c>
      <c r="G24" s="15">
        <f>1+F24</f>
        <v>1.000262527755329</v>
      </c>
      <c r="H24">
        <f>C24-F24</f>
        <v>-0.13174045481866864</v>
      </c>
      <c r="I24">
        <f>H24^2</f>
        <v>1.7355547435829673E-2</v>
      </c>
      <c r="M24" s="9">
        <v>41712</v>
      </c>
      <c r="N24" s="7">
        <v>8.7100000000000009</v>
      </c>
      <c r="O24" s="7">
        <v>-6.8415051311287028E-3</v>
      </c>
      <c r="P24" s="7">
        <f>1+O24</f>
        <v>0.99315849486887131</v>
      </c>
      <c r="Q24" s="7">
        <f>O24-F139</f>
        <v>-7.1061959047819118E-3</v>
      </c>
      <c r="R24" s="7">
        <f>(Q24-$U$14)^2</f>
        <v>1.5608976683391526E-4</v>
      </c>
      <c r="S24" s="10">
        <f>(Q24-$U$15)^2</f>
        <v>1.8130518717874553E-4</v>
      </c>
    </row>
    <row r="25" spans="1:21" ht="15.75" x14ac:dyDescent="0.25">
      <c r="A25" s="4">
        <v>41547</v>
      </c>
      <c r="B25">
        <v>8.8049999999999997</v>
      </c>
      <c r="C25">
        <f>(B25-B24)/B24</f>
        <v>-2.7071823204419997E-2</v>
      </c>
      <c r="D25">
        <v>2.61</v>
      </c>
      <c r="E25">
        <v>10.115</v>
      </c>
      <c r="F25" s="15">
        <f>(((E25/100)+1)^(1/365)-1)</f>
        <v>2.6402139064463093E-4</v>
      </c>
      <c r="G25" s="15">
        <f>1+F25</f>
        <v>1.0002640213906446</v>
      </c>
      <c r="H25">
        <f>C25-F25</f>
        <v>-2.7335844595064628E-2</v>
      </c>
      <c r="I25">
        <f>H25^2</f>
        <v>7.47248399725524E-4</v>
      </c>
      <c r="M25" s="9">
        <v>41715</v>
      </c>
      <c r="N25" s="7">
        <v>8.69</v>
      </c>
      <c r="O25" s="7">
        <v>-2.2962112514352869E-3</v>
      </c>
      <c r="P25" s="7">
        <f>1+O25</f>
        <v>0.99770378874856469</v>
      </c>
      <c r="Q25" s="7">
        <f>O25-F140</f>
        <v>-2.5598344187034213E-3</v>
      </c>
      <c r="R25" s="7">
        <f>(Q25-$U$14)^2</f>
        <v>6.3158425624291963E-5</v>
      </c>
      <c r="S25" s="10">
        <f>(Q25-$U$15)^2</f>
        <v>7.954142553421655E-5</v>
      </c>
    </row>
    <row r="26" spans="1:21" ht="15.75" x14ac:dyDescent="0.25">
      <c r="A26" s="4">
        <v>41548</v>
      </c>
      <c r="B26">
        <v>8.75</v>
      </c>
      <c r="C26">
        <f>(B26-B25)/B25</f>
        <v>-6.2464508801816825E-3</v>
      </c>
      <c r="D26">
        <v>2.65</v>
      </c>
      <c r="E26">
        <v>10.0748</v>
      </c>
      <c r="F26" s="15">
        <f>(((E26/100)+1)^(1/365)-1)</f>
        <v>2.6302074473871784E-4</v>
      </c>
      <c r="G26" s="15">
        <f>1+F26</f>
        <v>1.0002630207447387</v>
      </c>
      <c r="H26">
        <f>C26-F26</f>
        <v>-6.5094716249204003E-3</v>
      </c>
      <c r="I26">
        <f>H26^2</f>
        <v>4.2373220835643835E-5</v>
      </c>
      <c r="M26" s="9">
        <v>41716</v>
      </c>
      <c r="N26" s="7">
        <v>8.39</v>
      </c>
      <c r="O26" s="7">
        <v>-3.4522439585730605E-2</v>
      </c>
      <c r="P26" s="7">
        <f>1+O26</f>
        <v>0.96547756041426935</v>
      </c>
      <c r="Q26" s="7">
        <f>O26-F141</f>
        <v>-3.4784379621964859E-2</v>
      </c>
      <c r="R26" s="7">
        <f>(Q26-$U$14)^2</f>
        <v>1.613771325597867E-3</v>
      </c>
      <c r="S26" s="10">
        <f>(Q26-$U$15)^2</f>
        <v>1.6927583952524371E-3</v>
      </c>
    </row>
    <row r="27" spans="1:21" ht="15.75" x14ac:dyDescent="0.25">
      <c r="A27" s="4">
        <v>41549</v>
      </c>
      <c r="B27">
        <v>8.7200000000000006</v>
      </c>
      <c r="C27">
        <f>(B27-B26)/B26</f>
        <v>-3.4285714285713555E-3</v>
      </c>
      <c r="D27">
        <v>2.6173000000000002</v>
      </c>
      <c r="E27">
        <v>10.1073</v>
      </c>
      <c r="F27" s="15">
        <f>(((E27/100)+1)^(1/365)-1)</f>
        <v>2.6382975284811039E-4</v>
      </c>
      <c r="G27" s="15">
        <f>1+F27</f>
        <v>1.0002638297528481</v>
      </c>
      <c r="H27">
        <f>C27-F27</f>
        <v>-3.6924011814194659E-3</v>
      </c>
      <c r="I27">
        <f>H27^2</f>
        <v>1.3633826484547868E-5</v>
      </c>
      <c r="M27" s="9">
        <v>41717</v>
      </c>
      <c r="N27" s="7">
        <v>8.27</v>
      </c>
      <c r="O27" s="7">
        <v>-1.4302741358760546E-2</v>
      </c>
      <c r="P27" s="7">
        <f>1+O27</f>
        <v>0.98569725864123947</v>
      </c>
      <c r="Q27" s="7">
        <f>O27-F142</f>
        <v>-1.4565378674935254E-2</v>
      </c>
      <c r="R27" s="7">
        <f>(Q27-$U$14)^2</f>
        <v>3.981131024824499E-4</v>
      </c>
      <c r="S27" s="10">
        <f>(Q27-$U$15)^2</f>
        <v>4.3781981185665877E-4</v>
      </c>
    </row>
    <row r="28" spans="1:21" ht="15.75" x14ac:dyDescent="0.25">
      <c r="A28" s="4">
        <v>41550</v>
      </c>
      <c r="B28">
        <v>8.41</v>
      </c>
      <c r="C28">
        <f>(B28-B27)/B27</f>
        <v>-3.5550458715596388E-2</v>
      </c>
      <c r="D28">
        <v>2.6046</v>
      </c>
      <c r="E28">
        <v>10.155099999999999</v>
      </c>
      <c r="F28" s="15">
        <f>(((E28/100)+1)^(1/365)-1)</f>
        <v>2.6501918449794992E-4</v>
      </c>
      <c r="G28" s="15">
        <f>1+F28</f>
        <v>1.0002650191844979</v>
      </c>
      <c r="H28">
        <f>C28-F28</f>
        <v>-3.5815477900094338E-2</v>
      </c>
      <c r="I28">
        <f>H28^2</f>
        <v>1.282748457212146E-3</v>
      </c>
      <c r="M28" s="9">
        <v>41718</v>
      </c>
      <c r="N28" s="7">
        <v>8.36</v>
      </c>
      <c r="O28" s="7">
        <v>1.0882708585247867E-2</v>
      </c>
      <c r="P28" s="7">
        <f>1+O28</f>
        <v>1.0108827085852479</v>
      </c>
      <c r="Q28" s="7">
        <f>O28-F143</f>
        <v>1.0620945387408208E-2</v>
      </c>
      <c r="R28" s="7">
        <f>(Q28-$U$14)^2</f>
        <v>2.7390069288037876E-5</v>
      </c>
      <c r="S28" s="10">
        <f>(Q28-$U$15)^2</f>
        <v>1.8166176903106752E-5</v>
      </c>
    </row>
    <row r="29" spans="1:21" ht="15.75" x14ac:dyDescent="0.25">
      <c r="A29" s="4">
        <v>41551</v>
      </c>
      <c r="B29">
        <v>7.86</v>
      </c>
      <c r="C29">
        <f>(B29-B28)/B28</f>
        <v>-6.5398335315101044E-2</v>
      </c>
      <c r="D29">
        <v>2.6447000000000003</v>
      </c>
      <c r="E29">
        <v>10.130800000000001</v>
      </c>
      <c r="F29" s="15">
        <f>(((E29/100)+1)^(1/365)-1)</f>
        <v>2.6441457960624248E-4</v>
      </c>
      <c r="G29" s="15">
        <f>1+F29</f>
        <v>1.0002644145796062</v>
      </c>
      <c r="H29">
        <f>C29-F29</f>
        <v>-6.5662749894707287E-2</v>
      </c>
      <c r="I29">
        <f>H29^2</f>
        <v>4.3115967237348819E-3</v>
      </c>
      <c r="M29" s="9">
        <v>41719</v>
      </c>
      <c r="N29" s="7">
        <v>8.49</v>
      </c>
      <c r="O29" s="7">
        <v>1.5550239234449856E-2</v>
      </c>
      <c r="P29" s="7">
        <f>1+O29</f>
        <v>1.0155502392344498</v>
      </c>
      <c r="Q29" s="7">
        <f>O29-F144</f>
        <v>1.5288309160639599E-2</v>
      </c>
      <c r="R29" s="7">
        <f>(Q29-$U$14)^2</f>
        <v>9.8028138353638676E-5</v>
      </c>
      <c r="S29" s="10">
        <f>(Q29-$U$15)^2</f>
        <v>7.9736748961692033E-5</v>
      </c>
    </row>
    <row r="30" spans="1:21" ht="15.75" x14ac:dyDescent="0.25">
      <c r="A30" s="4">
        <v>41554</v>
      </c>
      <c r="B30">
        <v>7.71</v>
      </c>
      <c r="C30">
        <f>(B30-B29)/B29</f>
        <v>-1.9083969465648901E-2</v>
      </c>
      <c r="D30">
        <v>2.6265000000000001</v>
      </c>
      <c r="E30">
        <v>10.152699999999999</v>
      </c>
      <c r="F30" s="15">
        <f>(((E30/100)+1)^(1/365)-1)</f>
        <v>2.6495947635440942E-4</v>
      </c>
      <c r="G30" s="15">
        <f>1+F30</f>
        <v>1.0002649594763544</v>
      </c>
      <c r="H30">
        <f>C30-F30</f>
        <v>-1.934892894200331E-2</v>
      </c>
      <c r="I30">
        <f>H30^2</f>
        <v>3.7438105120269331E-4</v>
      </c>
      <c r="M30" s="9">
        <v>41722</v>
      </c>
      <c r="N30" s="7">
        <v>8.6</v>
      </c>
      <c r="O30" s="7">
        <v>1.2956419316843278E-2</v>
      </c>
      <c r="P30" s="7">
        <f>1+O30</f>
        <v>1.0129564193168432</v>
      </c>
      <c r="Q30" s="7">
        <f>O30-F145</f>
        <v>1.2694549018335284E-2</v>
      </c>
      <c r="R30" s="7">
        <f>(Q30-$U$14)^2</f>
        <v>5.3394527256038584E-5</v>
      </c>
      <c r="S30" s="10">
        <f>(Q30-$U$15)^2</f>
        <v>4.014215206353102E-5</v>
      </c>
    </row>
    <row r="31" spans="1:21" ht="15.75" x14ac:dyDescent="0.25">
      <c r="A31" s="4">
        <v>41555</v>
      </c>
      <c r="B31">
        <v>7.77</v>
      </c>
      <c r="C31">
        <f>(B31-B30)/B30</f>
        <v>7.782101167315124E-3</v>
      </c>
      <c r="D31">
        <v>2.6320000000000001</v>
      </c>
      <c r="E31">
        <v>10.1694</v>
      </c>
      <c r="F31" s="15">
        <f>(((E31/100)+1)^(1/365)-1)</f>
        <v>2.6537491862788087E-4</v>
      </c>
      <c r="G31" s="15">
        <f>1+F31</f>
        <v>1.0002653749186279</v>
      </c>
      <c r="H31">
        <f>C31-F31</f>
        <v>7.5167262486872432E-3</v>
      </c>
      <c r="I31">
        <f>H31^2</f>
        <v>5.6501173497703793E-5</v>
      </c>
      <c r="M31" s="9">
        <v>41723</v>
      </c>
      <c r="N31" s="7">
        <v>8.64</v>
      </c>
      <c r="O31" s="7">
        <v>4.6511627906977819E-3</v>
      </c>
      <c r="P31" s="7">
        <f>1+O31</f>
        <v>1.0046511627906978</v>
      </c>
      <c r="Q31" s="7">
        <f>O31-F146</f>
        <v>4.3891380753180546E-3</v>
      </c>
      <c r="R31" s="7">
        <f>(Q31-$U$14)^2</f>
        <v>9.9651314332287036E-7</v>
      </c>
      <c r="S31" s="10">
        <f>(Q31-$U$15)^2</f>
        <v>3.8794324182750724E-6</v>
      </c>
    </row>
    <row r="32" spans="1:21" ht="15.75" x14ac:dyDescent="0.25">
      <c r="A32" s="4">
        <v>41556</v>
      </c>
      <c r="B32">
        <v>7.89</v>
      </c>
      <c r="C32">
        <f>(B32-B31)/B31</f>
        <v>1.5444015444015458E-2</v>
      </c>
      <c r="D32">
        <v>2.6631</v>
      </c>
      <c r="E32">
        <v>10.196199999999999</v>
      </c>
      <c r="F32" s="15">
        <f>(((E32/100)+1)^(1/365)-1)</f>
        <v>2.6604148516473636E-4</v>
      </c>
      <c r="G32" s="15">
        <f>1+F32</f>
        <v>1.0002660414851647</v>
      </c>
      <c r="H32">
        <f>C32-F32</f>
        <v>1.5177973958850722E-2</v>
      </c>
      <c r="I32">
        <f>H32^2</f>
        <v>2.3037089349555066E-4</v>
      </c>
      <c r="M32" s="9">
        <v>41724</v>
      </c>
      <c r="N32" s="7">
        <v>8.77</v>
      </c>
      <c r="O32" s="7">
        <v>1.5046296296296181E-2</v>
      </c>
      <c r="P32" s="7">
        <f>1+O32</f>
        <v>1.0150462962962963</v>
      </c>
      <c r="Q32" s="7">
        <f>O32-F147</f>
        <v>1.4781665237922582E-2</v>
      </c>
      <c r="R32" s="7">
        <f>(Q32-$U$14)^2</f>
        <v>8.8252348540035207E-5</v>
      </c>
      <c r="S32" s="10">
        <f>(Q32-$U$15)^2</f>
        <v>7.0945239027708629E-5</v>
      </c>
    </row>
    <row r="33" spans="1:19" ht="15.75" x14ac:dyDescent="0.25">
      <c r="A33" s="4">
        <v>41557</v>
      </c>
      <c r="B33">
        <v>7.97</v>
      </c>
      <c r="C33">
        <f>(B33-B32)/B32</f>
        <v>1.0139416983523457E-2</v>
      </c>
      <c r="D33">
        <v>2.6814</v>
      </c>
      <c r="E33">
        <v>10.065300000000001</v>
      </c>
      <c r="F33" s="15">
        <f>(((E33/100)+1)^(1/365)-1)</f>
        <v>2.6278422045322714E-4</v>
      </c>
      <c r="G33" s="15">
        <f>1+F33</f>
        <v>1.0002627842204532</v>
      </c>
      <c r="H33">
        <f>C33-F33</f>
        <v>9.87663276307023E-3</v>
      </c>
      <c r="I33">
        <f>H33^2</f>
        <v>9.7547874736552282E-5</v>
      </c>
      <c r="M33" s="9">
        <v>41725</v>
      </c>
      <c r="N33" s="7">
        <v>8.9700000000000006</v>
      </c>
      <c r="O33" s="7">
        <v>2.280501710376295E-2</v>
      </c>
      <c r="P33" s="7">
        <f>1+O33</f>
        <v>1.022805017103763</v>
      </c>
      <c r="Q33" s="7">
        <f>O33-F148</f>
        <v>2.254009743355825E-2</v>
      </c>
      <c r="R33" s="7">
        <f>(Q33-$U$14)^2</f>
        <v>2.9421526511217062E-4</v>
      </c>
      <c r="S33" s="10">
        <f>(Q33-$U$15)^2</f>
        <v>2.618355012855321E-4</v>
      </c>
    </row>
    <row r="34" spans="1:19" ht="15.75" x14ac:dyDescent="0.25">
      <c r="A34" s="4">
        <v>41558</v>
      </c>
      <c r="B34">
        <v>8</v>
      </c>
      <c r="C34">
        <f>(B34-B33)/B33</f>
        <v>3.7641154328733059E-3</v>
      </c>
      <c r="D34">
        <v>2.6871</v>
      </c>
      <c r="E34">
        <v>10.0379</v>
      </c>
      <c r="F34" s="15">
        <f>(((E34/100)+1)^(1/365)-1)</f>
        <v>2.6210192056175252E-4</v>
      </c>
      <c r="G34" s="15">
        <f>1+F34</f>
        <v>1.0002621019205618</v>
      </c>
      <c r="H34">
        <f>C34-F34</f>
        <v>3.5020135123115534E-3</v>
      </c>
      <c r="I34">
        <f>H34^2</f>
        <v>1.2264098640412703E-5</v>
      </c>
      <c r="M34" s="9">
        <v>41726</v>
      </c>
      <c r="N34" s="7">
        <v>8.83</v>
      </c>
      <c r="O34" s="7">
        <v>-1.5607580824972192E-2</v>
      </c>
      <c r="P34" s="7">
        <f>1+O34</f>
        <v>0.98439241917502784</v>
      </c>
      <c r="Q34" s="7">
        <f>O34-F149</f>
        <v>-1.5871851075925404E-2</v>
      </c>
      <c r="R34" s="7">
        <f>(Q34-$U$14)^2</f>
        <v>4.5195546397557056E-4</v>
      </c>
      <c r="S34" s="10">
        <f>(Q34-$U$15)^2</f>
        <v>4.9420031589904225E-4</v>
      </c>
    </row>
    <row r="35" spans="1:19" ht="15.75" x14ac:dyDescent="0.25">
      <c r="A35" s="4">
        <v>41561</v>
      </c>
      <c r="B35">
        <v>7.87</v>
      </c>
      <c r="C35">
        <f>(B35-B34)/B34</f>
        <v>-1.6249999999999987E-2</v>
      </c>
      <c r="D35">
        <v>2.6871</v>
      </c>
      <c r="E35">
        <v>9.9725999999999999</v>
      </c>
      <c r="F35" s="15">
        <f>(((E35/100)+1)^(1/365)-1)</f>
        <v>2.6047517219796035E-4</v>
      </c>
      <c r="G35" s="15">
        <f>1+F35</f>
        <v>1.000260475172198</v>
      </c>
      <c r="H35">
        <f>C35-F35</f>
        <v>-1.6510475172197947E-2</v>
      </c>
      <c r="I35">
        <f>H35^2</f>
        <v>2.7259579041176484E-4</v>
      </c>
      <c r="M35" s="9">
        <v>41729</v>
      </c>
      <c r="N35" s="7">
        <v>8.6199999999999992</v>
      </c>
      <c r="O35" s="7">
        <v>-2.3782559456398737E-2</v>
      </c>
      <c r="P35" s="7">
        <f>1+O35</f>
        <v>0.97621744054360127</v>
      </c>
      <c r="Q35" s="7">
        <f>O35-F150</f>
        <v>-2.4045664846988005E-2</v>
      </c>
      <c r="R35" s="7">
        <f>(Q35-$U$14)^2</f>
        <v>8.6630490155608785E-4</v>
      </c>
      <c r="S35" s="10">
        <f>(Q35-$U$15)^2</f>
        <v>9.244293882168578E-4</v>
      </c>
    </row>
    <row r="36" spans="1:19" ht="15.75" x14ac:dyDescent="0.25">
      <c r="A36" s="4">
        <v>41562</v>
      </c>
      <c r="B36">
        <v>7.17</v>
      </c>
      <c r="C36">
        <f>(B36-B35)/B35</f>
        <v>-8.8945362134688719E-2</v>
      </c>
      <c r="D36">
        <v>2.7275999999999998</v>
      </c>
      <c r="E36">
        <v>9.9893000000000001</v>
      </c>
      <c r="F36" s="15">
        <f>(((E36/100)+1)^(1/365)-1)</f>
        <v>2.6089129291606561E-4</v>
      </c>
      <c r="G36" s="15">
        <f>1+F36</f>
        <v>1.0002608912929161</v>
      </c>
      <c r="H36">
        <f>C36-F36</f>
        <v>-8.9206253427604784E-2</v>
      </c>
      <c r="I36">
        <f>H36^2</f>
        <v>7.957755650590051E-3</v>
      </c>
      <c r="M36" s="9">
        <v>41730</v>
      </c>
      <c r="N36" s="7">
        <v>8.84</v>
      </c>
      <c r="O36" s="7">
        <v>2.5522041763341143E-2</v>
      </c>
      <c r="P36" s="7">
        <f>1+O36</f>
        <v>1.0255220417633411</v>
      </c>
      <c r="Q36" s="7">
        <f>O36-F151</f>
        <v>2.5259743103896427E-2</v>
      </c>
      <c r="R36" s="7">
        <f>(Q36-$U$14)^2</f>
        <v>3.9491029370151455E-4</v>
      </c>
      <c r="S36" s="10">
        <f>(Q36-$U$15)^2</f>
        <v>3.5724695221217741E-4</v>
      </c>
    </row>
    <row r="37" spans="1:19" ht="15.75" x14ac:dyDescent="0.25">
      <c r="A37" s="4">
        <v>41563</v>
      </c>
      <c r="B37">
        <v>7.47</v>
      </c>
      <c r="C37">
        <f>(B37-B36)/B36</f>
        <v>4.1841004184100396E-2</v>
      </c>
      <c r="D37">
        <v>2.6633</v>
      </c>
      <c r="E37">
        <v>9.9701000000000004</v>
      </c>
      <c r="F37" s="15">
        <f>(((E37/100)+1)^(1/365)-1)</f>
        <v>2.6041287325440088E-4</v>
      </c>
      <c r="G37" s="15">
        <f>1+F37</f>
        <v>1.0002604128732544</v>
      </c>
      <c r="H37">
        <f>C37-F37</f>
        <v>4.1580591310845995E-2</v>
      </c>
      <c r="I37">
        <f>H37^2</f>
        <v>1.7289455737596014E-3</v>
      </c>
      <c r="M37" s="9">
        <v>41731</v>
      </c>
      <c r="N37" s="7">
        <v>8.9600000000000009</v>
      </c>
      <c r="O37" s="7">
        <v>1.3574660633484276E-2</v>
      </c>
      <c r="P37" s="7">
        <f>1+O37</f>
        <v>1.0135746606334843</v>
      </c>
      <c r="Q37" s="7">
        <f>O37-F152</f>
        <v>1.3312491471466787E-2</v>
      </c>
      <c r="R37" s="7">
        <f>(Q37-$U$14)^2</f>
        <v>6.2807183808257159E-5</v>
      </c>
      <c r="S37" s="10">
        <f>(Q37-$U$15)^2</f>
        <v>4.8354304087601709E-5</v>
      </c>
    </row>
    <row r="38" spans="1:19" ht="15.75" x14ac:dyDescent="0.25">
      <c r="A38" s="4">
        <v>41564</v>
      </c>
      <c r="B38">
        <v>7.35</v>
      </c>
      <c r="C38">
        <f>(B38-B37)/B37</f>
        <v>-1.6064257028112466E-2</v>
      </c>
      <c r="D38">
        <v>2.5893999999999999</v>
      </c>
      <c r="E38">
        <v>9.8617000000000008</v>
      </c>
      <c r="F38" s="15">
        <f>(((E38/100)+1)^(1/365)-1)</f>
        <v>2.5771023184240072E-4</v>
      </c>
      <c r="G38" s="15">
        <f>1+F38</f>
        <v>1.0002577102318424</v>
      </c>
      <c r="H38">
        <f>C38-F38</f>
        <v>-1.6321967259954866E-2</v>
      </c>
      <c r="I38">
        <f>H38^2</f>
        <v>2.6640661523503854E-4</v>
      </c>
      <c r="M38" s="9">
        <v>41732</v>
      </c>
      <c r="N38" s="7">
        <v>8.83</v>
      </c>
      <c r="O38" s="7">
        <v>-1.4508928571428657E-2</v>
      </c>
      <c r="P38" s="7">
        <f>1+O38</f>
        <v>0.9854910714285714</v>
      </c>
      <c r="Q38" s="7">
        <f>O38-F153</f>
        <v>-1.4771252133525091E-2</v>
      </c>
      <c r="R38" s="7">
        <f>(Q38-$U$14)^2</f>
        <v>4.0637097864103033E-4</v>
      </c>
      <c r="S38" s="10">
        <f>(Q38-$U$15)^2</f>
        <v>4.4647764761990803E-4</v>
      </c>
    </row>
    <row r="39" spans="1:19" ht="15.75" x14ac:dyDescent="0.25">
      <c r="A39" s="4">
        <v>41565</v>
      </c>
      <c r="B39">
        <v>7</v>
      </c>
      <c r="C39">
        <f>(B39-B38)/B38</f>
        <v>-4.7619047619047575E-2</v>
      </c>
      <c r="D39">
        <v>2.5777000000000001</v>
      </c>
      <c r="E39">
        <v>9.8420000000000005</v>
      </c>
      <c r="F39" s="15">
        <f>(((E39/100)+1)^(1/365)-1)</f>
        <v>2.5721878359719064E-4</v>
      </c>
      <c r="G39" s="15">
        <f>1+F39</f>
        <v>1.0002572187835972</v>
      </c>
      <c r="H39">
        <f>C39-F39</f>
        <v>-4.7876266402644765E-2</v>
      </c>
      <c r="I39">
        <f>H39^2</f>
        <v>2.2921368846570119E-3</v>
      </c>
      <c r="M39" s="9">
        <v>41733</v>
      </c>
      <c r="N39" s="7">
        <v>8.8800000000000008</v>
      </c>
      <c r="O39" s="7">
        <v>5.6625141562854711E-3</v>
      </c>
      <c r="P39" s="7">
        <f>1+O39</f>
        <v>1.0056625141562854</v>
      </c>
      <c r="Q39" s="7">
        <f>O39-F154</f>
        <v>5.3985798720733516E-3</v>
      </c>
      <c r="R39" s="7">
        <f>(Q39-$U$14)^2</f>
        <v>1.2514332008625291E-10</v>
      </c>
      <c r="S39" s="10">
        <f>(Q39-$U$15)^2</f>
        <v>9.2195655035622686E-7</v>
      </c>
    </row>
    <row r="40" spans="1:19" ht="15.75" x14ac:dyDescent="0.25">
      <c r="A40" s="4">
        <v>41568</v>
      </c>
      <c r="B40">
        <v>6.42</v>
      </c>
      <c r="C40">
        <f>(B40-B39)/B39</f>
        <v>-8.2857142857142865E-2</v>
      </c>
      <c r="D40">
        <v>2.6013999999999999</v>
      </c>
      <c r="E40">
        <v>9.8528000000000002</v>
      </c>
      <c r="F40" s="15">
        <f>(((E40/100)+1)^(1/365)-1)</f>
        <v>2.5748821788473819E-4</v>
      </c>
      <c r="G40" s="15">
        <f>1+F40</f>
        <v>1.0002574882178847</v>
      </c>
      <c r="H40">
        <f>C40-F40</f>
        <v>-8.3114631075027604E-2</v>
      </c>
      <c r="I40">
        <f>H40^2</f>
        <v>6.9080418987379445E-3</v>
      </c>
      <c r="M40" s="9">
        <v>41736</v>
      </c>
      <c r="N40" s="7">
        <v>8.8800000000000008</v>
      </c>
      <c r="O40" s="7">
        <v>0</v>
      </c>
      <c r="P40" s="7">
        <f>1+O40</f>
        <v>1</v>
      </c>
      <c r="Q40" s="7">
        <f>O40-F155</f>
        <v>-2.6521073936702777E-4</v>
      </c>
      <c r="R40" s="7">
        <f>(Q40-$U$14)^2</f>
        <v>3.1951930442402534E-5</v>
      </c>
      <c r="S40" s="10">
        <f>(Q40-$U$15)^2</f>
        <v>4.3877061980476504E-5</v>
      </c>
    </row>
    <row r="41" spans="1:19" ht="15.75" x14ac:dyDescent="0.25">
      <c r="A41" s="4">
        <v>41569</v>
      </c>
      <c r="B41">
        <v>6.55</v>
      </c>
      <c r="C41">
        <f>(B41-B40)/B40</f>
        <v>2.0249221183800608E-2</v>
      </c>
      <c r="D41">
        <v>2.5124</v>
      </c>
      <c r="E41">
        <v>9.8254000000000001</v>
      </c>
      <c r="F41" s="15">
        <f>(((E41/100)+1)^(1/365)-1)</f>
        <v>2.568046016029335E-4</v>
      </c>
      <c r="G41" s="15">
        <f>1+F41</f>
        <v>1.0002568046016029</v>
      </c>
      <c r="H41">
        <f>C41-F41</f>
        <v>1.9992416582197674E-2</v>
      </c>
      <c r="I41">
        <f>H41^2</f>
        <v>3.9969672079613253E-4</v>
      </c>
      <c r="M41" s="9">
        <v>41737</v>
      </c>
      <c r="N41" s="7">
        <v>8.92</v>
      </c>
      <c r="O41" s="7">
        <v>4.5045045045044082E-3</v>
      </c>
      <c r="P41" s="7">
        <f>1+O41</f>
        <v>1.0045045045045045</v>
      </c>
      <c r="Q41" s="7">
        <f>O41-F156</f>
        <v>4.2394405397502884E-3</v>
      </c>
      <c r="R41" s="7">
        <f>(Q41-$U$14)^2</f>
        <v>1.3177951369550049E-6</v>
      </c>
      <c r="S41" s="10">
        <f>(Q41-$U$15)^2</f>
        <v>4.4915385305463573E-6</v>
      </c>
    </row>
    <row r="42" spans="1:19" ht="15.75" x14ac:dyDescent="0.25">
      <c r="A42" s="4">
        <v>41570</v>
      </c>
      <c r="B42">
        <v>7.04</v>
      </c>
      <c r="C42">
        <f>(B42-B41)/B41</f>
        <v>7.4809160305343542E-2</v>
      </c>
      <c r="D42">
        <v>2.5015999999999998</v>
      </c>
      <c r="E42">
        <v>9.8313000000000006</v>
      </c>
      <c r="F42" s="15">
        <f>(((E42/100)+1)^(1/365)-1)</f>
        <v>2.5695181801688172E-4</v>
      </c>
      <c r="G42" s="15">
        <f>1+F42</f>
        <v>1.0002569518180169</v>
      </c>
      <c r="H42">
        <f>C42-F42</f>
        <v>7.455220848732666E-2</v>
      </c>
      <c r="I42">
        <f>H42^2</f>
        <v>5.558031790337821E-3</v>
      </c>
      <c r="M42" s="9">
        <v>41738</v>
      </c>
      <c r="N42" s="7">
        <v>8.82</v>
      </c>
      <c r="O42" s="7">
        <v>-1.1210762331838525E-2</v>
      </c>
      <c r="P42" s="7">
        <f>1+O42</f>
        <v>0.98878923766816151</v>
      </c>
      <c r="Q42" s="7">
        <f>O42-F157</f>
        <v>-1.1475007697775024E-2</v>
      </c>
      <c r="R42" s="7">
        <f>(Q42-$U$14)^2</f>
        <v>2.8434056149284555E-4</v>
      </c>
      <c r="S42" s="10">
        <f>(Q42-$U$15)^2</f>
        <v>3.1804346851792509E-4</v>
      </c>
    </row>
    <row r="43" spans="1:19" ht="15.75" x14ac:dyDescent="0.25">
      <c r="A43" s="4">
        <v>41571</v>
      </c>
      <c r="B43">
        <v>6.75</v>
      </c>
      <c r="C43">
        <f>(B43-B42)/B42</f>
        <v>-4.1193181818181823E-2</v>
      </c>
      <c r="D43">
        <v>2.5197000000000003</v>
      </c>
      <c r="E43">
        <v>9.8203999999999994</v>
      </c>
      <c r="F43" s="15">
        <f>(((E43/100)+1)^(1/365)-1)</f>
        <v>2.5667983575572428E-4</v>
      </c>
      <c r="G43" s="15">
        <f>1+F43</f>
        <v>1.0002566798357557</v>
      </c>
      <c r="H43">
        <f>C43-F43</f>
        <v>-4.1449861653937548E-2</v>
      </c>
      <c r="I43">
        <f>H43^2</f>
        <v>1.7180910311305623E-3</v>
      </c>
      <c r="M43" s="9">
        <v>41739</v>
      </c>
      <c r="N43" s="7">
        <v>8.52</v>
      </c>
      <c r="O43" s="7">
        <v>-3.401360544217695E-2</v>
      </c>
      <c r="P43" s="7">
        <f>1+O43</f>
        <v>0.96598639455782309</v>
      </c>
      <c r="Q43" s="7">
        <f>O43-F158</f>
        <v>-3.4280176583213293E-2</v>
      </c>
      <c r="R43" s="7">
        <f>(Q43-$U$14)^2</f>
        <v>1.5735160865204901E-3</v>
      </c>
      <c r="S43" s="10">
        <f>(Q43-$U$15)^2</f>
        <v>1.6515236183102318E-3</v>
      </c>
    </row>
    <row r="44" spans="1:19" ht="15.75" x14ac:dyDescent="0.25">
      <c r="A44" s="4">
        <v>41572</v>
      </c>
      <c r="B44">
        <v>6.79</v>
      </c>
      <c r="C44">
        <f>(B44-B43)/B43</f>
        <v>5.9259259259259308E-3</v>
      </c>
      <c r="D44">
        <v>2.5087999999999999</v>
      </c>
      <c r="E44">
        <v>9.6483000000000008</v>
      </c>
      <c r="F44" s="15">
        <f>(((E44/100)+1)^(1/365)-1)</f>
        <v>2.5238193852450408E-4</v>
      </c>
      <c r="G44" s="15">
        <f>1+F44</f>
        <v>1.0002523819385245</v>
      </c>
      <c r="H44">
        <f>C44-F44</f>
        <v>5.6735439874014268E-3</v>
      </c>
      <c r="I44">
        <f>H44^2</f>
        <v>3.218910137697888E-5</v>
      </c>
      <c r="M44" s="9">
        <v>41740</v>
      </c>
      <c r="N44" s="7">
        <v>7.7</v>
      </c>
      <c r="O44" s="7">
        <v>-9.6244131455398993E-2</v>
      </c>
      <c r="P44" s="7">
        <f>1+O44</f>
        <v>0.90375586854460099</v>
      </c>
      <c r="Q44" s="7">
        <f>O44-F159</f>
        <v>-9.6512082206314562E-2</v>
      </c>
      <c r="R44" s="7">
        <f>(Q44-$U$14)^2</f>
        <v>1.0383503072706066E-2</v>
      </c>
      <c r="S44" s="10">
        <f>(Q44-$U$15)^2</f>
        <v>1.0582411319630697E-2</v>
      </c>
    </row>
    <row r="45" spans="1:19" ht="15.75" x14ac:dyDescent="0.25">
      <c r="A45" s="4">
        <v>41575</v>
      </c>
      <c r="B45">
        <v>7.39</v>
      </c>
      <c r="C45">
        <f>(B45-B44)/B44</f>
        <v>8.8365243004418212E-2</v>
      </c>
      <c r="D45">
        <v>2.5232999999999999</v>
      </c>
      <c r="E45">
        <v>9.7636000000000003</v>
      </c>
      <c r="F45" s="15">
        <f>(((E45/100)+1)^(1/365)-1)</f>
        <v>2.5526209789594745E-4</v>
      </c>
      <c r="G45" s="15">
        <f>1+F45</f>
        <v>1.0002552620978959</v>
      </c>
      <c r="H45">
        <f>C45-F45</f>
        <v>8.8109980906522264E-2</v>
      </c>
      <c r="I45">
        <f>H45^2</f>
        <v>7.7633687353477181E-3</v>
      </c>
      <c r="M45" s="9">
        <v>41743</v>
      </c>
      <c r="N45" s="7">
        <v>7.61</v>
      </c>
      <c r="O45" s="7">
        <v>-1.168831168831167E-2</v>
      </c>
      <c r="P45" s="7">
        <f>1+O45</f>
        <v>0.98831168831168836</v>
      </c>
      <c r="Q45" s="7">
        <f>O45-F160</f>
        <v>-1.1954032346333332E-2</v>
      </c>
      <c r="R45" s="7">
        <f>(Q45-$U$14)^2</f>
        <v>3.0072503736230184E-4</v>
      </c>
      <c r="S45" s="10">
        <f>(Q45-$U$15)^2</f>
        <v>3.3535856706393391E-4</v>
      </c>
    </row>
    <row r="46" spans="1:19" ht="15.75" x14ac:dyDescent="0.25">
      <c r="A46" s="4">
        <v>41576</v>
      </c>
      <c r="B46">
        <v>7.38</v>
      </c>
      <c r="C46">
        <f>(B46-B45)/B45</f>
        <v>-1.3531799729363718E-3</v>
      </c>
      <c r="D46">
        <v>2.5034000000000001</v>
      </c>
      <c r="E46">
        <v>9.7449999999999992</v>
      </c>
      <c r="F46" s="15">
        <f>(((E46/100)+1)^(1/365)-1)</f>
        <v>2.5479767964275979E-4</v>
      </c>
      <c r="G46" s="15">
        <f>1+F46</f>
        <v>1.0002547976796428</v>
      </c>
      <c r="H46">
        <f>C46-F46</f>
        <v>-1.6079776525791316E-3</v>
      </c>
      <c r="I46">
        <f>H46^2</f>
        <v>2.5855921311938945E-6</v>
      </c>
      <c r="M46" s="9">
        <v>41744</v>
      </c>
      <c r="N46" s="7">
        <v>7.25</v>
      </c>
      <c r="O46" s="7">
        <v>-4.7306176084099906E-2</v>
      </c>
      <c r="P46" s="7">
        <f>1+O46</f>
        <v>0.95269382391590007</v>
      </c>
      <c r="Q46" s="7">
        <f>O46-F161</f>
        <v>-4.7570797189800597E-2</v>
      </c>
      <c r="R46" s="7">
        <f>(Q46-$U$14)^2</f>
        <v>2.8045699213712851E-3</v>
      </c>
      <c r="S46" s="10">
        <f>(Q46-$U$15)^2</f>
        <v>2.9083977381070556E-3</v>
      </c>
    </row>
    <row r="47" spans="1:19" ht="15.75" x14ac:dyDescent="0.25">
      <c r="A47" s="4">
        <v>41577</v>
      </c>
      <c r="B47">
        <v>7.6</v>
      </c>
      <c r="C47">
        <f>(B47-B46)/B46</f>
        <v>2.9810298102980998E-2</v>
      </c>
      <c r="D47">
        <v>2.5377999999999998</v>
      </c>
      <c r="E47">
        <v>9.7687000000000008</v>
      </c>
      <c r="F47" s="15">
        <f>(((E47/100)+1)^(1/365)-1)</f>
        <v>2.5538942467462356E-4</v>
      </c>
      <c r="G47" s="15">
        <f>1+F47</f>
        <v>1.0002553894246746</v>
      </c>
      <c r="H47">
        <f>C47-F47</f>
        <v>2.9554908678306374E-2</v>
      </c>
      <c r="I47">
        <f>H47^2</f>
        <v>8.7349262698302942E-4</v>
      </c>
      <c r="M47" s="9">
        <v>41745</v>
      </c>
      <c r="N47" s="7">
        <v>7.26</v>
      </c>
      <c r="O47" s="7">
        <v>1.3793103448275568E-3</v>
      </c>
      <c r="P47" s="7">
        <f>1+O47</f>
        <v>1.0013793103448276</v>
      </c>
      <c r="Q47" s="7">
        <f>O47-F162</f>
        <v>1.116892154712591E-3</v>
      </c>
      <c r="R47" s="7">
        <f>(Q47-$U$14)^2</f>
        <v>1.8237178533407047E-5</v>
      </c>
      <c r="S47" s="10">
        <f>(Q47-$U$15)^2</f>
        <v>2.7477236770074753E-5</v>
      </c>
    </row>
    <row r="48" spans="1:19" ht="15.75" x14ac:dyDescent="0.25">
      <c r="A48" s="4">
        <v>41578</v>
      </c>
      <c r="B48">
        <v>7.5</v>
      </c>
      <c r="C48">
        <f>(B48-B47)/B47</f>
        <v>-1.3157894736842059E-2</v>
      </c>
      <c r="D48">
        <v>2.5541999999999998</v>
      </c>
      <c r="E48">
        <v>9.7853999999999992</v>
      </c>
      <c r="F48" s="15">
        <f>(((E48/100)+1)^(1/365)-1)</f>
        <v>2.5580631617638794E-4</v>
      </c>
      <c r="G48" s="15">
        <f>1+F48</f>
        <v>1.0002558063161764</v>
      </c>
      <c r="H48">
        <f>C48-F48</f>
        <v>-1.3413701053018447E-2</v>
      </c>
      <c r="I48">
        <f>H48^2</f>
        <v>1.7992737593974819E-4</v>
      </c>
      <c r="M48" s="9">
        <v>41746</v>
      </c>
      <c r="N48" s="7">
        <v>7.5</v>
      </c>
      <c r="O48" s="7">
        <v>3.305785123966945E-2</v>
      </c>
      <c r="P48" s="7">
        <f>1+O48</f>
        <v>1.0330578512396695</v>
      </c>
      <c r="Q48" s="7">
        <f>O48-F163</f>
        <v>3.2796297273782665E-2</v>
      </c>
      <c r="R48" s="7">
        <f>(Q48-$U$14)^2</f>
        <v>7.5124802666166445E-4</v>
      </c>
      <c r="S48" s="10">
        <f>(Q48-$U$15)^2</f>
        <v>6.9894308325336204E-4</v>
      </c>
    </row>
    <row r="49" spans="1:19" ht="15.75" x14ac:dyDescent="0.25">
      <c r="A49" s="4">
        <v>41579</v>
      </c>
      <c r="B49">
        <v>8.14</v>
      </c>
      <c r="C49">
        <f>(B49-B48)/B48</f>
        <v>8.5333333333333414E-2</v>
      </c>
      <c r="D49">
        <v>2.6217999999999999</v>
      </c>
      <c r="E49">
        <v>9.7792999999999992</v>
      </c>
      <c r="F49" s="15">
        <f>(((E49/100)+1)^(1/365)-1)</f>
        <v>2.5565404577387874E-4</v>
      </c>
      <c r="G49" s="15">
        <f>1+F49</f>
        <v>1.0002556540457739</v>
      </c>
      <c r="H49">
        <f>C49-F49</f>
        <v>8.5077679287559535E-2</v>
      </c>
      <c r="I49">
        <f>H49^2</f>
        <v>7.2382115129568363E-3</v>
      </c>
      <c r="M49" s="9">
        <v>41750</v>
      </c>
      <c r="N49" s="7">
        <v>8.19</v>
      </c>
      <c r="O49" s="7">
        <v>9.1999999999999929E-2</v>
      </c>
      <c r="P49" s="7">
        <f>1+O49</f>
        <v>1.0919999999999999</v>
      </c>
      <c r="Q49" s="7">
        <f>O49-F164</f>
        <v>9.1739128639573522E-2</v>
      </c>
      <c r="R49" s="7">
        <f>(Q49-$U$14)^2</f>
        <v>7.4566222264560739E-3</v>
      </c>
      <c r="S49" s="10">
        <f>(Q49-$U$15)^2</f>
        <v>7.2898064000393309E-3</v>
      </c>
    </row>
    <row r="50" spans="1:19" ht="15.75" x14ac:dyDescent="0.25">
      <c r="A50" s="4">
        <v>41582</v>
      </c>
      <c r="B50">
        <v>8.36</v>
      </c>
      <c r="C50">
        <f>(B50-B49)/B49</f>
        <v>2.7027027027026886E-2</v>
      </c>
      <c r="D50">
        <v>2.6034999999999999</v>
      </c>
      <c r="E50">
        <v>9.7666000000000004</v>
      </c>
      <c r="F50" s="15">
        <f>(((E50/100)+1)^(1/365)-1)</f>
        <v>2.5533699671553833E-4</v>
      </c>
      <c r="G50" s="15">
        <f>1+F50</f>
        <v>1.0002553369967155</v>
      </c>
      <c r="H50">
        <f>C50-F50</f>
        <v>2.6771690030311348E-2</v>
      </c>
      <c r="I50">
        <f>H50^2</f>
        <v>7.1672338707907198E-4</v>
      </c>
      <c r="M50" s="9">
        <v>41751</v>
      </c>
      <c r="N50" s="7">
        <v>8.09</v>
      </c>
      <c r="O50" s="7">
        <v>-1.2210012210012167E-2</v>
      </c>
      <c r="P50" s="7">
        <f>1+O50</f>
        <v>0.98778998778998783</v>
      </c>
      <c r="Q50" s="7">
        <f>O50-F165</f>
        <v>-1.2470248146564833E-2</v>
      </c>
      <c r="R50" s="7">
        <f>(Q50-$U$14)^2</f>
        <v>3.1889535176792748E-4</v>
      </c>
      <c r="S50" s="10">
        <f>(Q50-$U$15)^2</f>
        <v>3.5453175706507643E-4</v>
      </c>
    </row>
    <row r="51" spans="1:19" ht="15.75" x14ac:dyDescent="0.25">
      <c r="A51" s="4">
        <v>41583</v>
      </c>
      <c r="B51">
        <v>8.31</v>
      </c>
      <c r="C51">
        <f>(B51-B50)/B50</f>
        <v>-5.9808612440190121E-3</v>
      </c>
      <c r="D51">
        <v>2.6696</v>
      </c>
      <c r="E51">
        <v>9.7833000000000006</v>
      </c>
      <c r="F51" s="15">
        <f>(((E51/100)+1)^(1/365)-1)</f>
        <v>2.5575389617049638E-4</v>
      </c>
      <c r="G51" s="15">
        <f>1+F51</f>
        <v>1.0002557538961705</v>
      </c>
      <c r="H51">
        <f>C51-F51</f>
        <v>-6.2366151401895085E-3</v>
      </c>
      <c r="I51">
        <f>H51^2</f>
        <v>3.8895368406841003E-5</v>
      </c>
      <c r="M51" s="9">
        <v>41752</v>
      </c>
      <c r="N51" s="7">
        <v>8.15</v>
      </c>
      <c r="O51" s="7">
        <v>7.4165636588381335E-3</v>
      </c>
      <c r="P51" s="7">
        <f>1+O51</f>
        <v>1.0074165636588381</v>
      </c>
      <c r="Q51" s="7">
        <f>O51-F166</f>
        <v>7.1559962867955252E-3</v>
      </c>
      <c r="R51" s="7">
        <f>(Q51-$U$14)^2</f>
        <v>3.1279571454946014E-6</v>
      </c>
      <c r="S51" s="10">
        <f>(Q51-$U$15)^2</f>
        <v>6.3557683585098905E-7</v>
      </c>
    </row>
    <row r="52" spans="1:19" ht="15.75" x14ac:dyDescent="0.25">
      <c r="A52" s="4">
        <v>41584</v>
      </c>
      <c r="B52">
        <v>7.7</v>
      </c>
      <c r="C52">
        <f>(B52-B51)/B51</f>
        <v>-7.340553549939835E-2</v>
      </c>
      <c r="D52">
        <v>2.6421000000000001</v>
      </c>
      <c r="E52">
        <v>9.7424999999999997</v>
      </c>
      <c r="F52" s="15">
        <f>(((E52/100)+1)^(1/365)-1)</f>
        <v>2.547352518502688E-4</v>
      </c>
      <c r="G52" s="15">
        <f>1+F52</f>
        <v>1.0002547352518503</v>
      </c>
      <c r="H52">
        <f>C52-F52</f>
        <v>-7.3660270751248619E-2</v>
      </c>
      <c r="I52">
        <f>H52^2</f>
        <v>5.4258354871472526E-3</v>
      </c>
      <c r="M52" s="9">
        <v>41753</v>
      </c>
      <c r="N52" s="7">
        <v>8.15</v>
      </c>
      <c r="O52" s="7">
        <v>0</v>
      </c>
      <c r="P52" s="7">
        <f>1+O52</f>
        <v>1</v>
      </c>
      <c r="Q52" s="7">
        <f>O52-F167</f>
        <v>-2.6022596794872399E-4</v>
      </c>
      <c r="R52" s="7">
        <f>(Q52-$U$14)^2</f>
        <v>3.1895601413988908E-5</v>
      </c>
      <c r="S52" s="10">
        <f>(Q52-$U$15)^2</f>
        <v>4.3811048812983045E-5</v>
      </c>
    </row>
    <row r="53" spans="1:19" ht="15.75" x14ac:dyDescent="0.25">
      <c r="A53" s="4">
        <v>41585</v>
      </c>
      <c r="B53">
        <v>8.1300000000000008</v>
      </c>
      <c r="C53">
        <f>(B53-B52)/B52</f>
        <v>5.5844155844155918E-2</v>
      </c>
      <c r="D53">
        <v>2.5998999999999999</v>
      </c>
      <c r="E53">
        <v>9.7941000000000003</v>
      </c>
      <c r="F53" s="15">
        <f>(((E53/100)+1)^(1/365)-1)</f>
        <v>2.5602347412001514E-4</v>
      </c>
      <c r="G53" s="15">
        <f>1+F53</f>
        <v>1.00025602347412</v>
      </c>
      <c r="H53">
        <f>C53-F53</f>
        <v>5.5588132370035903E-2</v>
      </c>
      <c r="I53">
        <f>H53^2</f>
        <v>3.0900404603886335E-3</v>
      </c>
      <c r="M53" s="9">
        <v>41754</v>
      </c>
      <c r="N53" s="7">
        <v>7.98</v>
      </c>
      <c r="O53" s="7">
        <v>-2.0858895705521463E-2</v>
      </c>
      <c r="P53" s="7">
        <f>1+O53</f>
        <v>0.97914110429447854</v>
      </c>
      <c r="Q53" s="7">
        <f>O53-F168</f>
        <v>-2.1119408256407568E-2</v>
      </c>
      <c r="R53" s="7">
        <f>(Q53-$U$14)^2</f>
        <v>7.026105194496879E-4</v>
      </c>
      <c r="S53" s="10">
        <f>(Q53-$U$15)^2</f>
        <v>7.5505003614325153E-4</v>
      </c>
    </row>
    <row r="54" spans="1:19" ht="15.75" x14ac:dyDescent="0.25">
      <c r="A54" s="4">
        <v>41586</v>
      </c>
      <c r="B54">
        <v>8.23</v>
      </c>
      <c r="C54">
        <f>(B54-B53)/B53</f>
        <v>1.2300123001229967E-2</v>
      </c>
      <c r="D54">
        <v>2.7477</v>
      </c>
      <c r="E54">
        <v>9.7493999999999996</v>
      </c>
      <c r="F54" s="15">
        <f>(((E54/100)+1)^(1/365)-1)</f>
        <v>2.5490754911294822E-4</v>
      </c>
      <c r="G54" s="15">
        <f>1+F54</f>
        <v>1.0002549075491129</v>
      </c>
      <c r="H54">
        <f>C54-F54</f>
        <v>1.2045215452117019E-2</v>
      </c>
      <c r="I54">
        <f>H54^2</f>
        <v>1.4508721528791861E-4</v>
      </c>
      <c r="M54" s="9">
        <v>41757</v>
      </c>
      <c r="N54" s="7">
        <v>8.6999999999999993</v>
      </c>
      <c r="O54" s="7">
        <v>9.0225563909774292E-2</v>
      </c>
      <c r="P54" s="7">
        <f>1+O54</f>
        <v>1.0902255639097742</v>
      </c>
      <c r="Q54" s="7">
        <f>O54-F169</f>
        <v>8.9966459640700241E-2</v>
      </c>
      <c r="R54" s="7">
        <f>(Q54-$U$14)^2</f>
        <v>7.1536184927428765E-3</v>
      </c>
      <c r="S54" s="10">
        <f>(Q54-$U$15)^2</f>
        <v>6.9902465099223616E-3</v>
      </c>
    </row>
    <row r="55" spans="1:19" ht="15.75" x14ac:dyDescent="0.25">
      <c r="A55" s="4">
        <v>41589</v>
      </c>
      <c r="B55">
        <v>8.56</v>
      </c>
      <c r="C55">
        <f>(B55-B54)/B54</f>
        <v>4.0097205346294053E-2</v>
      </c>
      <c r="D55">
        <v>2.7477</v>
      </c>
      <c r="E55">
        <v>9.8035999999999994</v>
      </c>
      <c r="F55" s="15">
        <f>(((E55/100)+1)^(1/365)-1)</f>
        <v>2.5626058101124727E-4</v>
      </c>
      <c r="G55" s="15">
        <f>1+F55</f>
        <v>1.0002562605810112</v>
      </c>
      <c r="H55">
        <f>C55-F55</f>
        <v>3.9840944765282806E-2</v>
      </c>
      <c r="I55">
        <f>H55^2</f>
        <v>1.5873008797903153E-3</v>
      </c>
      <c r="M55" s="9">
        <v>41758</v>
      </c>
      <c r="N55" s="7">
        <v>8.82</v>
      </c>
      <c r="O55" s="7">
        <v>1.3793103448275978E-2</v>
      </c>
      <c r="P55" s="7">
        <f>1+O55</f>
        <v>1.0137931034482759</v>
      </c>
      <c r="Q55" s="7">
        <f>O55-F170</f>
        <v>1.3543301977416355E-2</v>
      </c>
      <c r="R55" s="7">
        <f>(Q55-$U$14)^2</f>
        <v>6.651884921621642E-5</v>
      </c>
      <c r="S55" s="10">
        <f>(Q55-$U$15)^2</f>
        <v>5.1617563570167141E-5</v>
      </c>
    </row>
    <row r="56" spans="1:19" ht="15.75" x14ac:dyDescent="0.25">
      <c r="A56" s="4">
        <v>41590</v>
      </c>
      <c r="B56">
        <v>8.3699999999999992</v>
      </c>
      <c r="C56">
        <f>(B56-B55)/B55</f>
        <v>-2.2196261682243139E-2</v>
      </c>
      <c r="D56">
        <v>2.7728000000000002</v>
      </c>
      <c r="E56">
        <v>9.8330000000000002</v>
      </c>
      <c r="F56" s="15">
        <f>(((E56/100)+1)^(1/365)-1)</f>
        <v>2.5699423484226713E-4</v>
      </c>
      <c r="G56" s="15">
        <f>1+F56</f>
        <v>1.0002569942348423</v>
      </c>
      <c r="H56">
        <f>C56-F56</f>
        <v>-2.2453255917085406E-2</v>
      </c>
      <c r="I56">
        <f>H56^2</f>
        <v>5.0414870127813078E-4</v>
      </c>
      <c r="M56" s="9">
        <v>41759</v>
      </c>
      <c r="N56" s="7">
        <v>8.52</v>
      </c>
      <c r="O56" s="7">
        <v>-3.401360544217695E-2</v>
      </c>
      <c r="P56" s="7">
        <f>1+O56</f>
        <v>0.96598639455782309</v>
      </c>
      <c r="Q56" s="7">
        <f>O56-F171</f>
        <v>-3.4257479171637947E-2</v>
      </c>
      <c r="R56" s="7">
        <f>(Q56-$U$14)^2</f>
        <v>1.5717158993812806E-3</v>
      </c>
      <c r="S56" s="10">
        <f>(Q56-$U$15)^2</f>
        <v>1.6496793358912185E-3</v>
      </c>
    </row>
    <row r="57" spans="1:19" ht="15.75" x14ac:dyDescent="0.25">
      <c r="A57" s="4">
        <v>41591</v>
      </c>
      <c r="B57">
        <v>8.67</v>
      </c>
      <c r="C57">
        <f>(B57-B56)/B56</f>
        <v>3.5842293906810124E-2</v>
      </c>
      <c r="D57">
        <v>2.6996000000000002</v>
      </c>
      <c r="E57">
        <v>9.8026</v>
      </c>
      <c r="F57" s="15">
        <f>(((E57/100)+1)^(1/365)-1)</f>
        <v>2.5623562335463923E-4</v>
      </c>
      <c r="G57" s="15">
        <f>1+F57</f>
        <v>1.0002562356233546</v>
      </c>
      <c r="H57">
        <f>C57-F57</f>
        <v>3.5586058283455485E-2</v>
      </c>
      <c r="I57">
        <f>H57^2</f>
        <v>1.2663675441534907E-3</v>
      </c>
      <c r="M57" s="9">
        <v>41760</v>
      </c>
      <c r="N57" s="7">
        <v>8.44</v>
      </c>
      <c r="O57" s="7">
        <v>-9.3896713615023563E-3</v>
      </c>
      <c r="P57" s="7">
        <f>1+O57</f>
        <v>0.99061032863849763</v>
      </c>
      <c r="Q57" s="7">
        <f>O57-F172</f>
        <v>-9.634670516855388E-3</v>
      </c>
      <c r="R57" s="7">
        <f>(Q57-$U$14)^2</f>
        <v>2.2566239604652095E-4</v>
      </c>
      <c r="S57" s="10">
        <f>(Q57-$U$15)^2</f>
        <v>2.5578999746212676E-4</v>
      </c>
    </row>
    <row r="58" spans="1:19" ht="15.75" x14ac:dyDescent="0.25">
      <c r="A58" s="4">
        <v>41592</v>
      </c>
      <c r="B58">
        <v>8.69</v>
      </c>
      <c r="C58">
        <f>(B58-B57)/B57</f>
        <v>2.3068050749711156E-3</v>
      </c>
      <c r="D58">
        <v>2.69</v>
      </c>
      <c r="E58">
        <v>9.7779000000000007</v>
      </c>
      <c r="F58" s="15">
        <f>(((E58/100)+1)^(1/365)-1)</f>
        <v>2.5561909727800369E-4</v>
      </c>
      <c r="G58" s="15">
        <f>1+F58</f>
        <v>1.000255619097278</v>
      </c>
      <c r="H58">
        <f>C58-F58</f>
        <v>2.0511859776931119E-3</v>
      </c>
      <c r="I58">
        <f>H58^2</f>
        <v>4.2073639150848475E-6</v>
      </c>
      <c r="M58" s="9">
        <v>41761</v>
      </c>
      <c r="N58" s="7">
        <v>8.58</v>
      </c>
      <c r="O58" s="7">
        <v>1.6587677725118551E-2</v>
      </c>
      <c r="P58" s="7">
        <f>1+O58</f>
        <v>1.0165876777251186</v>
      </c>
      <c r="Q58" s="7">
        <f>O58-F173</f>
        <v>1.6334206316729501E-2</v>
      </c>
      <c r="R58" s="7">
        <f>(Q58-$U$14)^2</f>
        <v>1.1983271906441158E-4</v>
      </c>
      <c r="S58" s="10">
        <f>(Q58-$U$15)^2</f>
        <v>9.9509418342372637E-5</v>
      </c>
    </row>
    <row r="59" spans="1:19" ht="15.75" x14ac:dyDescent="0.25">
      <c r="A59" s="4">
        <v>41593</v>
      </c>
      <c r="B59">
        <v>9.0299999999999994</v>
      </c>
      <c r="C59">
        <f>(B59-B58)/B58</f>
        <v>3.912543153049481E-2</v>
      </c>
      <c r="D59">
        <v>2.7033</v>
      </c>
      <c r="E59">
        <v>9.8274000000000008</v>
      </c>
      <c r="F59" s="15">
        <f>(((E59/100)+1)^(1/365)-1)</f>
        <v>2.5685450635570817E-4</v>
      </c>
      <c r="G59" s="15">
        <f>1+F59</f>
        <v>1.0002568545063557</v>
      </c>
      <c r="H59">
        <f>C59-F59</f>
        <v>3.8868577024139102E-2</v>
      </c>
      <c r="I59">
        <f>H59^2</f>
        <v>1.510766279881434E-3</v>
      </c>
      <c r="M59" s="9">
        <v>41764</v>
      </c>
      <c r="N59" s="7">
        <v>8.5</v>
      </c>
      <c r="O59" s="7">
        <v>-9.3240093240093327E-3</v>
      </c>
      <c r="P59" s="7">
        <f>1+O59</f>
        <v>0.99067599067599066</v>
      </c>
      <c r="Q59" s="7">
        <f>O59-F174</f>
        <v>-9.5813977544975028E-3</v>
      </c>
      <c r="R59" s="7">
        <f>(Q59-$U$14)^2</f>
        <v>2.2406470038074263E-4</v>
      </c>
      <c r="S59" s="10">
        <f>(Q59-$U$15)^2</f>
        <v>2.5408880641079353E-4</v>
      </c>
    </row>
    <row r="60" spans="1:19" ht="15.75" x14ac:dyDescent="0.25">
      <c r="A60" s="4">
        <v>41596</v>
      </c>
      <c r="B60">
        <v>8.7100000000000009</v>
      </c>
      <c r="C60">
        <f>(B60-B59)/B59</f>
        <v>-3.5437430786267834E-2</v>
      </c>
      <c r="D60">
        <v>2.6657999999999999</v>
      </c>
      <c r="E60">
        <v>9.8536000000000001</v>
      </c>
      <c r="F60" s="15">
        <f>(((E60/100)+1)^(1/365)-1)</f>
        <v>2.5750817492919964E-4</v>
      </c>
      <c r="G60" s="15">
        <f>1+F60</f>
        <v>1.0002575081749292</v>
      </c>
      <c r="H60">
        <f>C60-F60</f>
        <v>-3.5694938961197034E-2</v>
      </c>
      <c r="I60">
        <f>H60^2</f>
        <v>1.274128667443582E-3</v>
      </c>
      <c r="M60" s="9">
        <v>41765</v>
      </c>
      <c r="N60" s="7">
        <v>8.09</v>
      </c>
      <c r="O60" s="7">
        <v>-4.8235294117647078E-2</v>
      </c>
      <c r="P60" s="7">
        <f>1+O60</f>
        <v>0.95176470588235296</v>
      </c>
      <c r="Q60" s="7">
        <f>O60-F175</f>
        <v>-4.8493627888261205E-2</v>
      </c>
      <c r="R60" s="7">
        <f>(Q60-$U$14)^2</f>
        <v>2.903164425383316E-3</v>
      </c>
      <c r="S60" s="10">
        <f>(Q60-$U$15)^2</f>
        <v>3.0087850667204737E-3</v>
      </c>
    </row>
    <row r="61" spans="1:19" ht="15.75" x14ac:dyDescent="0.25">
      <c r="A61" s="4">
        <v>41597</v>
      </c>
      <c r="B61">
        <v>8.7100000000000009</v>
      </c>
      <c r="C61">
        <f>(B61-B60)/B60</f>
        <v>0</v>
      </c>
      <c r="D61">
        <v>2.7069000000000001</v>
      </c>
      <c r="E61">
        <v>9.8704000000000001</v>
      </c>
      <c r="F61" s="15">
        <f>(((E61/100)+1)^(1/365)-1)</f>
        <v>2.5792723938677931E-4</v>
      </c>
      <c r="G61" s="15">
        <f>1+F61</f>
        <v>1.0002579272393868</v>
      </c>
      <c r="H61">
        <f>C61-F61</f>
        <v>-2.5792723938677931E-4</v>
      </c>
      <c r="I61">
        <f>H61^2</f>
        <v>6.652646081768496E-8</v>
      </c>
      <c r="M61" s="9">
        <v>41766</v>
      </c>
      <c r="N61" s="7">
        <v>8.7200000000000006</v>
      </c>
      <c r="O61" s="7">
        <v>7.7873918417799851E-2</v>
      </c>
      <c r="P61" s="7">
        <f>1+O61</f>
        <v>1.0778739184177999</v>
      </c>
      <c r="Q61" s="7">
        <f>O61-F176</f>
        <v>7.761603856940287E-2</v>
      </c>
      <c r="R61" s="7">
        <f>(Q61-$U$14)^2</f>
        <v>5.2169772227978464E-3</v>
      </c>
      <c r="S61" s="10">
        <f>(Q61-$U$15)^2</f>
        <v>5.0775989571034E-3</v>
      </c>
    </row>
    <row r="62" spans="1:19" ht="15.75" x14ac:dyDescent="0.25">
      <c r="A62" s="4">
        <v>41598</v>
      </c>
      <c r="B62">
        <v>9.44</v>
      </c>
      <c r="C62">
        <f>(B62-B61)/B61</f>
        <v>8.3811710677382162E-2</v>
      </c>
      <c r="D62">
        <v>2.7987000000000002</v>
      </c>
      <c r="E62">
        <v>9.8932000000000002</v>
      </c>
      <c r="F62" s="15">
        <f>(((E62/100)+1)^(1/365)-1)</f>
        <v>2.5849586752180187E-4</v>
      </c>
      <c r="G62" s="15">
        <f>1+F62</f>
        <v>1.0002584958675218</v>
      </c>
      <c r="H62">
        <f>C62-F62</f>
        <v>8.355321480986036E-2</v>
      </c>
      <c r="I62">
        <f>H62^2</f>
        <v>6.9811397050626688E-3</v>
      </c>
      <c r="M62" s="9">
        <v>41767</v>
      </c>
      <c r="N62" s="7">
        <v>8.5500000000000007</v>
      </c>
      <c r="O62" s="7">
        <v>-1.9495412844036688E-2</v>
      </c>
      <c r="P62" s="7">
        <f>1+O62</f>
        <v>0.98050458715596334</v>
      </c>
      <c r="Q62" s="7">
        <f>O62-F177</f>
        <v>-1.9753477263259846E-2</v>
      </c>
      <c r="R62" s="7">
        <f>(Q62-$U$14)^2</f>
        <v>6.3206336385680003E-4</v>
      </c>
      <c r="S62" s="10">
        <f>(Q62-$U$15)^2</f>
        <v>6.8184922512646207E-4</v>
      </c>
    </row>
    <row r="63" spans="1:19" ht="15.75" x14ac:dyDescent="0.25">
      <c r="A63" s="4">
        <v>41599</v>
      </c>
      <c r="B63">
        <v>9.17</v>
      </c>
      <c r="C63">
        <f>(B63-B62)/B62</f>
        <v>-2.8601694915254192E-2</v>
      </c>
      <c r="D63">
        <v>2.7842000000000002</v>
      </c>
      <c r="E63">
        <v>9.8705999999999996</v>
      </c>
      <c r="F63" s="15">
        <f>(((E63/100)+1)^(1/365)-1)</f>
        <v>2.5793222786441028E-4</v>
      </c>
      <c r="G63" s="15">
        <f>1+F63</f>
        <v>1.0002579322278644</v>
      </c>
      <c r="H63">
        <f>C63-F63</f>
        <v>-2.8859627143118603E-2</v>
      </c>
      <c r="I63">
        <f>H63^2</f>
        <v>8.3287807883982801E-4</v>
      </c>
      <c r="M63" s="9">
        <v>41768</v>
      </c>
      <c r="N63" s="7">
        <v>8.8000000000000007</v>
      </c>
      <c r="O63" s="7">
        <v>2.9239766081871343E-2</v>
      </c>
      <c r="P63" s="7">
        <f>1+O63</f>
        <v>1.0292397660818713</v>
      </c>
      <c r="Q63" s="7">
        <f>O63-F178</f>
        <v>2.8982130684190477E-2</v>
      </c>
      <c r="R63" s="7">
        <f>(Q63-$U$14)^2</f>
        <v>5.5671164050817199E-4</v>
      </c>
      <c r="S63" s="10">
        <f>(Q63-$U$15)^2</f>
        <v>5.118166496589009E-4</v>
      </c>
    </row>
    <row r="64" spans="1:19" ht="15.75" x14ac:dyDescent="0.25">
      <c r="A64" s="4">
        <v>41600</v>
      </c>
      <c r="B64">
        <v>8.8699999999999992</v>
      </c>
      <c r="C64">
        <f>(B64-B63)/B63</f>
        <v>-3.2715376226826687E-2</v>
      </c>
      <c r="D64">
        <v>2.7427000000000001</v>
      </c>
      <c r="E64">
        <v>9.8345000000000002</v>
      </c>
      <c r="F64" s="15">
        <f>(((E64/100)+1)^(1/365)-1)</f>
        <v>2.5703166090895735E-4</v>
      </c>
      <c r="G64" s="15">
        <f>1+F64</f>
        <v>1.000257031660909</v>
      </c>
      <c r="H64">
        <f>C64-F64</f>
        <v>-3.2972407887735644E-2</v>
      </c>
      <c r="I64">
        <f>H64^2</f>
        <v>1.0871796819152118E-3</v>
      </c>
      <c r="M64" s="9">
        <v>41771</v>
      </c>
      <c r="N64" s="7">
        <v>9.18</v>
      </c>
      <c r="O64" s="7">
        <v>4.3181818181818064E-2</v>
      </c>
      <c r="P64" s="7">
        <f>1+O64</f>
        <v>1.043181818181818</v>
      </c>
      <c r="Q64" s="7">
        <f>O64-F179</f>
        <v>4.2926206573561464E-2</v>
      </c>
      <c r="R64" s="7">
        <f>(Q64-$U$14)^2</f>
        <v>1.4091625151594657E-3</v>
      </c>
      <c r="S64" s="10">
        <f>(Q64-$U$15)^2</f>
        <v>1.337177742468543E-3</v>
      </c>
    </row>
    <row r="65" spans="1:19" ht="15.75" x14ac:dyDescent="0.25">
      <c r="A65" s="4">
        <v>41603</v>
      </c>
      <c r="B65">
        <v>9.19</v>
      </c>
      <c r="C65">
        <f>(B65-B64)/B64</f>
        <v>3.607666290868098E-2</v>
      </c>
      <c r="D65">
        <v>2.7282999999999999</v>
      </c>
      <c r="E65">
        <v>9.8370999999999995</v>
      </c>
      <c r="F65" s="15">
        <f>(((E65/100)+1)^(1/365)-1)</f>
        <v>2.5709653155048251E-4</v>
      </c>
      <c r="G65" s="15">
        <f>1+F65</f>
        <v>1.0002570965315505</v>
      </c>
      <c r="H65">
        <f>C65-F65</f>
        <v>3.5819566377130498E-2</v>
      </c>
      <c r="I65">
        <f>H65^2</f>
        <v>1.2830413354456575E-3</v>
      </c>
      <c r="M65" s="9">
        <v>41772</v>
      </c>
      <c r="N65" s="7">
        <v>9.09</v>
      </c>
      <c r="O65" s="7">
        <v>-9.8039215686274352E-3</v>
      </c>
      <c r="P65" s="7">
        <f>1+O65</f>
        <v>0.99019607843137258</v>
      </c>
      <c r="Q65" s="7">
        <f>O65-F180</f>
        <v>-1.005915370642387E-2</v>
      </c>
      <c r="R65" s="7">
        <f>(Q65-$U$14)^2</f>
        <v>2.3859580900155862E-4</v>
      </c>
      <c r="S65" s="10">
        <f>(Q65-$U$15)^2</f>
        <v>2.6954807295429423E-4</v>
      </c>
    </row>
    <row r="66" spans="1:19" ht="15.75" x14ac:dyDescent="0.25">
      <c r="A66" s="4">
        <v>41604</v>
      </c>
      <c r="B66">
        <v>9.36</v>
      </c>
      <c r="C66">
        <f>(B66-B65)/B65</f>
        <v>1.8498367791077251E-2</v>
      </c>
      <c r="D66">
        <v>2.7077</v>
      </c>
      <c r="E66">
        <v>9.8543000000000003</v>
      </c>
      <c r="F66" s="15">
        <f>(((E66/100)+1)^(1/365)-1)</f>
        <v>2.5752563722436506E-4</v>
      </c>
      <c r="G66" s="15">
        <f>1+F66</f>
        <v>1.0002575256372244</v>
      </c>
      <c r="H66">
        <f>C66-F66</f>
        <v>1.8240842153852885E-2</v>
      </c>
      <c r="I66">
        <f>H66^2</f>
        <v>3.3272832248177638E-4</v>
      </c>
      <c r="M66" s="9">
        <v>41773</v>
      </c>
      <c r="N66" s="7">
        <v>8.61</v>
      </c>
      <c r="O66" s="7">
        <v>-5.2805280528052854E-2</v>
      </c>
      <c r="P66" s="7">
        <f>1+O66</f>
        <v>0.94719471947194711</v>
      </c>
      <c r="Q66" s="7">
        <f>O66-F181</f>
        <v>-5.3061106813492374E-2</v>
      </c>
      <c r="R66" s="7">
        <f>(Q66-$U$14)^2</f>
        <v>3.4162271450076795E-3</v>
      </c>
      <c r="S66" s="10">
        <f>(Q66-$U$15)^2</f>
        <v>3.530721232576234E-3</v>
      </c>
    </row>
    <row r="67" spans="1:19" ht="15.75" x14ac:dyDescent="0.25">
      <c r="A67" s="4">
        <v>41605</v>
      </c>
      <c r="B67">
        <v>10.08</v>
      </c>
      <c r="C67">
        <f>(B67-B66)/B66</f>
        <v>7.6923076923076997E-2</v>
      </c>
      <c r="D67">
        <v>2.7372999999999998</v>
      </c>
      <c r="E67">
        <v>9.8507999999999996</v>
      </c>
      <c r="F67" s="15">
        <f>(((E67/100)+1)^(1/365)-1)</f>
        <v>2.5743832463942518E-4</v>
      </c>
      <c r="G67" s="15">
        <f>1+F67</f>
        <v>1.0002574383246394</v>
      </c>
      <c r="H67">
        <f>C67-F67</f>
        <v>7.6665638598437572E-2</v>
      </c>
      <c r="I67">
        <f>H67^2</f>
        <v>5.8776201417062406E-3</v>
      </c>
      <c r="M67" s="9">
        <v>41774</v>
      </c>
      <c r="N67" s="7">
        <v>8.3699999999999992</v>
      </c>
      <c r="O67" s="7">
        <v>-2.7874564459930341E-2</v>
      </c>
      <c r="P67" s="7">
        <f>1+O67</f>
        <v>0.97212543554006969</v>
      </c>
      <c r="Q67" s="7">
        <f>O67-F182</f>
        <v>-2.8131628556351353E-2</v>
      </c>
      <c r="R67" s="7">
        <f>(Q67-$U$14)^2</f>
        <v>1.1235248144449298E-3</v>
      </c>
      <c r="S67" s="10">
        <f>(Q67-$U$15)^2</f>
        <v>1.1895872861236905E-3</v>
      </c>
    </row>
    <row r="68" spans="1:19" ht="15.75" x14ac:dyDescent="0.25">
      <c r="A68" s="4">
        <v>41607</v>
      </c>
      <c r="B68">
        <v>10.19</v>
      </c>
      <c r="C68">
        <f>(B68-B67)/B67</f>
        <v>1.0912698412698357E-2</v>
      </c>
      <c r="D68">
        <v>2.7444999999999999</v>
      </c>
      <c r="E68">
        <v>9.8590999999999998</v>
      </c>
      <c r="F68" s="15">
        <f>(((E68/100)+1)^(1/365)-1)</f>
        <v>2.5764537568684354E-4</v>
      </c>
      <c r="G68" s="15">
        <f>1+F68</f>
        <v>1.0002576453756868</v>
      </c>
      <c r="H68">
        <f>C68-F68</f>
        <v>1.0655053037011513E-2</v>
      </c>
      <c r="I68">
        <f>H68^2</f>
        <v>1.1353015522152826E-4</v>
      </c>
      <c r="M68" s="9">
        <v>41775</v>
      </c>
      <c r="N68" s="7">
        <v>9.73</v>
      </c>
      <c r="O68" s="7">
        <v>0.16248506571087232</v>
      </c>
      <c r="P68" s="7">
        <f>1+O68</f>
        <v>1.1624850657108723</v>
      </c>
      <c r="Q68" s="7">
        <f>O68-F183</f>
        <v>0.1622284108289658</v>
      </c>
      <c r="R68" s="7">
        <f>(Q68-$U$14)^2</f>
        <v>2.4599104834555956E-2</v>
      </c>
      <c r="S68" s="10">
        <f>(Q68-$U$15)^2</f>
        <v>2.4295346317075639E-2</v>
      </c>
    </row>
    <row r="69" spans="1:19" ht="15.75" x14ac:dyDescent="0.25">
      <c r="A69" s="4">
        <v>41610</v>
      </c>
      <c r="B69">
        <v>10.01</v>
      </c>
      <c r="C69">
        <f>(B69-B68)/B68</f>
        <v>-1.7664376840039228E-2</v>
      </c>
      <c r="D69">
        <v>2.7951000000000001</v>
      </c>
      <c r="E69">
        <v>9.8924000000000003</v>
      </c>
      <c r="F69" s="15">
        <f>(((E69/100)+1)^(1/365)-1)</f>
        <v>2.5847591764915911E-4</v>
      </c>
      <c r="G69" s="15">
        <f>1+F69</f>
        <v>1.0002584759176492</v>
      </c>
      <c r="H69">
        <f>C69-F69</f>
        <v>-1.7922852757688387E-2</v>
      </c>
      <c r="I69">
        <f>H69^2</f>
        <v>3.2122865097377825E-4</v>
      </c>
      <c r="M69" s="9">
        <v>41778</v>
      </c>
      <c r="N69" s="7">
        <v>9.36</v>
      </c>
      <c r="O69" s="7">
        <v>-3.8026721479958989E-2</v>
      </c>
      <c r="P69" s="7">
        <f>1+O69</f>
        <v>0.961973278520041</v>
      </c>
      <c r="Q69" s="7">
        <f>O69-F184</f>
        <v>-3.8283276544202702E-2</v>
      </c>
      <c r="R69" s="7">
        <f>(Q69-$U$14)^2</f>
        <v>1.9071273893175706E-3</v>
      </c>
      <c r="S69" s="10">
        <f>(Q69-$U$15)^2</f>
        <v>1.9929119230035937E-3</v>
      </c>
    </row>
    <row r="70" spans="1:19" ht="15.75" x14ac:dyDescent="0.25">
      <c r="A70" s="4">
        <v>41611</v>
      </c>
      <c r="B70">
        <v>10.11</v>
      </c>
      <c r="C70">
        <f>(B70-B69)/B69</f>
        <v>9.9900099900099553E-3</v>
      </c>
      <c r="D70">
        <v>2.7824999999999998</v>
      </c>
      <c r="E70">
        <v>9.9162999999999997</v>
      </c>
      <c r="F70" s="15">
        <f>(((E70/100)+1)^(1/365)-1)</f>
        <v>2.5907185763429652E-4</v>
      </c>
      <c r="G70" s="15">
        <f>1+F70</f>
        <v>1.0002590718576343</v>
      </c>
      <c r="H70">
        <f>C70-F70</f>
        <v>9.7309381323756588E-3</v>
      </c>
      <c r="I70">
        <f>H70^2</f>
        <v>9.4691156936122672E-5</v>
      </c>
      <c r="M70" s="9">
        <v>41779</v>
      </c>
      <c r="N70" s="7">
        <v>8.93</v>
      </c>
      <c r="O70" s="7">
        <v>-4.5940170940170916E-2</v>
      </c>
      <c r="P70" s="7">
        <f>1+O70</f>
        <v>0.95405982905982911</v>
      </c>
      <c r="Q70" s="7">
        <f>O70-F185</f>
        <v>-4.6197407187902245E-2</v>
      </c>
      <c r="R70" s="7">
        <f>(Q70-$U$14)^2</f>
        <v>2.6609916232758725E-3</v>
      </c>
      <c r="S70" s="10">
        <f>(Q70-$U$15)^2</f>
        <v>2.7621512936367881E-3</v>
      </c>
    </row>
    <row r="71" spans="1:19" ht="15.75" x14ac:dyDescent="0.25">
      <c r="A71" s="4">
        <v>41612</v>
      </c>
      <c r="B71">
        <v>9.66</v>
      </c>
      <c r="C71">
        <f>(B71-B70)/B70</f>
        <v>-4.4510385756676492E-2</v>
      </c>
      <c r="D71">
        <v>2.8342000000000001</v>
      </c>
      <c r="E71">
        <v>9.9236000000000004</v>
      </c>
      <c r="F71" s="15">
        <f>(((E71/100)+1)^(1/365)-1)</f>
        <v>2.5925385538139167E-4</v>
      </c>
      <c r="G71" s="15">
        <f>1+F71</f>
        <v>1.0002592538553814</v>
      </c>
      <c r="H71">
        <f>C71-F71</f>
        <v>-4.4769639612057884E-2</v>
      </c>
      <c r="I71">
        <f>H71^2</f>
        <v>2.0043206309935425E-3</v>
      </c>
      <c r="M71" s="9">
        <v>41780</v>
      </c>
      <c r="N71" s="7">
        <v>8.6</v>
      </c>
      <c r="O71" s="7">
        <v>-3.6954087346024643E-2</v>
      </c>
      <c r="P71" s="7">
        <f>1+O71</f>
        <v>0.96304591265397532</v>
      </c>
      <c r="Q71" s="7">
        <f>O71-F186</f>
        <v>-3.7210467720632932E-2</v>
      </c>
      <c r="R71" s="7">
        <f>(Q71-$U$14)^2</f>
        <v>1.8145777485858168E-3</v>
      </c>
      <c r="S71" s="10">
        <f>(Q71-$U$15)^2</f>
        <v>1.8982780884379219E-3</v>
      </c>
    </row>
    <row r="72" spans="1:19" ht="15.75" x14ac:dyDescent="0.25">
      <c r="A72" s="4">
        <v>41613</v>
      </c>
      <c r="B72">
        <v>8.85</v>
      </c>
      <c r="C72">
        <f>(B72-B71)/B71</f>
        <v>-8.3850931677018681E-2</v>
      </c>
      <c r="D72">
        <v>2.8717000000000001</v>
      </c>
      <c r="E72">
        <v>9.9469999999999992</v>
      </c>
      <c r="F72" s="15">
        <f>(((E72/100)+1)^(1/365)-1)</f>
        <v>2.5983716418775948E-4</v>
      </c>
      <c r="G72" s="15">
        <f>1+F72</f>
        <v>1.0002598371641878</v>
      </c>
      <c r="H72">
        <f>C72-F72</f>
        <v>-8.411076884120644E-2</v>
      </c>
      <c r="I72">
        <f>H72^2</f>
        <v>7.0746214350588645E-3</v>
      </c>
      <c r="M72" s="9">
        <v>41781</v>
      </c>
      <c r="N72" s="7">
        <v>8.8800000000000008</v>
      </c>
      <c r="O72" s="7">
        <v>3.2558139534883852E-2</v>
      </c>
      <c r="P72" s="7">
        <f>1+O72</f>
        <v>1.032558139534884</v>
      </c>
      <c r="Q72" s="7">
        <f>O72-F187</f>
        <v>3.2302088605234432E-2</v>
      </c>
      <c r="R72" s="7">
        <f>(Q72-$U$14)^2</f>
        <v>7.2440083281781866E-4</v>
      </c>
      <c r="S72" s="10">
        <f>(Q72-$U$15)^2</f>
        <v>6.7305601076294566E-4</v>
      </c>
    </row>
    <row r="73" spans="1:19" ht="15.75" x14ac:dyDescent="0.25">
      <c r="A73" s="4">
        <v>41614</v>
      </c>
      <c r="B73">
        <v>8.08</v>
      </c>
      <c r="C73">
        <f>(B73-B72)/B72</f>
        <v>-8.700564971751408E-2</v>
      </c>
      <c r="D73">
        <v>2.8552999999999997</v>
      </c>
      <c r="E73">
        <v>9.8912999999999993</v>
      </c>
      <c r="F73" s="15">
        <f>(((E73/100)+1)^(1/365)-1)</f>
        <v>2.584484863379366E-4</v>
      </c>
      <c r="G73" s="15">
        <f>1+F73</f>
        <v>1.0002584484863379</v>
      </c>
      <c r="H73">
        <f>C73-F73</f>
        <v>-8.7264098203852017E-2</v>
      </c>
      <c r="I73">
        <f>H73^2</f>
        <v>7.6150228353315287E-3</v>
      </c>
      <c r="M73" s="9">
        <v>41782</v>
      </c>
      <c r="N73" s="7">
        <v>9.01</v>
      </c>
      <c r="O73" s="7">
        <v>1.4639639639639527E-2</v>
      </c>
      <c r="P73" s="7">
        <f>1+O73</f>
        <v>1.0146396396396395</v>
      </c>
      <c r="Q73" s="7">
        <f>O73-F188</f>
        <v>1.4384227746145653E-2</v>
      </c>
      <c r="R73" s="7">
        <f>(Q73-$U$14)^2</f>
        <v>8.094303320828996E-5</v>
      </c>
      <c r="S73" s="10">
        <f>(Q73-$U$15)^2</f>
        <v>6.4408043342568098E-5</v>
      </c>
    </row>
    <row r="74" spans="1:19" ht="15.75" x14ac:dyDescent="0.25">
      <c r="A74" s="4">
        <v>41617</v>
      </c>
      <c r="B74">
        <v>8.43</v>
      </c>
      <c r="C74">
        <f>(B74-B73)/B73</f>
        <v>4.3316831683168272E-2</v>
      </c>
      <c r="D74">
        <v>2.8388999999999998</v>
      </c>
      <c r="E74">
        <v>9.8939000000000004</v>
      </c>
      <c r="F74" s="15">
        <f>(((E74/100)+1)^(1/365)-1)</f>
        <v>2.5851332354176471E-4</v>
      </c>
      <c r="G74" s="15">
        <f>1+F74</f>
        <v>1.0002585133235418</v>
      </c>
      <c r="H74">
        <f>C74-F74</f>
        <v>4.3058318359626507E-2</v>
      </c>
      <c r="I74">
        <f>H74^2</f>
        <v>1.8540187799589492E-3</v>
      </c>
      <c r="M74" s="9">
        <v>41786</v>
      </c>
      <c r="N74" s="7">
        <v>8.85</v>
      </c>
      <c r="O74" s="7">
        <v>-1.7758046614872382E-2</v>
      </c>
      <c r="P74" s="7">
        <f>1+O74</f>
        <v>0.98224195338512765</v>
      </c>
      <c r="Q74" s="7">
        <f>O74-F189</f>
        <v>-1.8012487188396022E-2</v>
      </c>
      <c r="R74" s="7">
        <f>(Q74-$U$14)^2</f>
        <v>5.4755439866033468E-4</v>
      </c>
      <c r="S74" s="10">
        <f>(Q74-$U$15)^2</f>
        <v>5.9395796040073983E-4</v>
      </c>
    </row>
    <row r="75" spans="1:19" ht="15.75" x14ac:dyDescent="0.25">
      <c r="A75" s="4">
        <v>41618</v>
      </c>
      <c r="B75">
        <v>8.73</v>
      </c>
      <c r="C75">
        <f>(B75-B74)/B74</f>
        <v>3.5587188612099731E-2</v>
      </c>
      <c r="D75">
        <v>2.8006000000000002</v>
      </c>
      <c r="E75">
        <v>9.8939000000000004</v>
      </c>
      <c r="F75" s="15">
        <f>(((E75/100)+1)^(1/365)-1)</f>
        <v>2.5851332354176471E-4</v>
      </c>
      <c r="G75" s="15">
        <f>1+F75</f>
        <v>1.0002585133235418</v>
      </c>
      <c r="H75">
        <f>C75-F75</f>
        <v>3.5328675288557966E-2</v>
      </c>
      <c r="I75">
        <f>H75^2</f>
        <v>1.2481152976443663E-3</v>
      </c>
      <c r="M75" s="9">
        <v>41787</v>
      </c>
      <c r="N75" s="7">
        <v>8.7799999999999994</v>
      </c>
      <c r="O75" s="7">
        <v>-7.9096045197740439E-3</v>
      </c>
      <c r="P75" s="7">
        <f>1+O75</f>
        <v>0.99209039548022593</v>
      </c>
      <c r="Q75" s="7">
        <f>O75-F190</f>
        <v>-8.1639426976677087E-3</v>
      </c>
      <c r="R75" s="7">
        <f>(Q75-$U$14)^2</f>
        <v>1.8363870256659959E-4</v>
      </c>
      <c r="S75" s="10">
        <f>(Q75-$U$15)^2</f>
        <v>2.1090905506256837E-4</v>
      </c>
    </row>
    <row r="76" spans="1:19" ht="15.75" x14ac:dyDescent="0.25">
      <c r="A76" s="4">
        <v>41619</v>
      </c>
      <c r="B76">
        <v>8.48</v>
      </c>
      <c r="C76">
        <f>(B76-B75)/B75</f>
        <v>-2.8636884306987399E-2</v>
      </c>
      <c r="D76">
        <v>2.8534999999999999</v>
      </c>
      <c r="E76">
        <v>9.9392999999999994</v>
      </c>
      <c r="F76" s="15">
        <f>(((E76/100)+1)^(1/365)-1)</f>
        <v>2.5964523435972886E-4</v>
      </c>
      <c r="G76" s="15">
        <f>1+F76</f>
        <v>1.0002596452343597</v>
      </c>
      <c r="H76">
        <f>C76-F76</f>
        <v>-2.8896529541347128E-2</v>
      </c>
      <c r="I76">
        <f>H76^2</f>
        <v>8.3500941953394724E-4</v>
      </c>
      <c r="M76" s="9">
        <v>41788</v>
      </c>
      <c r="N76" s="7">
        <v>9.0299999999999994</v>
      </c>
      <c r="O76" s="7">
        <v>2.8473804100227793E-2</v>
      </c>
      <c r="P76" s="7">
        <f>1+O76</f>
        <v>1.0284738041002277</v>
      </c>
      <c r="Q76" s="7">
        <f>O76-F191</f>
        <v>2.8220157817186207E-2</v>
      </c>
      <c r="R76" s="7">
        <f>(Q76-$U$14)^2</f>
        <v>5.2133514350916196E-4</v>
      </c>
      <c r="S76" s="10">
        <f>(Q76-$U$15)^2</f>
        <v>4.7792047153510133E-4</v>
      </c>
    </row>
    <row r="77" spans="1:19" ht="15.75" x14ac:dyDescent="0.25">
      <c r="A77" s="4">
        <v>41620</v>
      </c>
      <c r="B77">
        <v>8.5500000000000007</v>
      </c>
      <c r="C77">
        <f>(B77-B76)/B76</f>
        <v>8.2547169811321083E-3</v>
      </c>
      <c r="D77">
        <v>2.8773</v>
      </c>
      <c r="E77">
        <v>9.9761000000000006</v>
      </c>
      <c r="F77" s="15">
        <f>(((E77/100)+1)^(1/365)-1)</f>
        <v>2.6056238834626377E-4</v>
      </c>
      <c r="G77" s="15">
        <f>1+F77</f>
        <v>1.0002605623883463</v>
      </c>
      <c r="H77">
        <f>C77-F77</f>
        <v>7.9941545927858446E-3</v>
      </c>
      <c r="I77">
        <f>H77^2</f>
        <v>6.3906507653359014E-5</v>
      </c>
      <c r="M77" s="9">
        <v>41789</v>
      </c>
      <c r="N77" s="7">
        <v>8.99</v>
      </c>
      <c r="O77" s="7">
        <v>-4.4296788482834056E-3</v>
      </c>
      <c r="P77" s="7">
        <f>1+O77</f>
        <v>0.99557032115171662</v>
      </c>
      <c r="Q77" s="7">
        <f>O77-F192</f>
        <v>-4.6826955304861946E-3</v>
      </c>
      <c r="R77" s="7">
        <f>(Q77-$U$14)^2</f>
        <v>1.0140668552034714E-4</v>
      </c>
      <c r="S77" s="10">
        <f>(Q77-$U$15)^2</f>
        <v>1.219138629558802E-4</v>
      </c>
    </row>
    <row r="78" spans="1:19" ht="15.75" x14ac:dyDescent="0.25">
      <c r="A78" s="4">
        <v>41621</v>
      </c>
      <c r="B78">
        <v>8.57</v>
      </c>
      <c r="C78">
        <f>(B78-B77)/B77</f>
        <v>2.3391812865496573E-3</v>
      </c>
      <c r="D78">
        <v>2.8646000000000003</v>
      </c>
      <c r="E78">
        <v>9.9780999999999995</v>
      </c>
      <c r="F78" s="15">
        <f>(((E78/100)+1)^(1/365)-1)</f>
        <v>2.6061222490247893E-4</v>
      </c>
      <c r="G78" s="15">
        <f>1+F78</f>
        <v>1.0002606122249025</v>
      </c>
      <c r="H78">
        <f>C78-F78</f>
        <v>2.0785690616471784E-3</v>
      </c>
      <c r="I78">
        <f>H78^2</f>
        <v>4.320449344036832E-6</v>
      </c>
      <c r="M78" s="9">
        <v>41792</v>
      </c>
      <c r="N78" s="7">
        <v>8.68</v>
      </c>
      <c r="O78" s="7">
        <v>-3.448275862068971E-2</v>
      </c>
      <c r="P78" s="7">
        <f>1+O78</f>
        <v>0.96551724137931028</v>
      </c>
      <c r="Q78" s="7">
        <f>O78-F193</f>
        <v>-3.4735775302892499E-2</v>
      </c>
      <c r="R78" s="7">
        <f>(Q78-$U$14)^2</f>
        <v>1.6098686446571512E-3</v>
      </c>
      <c r="S78" s="10">
        <f>(Q78-$U$15)^2</f>
        <v>1.6887612885203905E-3</v>
      </c>
    </row>
    <row r="79" spans="1:19" ht="15.75" x14ac:dyDescent="0.25">
      <c r="A79" s="4">
        <v>41624</v>
      </c>
      <c r="B79">
        <v>8.48</v>
      </c>
      <c r="C79">
        <f>(B79-B78)/B78</f>
        <v>-1.0501750291715269E-2</v>
      </c>
      <c r="D79">
        <v>2.8784000000000001</v>
      </c>
      <c r="E79">
        <v>9.9303000000000008</v>
      </c>
      <c r="F79" s="15">
        <f>(((E79/100)+1)^(1/365)-1)</f>
        <v>2.5942088380181971E-4</v>
      </c>
      <c r="G79" s="15">
        <f>1+F79</f>
        <v>1.0002594208838018</v>
      </c>
      <c r="H79">
        <f>C79-F79</f>
        <v>-1.0761171175517089E-2</v>
      </c>
      <c r="I79">
        <f>H79^2</f>
        <v>1.1580280506877984E-4</v>
      </c>
      <c r="M79" s="9">
        <v>41793</v>
      </c>
      <c r="N79" s="7">
        <v>8.59</v>
      </c>
      <c r="O79" s="7">
        <v>-1.0368663594470031E-2</v>
      </c>
      <c r="P79" s="7">
        <f>1+O79</f>
        <v>0.98963133640552992</v>
      </c>
      <c r="Q79" s="7">
        <f>O79-F194</f>
        <v>-1.0621887661135089E-2</v>
      </c>
      <c r="R79" s="7">
        <f>(Q79-$U$14)^2</f>
        <v>2.5629707127499882E-4</v>
      </c>
      <c r="S79" s="10">
        <f>(Q79-$U$15)^2</f>
        <v>2.8834258372903069E-4</v>
      </c>
    </row>
    <row r="80" spans="1:19" ht="15.75" x14ac:dyDescent="0.25">
      <c r="A80" s="4">
        <v>41625</v>
      </c>
      <c r="B80">
        <v>8.1999999999999993</v>
      </c>
      <c r="C80">
        <f>(B80-B79)/B79</f>
        <v>-3.3018867924528433E-2</v>
      </c>
      <c r="D80">
        <v>2.8353999999999999</v>
      </c>
      <c r="E80">
        <v>9.9168000000000003</v>
      </c>
      <c r="F80" s="15">
        <f>(((E80/100)+1)^(1/365)-1)</f>
        <v>2.5908432361787526E-4</v>
      </c>
      <c r="G80" s="15">
        <f>1+F80</f>
        <v>1.0002590843236179</v>
      </c>
      <c r="H80">
        <f>C80-F80</f>
        <v>-3.3277952248146309E-2</v>
      </c>
      <c r="I80">
        <f>H80^2</f>
        <v>1.1074221058299059E-3</v>
      </c>
      <c r="M80" s="9">
        <v>41794</v>
      </c>
      <c r="N80" s="7">
        <v>8.4600000000000009</v>
      </c>
      <c r="O80" s="7">
        <v>-1.513387660069837E-2</v>
      </c>
      <c r="P80" s="7">
        <f>1+O80</f>
        <v>0.98486612339930169</v>
      </c>
      <c r="Q80" s="7">
        <f>O80-F195</f>
        <v>-1.5399258981786901E-2</v>
      </c>
      <c r="R80" s="7">
        <f>(Q80-$U$14)^2</f>
        <v>4.3208490579000101E-4</v>
      </c>
      <c r="S80" s="10">
        <f>(Q80-$U$15)^2</f>
        <v>4.7341163184899286E-4</v>
      </c>
    </row>
    <row r="81" spans="1:19" ht="15.75" x14ac:dyDescent="0.25">
      <c r="A81" s="4">
        <v>41626</v>
      </c>
      <c r="B81">
        <v>8.26</v>
      </c>
      <c r="C81">
        <f>(B81-B80)/B80</f>
        <v>7.3170731707317685E-3</v>
      </c>
      <c r="D81">
        <v>2.8931</v>
      </c>
      <c r="E81">
        <v>9.8414000000000001</v>
      </c>
      <c r="F81" s="15">
        <f>(((E81/100)+1)^(1/365)-1)</f>
        <v>2.572038142509836E-4</v>
      </c>
      <c r="G81" s="15">
        <f>1+F81</f>
        <v>1.000257203814251</v>
      </c>
      <c r="H81">
        <f>C81-F81</f>
        <v>7.0598693564807849E-3</v>
      </c>
      <c r="I81">
        <f>H81^2</f>
        <v>4.9841755330576412E-5</v>
      </c>
      <c r="M81" s="9">
        <v>41795</v>
      </c>
      <c r="N81" s="7">
        <v>8.5299999999999994</v>
      </c>
      <c r="O81" s="7">
        <v>8.2742316784868205E-3</v>
      </c>
      <c r="P81" s="7">
        <f>1+O81</f>
        <v>1.0082742316784867</v>
      </c>
      <c r="Q81" s="7">
        <f>O81-F196</f>
        <v>8.0040228454290926E-3</v>
      </c>
      <c r="R81" s="7">
        <f>(Q81-$U$14)^2</f>
        <v>6.8467510961726032E-6</v>
      </c>
      <c r="S81" s="10">
        <f>(Q81-$U$15)^2</f>
        <v>2.7068715437271338E-6</v>
      </c>
    </row>
    <row r="82" spans="1:19" ht="15.75" x14ac:dyDescent="0.25">
      <c r="A82" s="4">
        <v>41627</v>
      </c>
      <c r="B82">
        <v>7.96</v>
      </c>
      <c r="C82">
        <f>(B82-B81)/B81</f>
        <v>-3.6319612590799008E-2</v>
      </c>
      <c r="D82">
        <v>2.9291</v>
      </c>
      <c r="E82">
        <v>9.8331999999999997</v>
      </c>
      <c r="F82" s="15">
        <f>(((E82/100)+1)^(1/365)-1)</f>
        <v>2.569992250138764E-4</v>
      </c>
      <c r="G82" s="15">
        <f>1+F82</f>
        <v>1.0002569992250139</v>
      </c>
      <c r="H82">
        <f>C82-F82</f>
        <v>-3.6576611815812884E-2</v>
      </c>
      <c r="I82">
        <f>H82^2</f>
        <v>1.3378485319246627E-3</v>
      </c>
      <c r="M82" s="9">
        <v>41796</v>
      </c>
      <c r="N82" s="7">
        <v>8.6300000000000008</v>
      </c>
      <c r="O82" s="7">
        <v>1.1723329425557026E-2</v>
      </c>
      <c r="P82" s="7">
        <f>1+O82</f>
        <v>1.011723329425557</v>
      </c>
      <c r="Q82" s="7">
        <f>O82-F197</f>
        <v>1.1465018099883694E-2</v>
      </c>
      <c r="R82" s="7">
        <f>(Q82-$U$14)^2</f>
        <v>3.6937525340764592E-5</v>
      </c>
      <c r="S82" s="10">
        <f>(Q82-$U$15)^2</f>
        <v>2.6073815027355175E-5</v>
      </c>
    </row>
    <row r="83" spans="1:19" ht="15.75" x14ac:dyDescent="0.25">
      <c r="A83" s="4">
        <v>41628</v>
      </c>
      <c r="B83">
        <v>8.32</v>
      </c>
      <c r="C83">
        <f>(B83-B82)/B82</f>
        <v>4.5226130653266375E-2</v>
      </c>
      <c r="D83">
        <v>2.8885999999999998</v>
      </c>
      <c r="E83">
        <v>9.7996999999999996</v>
      </c>
      <c r="F83" s="15">
        <f>(((E83/100)+1)^(1/365)-1)</f>
        <v>2.5616324486810171E-4</v>
      </c>
      <c r="G83" s="15">
        <f>1+F83</f>
        <v>1.0002561632448681</v>
      </c>
      <c r="H83">
        <f>C83-F83</f>
        <v>4.4969967408398273E-2</v>
      </c>
      <c r="I83">
        <f>H83^2</f>
        <v>2.022297968712403E-3</v>
      </c>
      <c r="M83" s="9">
        <v>41799</v>
      </c>
      <c r="N83" s="7">
        <v>8.66</v>
      </c>
      <c r="O83" s="7">
        <v>3.4762456546928574E-3</v>
      </c>
      <c r="P83" s="7">
        <f>1+O83</f>
        <v>1.0034762456546928</v>
      </c>
      <c r="Q83" s="7">
        <f>O83-F198</f>
        <v>3.2236762765987101E-3</v>
      </c>
      <c r="R83" s="7">
        <f>(Q83-$U$14)^2</f>
        <v>4.68167059812083E-6</v>
      </c>
      <c r="S83" s="10">
        <f>(Q83-$U$15)^2</f>
        <v>9.8287847987584739E-6</v>
      </c>
    </row>
    <row r="84" spans="1:19" ht="15.75" x14ac:dyDescent="0.25">
      <c r="A84" s="4">
        <v>41631</v>
      </c>
      <c r="B84">
        <v>8.7799999999999994</v>
      </c>
      <c r="C84">
        <f>(B84-B83)/B83</f>
        <v>5.5288461538461425E-2</v>
      </c>
      <c r="D84">
        <v>2.9274</v>
      </c>
      <c r="E84">
        <v>9.7890999999999995</v>
      </c>
      <c r="F84" s="15">
        <f>(((E84/100)+1)^(1/365)-1)</f>
        <v>2.5589867280140233E-4</v>
      </c>
      <c r="G84" s="15">
        <f>1+F84</f>
        <v>1.0002558986728014</v>
      </c>
      <c r="H84">
        <f>C84-F84</f>
        <v>5.5032562865660023E-2</v>
      </c>
      <c r="I84">
        <f>H84^2</f>
        <v>3.0285829755628225E-3</v>
      </c>
      <c r="M84" s="9">
        <v>41800</v>
      </c>
      <c r="N84" s="7">
        <v>8.8699999999999992</v>
      </c>
      <c r="O84" s="7">
        <v>2.4249422632794351E-2</v>
      </c>
      <c r="P84" s="7">
        <f>1+O84</f>
        <v>1.0242494226327943</v>
      </c>
      <c r="Q84" s="7">
        <f>O84-F199</f>
        <v>2.3997553094337334E-2</v>
      </c>
      <c r="R84" s="7">
        <f>(Q84-$U$14)^2</f>
        <v>3.4633805410096683E-4</v>
      </c>
      <c r="S84" s="10">
        <f>(Q84-$U$15)^2</f>
        <v>3.111268257722969E-4</v>
      </c>
    </row>
    <row r="85" spans="1:19" ht="15.75" x14ac:dyDescent="0.25">
      <c r="A85" s="4">
        <v>41632</v>
      </c>
      <c r="B85">
        <v>8.75</v>
      </c>
      <c r="C85">
        <f>(B85-B84)/B84</f>
        <v>-3.4168564920272625E-3</v>
      </c>
      <c r="D85">
        <v>2.9775</v>
      </c>
      <c r="E85">
        <v>9.7736000000000001</v>
      </c>
      <c r="F85" s="15">
        <f>(((E85/100)+1)^(1/365)-1)</f>
        <v>2.5551175268967441E-4</v>
      </c>
      <c r="G85" s="15">
        <f>1+F85</f>
        <v>1.0002555117526897</v>
      </c>
      <c r="H85">
        <f>C85-F85</f>
        <v>-3.6723682447169369E-3</v>
      </c>
      <c r="I85">
        <f>H85^2</f>
        <v>1.3486288524805357E-5</v>
      </c>
      <c r="M85" s="9">
        <v>41801</v>
      </c>
      <c r="N85" s="7">
        <v>8.69</v>
      </c>
      <c r="O85" s="7">
        <v>-2.0293122886133004E-2</v>
      </c>
      <c r="P85" s="7">
        <f>1+O85</f>
        <v>0.97970687711386695</v>
      </c>
      <c r="Q85" s="7">
        <f>O85-F200</f>
        <v>-2.0545519820293574E-2</v>
      </c>
      <c r="R85" s="7">
        <f>(Q85-$U$14)^2</f>
        <v>6.7251597380498602E-4</v>
      </c>
      <c r="S85" s="10">
        <f>(Q85-$U$15)^2</f>
        <v>7.2384057168577794E-4</v>
      </c>
    </row>
    <row r="86" spans="1:19" ht="15.75" x14ac:dyDescent="0.25">
      <c r="A86" s="4">
        <v>41634</v>
      </c>
      <c r="B86">
        <v>8.9700000000000006</v>
      </c>
      <c r="C86">
        <f>(B86-B85)/B85</f>
        <v>2.5142857142857217E-2</v>
      </c>
      <c r="D86">
        <v>2.9904999999999999</v>
      </c>
      <c r="E86">
        <v>9.7690000000000001</v>
      </c>
      <c r="F86" s="15">
        <f>(((E86/100)+1)^(1/365)-1)</f>
        <v>2.5539691430154221E-4</v>
      </c>
      <c r="G86" s="15">
        <f>1+F86</f>
        <v>1.0002553969143015</v>
      </c>
      <c r="H86">
        <f>C86-F86</f>
        <v>2.4887460228555675E-2</v>
      </c>
      <c r="I86">
        <f>H86^2</f>
        <v>6.1938567662794049E-4</v>
      </c>
      <c r="M86" s="9">
        <v>41802</v>
      </c>
      <c r="N86" s="7">
        <v>8.4600000000000009</v>
      </c>
      <c r="O86" s="7">
        <v>-2.64672036823934E-2</v>
      </c>
      <c r="P86" s="7">
        <f>1+O86</f>
        <v>0.97353279631760659</v>
      </c>
      <c r="Q86" s="7">
        <f>O86-F201</f>
        <v>-2.6720417754985334E-2</v>
      </c>
      <c r="R86" s="7">
        <f>(Q86-$U$14)^2</f>
        <v>1.0309115194761939E-3</v>
      </c>
      <c r="S86" s="10">
        <f>(Q86-$U$15)^2</f>
        <v>1.0942323686161156E-3</v>
      </c>
    </row>
    <row r="87" spans="1:19" ht="15.75" x14ac:dyDescent="0.25">
      <c r="A87" s="4">
        <v>41635</v>
      </c>
      <c r="B87">
        <v>9.01</v>
      </c>
      <c r="C87">
        <f>(B87-B86)/B86</f>
        <v>4.4593088071347986E-3</v>
      </c>
      <c r="D87">
        <v>3</v>
      </c>
      <c r="E87">
        <v>9.7684999999999995</v>
      </c>
      <c r="F87" s="15">
        <f>(((E87/100)+1)^(1/365)-1)</f>
        <v>2.5538443157890889E-4</v>
      </c>
      <c r="G87" s="15">
        <f>1+F87</f>
        <v>1.0002553844315789</v>
      </c>
      <c r="H87">
        <f>C87-F87</f>
        <v>4.2039243755558897E-3</v>
      </c>
      <c r="I87">
        <f>H87^2</f>
        <v>1.7672980155392979E-5</v>
      </c>
      <c r="M87" s="9">
        <v>41803</v>
      </c>
      <c r="N87" s="7">
        <v>8.61</v>
      </c>
      <c r="O87" s="7">
        <v>1.7730496453900541E-2</v>
      </c>
      <c r="P87" s="7">
        <f>1+O87</f>
        <v>1.0177304964539005</v>
      </c>
      <c r="Q87" s="7">
        <f>O87-F202</f>
        <v>1.7477522249964433E-2</v>
      </c>
      <c r="R87" s="7">
        <f>(Q87-$U$14)^2</f>
        <v>1.4617122226912417E-4</v>
      </c>
      <c r="S87" s="10">
        <f>(Q87-$U$15)^2</f>
        <v>1.2362675038786713E-4</v>
      </c>
    </row>
    <row r="88" spans="1:19" ht="15.75" x14ac:dyDescent="0.25">
      <c r="A88" s="4">
        <v>41638</v>
      </c>
      <c r="B88">
        <v>9</v>
      </c>
      <c r="C88">
        <f>(B88-B87)/B87</f>
        <v>-1.1098779134294991E-3</v>
      </c>
      <c r="D88">
        <v>2.9702999999999999</v>
      </c>
      <c r="E88">
        <v>9.7973999999999997</v>
      </c>
      <c r="F88" s="15">
        <f>(((E88/100)+1)^(1/365)-1)</f>
        <v>2.5610583988555646E-4</v>
      </c>
      <c r="G88" s="15">
        <f>1+F88</f>
        <v>1.0002561058398856</v>
      </c>
      <c r="H88">
        <f>C88-F88</f>
        <v>-1.3659837533150556E-3</v>
      </c>
      <c r="I88">
        <f>H88^2</f>
        <v>1.8659116143206867E-6</v>
      </c>
      <c r="M88" s="9">
        <v>41806</v>
      </c>
      <c r="N88" s="7">
        <v>8.64</v>
      </c>
      <c r="O88" s="7">
        <v>3.4843205574914215E-3</v>
      </c>
      <c r="P88" s="7">
        <f>1+O88</f>
        <v>1.0034843205574915</v>
      </c>
      <c r="Q88" s="7">
        <f>O88-F203</f>
        <v>3.2317436820802846E-3</v>
      </c>
      <c r="R88" s="7">
        <f>(Q88-$U$14)^2</f>
        <v>4.6468245188325126E-6</v>
      </c>
      <c r="S88" s="10">
        <f>(Q88-$U$15)^2</f>
        <v>9.7782658088909335E-6</v>
      </c>
    </row>
    <row r="89" spans="1:19" ht="15.75" x14ac:dyDescent="0.25">
      <c r="A89" s="4">
        <v>41639</v>
      </c>
      <c r="B89">
        <v>9.15</v>
      </c>
      <c r="C89">
        <f>(B89-B88)/B88</f>
        <v>1.6666666666666705E-2</v>
      </c>
      <c r="D89">
        <v>3.0282</v>
      </c>
      <c r="E89">
        <v>9.7740000000000009</v>
      </c>
      <c r="F89" s="15">
        <f>(((E89/100)+1)^(1/365)-1)</f>
        <v>2.5552173840970305E-4</v>
      </c>
      <c r="G89" s="15">
        <f>1+F89</f>
        <v>1.0002555217384097</v>
      </c>
      <c r="H89">
        <f>C89-F89</f>
        <v>1.6411144928257002E-2</v>
      </c>
      <c r="I89">
        <f>H89^2</f>
        <v>2.693256778562555E-4</v>
      </c>
      <c r="M89" s="9">
        <v>41807</v>
      </c>
      <c r="N89" s="7">
        <v>8.8800000000000008</v>
      </c>
      <c r="O89" s="7">
        <v>2.7777777777777801E-2</v>
      </c>
      <c r="P89" s="7">
        <f>1+O89</f>
        <v>1.0277777777777779</v>
      </c>
      <c r="Q89" s="7">
        <f>O89-F204</f>
        <v>2.7525318362681028E-2</v>
      </c>
      <c r="R89" s="7">
        <f>(Q89-$U$14)^2</f>
        <v>4.9008773384895019E-4</v>
      </c>
      <c r="S89" s="10">
        <f>(Q89-$U$15)^2</f>
        <v>4.4802295765764742E-4</v>
      </c>
    </row>
    <row r="90" spans="1:19" ht="15.75" x14ac:dyDescent="0.25">
      <c r="A90" s="4">
        <v>41641</v>
      </c>
      <c r="B90">
        <v>8.8800000000000008</v>
      </c>
      <c r="C90">
        <f>(B90-B89)/B89</f>
        <v>-2.9508196721311428E-2</v>
      </c>
      <c r="D90">
        <v>2.9889999999999999</v>
      </c>
      <c r="E90">
        <v>10.567399999999999</v>
      </c>
      <c r="F90" s="15">
        <f>(((E90/100)+1)^(1/365)-1)</f>
        <v>2.7525733874567138E-4</v>
      </c>
      <c r="G90" s="15">
        <f>1+F90</f>
        <v>1.0002752573387457</v>
      </c>
      <c r="H90">
        <f>C90-F90</f>
        <v>-2.9783454060057099E-2</v>
      </c>
      <c r="I90">
        <f>H90^2</f>
        <v>8.8705413574753167E-4</v>
      </c>
      <c r="M90" s="9">
        <v>41808</v>
      </c>
      <c r="N90" s="7">
        <v>9.0299999999999994</v>
      </c>
      <c r="O90" s="7">
        <v>1.689189189189173E-2</v>
      </c>
      <c r="P90" s="7">
        <f>1+O90</f>
        <v>1.0168918918918917</v>
      </c>
      <c r="Q90" s="7">
        <f>O90-F205</f>
        <v>1.6640402341033433E-2</v>
      </c>
      <c r="R90" s="7">
        <f>(Q90-$U$14)^2</f>
        <v>1.2663021642619573E-4</v>
      </c>
      <c r="S90" s="10">
        <f>(Q90-$U$15)^2</f>
        <v>1.0571205495002839E-4</v>
      </c>
    </row>
    <row r="91" spans="1:19" ht="15.75" x14ac:dyDescent="0.25">
      <c r="A91" s="4">
        <v>41642</v>
      </c>
      <c r="B91">
        <v>8.74</v>
      </c>
      <c r="C91">
        <f>(B91-B90)/B90</f>
        <v>-1.5765765765765827E-2</v>
      </c>
      <c r="D91">
        <v>2.9948000000000001</v>
      </c>
      <c r="E91">
        <v>10.616300000000001</v>
      </c>
      <c r="F91" s="15">
        <f>(((E91/100)+1)^(1/365)-1)</f>
        <v>2.7646908774014989E-4</v>
      </c>
      <c r="G91" s="15">
        <f>1+F91</f>
        <v>1.0002764690877401</v>
      </c>
      <c r="H91">
        <f>C91-F91</f>
        <v>-1.6042234853505977E-2</v>
      </c>
      <c r="I91">
        <f>H91^2</f>
        <v>2.5735329909504191E-4</v>
      </c>
      <c r="M91" s="9">
        <v>41809</v>
      </c>
      <c r="N91" s="7">
        <v>9.0299999999999994</v>
      </c>
      <c r="O91" s="7">
        <v>0</v>
      </c>
      <c r="P91" s="7">
        <f>1+O91</f>
        <v>1</v>
      </c>
      <c r="Q91" s="7">
        <f>O91-F206</f>
        <v>-2.5126703372646553E-4</v>
      </c>
      <c r="R91" s="7">
        <f>(Q91-$U$14)^2</f>
        <v>3.1794488380567122E-5</v>
      </c>
      <c r="S91" s="10">
        <f>(Q91-$U$15)^2</f>
        <v>4.3692530856098406E-5</v>
      </c>
    </row>
    <row r="92" spans="1:19" ht="15.75" x14ac:dyDescent="0.25">
      <c r="A92" s="4">
        <v>41645</v>
      </c>
      <c r="B92">
        <v>8.67</v>
      </c>
      <c r="C92">
        <f>(B92-B91)/B91</f>
        <v>-8.0091533180778347E-3</v>
      </c>
      <c r="D92">
        <v>2.9576000000000002</v>
      </c>
      <c r="E92">
        <v>10.538600000000001</v>
      </c>
      <c r="F92" s="15">
        <f>(((E92/100)+1)^(1/365)-1)</f>
        <v>2.745434205271291E-4</v>
      </c>
      <c r="G92" s="15">
        <f>1+F92</f>
        <v>1.0002745434205271</v>
      </c>
      <c r="H92">
        <f>C92-F92</f>
        <v>-8.2836967386049638E-3</v>
      </c>
      <c r="I92">
        <f>H92^2</f>
        <v>6.8619631657174511E-5</v>
      </c>
      <c r="M92" s="9">
        <v>41810</v>
      </c>
      <c r="N92" s="7">
        <v>9</v>
      </c>
      <c r="O92" s="7">
        <v>-3.322259136212554E-3</v>
      </c>
      <c r="P92" s="7">
        <f>1+O92</f>
        <v>0.99667774086378746</v>
      </c>
      <c r="Q92" s="7">
        <f>O92-F207</f>
        <v>-3.5729385380880627E-3</v>
      </c>
      <c r="R92" s="7">
        <f>(Q92-$U$14)^2</f>
        <v>8.0287543504526228E-5</v>
      </c>
      <c r="S92" s="10">
        <f>(Q92-$U$15)^2</f>
        <v>9.8638746240851746E-5</v>
      </c>
    </row>
    <row r="93" spans="1:19" ht="15.75" x14ac:dyDescent="0.25">
      <c r="A93" s="4">
        <v>41646</v>
      </c>
      <c r="B93">
        <v>8.19</v>
      </c>
      <c r="C93">
        <f>(B93-B92)/B92</f>
        <v>-5.5363321799308009E-2</v>
      </c>
      <c r="D93">
        <v>2.9390999999999998</v>
      </c>
      <c r="E93">
        <v>10.4572</v>
      </c>
      <c r="F93" s="15">
        <f>(((E93/100)+1)^(1/365)-1)</f>
        <v>2.7252460649940247E-4</v>
      </c>
      <c r="G93" s="15">
        <f>1+F93</f>
        <v>1.0002725246064994</v>
      </c>
      <c r="H93">
        <f>C93-F93</f>
        <v>-5.5635846405807411E-2</v>
      </c>
      <c r="I93">
        <f>H93^2</f>
        <v>3.0953474052905936E-3</v>
      </c>
      <c r="M93" s="9">
        <v>41813</v>
      </c>
      <c r="N93" s="7">
        <v>8.69</v>
      </c>
      <c r="O93" s="7">
        <v>-3.44444444444445E-2</v>
      </c>
      <c r="P93" s="7">
        <f>1+O93</f>
        <v>0.9655555555555555</v>
      </c>
      <c r="Q93" s="7">
        <f>O93-F208</f>
        <v>-3.4695171361649679E-2</v>
      </c>
      <c r="R93" s="7">
        <f>(Q93-$U$14)^2</f>
        <v>1.6066119757905883E-3</v>
      </c>
      <c r="S93" s="10">
        <f>(Q93-$U$15)^2</f>
        <v>1.6854257365554487E-3</v>
      </c>
    </row>
    <row r="94" spans="1:19" ht="15.75" x14ac:dyDescent="0.25">
      <c r="A94" s="4">
        <v>41647</v>
      </c>
      <c r="B94">
        <v>7.37</v>
      </c>
      <c r="C94">
        <f>(B94-B93)/B93</f>
        <v>-0.10012210012210006</v>
      </c>
      <c r="D94">
        <v>2.9893999999999998</v>
      </c>
      <c r="E94">
        <v>10.422700000000001</v>
      </c>
      <c r="F94" s="15">
        <f>(((E94/100)+1)^(1/365)-1)</f>
        <v>2.7166851893856148E-4</v>
      </c>
      <c r="G94" s="15">
        <f>1+F94</f>
        <v>1.0002716685189386</v>
      </c>
      <c r="H94">
        <f>C94-F94</f>
        <v>-0.10039376864103862</v>
      </c>
      <c r="I94">
        <f>H94^2</f>
        <v>1.0078908781950389E-2</v>
      </c>
      <c r="M94" s="9">
        <v>41814</v>
      </c>
      <c r="N94" s="7">
        <v>8.5500000000000007</v>
      </c>
      <c r="O94" s="7">
        <v>-1.6110471806674201E-2</v>
      </c>
      <c r="P94" s="7">
        <f>1+O94</f>
        <v>0.98388952819332576</v>
      </c>
      <c r="Q94" s="7">
        <f>O94-F209</f>
        <v>-1.6362413836796777E-2</v>
      </c>
      <c r="R94" s="7">
        <f>(Q94-$U$14)^2</f>
        <v>4.7305410285597503E-4</v>
      </c>
      <c r="S94" s="10">
        <f>(Q94-$U$15)^2</f>
        <v>5.1625199306445588E-4</v>
      </c>
    </row>
    <row r="95" spans="1:19" ht="15.75" x14ac:dyDescent="0.25">
      <c r="A95" s="4">
        <v>41648</v>
      </c>
      <c r="B95">
        <v>7.64</v>
      </c>
      <c r="C95">
        <f>(B95-B94)/B94</f>
        <v>3.663500678426046E-2</v>
      </c>
      <c r="D95">
        <v>2.9651999999999998</v>
      </c>
      <c r="E95">
        <v>10.4282</v>
      </c>
      <c r="F95" s="15">
        <f>(((E95/100)+1)^(1/365)-1)</f>
        <v>2.7180501453627492E-4</v>
      </c>
      <c r="G95" s="15">
        <f>1+F95</f>
        <v>1.0002718050145363</v>
      </c>
      <c r="H95">
        <f>C95-F95</f>
        <v>3.6363201769724185E-2</v>
      </c>
      <c r="I95">
        <f>H95^2</f>
        <v>1.322282442945672E-3</v>
      </c>
      <c r="M95" s="9">
        <v>41815</v>
      </c>
      <c r="N95" s="7">
        <v>8.5500000000000007</v>
      </c>
      <c r="O95" s="7">
        <v>0</v>
      </c>
      <c r="P95" s="7">
        <f>1+O95</f>
        <v>1</v>
      </c>
      <c r="Q95" s="7">
        <f>O95-F210</f>
        <v>-2.511770216782061E-4</v>
      </c>
      <c r="R95" s="7">
        <f>(Q95-$U$14)^2</f>
        <v>3.1793473293968713E-5</v>
      </c>
      <c r="S95" s="10">
        <f>(Q95-$U$15)^2</f>
        <v>4.3691340899055396E-5</v>
      </c>
    </row>
    <row r="96" spans="1:19" ht="15.75" x14ac:dyDescent="0.25">
      <c r="A96" s="4">
        <v>41649</v>
      </c>
      <c r="B96">
        <v>7.34</v>
      </c>
      <c r="C96">
        <f>(B96-B95)/B95</f>
        <v>-3.9267015706806262E-2</v>
      </c>
      <c r="D96">
        <v>2.8578999999999999</v>
      </c>
      <c r="E96">
        <v>10.398300000000001</v>
      </c>
      <c r="F96" s="15">
        <f>(((E96/100)+1)^(1/365)-1)</f>
        <v>2.710628930608916E-4</v>
      </c>
      <c r="G96" s="15">
        <f>1+F96</f>
        <v>1.0002710628930609</v>
      </c>
      <c r="H96">
        <f>C96-F96</f>
        <v>-3.9538078599867153E-2</v>
      </c>
      <c r="I96">
        <f>H96^2</f>
        <v>1.5632596593692729E-3</v>
      </c>
      <c r="M96" s="9">
        <v>41816</v>
      </c>
      <c r="N96" s="7">
        <v>8.74</v>
      </c>
      <c r="O96" s="7">
        <v>2.2222222222222161E-2</v>
      </c>
      <c r="P96" s="7">
        <f>1+O96</f>
        <v>1.0222222222222221</v>
      </c>
      <c r="Q96" s="7">
        <f>O96-F211</f>
        <v>2.1971100209358125E-2</v>
      </c>
      <c r="R96" s="7">
        <f>(Q96-$U$14)^2</f>
        <v>2.7501934067461888E-4</v>
      </c>
      <c r="S96" s="10">
        <f>(Q96-$U$15)^2</f>
        <v>2.4374499328391907E-4</v>
      </c>
    </row>
    <row r="97" spans="1:19" ht="15.75" x14ac:dyDescent="0.25">
      <c r="A97" s="4">
        <v>41652</v>
      </c>
      <c r="B97">
        <v>6.72</v>
      </c>
      <c r="C97">
        <f>(B97-B96)/B96</f>
        <v>-8.4468664850136252E-2</v>
      </c>
      <c r="D97">
        <v>2.8256999999999999</v>
      </c>
      <c r="E97">
        <v>10.435700000000001</v>
      </c>
      <c r="F97" s="15">
        <f>(((E97/100)+1)^(1/365)-1)</f>
        <v>2.7199113397147201E-4</v>
      </c>
      <c r="G97" s="15">
        <f>1+F97</f>
        <v>1.0002719911339715</v>
      </c>
      <c r="H97">
        <f>C97-F97</f>
        <v>-8.4740655984107724E-2</v>
      </c>
      <c r="I97">
        <f>H97^2</f>
        <v>7.1809787766168925E-3</v>
      </c>
      <c r="M97" s="9">
        <v>41817</v>
      </c>
      <c r="N97" s="7">
        <v>8.9499999999999993</v>
      </c>
      <c r="O97" s="7">
        <v>2.4027459954233304E-2</v>
      </c>
      <c r="P97" s="7">
        <f>1+O97</f>
        <v>1.0240274599542334</v>
      </c>
      <c r="Q97" s="7">
        <f>O97-F212</f>
        <v>2.3776628006056427E-2</v>
      </c>
      <c r="R97" s="7">
        <f>(Q97-$U$14)^2</f>
        <v>3.3816395952710593E-4</v>
      </c>
      <c r="S97" s="10">
        <f>(Q97-$U$15)^2</f>
        <v>3.0338193227940827E-4</v>
      </c>
    </row>
    <row r="98" spans="1:19" ht="15.75" x14ac:dyDescent="0.25">
      <c r="A98" s="4">
        <v>41653</v>
      </c>
      <c r="B98">
        <v>6.93</v>
      </c>
      <c r="C98">
        <f>(B98-B97)/B97</f>
        <v>3.1249999999999997E-2</v>
      </c>
      <c r="D98">
        <v>2.8708999999999998</v>
      </c>
      <c r="E98">
        <v>10.4862</v>
      </c>
      <c r="F98" s="15">
        <f>(((E98/100)+1)^(1/365)-1)</f>
        <v>2.732440100794431E-4</v>
      </c>
      <c r="G98" s="15">
        <f>1+F98</f>
        <v>1.0002732440100794</v>
      </c>
      <c r="H98">
        <f>C98-F98</f>
        <v>3.0976755989920553E-2</v>
      </c>
      <c r="I98">
        <f>H98^2</f>
        <v>9.5955941165907891E-4</v>
      </c>
      <c r="M98" s="9">
        <v>41820</v>
      </c>
      <c r="N98" s="7">
        <v>9.0500000000000007</v>
      </c>
      <c r="O98" s="7">
        <v>1.1173184357542059E-2</v>
      </c>
      <c r="P98" s="7">
        <f>1+O98</f>
        <v>1.011173184357542</v>
      </c>
      <c r="Q98" s="7">
        <f>O98-F213</f>
        <v>1.0922627498993148E-2</v>
      </c>
      <c r="R98" s="7">
        <f>(Q98-$U$14)^2</f>
        <v>3.0638819579984886E-5</v>
      </c>
      <c r="S98" s="10">
        <f>(Q98-$U$15)^2</f>
        <v>2.0828835821684621E-5</v>
      </c>
    </row>
    <row r="99" spans="1:19" ht="15.75" x14ac:dyDescent="0.25">
      <c r="A99" s="4">
        <v>41654</v>
      </c>
      <c r="B99">
        <v>7.01</v>
      </c>
      <c r="C99">
        <f>(B99-B98)/B98</f>
        <v>1.1544011544011554E-2</v>
      </c>
      <c r="D99">
        <v>2.8912</v>
      </c>
      <c r="E99">
        <v>10.4169</v>
      </c>
      <c r="F99" s="15">
        <f>(((E99/100)+1)^(1/365)-1)</f>
        <v>2.7152457078116754E-4</v>
      </c>
      <c r="G99" s="15">
        <f>1+F99</f>
        <v>1.0002715245707812</v>
      </c>
      <c r="H99">
        <f>C99-F99</f>
        <v>1.1272486973230387E-2</v>
      </c>
      <c r="I99">
        <f>H99^2</f>
        <v>1.2706896256164878E-4</v>
      </c>
      <c r="M99" s="9">
        <v>41821</v>
      </c>
      <c r="N99" s="7">
        <v>9.07</v>
      </c>
      <c r="O99" s="7">
        <v>2.2099447513811684E-3</v>
      </c>
      <c r="P99" s="7">
        <f>1+O99</f>
        <v>1.0022099447513813</v>
      </c>
      <c r="Q99" s="7">
        <f>O99-F214</f>
        <v>1.9598781207933709E-3</v>
      </c>
      <c r="R99" s="7">
        <f>(Q99-$U$14)^2</f>
        <v>1.1747859100996708E-5</v>
      </c>
      <c r="S99" s="10">
        <f>(Q99-$U$15)^2</f>
        <v>1.9350210680164801E-5</v>
      </c>
    </row>
    <row r="100" spans="1:19" ht="15.75" x14ac:dyDescent="0.25">
      <c r="A100" s="4">
        <v>41655</v>
      </c>
      <c r="B100">
        <v>6.9</v>
      </c>
      <c r="C100">
        <f>(B100-B99)/B99</f>
        <v>-1.5691868758915754E-2</v>
      </c>
      <c r="D100">
        <v>2.8414000000000001</v>
      </c>
      <c r="E100">
        <v>10.4017</v>
      </c>
      <c r="F100" s="15">
        <f>(((E100/100)+1)^(1/365)-1)</f>
        <v>2.7114729155597317E-4</v>
      </c>
      <c r="G100" s="15">
        <f>1+F100</f>
        <v>1.000271147291556</v>
      </c>
      <c r="H100">
        <f>C100-F100</f>
        <v>-1.5963016050471728E-2</v>
      </c>
      <c r="I100">
        <f>H100^2</f>
        <v>2.5481788142761797E-4</v>
      </c>
      <c r="M100" s="9">
        <v>41822</v>
      </c>
      <c r="N100" s="7">
        <v>9.36</v>
      </c>
      <c r="O100" s="7">
        <v>3.1973539140021955E-2</v>
      </c>
      <c r="P100" s="7">
        <f>1+O100</f>
        <v>1.031973539140022</v>
      </c>
      <c r="Q100" s="7">
        <f>O100-F215</f>
        <v>3.1723217379887557E-2</v>
      </c>
      <c r="R100" s="7">
        <f>(Q100-$U$14)^2</f>
        <v>6.9357563920787303E-4</v>
      </c>
      <c r="S100" s="10">
        <f>(Q100-$U$15)^2</f>
        <v>6.4335541625397093E-4</v>
      </c>
    </row>
    <row r="101" spans="1:19" ht="15.75" x14ac:dyDescent="0.25">
      <c r="A101" s="4">
        <v>41656</v>
      </c>
      <c r="B101">
        <v>6.52</v>
      </c>
      <c r="C101">
        <f>(B101-B100)/B100</f>
        <v>-5.5072463768116052E-2</v>
      </c>
      <c r="D101">
        <v>2.8193999999999999</v>
      </c>
      <c r="E101">
        <v>10.385999999999999</v>
      </c>
      <c r="F101" s="15">
        <f>(((E101/100)+1)^(1/365)-1)</f>
        <v>2.7075754744099179E-4</v>
      </c>
      <c r="G101" s="15">
        <f>1+F101</f>
        <v>1.000270757547441</v>
      </c>
      <c r="H101">
        <f>C101-F101</f>
        <v>-5.5343221315557044E-2</v>
      </c>
      <c r="I101">
        <f>H101^2</f>
        <v>3.0628721455827276E-3</v>
      </c>
      <c r="M101" s="9">
        <v>41823</v>
      </c>
      <c r="N101" s="7">
        <v>9.25</v>
      </c>
      <c r="O101" s="7">
        <v>-1.1752136752136691E-2</v>
      </c>
      <c r="P101" s="7">
        <f>1+O101</f>
        <v>0.98824786324786329</v>
      </c>
      <c r="Q101" s="7">
        <f>O101-F216</f>
        <v>-1.2002120835740574E-2</v>
      </c>
      <c r="R101" s="7">
        <f>(Q101-$U$14)^2</f>
        <v>3.0239519577524178E-4</v>
      </c>
      <c r="S101" s="10">
        <f>(Q101-$U$15)^2</f>
        <v>3.3712214914277113E-4</v>
      </c>
    </row>
    <row r="102" spans="1:19" ht="15.75" x14ac:dyDescent="0.25">
      <c r="A102" s="4">
        <v>41660</v>
      </c>
      <c r="B102">
        <v>6.49</v>
      </c>
      <c r="C102">
        <f>(B102-B101)/B101</f>
        <v>-4.601226993864933E-3</v>
      </c>
      <c r="D102">
        <v>2.8285999999999998</v>
      </c>
      <c r="E102">
        <v>10.328799999999999</v>
      </c>
      <c r="F102" s="15">
        <f>(((E102/100)+1)^(1/365)-1)</f>
        <v>2.6933712024690415E-4</v>
      </c>
      <c r="G102" s="15">
        <f>1+F102</f>
        <v>1.0002693371202469</v>
      </c>
      <c r="H102">
        <f>C102-F102</f>
        <v>-4.8705641141118371E-3</v>
      </c>
      <c r="I102">
        <f>H102^2</f>
        <v>2.3722394789674026E-5</v>
      </c>
      <c r="M102" s="9">
        <v>41827</v>
      </c>
      <c r="N102" s="7">
        <v>9.07</v>
      </c>
      <c r="O102" s="7">
        <v>-1.9459459459459427E-2</v>
      </c>
      <c r="P102" s="7">
        <f>1+O102</f>
        <v>0.98054054054054052</v>
      </c>
      <c r="Q102" s="7">
        <f>O102-F217</f>
        <v>-1.971114401051749E-2</v>
      </c>
      <c r="R102" s="7">
        <f>(Q102-$U$14)^2</f>
        <v>6.2993656632050752E-4</v>
      </c>
      <c r="S102" s="10">
        <f>(Q102-$U$15)^2</f>
        <v>6.7964018488075406E-4</v>
      </c>
    </row>
    <row r="103" spans="1:19" ht="15.75" x14ac:dyDescent="0.25">
      <c r="A103" s="4">
        <v>41661</v>
      </c>
      <c r="B103">
        <v>6.75</v>
      </c>
      <c r="C103">
        <f>(B103-B102)/B102</f>
        <v>4.006163328197223E-2</v>
      </c>
      <c r="D103">
        <v>2.8656000000000001</v>
      </c>
      <c r="E103">
        <v>10.3019</v>
      </c>
      <c r="F103" s="15">
        <f>(((E103/100)+1)^(1/365)-1)</f>
        <v>2.6866886822540792E-4</v>
      </c>
      <c r="G103" s="15">
        <f>1+F103</f>
        <v>1.0002686688682254</v>
      </c>
      <c r="H103">
        <f>C103-F103</f>
        <v>3.9792964413746822E-2</v>
      </c>
      <c r="I103">
        <f>H103^2</f>
        <v>1.583480016833721E-3</v>
      </c>
      <c r="M103" s="9">
        <v>41828</v>
      </c>
      <c r="N103" s="7">
        <v>8.76</v>
      </c>
      <c r="O103" s="7">
        <v>-3.4178610804851212E-2</v>
      </c>
      <c r="P103" s="7">
        <f>1+O103</f>
        <v>0.96582138919514882</v>
      </c>
      <c r="Q103" s="7">
        <f>O103-F218</f>
        <v>-3.4430892770377169E-2</v>
      </c>
      <c r="R103" s="7">
        <f>(Q103-$U$14)^2</f>
        <v>1.585495891610387E-3</v>
      </c>
      <c r="S103" s="10">
        <f>(Q103-$U$15)^2</f>
        <v>1.6637962264989261E-3</v>
      </c>
    </row>
    <row r="104" spans="1:19" ht="15.75" x14ac:dyDescent="0.25">
      <c r="A104" s="4">
        <v>41662</v>
      </c>
      <c r="B104">
        <v>6.84</v>
      </c>
      <c r="C104">
        <f>(B104-B103)/B103</f>
        <v>1.3333333333333312E-2</v>
      </c>
      <c r="D104">
        <v>2.7772000000000001</v>
      </c>
      <c r="E104">
        <v>10.269</v>
      </c>
      <c r="F104" s="15">
        <f>(((E104/100)+1)^(1/365)-1)</f>
        <v>2.6785134273010769E-4</v>
      </c>
      <c r="G104" s="15">
        <f>1+F104</f>
        <v>1.0002678513427301</v>
      </c>
      <c r="H104">
        <f>C104-F104</f>
        <v>1.3065481990603204E-2</v>
      </c>
      <c r="I104">
        <f>H104^2</f>
        <v>1.7070681964677665E-4</v>
      </c>
      <c r="M104" s="9">
        <v>41829</v>
      </c>
      <c r="N104" s="7">
        <v>8.94</v>
      </c>
      <c r="O104" s="7">
        <v>2.054794520547942E-2</v>
      </c>
      <c r="P104" s="7">
        <f>1+O104</f>
        <v>1.0205479452054793</v>
      </c>
      <c r="Q104" s="7">
        <f>O104-F219</f>
        <v>2.0295775713924488E-2</v>
      </c>
      <c r="R104" s="7">
        <f>(Q104-$U$14)^2</f>
        <v>2.2225987143107778E-4</v>
      </c>
      <c r="S104" s="10">
        <f>(Q104-$U$15)^2</f>
        <v>1.9424025210234064E-4</v>
      </c>
    </row>
    <row r="105" spans="1:19" ht="15.75" x14ac:dyDescent="0.25">
      <c r="A105" s="4">
        <v>41663</v>
      </c>
      <c r="B105">
        <v>6.7</v>
      </c>
      <c r="C105">
        <f>(B105-B104)/B104</f>
        <v>-2.0467836257309895E-2</v>
      </c>
      <c r="D105">
        <v>2.7149999999999999</v>
      </c>
      <c r="E105">
        <v>10.279400000000001</v>
      </c>
      <c r="F105" s="15">
        <f>(((E105/100)+1)^(1/365)-1)</f>
        <v>2.6810979653268951E-4</v>
      </c>
      <c r="G105" s="15">
        <f>1+F105</f>
        <v>1.0002681097965327</v>
      </c>
      <c r="H105">
        <f>C105-F105</f>
        <v>-2.0735946053842585E-2</v>
      </c>
      <c r="I105">
        <f>H105^2</f>
        <v>4.2997945874786986E-4</v>
      </c>
      <c r="M105" s="9">
        <v>41830</v>
      </c>
      <c r="N105" s="7">
        <v>8.74</v>
      </c>
      <c r="O105" s="7">
        <v>-2.2371364653243769E-2</v>
      </c>
      <c r="P105" s="7">
        <f>1+O105</f>
        <v>0.97762863534675626</v>
      </c>
      <c r="Q105" s="7">
        <f>O105-F220</f>
        <v>-2.262376158740434E-2</v>
      </c>
      <c r="R105" s="7">
        <f>(Q105-$U$14)^2</f>
        <v>7.8462478829720446E-4</v>
      </c>
      <c r="S105" s="10">
        <f>(Q105-$U$15)^2</f>
        <v>8.3998687970083033E-4</v>
      </c>
    </row>
    <row r="106" spans="1:19" ht="15.75" x14ac:dyDescent="0.25">
      <c r="A106" s="4">
        <v>41666</v>
      </c>
      <c r="B106">
        <v>6.51</v>
      </c>
      <c r="C106">
        <f>(B106-B105)/B105</f>
        <v>-2.8358208955223937E-2</v>
      </c>
      <c r="D106">
        <v>2.7479</v>
      </c>
      <c r="E106">
        <v>10.423400000000001</v>
      </c>
      <c r="F106" s="15">
        <f>(((E106/100)+1)^(1/365)-1)</f>
        <v>2.7168589148196531E-4</v>
      </c>
      <c r="G106" s="15">
        <f>1+F106</f>
        <v>1.000271685891482</v>
      </c>
      <c r="H106">
        <f>C106-F106</f>
        <v>-2.8629894846705903E-2</v>
      </c>
      <c r="I106">
        <f>H106^2</f>
        <v>8.196708789334372E-4</v>
      </c>
      <c r="M106" s="9">
        <v>41831</v>
      </c>
      <c r="N106" s="7">
        <v>8.75</v>
      </c>
      <c r="O106" s="7">
        <v>1.144164759725376E-3</v>
      </c>
      <c r="P106" s="7">
        <f>1+O106</f>
        <v>1.0011441647597255</v>
      </c>
      <c r="Q106" s="7">
        <f>O106-F221</f>
        <v>8.9238271375628037E-4</v>
      </c>
      <c r="R106" s="7">
        <f>(Q106-$U$14)^2</f>
        <v>2.0205118593170027E-5</v>
      </c>
      <c r="S106" s="10">
        <f>(Q106-$U$15)^2</f>
        <v>2.9881341393567171E-5</v>
      </c>
    </row>
    <row r="107" spans="1:19" ht="15.75" x14ac:dyDescent="0.25">
      <c r="A107" s="4">
        <v>41667</v>
      </c>
      <c r="B107">
        <v>6.42</v>
      </c>
      <c r="C107">
        <f>(B107-B106)/B106</f>
        <v>-1.3824884792626706E-2</v>
      </c>
      <c r="D107">
        <v>2.7488000000000001</v>
      </c>
      <c r="E107">
        <v>10.332800000000001</v>
      </c>
      <c r="F107" s="15">
        <f>(((E107/100)+1)^(1/365)-1)</f>
        <v>2.6943647470001331E-4</v>
      </c>
      <c r="G107" s="15">
        <f>1+F107</f>
        <v>1.0002694364747</v>
      </c>
      <c r="H107">
        <f>C107-F107</f>
        <v>-1.409432126732672E-2</v>
      </c>
      <c r="I107">
        <f>H107^2</f>
        <v>1.9864989198661826E-4</v>
      </c>
      <c r="M107" s="9">
        <v>41834</v>
      </c>
      <c r="N107" s="7">
        <v>8.61</v>
      </c>
      <c r="O107" s="7">
        <v>-1.6000000000000066E-2</v>
      </c>
      <c r="P107" s="7">
        <f>1+O107</f>
        <v>0.98399999999999999</v>
      </c>
      <c r="Q107" s="7">
        <f>O107-F222</f>
        <v>-1.6250919470919997E-2</v>
      </c>
      <c r="R107" s="7">
        <f>(Q107-$U$14)^2</f>
        <v>4.6821657197940116E-4</v>
      </c>
      <c r="S107" s="10">
        <f>(Q107-$U$15)^2</f>
        <v>5.1119785708101534E-4</v>
      </c>
    </row>
    <row r="108" spans="1:19" ht="15.75" x14ac:dyDescent="0.25">
      <c r="A108" s="4">
        <v>41668</v>
      </c>
      <c r="B108">
        <v>6.29</v>
      </c>
      <c r="C108">
        <f>(B108-B107)/B107</f>
        <v>-2.0249221183800608E-2</v>
      </c>
      <c r="D108">
        <v>2.6766999999999999</v>
      </c>
      <c r="E108">
        <v>10.3406</v>
      </c>
      <c r="F108" s="15">
        <f>(((E108/100)+1)^(1/365)-1)</f>
        <v>2.6963020555226258E-4</v>
      </c>
      <c r="G108" s="15">
        <f>1+F108</f>
        <v>1.0002696302055523</v>
      </c>
      <c r="H108">
        <f>C108-F108</f>
        <v>-2.0518851389352871E-2</v>
      </c>
      <c r="I108">
        <f>H108^2</f>
        <v>4.2102326233834823E-4</v>
      </c>
      <c r="M108" s="9">
        <v>41835</v>
      </c>
      <c r="N108" s="7">
        <v>8.5500000000000007</v>
      </c>
      <c r="O108" s="7">
        <v>-6.9686411149824301E-3</v>
      </c>
      <c r="P108" s="7">
        <f>1+O108</f>
        <v>0.99303135888501759</v>
      </c>
      <c r="Q108" s="7">
        <f>O108-F223</f>
        <v>-7.2205706466784902E-3</v>
      </c>
      <c r="R108" s="7">
        <f>(Q108-$U$14)^2</f>
        <v>1.5896075045668338E-4</v>
      </c>
      <c r="S108" s="10">
        <f>(Q108-$U$15)^2</f>
        <v>1.8439837174410425E-4</v>
      </c>
    </row>
    <row r="109" spans="1:19" ht="15.75" x14ac:dyDescent="0.25">
      <c r="A109" s="4">
        <v>41669</v>
      </c>
      <c r="B109">
        <v>5.77</v>
      </c>
      <c r="C109">
        <f>(B109-B108)/B108</f>
        <v>-8.2670906200318042E-2</v>
      </c>
      <c r="D109">
        <v>2.6949000000000001</v>
      </c>
      <c r="E109">
        <v>10.3286</v>
      </c>
      <c r="F109" s="15">
        <f>(((E109/100)+1)^(1/365)-1)</f>
        <v>2.6933215243007957E-4</v>
      </c>
      <c r="G109" s="15">
        <f>1+F109</f>
        <v>1.0002693321524301</v>
      </c>
      <c r="H109">
        <f>C109-F109</f>
        <v>-8.2940238352748122E-2</v>
      </c>
      <c r="I109">
        <f>H109^2</f>
        <v>6.8790831380106708E-3</v>
      </c>
      <c r="M109" s="9">
        <v>41836</v>
      </c>
      <c r="N109" s="7">
        <v>8.6999999999999993</v>
      </c>
      <c r="O109" s="7">
        <v>1.754385964912264E-2</v>
      </c>
      <c r="P109" s="7">
        <f>1+O109</f>
        <v>1.0175438596491226</v>
      </c>
      <c r="Q109" s="7">
        <f>O109-F224</f>
        <v>1.7291172815414368E-2</v>
      </c>
      <c r="R109" s="7">
        <f>(Q109-$U$14)^2</f>
        <v>1.4169997092856589E-4</v>
      </c>
      <c r="S109" s="10">
        <f>(Q109-$U$15)^2</f>
        <v>1.1951752845451569E-4</v>
      </c>
    </row>
    <row r="110" spans="1:19" ht="15.75" x14ac:dyDescent="0.25">
      <c r="A110" s="4">
        <v>41670</v>
      </c>
      <c r="B110">
        <v>5.92</v>
      </c>
      <c r="C110">
        <f>(B110-B109)/B109</f>
        <v>2.5996533795493999E-2</v>
      </c>
      <c r="D110">
        <v>2.6440000000000001</v>
      </c>
      <c r="E110">
        <v>10.354800000000001</v>
      </c>
      <c r="F110" s="15">
        <f>(((E110/100)+1)^(1/365)-1)</f>
        <v>2.6998285999102478E-4</v>
      </c>
      <c r="G110" s="15">
        <f>1+F110</f>
        <v>1.000269982859991</v>
      </c>
      <c r="H110">
        <f>C110-F110</f>
        <v>2.5726550935502975E-2</v>
      </c>
      <c r="I110">
        <f>H110^2</f>
        <v>6.6185542303702895E-4</v>
      </c>
      <c r="M110" s="9">
        <v>41837</v>
      </c>
      <c r="N110" s="7">
        <v>8.56</v>
      </c>
      <c r="O110" s="7">
        <v>-1.6091954022988367E-2</v>
      </c>
      <c r="P110" s="7">
        <f>1+O110</f>
        <v>0.98390804597701165</v>
      </c>
      <c r="Q110" s="7">
        <f>O110-F225</f>
        <v>-1.634646951772635E-2</v>
      </c>
      <c r="R110" s="7">
        <f>(Q110-$U$14)^2</f>
        <v>4.7236078535346174E-4</v>
      </c>
      <c r="S110" s="10">
        <f>(Q110-$U$15)^2</f>
        <v>5.1552769981793071E-4</v>
      </c>
    </row>
    <row r="111" spans="1:19" ht="15.75" x14ac:dyDescent="0.25">
      <c r="A111" s="4">
        <v>41673</v>
      </c>
      <c r="B111">
        <v>5.68</v>
      </c>
      <c r="C111">
        <f>(B111-B110)/B110</f>
        <v>-4.0540540540540577E-2</v>
      </c>
      <c r="D111">
        <v>2.5760999999999998</v>
      </c>
      <c r="E111">
        <v>10.506</v>
      </c>
      <c r="F111" s="15">
        <f>(((E111/100)+1)^(1/365)-1)</f>
        <v>2.7373508090788867E-4</v>
      </c>
      <c r="G111" s="15">
        <f>1+F111</f>
        <v>1.0002737350809079</v>
      </c>
      <c r="H111">
        <f>C111-F111</f>
        <v>-4.0814275621448466E-2</v>
      </c>
      <c r="I111">
        <f>H111^2</f>
        <v>1.6658050945035625E-3</v>
      </c>
      <c r="M111" s="9">
        <v>41838</v>
      </c>
      <c r="N111" s="7">
        <v>8.58</v>
      </c>
      <c r="O111" s="7">
        <v>2.3364485981307911E-3</v>
      </c>
      <c r="P111" s="7">
        <f>1+O111</f>
        <v>1.0023364485981308</v>
      </c>
      <c r="Q111" s="7">
        <f>O111-F226</f>
        <v>2.083746770450012E-3</v>
      </c>
      <c r="R111" s="7">
        <f>(Q111-$U$14)^2</f>
        <v>1.0914079232977327E-5</v>
      </c>
      <c r="S111" s="10">
        <f>(Q111-$U$15)^2</f>
        <v>1.8275785628998055E-5</v>
      </c>
    </row>
    <row r="112" spans="1:19" ht="15.75" x14ac:dyDescent="0.25">
      <c r="A112" s="4">
        <v>41674</v>
      </c>
      <c r="B112">
        <v>5.08</v>
      </c>
      <c r="C112">
        <f>(B112-B111)/B111</f>
        <v>-0.10563380281690135</v>
      </c>
      <c r="D112">
        <v>2.6294</v>
      </c>
      <c r="E112">
        <v>10.547800000000001</v>
      </c>
      <c r="F112" s="15">
        <f>(((E112/100)+1)^(1/365)-1)</f>
        <v>2.7477149789723043E-4</v>
      </c>
      <c r="G112" s="15">
        <f>1+F112</f>
        <v>1.0002747714978972</v>
      </c>
      <c r="H112">
        <f>C112-F112</f>
        <v>-0.10590857431479858</v>
      </c>
      <c r="I112">
        <f>H112^2</f>
        <v>1.1216626113393214E-2</v>
      </c>
      <c r="M112" s="9">
        <v>41841</v>
      </c>
      <c r="N112" s="7">
        <v>8.66</v>
      </c>
      <c r="O112" s="7">
        <v>9.3240093240093327E-3</v>
      </c>
      <c r="P112" s="7">
        <f>1+O112</f>
        <v>1.0093240093240092</v>
      </c>
      <c r="Q112" s="7">
        <f>O112-F227</f>
        <v>9.0716648749330411E-3</v>
      </c>
      <c r="R112" s="7">
        <f>(Q112-$U$14)^2</f>
        <v>1.3573858330649124E-5</v>
      </c>
      <c r="S112" s="10">
        <f>(Q112-$U$15)^2</f>
        <v>7.3598227069299103E-6</v>
      </c>
    </row>
    <row r="113" spans="1:19" ht="15.75" x14ac:dyDescent="0.25">
      <c r="A113" s="4">
        <v>41675</v>
      </c>
      <c r="B113">
        <v>5.22</v>
      </c>
      <c r="C113">
        <f>(B113-B112)/B112</f>
        <v>2.7559055118110173E-2</v>
      </c>
      <c r="D113">
        <v>2.6675</v>
      </c>
      <c r="E113">
        <v>10.4946</v>
      </c>
      <c r="F113" s="15">
        <f>(((E113/100)+1)^(1/365)-1)</f>
        <v>2.7345235387588041E-4</v>
      </c>
      <c r="G113" s="15">
        <f>1+F113</f>
        <v>1.0002734523538759</v>
      </c>
      <c r="H113">
        <f>C113-F113</f>
        <v>2.7285602764234293E-2</v>
      </c>
      <c r="I113">
        <f>H113^2</f>
        <v>7.4450411820759009E-4</v>
      </c>
      <c r="M113" s="9">
        <v>41842</v>
      </c>
      <c r="N113" s="7">
        <v>8.65</v>
      </c>
      <c r="O113" s="7">
        <v>-1.1547344110854256E-3</v>
      </c>
      <c r="P113" s="7">
        <f>1+O113</f>
        <v>0.99884526558891462</v>
      </c>
      <c r="Q113" s="7">
        <f>O113-F228</f>
        <v>-1.4066439451805772E-3</v>
      </c>
      <c r="R113" s="7">
        <f>(Q113-$U$14)^2</f>
        <v>4.61589397049127E-5</v>
      </c>
      <c r="S113" s="10">
        <f>(Q113-$U$15)^2</f>
        <v>6.0301584743173266E-5</v>
      </c>
    </row>
    <row r="114" spans="1:19" ht="15.75" x14ac:dyDescent="0.25">
      <c r="A114" s="4">
        <v>41676</v>
      </c>
      <c r="B114">
        <v>5.66</v>
      </c>
      <c r="C114">
        <f>(B114-B113)/B113</f>
        <v>8.4291187739463674E-2</v>
      </c>
      <c r="D114">
        <v>2.7002999999999999</v>
      </c>
      <c r="E114">
        <v>10.4114</v>
      </c>
      <c r="F114" s="15">
        <f>(((E114/100)+1)^(1/365)-1)</f>
        <v>2.7138806125237558E-4</v>
      </c>
      <c r="G114" s="15">
        <f>1+F114</f>
        <v>1.0002713880612524</v>
      </c>
      <c r="H114">
        <f>C114-F114</f>
        <v>8.4019799678211299E-2</v>
      </c>
      <c r="I114">
        <f>H114^2</f>
        <v>7.0593267379667557E-3</v>
      </c>
      <c r="M114" s="9">
        <v>41843</v>
      </c>
      <c r="N114" s="7">
        <v>8.77</v>
      </c>
      <c r="O114" s="7">
        <v>1.3872832369942106E-2</v>
      </c>
      <c r="P114" s="7">
        <f>1+O114</f>
        <v>1.0138728323699422</v>
      </c>
      <c r="Q114" s="7">
        <f>O114-F229</f>
        <v>1.3620627885991748E-2</v>
      </c>
      <c r="R114" s="7">
        <f>(Q114-$U$14)^2</f>
        <v>6.7786154636964954E-5</v>
      </c>
      <c r="S114" s="10">
        <f>(Q114-$U$15)^2</f>
        <v>5.273464447904166E-5</v>
      </c>
    </row>
    <row r="115" spans="1:19" ht="15.75" x14ac:dyDescent="0.25">
      <c r="A115" s="4">
        <v>41677</v>
      </c>
      <c r="B115">
        <v>5.51</v>
      </c>
      <c r="C115">
        <f>(B115-B114)/B114</f>
        <v>-2.650176678445236E-2</v>
      </c>
      <c r="D115">
        <v>2.6829000000000001</v>
      </c>
      <c r="E115">
        <v>10.2941</v>
      </c>
      <c r="F115" s="15">
        <f>(((E115/100)+1)^(1/365)-1)</f>
        <v>2.684750695856053E-4</v>
      </c>
      <c r="G115" s="15">
        <f>1+F115</f>
        <v>1.0002684750695856</v>
      </c>
      <c r="H115">
        <f>C115-F115</f>
        <v>-2.6770241854037966E-2</v>
      </c>
      <c r="I115">
        <f>H115^2</f>
        <v>7.1664584892368603E-4</v>
      </c>
      <c r="M115" s="9">
        <v>41844</v>
      </c>
      <c r="N115" s="7">
        <v>9.06</v>
      </c>
      <c r="O115" s="7">
        <v>3.3067274800456209E-2</v>
      </c>
      <c r="P115" s="7">
        <f>1+O115</f>
        <v>1.0330672748004561</v>
      </c>
      <c r="Q115" s="7">
        <f>O115-F230</f>
        <v>3.2815240283743469E-2</v>
      </c>
      <c r="R115" s="7">
        <f>(Q115-$U$14)^2</f>
        <v>7.5228679978791798E-4</v>
      </c>
      <c r="S115" s="10">
        <f>(Q115-$U$15)^2</f>
        <v>6.9994505494427243E-4</v>
      </c>
    </row>
    <row r="116" spans="1:19" ht="15.75" x14ac:dyDescent="0.25">
      <c r="A116" s="4">
        <v>41680</v>
      </c>
      <c r="B116">
        <v>5.71</v>
      </c>
      <c r="C116">
        <f>(B116-B115)/B115</f>
        <v>3.6297640653357569E-2</v>
      </c>
      <c r="D116">
        <v>2.6673999999999998</v>
      </c>
      <c r="E116">
        <v>10.263999999999999</v>
      </c>
      <c r="F116" s="15">
        <f>(((E116/100)+1)^(1/365)-1)</f>
        <v>2.6772707744115998E-4</v>
      </c>
      <c r="G116" s="15">
        <f>1+F116</f>
        <v>1.0002677270774412</v>
      </c>
      <c r="H116">
        <f>C116-F116</f>
        <v>3.6029913575916409E-2</v>
      </c>
      <c r="I116">
        <f>H116^2</f>
        <v>1.2981546722880056E-3</v>
      </c>
      <c r="M116" s="9">
        <v>41845</v>
      </c>
      <c r="N116" s="7">
        <v>9.19</v>
      </c>
      <c r="O116" s="7">
        <v>1.4348785871964569E-2</v>
      </c>
      <c r="P116" s="7">
        <f>1+O116</f>
        <v>1.0143487858719646</v>
      </c>
      <c r="Q116" s="7">
        <f>O116-F231</f>
        <v>1.4096686366537419E-2</v>
      </c>
      <c r="R116" s="7">
        <f>(Q116-$U$14)^2</f>
        <v>7.585178877487715E-5</v>
      </c>
      <c r="S116" s="10">
        <f>(Q116-$U$15)^2</f>
        <v>5.9875418448078778E-5</v>
      </c>
    </row>
    <row r="117" spans="1:19" ht="15.75" x14ac:dyDescent="0.25">
      <c r="A117" s="4">
        <v>41681</v>
      </c>
      <c r="B117">
        <v>5.99</v>
      </c>
      <c r="C117">
        <f>(B117-B116)/B116</f>
        <v>4.9036777583187433E-2</v>
      </c>
      <c r="D117">
        <v>2.7250000000000001</v>
      </c>
      <c r="E117">
        <v>10.2082</v>
      </c>
      <c r="F117" s="15">
        <f>(((E117/100)+1)^(1/365)-1)</f>
        <v>2.6633989539459613E-4</v>
      </c>
      <c r="G117" s="15">
        <f>1+F117</f>
        <v>1.0002663398953946</v>
      </c>
      <c r="H117">
        <f>C117-F117</f>
        <v>4.8770437687792836E-2</v>
      </c>
      <c r="I117">
        <f>H117^2</f>
        <v>2.3785555922588839E-3</v>
      </c>
      <c r="M117" s="9">
        <v>41848</v>
      </c>
      <c r="N117" s="7">
        <v>9.2200000000000006</v>
      </c>
      <c r="O117" s="7">
        <v>3.2644178454843457E-3</v>
      </c>
      <c r="P117" s="7">
        <f>1+O117</f>
        <v>1.0032644178454844</v>
      </c>
      <c r="Q117" s="7">
        <f>O117-F232</f>
        <v>3.0123533337893297E-3</v>
      </c>
      <c r="R117" s="7">
        <f>(Q117-$U$14)^2</f>
        <v>5.6408140077102803E-6</v>
      </c>
      <c r="S117" s="10">
        <f>(Q117-$U$15)^2</f>
        <v>1.1198474770505243E-5</v>
      </c>
    </row>
    <row r="118" spans="1:19" ht="15.75" x14ac:dyDescent="0.25">
      <c r="A118" s="4">
        <v>41682</v>
      </c>
      <c r="B118">
        <v>5.96</v>
      </c>
      <c r="C118">
        <f>(B118-B117)/B117</f>
        <v>-5.0083472454090566E-3</v>
      </c>
      <c r="D118">
        <v>2.7608000000000001</v>
      </c>
      <c r="E118">
        <v>10.198499999999999</v>
      </c>
      <c r="F118" s="15">
        <f>(((E118/100)+1)^(1/365)-1)</f>
        <v>2.6609868296922912E-4</v>
      </c>
      <c r="G118" s="15">
        <f>1+F118</f>
        <v>1.0002660986829692</v>
      </c>
      <c r="H118">
        <f>C118-F118</f>
        <v>-5.2744459283782857E-3</v>
      </c>
      <c r="I118">
        <f>H118^2</f>
        <v>2.7819779851386277E-5</v>
      </c>
      <c r="M118" s="9">
        <v>41849</v>
      </c>
      <c r="N118" s="7">
        <v>9.23</v>
      </c>
      <c r="O118" s="7">
        <v>1.0845986984815387E-3</v>
      </c>
      <c r="P118" s="7">
        <f>1+O118</f>
        <v>1.0010845986984815</v>
      </c>
      <c r="Q118" s="7">
        <f>O118-F233</f>
        <v>8.3220176432096836E-4</v>
      </c>
      <c r="R118" s="7">
        <f>(Q118-$U$14)^2</f>
        <v>2.0749768328331663E-5</v>
      </c>
      <c r="S118" s="10">
        <f>(Q118-$U$15)^2</f>
        <v>3.0542907359260006E-5</v>
      </c>
    </row>
    <row r="119" spans="1:19" ht="15.75" x14ac:dyDescent="0.25">
      <c r="A119" s="4">
        <v>41683</v>
      </c>
      <c r="B119">
        <v>5.99</v>
      </c>
      <c r="C119">
        <f>(B119-B118)/B118</f>
        <v>5.0335570469799079E-3</v>
      </c>
      <c r="D119">
        <v>2.7320000000000002</v>
      </c>
      <c r="E119">
        <v>10.163500000000001</v>
      </c>
      <c r="F119" s="15">
        <f>(((E119/100)+1)^(1/365)-1)</f>
        <v>2.6522815278395839E-4</v>
      </c>
      <c r="G119" s="15">
        <f>1+F119</f>
        <v>1.000265228152784</v>
      </c>
      <c r="H119">
        <f>C119-F119</f>
        <v>4.7683288941959496E-3</v>
      </c>
      <c r="I119">
        <f>H119^2</f>
        <v>2.2736960443223966E-5</v>
      </c>
      <c r="M119" s="9">
        <v>41850</v>
      </c>
      <c r="N119" s="7">
        <v>9.3800000000000008</v>
      </c>
      <c r="O119" s="7">
        <v>1.6251354279523331E-2</v>
      </c>
      <c r="P119" s="7">
        <f>1+O119</f>
        <v>1.0162513542795233</v>
      </c>
      <c r="Q119" s="7">
        <f>O119-F234</f>
        <v>1.599891985663042E-2</v>
      </c>
      <c r="R119" s="7">
        <f>(Q119-$U$14)^2</f>
        <v>1.1260449958559573E-4</v>
      </c>
      <c r="S119" s="10">
        <f>(Q119-$U$15)^2</f>
        <v>9.2932574912468513E-5</v>
      </c>
    </row>
    <row r="120" spans="1:19" ht="15.75" x14ac:dyDescent="0.25">
      <c r="A120" s="4">
        <v>41684</v>
      </c>
      <c r="B120">
        <v>6.14</v>
      </c>
      <c r="C120">
        <f>(B120-B119)/B119</f>
        <v>2.5041736227044985E-2</v>
      </c>
      <c r="D120">
        <v>2.7427999999999999</v>
      </c>
      <c r="E120">
        <v>10.133800000000001</v>
      </c>
      <c r="F120" s="15">
        <f>(((E120/100)+1)^(1/365)-1)</f>
        <v>2.6448922938349106E-4</v>
      </c>
      <c r="G120" s="15">
        <f>1+F120</f>
        <v>1.0002644892293835</v>
      </c>
      <c r="H120">
        <f>C120-F120</f>
        <v>2.4777246997661494E-2</v>
      </c>
      <c r="I120">
        <f>H120^2</f>
        <v>6.1391196878312552E-4</v>
      </c>
      <c r="M120" s="9">
        <v>41851</v>
      </c>
      <c r="N120" s="7">
        <v>9.3800000000000008</v>
      </c>
      <c r="O120" s="7">
        <v>0</v>
      </c>
      <c r="P120" s="7">
        <f>1+O120</f>
        <v>1</v>
      </c>
      <c r="Q120" s="7">
        <f>O120-F235</f>
        <v>-2.5465783941802655E-4</v>
      </c>
      <c r="R120" s="7">
        <f>(Q120-$U$14)^2</f>
        <v>3.1832739080045302E-5</v>
      </c>
      <c r="S120" s="10">
        <f>(Q120-$U$15)^2</f>
        <v>4.3737369025924617E-5</v>
      </c>
    </row>
    <row r="121" spans="1:19" ht="15.75" x14ac:dyDescent="0.25">
      <c r="A121" s="4">
        <v>41688</v>
      </c>
      <c r="B121">
        <v>6.11</v>
      </c>
      <c r="C121">
        <f>(B121-B120)/B120</f>
        <v>-4.8859934853419159E-3</v>
      </c>
      <c r="D121">
        <v>2.7069000000000001</v>
      </c>
      <c r="E121">
        <v>10.1432</v>
      </c>
      <c r="F121" s="15">
        <f>(((E121/100)+1)^(1/365)-1)</f>
        <v>2.6472311888792177E-4</v>
      </c>
      <c r="G121" s="15">
        <f>1+F121</f>
        <v>1.0002647231188879</v>
      </c>
      <c r="H121">
        <f>C121-F121</f>
        <v>-5.1507166042298377E-3</v>
      </c>
      <c r="I121">
        <f>H121^2</f>
        <v>2.6529881537088951E-5</v>
      </c>
      <c r="M121" s="9">
        <v>41852</v>
      </c>
      <c r="N121" s="7">
        <v>9.6300000000000008</v>
      </c>
      <c r="O121" s="7">
        <v>2.6652452025586353E-2</v>
      </c>
      <c r="P121" s="7">
        <f>1+O121</f>
        <v>1.0266524520255864</v>
      </c>
      <c r="Q121" s="7">
        <f>O121-F236</f>
        <v>2.639731726036925E-2</v>
      </c>
      <c r="R121" s="7">
        <f>(Q121-$U$14)^2</f>
        <v>4.4141691219275826E-4</v>
      </c>
      <c r="S121" s="10">
        <f>(Q121-$U$15)^2</f>
        <v>4.0154355435152787E-4</v>
      </c>
    </row>
    <row r="122" spans="1:19" ht="15.75" x14ac:dyDescent="0.25">
      <c r="A122" s="4">
        <v>41689</v>
      </c>
      <c r="B122">
        <v>6</v>
      </c>
      <c r="C122">
        <f>(B122-B121)/B121</f>
        <v>-1.8003273322422311E-2</v>
      </c>
      <c r="D122">
        <v>2.7391999999999999</v>
      </c>
      <c r="E122">
        <v>10.170500000000001</v>
      </c>
      <c r="F122" s="15">
        <f>(((E122/100)+1)^(1/365)-1)</f>
        <v>2.6540228088434148E-4</v>
      </c>
      <c r="G122" s="15">
        <f>1+F122</f>
        <v>1.0002654022808843</v>
      </c>
      <c r="H122">
        <f>C122-F122</f>
        <v>-1.8268675603306653E-2</v>
      </c>
      <c r="I122">
        <f>H122^2</f>
        <v>3.3374450829885171E-4</v>
      </c>
      <c r="M122" s="9">
        <v>41855</v>
      </c>
      <c r="N122" s="7">
        <v>9.24</v>
      </c>
      <c r="O122" s="7">
        <v>-4.0498442367601299E-2</v>
      </c>
      <c r="P122" s="7">
        <f>1+O122</f>
        <v>0.95950155763239875</v>
      </c>
      <c r="Q122" s="7">
        <f>O122-F237</f>
        <v>-4.0751988723632664E-2</v>
      </c>
      <c r="R122" s="7">
        <f>(Q122-$U$14)^2</f>
        <v>2.1288425573326763E-3</v>
      </c>
      <c r="S122" s="10">
        <f>(Q122-$U$15)^2</f>
        <v>2.2194231689302915E-3</v>
      </c>
    </row>
    <row r="123" spans="1:19" ht="15.75" x14ac:dyDescent="0.25">
      <c r="A123" s="4">
        <v>41690</v>
      </c>
      <c r="B123">
        <v>5.65</v>
      </c>
      <c r="C123">
        <f>(B123-B122)/B122</f>
        <v>-5.8333333333333272E-2</v>
      </c>
      <c r="D123">
        <v>2.7509000000000001</v>
      </c>
      <c r="E123">
        <v>10.141999999999999</v>
      </c>
      <c r="F123" s="15">
        <f>(((E123/100)+1)^(1/365)-1)</f>
        <v>2.6469326176159491E-4</v>
      </c>
      <c r="G123" s="15">
        <f>1+F123</f>
        <v>1.0002646932617616</v>
      </c>
      <c r="H123">
        <f>C123-F123</f>
        <v>-5.8598026595094867E-2</v>
      </c>
      <c r="I123">
        <f>H123^2</f>
        <v>3.4337287208394455E-3</v>
      </c>
      <c r="M123" s="9">
        <v>41856</v>
      </c>
      <c r="N123" s="7">
        <v>9.08</v>
      </c>
      <c r="O123" s="7">
        <v>-1.731601731601733E-2</v>
      </c>
      <c r="P123" s="7">
        <f>1+O123</f>
        <v>0.98268398268398272</v>
      </c>
      <c r="Q123" s="7">
        <f>O123-F238</f>
        <v>-1.7570328021263504E-2</v>
      </c>
      <c r="R123" s="7">
        <f>(Q123-$U$14)^2</f>
        <v>5.2705696020906583E-4</v>
      </c>
      <c r="S123" s="10">
        <f>(Q123-$U$15)^2</f>
        <v>5.7260151949768158E-4</v>
      </c>
    </row>
    <row r="124" spans="1:19" ht="15.75" x14ac:dyDescent="0.25">
      <c r="A124" s="4">
        <v>41691</v>
      </c>
      <c r="B124">
        <v>5.64</v>
      </c>
      <c r="C124">
        <f>(B124-B123)/B123</f>
        <v>-1.7699115044248982E-3</v>
      </c>
      <c r="D124">
        <v>2.7309999999999999</v>
      </c>
      <c r="E124">
        <v>10.173400000000001</v>
      </c>
      <c r="F124" s="15">
        <f>(((E124/100)+1)^(1/365)-1)</f>
        <v>2.6547441643653968E-4</v>
      </c>
      <c r="G124" s="15">
        <f>1+F124</f>
        <v>1.0002654744164365</v>
      </c>
      <c r="H124">
        <f>C124-F124</f>
        <v>-2.0353859208614381E-3</v>
      </c>
      <c r="I124">
        <f>H124^2</f>
        <v>4.1427958468409647E-6</v>
      </c>
      <c r="M124" s="9">
        <v>41857</v>
      </c>
      <c r="N124" s="7">
        <v>8.98</v>
      </c>
      <c r="O124" s="7">
        <v>-1.1013215859030798E-2</v>
      </c>
      <c r="P124" s="7">
        <f>1+O124</f>
        <v>0.98898678414096919</v>
      </c>
      <c r="Q124" s="7">
        <f>O124-F239</f>
        <v>-1.1267841234521722E-2</v>
      </c>
      <c r="R124" s="7">
        <f>(Q124-$U$14)^2</f>
        <v>2.7739683155569996E-4</v>
      </c>
      <c r="S124" s="10">
        <f>(Q124-$U$15)^2</f>
        <v>3.106972669979393E-4</v>
      </c>
    </row>
    <row r="125" spans="1:19" ht="15.75" x14ac:dyDescent="0.25">
      <c r="A125" s="4">
        <v>41694</v>
      </c>
      <c r="B125">
        <v>5.23</v>
      </c>
      <c r="C125">
        <f>(B125-B124)/B124</f>
        <v>-7.2695035460992777E-2</v>
      </c>
      <c r="D125">
        <v>2.7382</v>
      </c>
      <c r="E125">
        <v>10.1236</v>
      </c>
      <c r="F125" s="15">
        <f>(((E125/100)+1)^(1/365)-1)</f>
        <v>2.6423541186670896E-4</v>
      </c>
      <c r="G125" s="15">
        <f>1+F125</f>
        <v>1.0002642354118667</v>
      </c>
      <c r="H125">
        <f>C125-F125</f>
        <v>-7.2959270872859486E-2</v>
      </c>
      <c r="I125">
        <f>H125^2</f>
        <v>5.3230552062992825E-3</v>
      </c>
      <c r="M125" s="9">
        <v>41858</v>
      </c>
      <c r="N125" s="7">
        <v>9.1999999999999993</v>
      </c>
      <c r="O125" s="7">
        <v>2.4498886414253771E-2</v>
      </c>
      <c r="P125" s="7">
        <f>1+O125</f>
        <v>1.0244988864142537</v>
      </c>
      <c r="Q125" s="7">
        <f>O125-F240</f>
        <v>2.4243771623325559E-2</v>
      </c>
      <c r="R125" s="7">
        <f>(Q125-$U$14)^2</f>
        <v>3.555630100889757E-4</v>
      </c>
      <c r="S125" s="10">
        <f>(Q125-$U$15)^2</f>
        <v>3.1987344197726228E-4</v>
      </c>
    </row>
    <row r="126" spans="1:19" ht="15.75" x14ac:dyDescent="0.25">
      <c r="A126" s="4">
        <v>41695</v>
      </c>
      <c r="B126">
        <v>5.63</v>
      </c>
      <c r="C126">
        <f>(B126-B125)/B125</f>
        <v>7.6481835564053427E-2</v>
      </c>
      <c r="D126">
        <v>2.7023000000000001</v>
      </c>
      <c r="E126">
        <v>10.1404</v>
      </c>
      <c r="F126" s="15">
        <f>(((E126/100)+1)^(1/365)-1)</f>
        <v>2.6465345175541444E-4</v>
      </c>
      <c r="G126" s="15">
        <f>1+F126</f>
        <v>1.0002646534517554</v>
      </c>
      <c r="H126">
        <f>C126-F126</f>
        <v>7.6217182112298013E-2</v>
      </c>
      <c r="I126">
        <f>H126^2</f>
        <v>5.8090588491392006E-3</v>
      </c>
      <c r="M126" s="9">
        <v>41859</v>
      </c>
      <c r="N126" s="7">
        <v>9.3699999999999992</v>
      </c>
      <c r="O126" s="7">
        <v>1.8478260869565211E-2</v>
      </c>
      <c r="P126" s="7">
        <f>1+O126</f>
        <v>1.0184782608695653</v>
      </c>
      <c r="Q126" s="7">
        <f>O126-F241</f>
        <v>1.8224377274436755E-2</v>
      </c>
      <c r="R126" s="7">
        <f>(Q126-$U$14)^2</f>
        <v>1.6478816206436922E-4</v>
      </c>
      <c r="S126" s="10">
        <f>(Q126-$U$15)^2</f>
        <v>1.4079274141886176E-4</v>
      </c>
    </row>
    <row r="127" spans="1:19" ht="15.75" x14ac:dyDescent="0.25">
      <c r="A127" s="4">
        <v>41696</v>
      </c>
      <c r="B127">
        <v>5.96</v>
      </c>
      <c r="C127">
        <f>(B127-B126)/B126</f>
        <v>5.8614564831261116E-2</v>
      </c>
      <c r="D127">
        <v>2.6654999999999998</v>
      </c>
      <c r="E127">
        <v>10.1265</v>
      </c>
      <c r="F127" s="15">
        <f>(((E127/100)+1)^(1/365)-1)</f>
        <v>2.6430757805573357E-4</v>
      </c>
      <c r="G127" s="15">
        <f>1+F127</f>
        <v>1.0002643075780557</v>
      </c>
      <c r="H127">
        <f>C127-F127</f>
        <v>5.8350257253205383E-2</v>
      </c>
      <c r="I127">
        <f>H127^2</f>
        <v>3.4047525215152473E-3</v>
      </c>
      <c r="M127" s="9">
        <v>41862</v>
      </c>
      <c r="N127" s="7">
        <v>9.59</v>
      </c>
      <c r="O127" s="7">
        <v>2.3479188900747135E-2</v>
      </c>
      <c r="P127" s="7">
        <f>1+O127</f>
        <v>1.0234791889007471</v>
      </c>
      <c r="Q127" s="7">
        <f>O127-F242</f>
        <v>2.3224168989674228E-2</v>
      </c>
      <c r="R127" s="7">
        <f>(Q127-$U$14)^2</f>
        <v>3.1815057326257457E-4</v>
      </c>
      <c r="S127" s="10">
        <f>(Q127-$U$15)^2</f>
        <v>2.8444183293248868E-4</v>
      </c>
    </row>
    <row r="128" spans="1:19" ht="15.75" x14ac:dyDescent="0.25">
      <c r="A128" s="4">
        <v>41697</v>
      </c>
      <c r="B128">
        <v>7.47</v>
      </c>
      <c r="C128">
        <f>(B128-B127)/B127</f>
        <v>0.25335570469798652</v>
      </c>
      <c r="D128">
        <v>2.6387</v>
      </c>
      <c r="E128">
        <v>10.095599999999999</v>
      </c>
      <c r="F128" s="15">
        <f>(((E128/100)+1)^(1/365)-1)</f>
        <v>2.6353853736549304E-4</v>
      </c>
      <c r="G128" s="15">
        <f>1+F128</f>
        <v>1.0002635385373655</v>
      </c>
      <c r="H128">
        <f>C128-F128</f>
        <v>0.25309216616062102</v>
      </c>
      <c r="I128">
        <f>H128^2</f>
        <v>6.4055644571875403E-2</v>
      </c>
      <c r="M128" s="9">
        <v>41863</v>
      </c>
      <c r="N128" s="7">
        <v>9.4600000000000009</v>
      </c>
      <c r="O128" s="7">
        <v>-1.3555787278414912E-2</v>
      </c>
      <c r="P128" s="7">
        <f>1+O128</f>
        <v>0.98644421272158511</v>
      </c>
      <c r="Q128" s="7">
        <f>O128-F243</f>
        <v>-1.3811651005831285E-2</v>
      </c>
      <c r="R128" s="7">
        <f>(Q128-$U$14)^2</f>
        <v>3.6860329552043956E-4</v>
      </c>
      <c r="S128" s="10">
        <f>(Q128-$U$15)^2</f>
        <v>4.0684570433532577E-4</v>
      </c>
    </row>
    <row r="129" spans="1:20" ht="16.5" thickBot="1" x14ac:dyDescent="0.3">
      <c r="A129" s="4">
        <v>41698</v>
      </c>
      <c r="B129">
        <v>7.28</v>
      </c>
      <c r="C129">
        <f>(B129-B128)/B128</f>
        <v>-2.5435073627844647E-2</v>
      </c>
      <c r="D129">
        <v>2.6475999999999997</v>
      </c>
      <c r="E129">
        <v>10.068899999999999</v>
      </c>
      <c r="F129" s="15">
        <f>(((E129/100)+1)^(1/365)-1)</f>
        <v>2.6287385310452827E-4</v>
      </c>
      <c r="G129" s="15">
        <f>1+F129</f>
        <v>1.0002628738531045</v>
      </c>
      <c r="H129">
        <f>C129-F129</f>
        <v>-2.5697947480949175E-2</v>
      </c>
      <c r="I129">
        <f>H129^2</f>
        <v>6.6038450473362206E-4</v>
      </c>
      <c r="M129" s="12">
        <v>41864</v>
      </c>
      <c r="N129" s="13">
        <v>9.35</v>
      </c>
      <c r="O129" s="13">
        <v>-1.1627906976744313E-2</v>
      </c>
      <c r="P129" s="13">
        <f>1+O129</f>
        <v>0.98837209302325568</v>
      </c>
      <c r="Q129" s="13">
        <f>O129-F244</f>
        <v>-1.1883243973459851E-2</v>
      </c>
      <c r="R129" s="13">
        <f>(Q129-$U$14)^2</f>
        <v>2.9827490577125445E-4</v>
      </c>
      <c r="S129" s="14">
        <f>(Q129-$U$15)^2</f>
        <v>3.3277091172493191E-4</v>
      </c>
    </row>
    <row r="130" spans="1:20" ht="15.75" x14ac:dyDescent="0.25">
      <c r="A130" s="4">
        <v>41701</v>
      </c>
      <c r="B130">
        <v>7.96</v>
      </c>
      <c r="C130">
        <f>(B130-B129)/B129</f>
        <v>9.3406593406593366E-2</v>
      </c>
      <c r="D130">
        <v>2.6012</v>
      </c>
      <c r="E130">
        <v>10.088200000000001</v>
      </c>
      <c r="F130" s="15">
        <f>(((E130/100)+1)^(1/365)-1)</f>
        <v>2.6335433386170948E-4</v>
      </c>
      <c r="G130" s="15">
        <f>1+F130</f>
        <v>1.0002633543338617</v>
      </c>
      <c r="H130">
        <f>C130-F130</f>
        <v>9.3143239072731657E-2</v>
      </c>
      <c r="I130">
        <f>H130^2</f>
        <v>8.6756629849600447E-3</v>
      </c>
      <c r="J130" s="7"/>
      <c r="K130" s="7"/>
      <c r="L130" s="7"/>
      <c r="M130" s="21"/>
      <c r="N130" s="7"/>
      <c r="O130" s="7"/>
      <c r="P130" s="7"/>
      <c r="Q130" s="7"/>
      <c r="R130" s="7"/>
      <c r="S130" s="7"/>
      <c r="T130" s="7"/>
    </row>
    <row r="131" spans="1:20" ht="15.75" x14ac:dyDescent="0.25">
      <c r="A131" s="4">
        <v>41702</v>
      </c>
      <c r="B131">
        <v>8.2899999999999991</v>
      </c>
      <c r="C131">
        <f>(B131-B130)/B130</f>
        <v>4.1457286432160699E-2</v>
      </c>
      <c r="D131">
        <v>2.6977000000000002</v>
      </c>
      <c r="E131">
        <v>10.0541</v>
      </c>
      <c r="F131" s="15">
        <f>(((E131/100)+1)^(1/365)-1)</f>
        <v>2.6250534461791375E-4</v>
      </c>
      <c r="G131" s="15">
        <f>1+F131</f>
        <v>1.0002625053446179</v>
      </c>
      <c r="H131">
        <f>C131-F131</f>
        <v>4.1194781087542785E-2</v>
      </c>
      <c r="I131">
        <f>H131^2</f>
        <v>1.6970099888505728E-3</v>
      </c>
      <c r="J131" s="7"/>
      <c r="K131" s="7"/>
      <c r="L131" s="7"/>
      <c r="M131" s="21"/>
      <c r="N131" s="7"/>
      <c r="O131" s="7"/>
      <c r="P131" s="7"/>
      <c r="Q131" s="7"/>
      <c r="R131" s="7"/>
      <c r="S131" s="7"/>
      <c r="T131" s="7"/>
    </row>
    <row r="132" spans="1:20" ht="15.75" x14ac:dyDescent="0.25">
      <c r="A132" s="4">
        <v>41703</v>
      </c>
      <c r="B132">
        <v>8.3000000000000007</v>
      </c>
      <c r="C132">
        <f>(B132-B131)/B131</f>
        <v>1.206272617611769E-3</v>
      </c>
      <c r="D132">
        <v>2.7048000000000001</v>
      </c>
      <c r="E132">
        <v>10.053699999999999</v>
      </c>
      <c r="F132" s="15">
        <f>(((E132/100)+1)^(1/365)-1)</f>
        <v>2.6249538424316654E-4</v>
      </c>
      <c r="G132" s="15">
        <f>1+F132</f>
        <v>1.0002624953842432</v>
      </c>
      <c r="H132">
        <f>C132-F132</f>
        <v>9.4377723336860246E-4</v>
      </c>
      <c r="I132">
        <f>H132^2</f>
        <v>8.9071546622489348E-7</v>
      </c>
      <c r="J132" s="7"/>
      <c r="K132" s="7"/>
      <c r="L132" s="7"/>
      <c r="M132" s="21"/>
      <c r="N132" s="7"/>
      <c r="O132" s="7"/>
      <c r="P132" s="7"/>
      <c r="Q132" s="7"/>
      <c r="R132" s="7"/>
      <c r="S132" s="7"/>
      <c r="T132" s="7"/>
    </row>
    <row r="133" spans="1:20" ht="15.75" x14ac:dyDescent="0.25">
      <c r="A133" s="4">
        <v>41704</v>
      </c>
      <c r="B133">
        <v>8.64</v>
      </c>
      <c r="C133">
        <f>(B133-B132)/B132</f>
        <v>4.0963855421686728E-2</v>
      </c>
      <c r="D133">
        <v>2.7372999999999998</v>
      </c>
      <c r="E133">
        <v>10.045199999999999</v>
      </c>
      <c r="F133" s="15">
        <f>(((E133/100)+1)^(1/365)-1)</f>
        <v>2.6228371774528192E-4</v>
      </c>
      <c r="G133" s="15">
        <f>1+F133</f>
        <v>1.0002622837177453</v>
      </c>
      <c r="H133">
        <f>C133-F133</f>
        <v>4.0701571703941446E-2</v>
      </c>
      <c r="I133">
        <f>H133^2</f>
        <v>1.656617939171087E-3</v>
      </c>
    </row>
    <row r="134" spans="1:20" ht="15.75" x14ac:dyDescent="0.25">
      <c r="A134" s="4">
        <v>41705</v>
      </c>
      <c r="B134">
        <v>8.68</v>
      </c>
      <c r="C134">
        <f>(B134-B133)/B133</f>
        <v>4.6296296296295305E-3</v>
      </c>
      <c r="D134">
        <v>2.7879</v>
      </c>
      <c r="E134">
        <v>10.056699999999999</v>
      </c>
      <c r="F134" s="15">
        <f>(((E134/100)+1)^(1/365)-1)</f>
        <v>2.6257008617358579E-4</v>
      </c>
      <c r="G134" s="15">
        <f>1+F134</f>
        <v>1.0002625700861736</v>
      </c>
      <c r="H134">
        <f>C134-F134</f>
        <v>4.3670595434559447E-3</v>
      </c>
      <c r="I134">
        <f>H134^2</f>
        <v>1.9071209056089643E-5</v>
      </c>
    </row>
    <row r="135" spans="1:20" ht="15.75" x14ac:dyDescent="0.25">
      <c r="A135" s="4">
        <v>41708</v>
      </c>
      <c r="B135">
        <v>8.42</v>
      </c>
      <c r="C135">
        <f>(B135-B134)/B134</f>
        <v>-2.9953917050691222E-2</v>
      </c>
      <c r="D135">
        <v>2.7770000000000001</v>
      </c>
      <c r="E135">
        <v>10.058199999999999</v>
      </c>
      <c r="F135" s="15">
        <f>(((E135/100)+1)^(1/365)-1)</f>
        <v>2.6260743637718242E-4</v>
      </c>
      <c r="G135" s="15">
        <f>1+F135</f>
        <v>1.0002626074363772</v>
      </c>
      <c r="H135">
        <f>C135-F135</f>
        <v>-3.0216524487068405E-2</v>
      </c>
      <c r="I135">
        <f>H135^2</f>
        <v>9.1303835207760451E-4</v>
      </c>
    </row>
    <row r="136" spans="1:20" ht="15.75" x14ac:dyDescent="0.25">
      <c r="A136" s="4">
        <v>41709</v>
      </c>
      <c r="B136">
        <v>8.67</v>
      </c>
      <c r="C136">
        <f>(B136-B135)/B135</f>
        <v>2.969121140142518E-2</v>
      </c>
      <c r="D136">
        <v>2.7679999999999998</v>
      </c>
      <c r="E136">
        <v>10.0884</v>
      </c>
      <c r="F136" s="15">
        <f>(((E136/100)+1)^(1/365)-1)</f>
        <v>2.6335931249721334E-4</v>
      </c>
      <c r="G136" s="15">
        <f>1+F136</f>
        <v>1.0002633593124972</v>
      </c>
      <c r="H136">
        <f>C136-F136</f>
        <v>2.9427852088927967E-2</v>
      </c>
      <c r="I136">
        <f>H136^2</f>
        <v>8.6599847856782207E-4</v>
      </c>
    </row>
    <row r="137" spans="1:20" ht="15.75" x14ac:dyDescent="0.25">
      <c r="A137" s="4">
        <v>41710</v>
      </c>
      <c r="B137">
        <v>8.93</v>
      </c>
      <c r="C137">
        <f>(B137-B136)/B136</f>
        <v>2.9988465974625119E-2</v>
      </c>
      <c r="D137">
        <v>2.73</v>
      </c>
      <c r="E137">
        <v>10.090299999999999</v>
      </c>
      <c r="F137" s="15">
        <f>(((E137/100)+1)^(1/365)-1)</f>
        <v>2.6340660908386049E-4</v>
      </c>
      <c r="G137" s="15">
        <f>1+F137</f>
        <v>1.0002634066090839</v>
      </c>
      <c r="H137">
        <f>C137-F137</f>
        <v>2.9725059365541259E-2</v>
      </c>
      <c r="I137">
        <f>H137^2</f>
        <v>8.8357915428495212E-4</v>
      </c>
    </row>
    <row r="138" spans="1:20" ht="15.75" x14ac:dyDescent="0.25">
      <c r="A138" s="4">
        <v>41711</v>
      </c>
      <c r="B138">
        <v>8.77</v>
      </c>
      <c r="C138">
        <f>(B138-B137)/B137</f>
        <v>-1.7917133258678629E-2</v>
      </c>
      <c r="D138">
        <v>2.6446000000000001</v>
      </c>
      <c r="E138">
        <v>10.1363</v>
      </c>
      <c r="F138" s="15">
        <f>(((E138/100)+1)^(1/365)-1)</f>
        <v>2.6455143598203001E-4</v>
      </c>
      <c r="G138" s="15">
        <f>1+F138</f>
        <v>1.000264551435982</v>
      </c>
      <c r="H138">
        <f>C138-F138</f>
        <v>-1.8181684694660659E-2</v>
      </c>
      <c r="I138">
        <f>H138^2</f>
        <v>3.3057365833605767E-4</v>
      </c>
    </row>
    <row r="139" spans="1:20" ht="15.75" x14ac:dyDescent="0.25">
      <c r="A139" s="4">
        <v>41712</v>
      </c>
      <c r="B139">
        <v>8.7100000000000009</v>
      </c>
      <c r="C139">
        <f>(B139-B138)/B138</f>
        <v>-6.8415051311287028E-3</v>
      </c>
      <c r="D139">
        <v>2.6543000000000001</v>
      </c>
      <c r="E139">
        <v>10.1419</v>
      </c>
      <c r="F139" s="15">
        <f>(((E139/100)+1)^(1/365)-1)</f>
        <v>2.6469077365320892E-4</v>
      </c>
      <c r="G139" s="15">
        <f>1+F139</f>
        <v>1.0002646907736532</v>
      </c>
      <c r="H139">
        <f>C139-F139</f>
        <v>-7.1061959047819118E-3</v>
      </c>
      <c r="I139">
        <f>H139^2</f>
        <v>5.0498020237139211E-5</v>
      </c>
    </row>
    <row r="140" spans="1:20" ht="15.75" x14ac:dyDescent="0.25">
      <c r="A140" s="4">
        <v>41715</v>
      </c>
      <c r="B140">
        <v>8.69</v>
      </c>
      <c r="C140">
        <f>(B140-B139)/B139</f>
        <v>-2.2962112514352869E-3</v>
      </c>
      <c r="D140">
        <v>2.6920999999999999</v>
      </c>
      <c r="E140">
        <v>10.099</v>
      </c>
      <c r="F140" s="15">
        <f>(((E140/100)+1)^(1/365)-1)</f>
        <v>2.636231672681344E-4</v>
      </c>
      <c r="G140" s="15">
        <f>1+F140</f>
        <v>1.0002636231672681</v>
      </c>
      <c r="H140">
        <f>C140-F140</f>
        <v>-2.5598344187034213E-3</v>
      </c>
      <c r="I140">
        <f>H140^2</f>
        <v>6.5527522511786832E-6</v>
      </c>
    </row>
    <row r="141" spans="1:20" ht="15.75" x14ac:dyDescent="0.25">
      <c r="A141" s="4">
        <v>41716</v>
      </c>
      <c r="B141">
        <v>8.39</v>
      </c>
      <c r="C141">
        <f>(B141-B140)/B140</f>
        <v>-3.4522439585730605E-2</v>
      </c>
      <c r="D141">
        <v>2.6722000000000001</v>
      </c>
      <c r="E141">
        <v>10.0314</v>
      </c>
      <c r="F141" s="15">
        <f>(((E141/100)+1)^(1/365)-1)</f>
        <v>2.6194003623425388E-4</v>
      </c>
      <c r="G141" s="15">
        <f>1+F141</f>
        <v>1.0002619400362343</v>
      </c>
      <c r="H141">
        <f>C141-F141</f>
        <v>-3.4784379621964859E-2</v>
      </c>
      <c r="I141">
        <f>H141^2</f>
        <v>1.2099530656849641E-3</v>
      </c>
    </row>
    <row r="142" spans="1:20" ht="15.75" x14ac:dyDescent="0.25">
      <c r="A142" s="4">
        <v>41717</v>
      </c>
      <c r="B142">
        <v>8.27</v>
      </c>
      <c r="C142">
        <f>(B142-B141)/B141</f>
        <v>-1.4302741358760546E-2</v>
      </c>
      <c r="D142">
        <v>2.7725</v>
      </c>
      <c r="E142">
        <v>10.0594</v>
      </c>
      <c r="F142" s="15">
        <f>(((E142/100)+1)^(1/365)-1)</f>
        <v>2.6263731617470754E-4</v>
      </c>
      <c r="G142" s="15">
        <f>1+F142</f>
        <v>1.0002626373161747</v>
      </c>
      <c r="H142">
        <f>C142-F142</f>
        <v>-1.4565378674935254E-2</v>
      </c>
      <c r="I142">
        <f>H142^2</f>
        <v>2.1215025594425866E-4</v>
      </c>
    </row>
    <row r="143" spans="1:20" ht="15.75" x14ac:dyDescent="0.25">
      <c r="A143" s="4">
        <v>41718</v>
      </c>
      <c r="B143">
        <v>8.36</v>
      </c>
      <c r="C143">
        <f>(B143-B142)/B142</f>
        <v>1.0882708585247867E-2</v>
      </c>
      <c r="D143">
        <v>2.7715999999999998</v>
      </c>
      <c r="E143">
        <v>10.0243</v>
      </c>
      <c r="F143" s="15">
        <f>(((E143/100)+1)^(1/365)-1)</f>
        <v>2.6176319783965951E-4</v>
      </c>
      <c r="G143" s="15">
        <f>1+F143</f>
        <v>1.0002617631978397</v>
      </c>
      <c r="H143">
        <f>C143-F143</f>
        <v>1.0620945387408208E-2</v>
      </c>
      <c r="I143">
        <f>H143^2</f>
        <v>1.1280448092230769E-4</v>
      </c>
    </row>
    <row r="144" spans="1:20" ht="15.75" x14ac:dyDescent="0.25">
      <c r="A144" s="4">
        <v>41719</v>
      </c>
      <c r="B144">
        <v>8.49</v>
      </c>
      <c r="C144">
        <f>(B144-B143)/B143</f>
        <v>1.5550239234449856E-2</v>
      </c>
      <c r="D144">
        <v>2.7425999999999999</v>
      </c>
      <c r="E144">
        <v>10.031000000000001</v>
      </c>
      <c r="F144" s="15">
        <f>(((E144/100)+1)^(1/365)-1)</f>
        <v>2.6193007381025701E-4</v>
      </c>
      <c r="G144" s="15">
        <f>1+F144</f>
        <v>1.0002619300738103</v>
      </c>
      <c r="H144">
        <f>C144-F144</f>
        <v>1.5288309160639599E-2</v>
      </c>
      <c r="I144">
        <f>H144^2</f>
        <v>2.3373239699129667E-4</v>
      </c>
    </row>
    <row r="145" spans="1:9" ht="15.75" x14ac:dyDescent="0.25">
      <c r="A145" s="4">
        <v>41722</v>
      </c>
      <c r="B145">
        <v>8.6</v>
      </c>
      <c r="C145">
        <f>(B145-B144)/B144</f>
        <v>1.2956419316843278E-2</v>
      </c>
      <c r="D145">
        <v>2.7281</v>
      </c>
      <c r="E145">
        <v>10.028600000000001</v>
      </c>
      <c r="F145" s="15">
        <f>(((E145/100)+1)^(1/365)-1)</f>
        <v>2.6187029850799348E-4</v>
      </c>
      <c r="G145" s="15">
        <f>1+F145</f>
        <v>1.000261870298508</v>
      </c>
      <c r="H145">
        <f>C145-F145</f>
        <v>1.2694549018335284E-2</v>
      </c>
      <c r="I145">
        <f>H145^2</f>
        <v>1.6115157477891734E-4</v>
      </c>
    </row>
    <row r="146" spans="1:9" ht="15.75" x14ac:dyDescent="0.25">
      <c r="A146" s="4">
        <v>41723</v>
      </c>
      <c r="B146">
        <v>8.64</v>
      </c>
      <c r="C146">
        <f>(B146-B145)/B145</f>
        <v>4.6511627906977819E-3</v>
      </c>
      <c r="D146">
        <v>2.7480000000000002</v>
      </c>
      <c r="E146">
        <v>10.034800000000001</v>
      </c>
      <c r="F146" s="15">
        <f>(((E146/100)+1)^(1/365)-1)</f>
        <v>2.6202471537972727E-4</v>
      </c>
      <c r="G146" s="15">
        <f>1+F146</f>
        <v>1.0002620247153797</v>
      </c>
      <c r="H146">
        <f>C146-F146</f>
        <v>4.3891380753180546E-3</v>
      </c>
      <c r="I146">
        <f>H146^2</f>
        <v>1.9264533044206679E-5</v>
      </c>
    </row>
    <row r="147" spans="1:9" ht="15.75" x14ac:dyDescent="0.25">
      <c r="A147" s="4">
        <v>41724</v>
      </c>
      <c r="B147">
        <v>8.77</v>
      </c>
      <c r="C147">
        <f>(B147-B146)/B146</f>
        <v>1.5046296296296181E-2</v>
      </c>
      <c r="D147">
        <v>2.6919</v>
      </c>
      <c r="E147">
        <v>10.1395</v>
      </c>
      <c r="F147" s="15">
        <f>(((E147/100)+1)^(1/365)-1)</f>
        <v>2.646310583735989E-4</v>
      </c>
      <c r="G147" s="15">
        <f>1+F147</f>
        <v>1.0002646310583736</v>
      </c>
      <c r="H147">
        <f>C147-F147</f>
        <v>1.4781665237922582E-2</v>
      </c>
      <c r="I147">
        <f>H147^2</f>
        <v>2.1849762720600887E-4</v>
      </c>
    </row>
    <row r="148" spans="1:9" ht="15.75" x14ac:dyDescent="0.25">
      <c r="A148" s="4">
        <v>41725</v>
      </c>
      <c r="B148">
        <v>8.9700000000000006</v>
      </c>
      <c r="C148">
        <f>(B148-B147)/B147</f>
        <v>2.280501710376295E-2</v>
      </c>
      <c r="D148">
        <v>2.681</v>
      </c>
      <c r="E148">
        <v>10.1511</v>
      </c>
      <c r="F148" s="15">
        <f>(((E148/100)+1)^(1/365)-1)</f>
        <v>2.6491967020469964E-4</v>
      </c>
      <c r="G148" s="15">
        <f>1+F148</f>
        <v>1.0002649196702047</v>
      </c>
      <c r="H148">
        <f>C148-F148</f>
        <v>2.254009743355825E-2</v>
      </c>
      <c r="I148">
        <f>H148^2</f>
        <v>5.0805599231429919E-4</v>
      </c>
    </row>
    <row r="149" spans="1:9" ht="15.75" x14ac:dyDescent="0.25">
      <c r="A149" s="4">
        <v>41726</v>
      </c>
      <c r="B149">
        <v>8.83</v>
      </c>
      <c r="C149">
        <f>(B149-B148)/B148</f>
        <v>-1.5607580824972192E-2</v>
      </c>
      <c r="D149">
        <v>2.7208000000000001</v>
      </c>
      <c r="E149">
        <v>10.125</v>
      </c>
      <c r="F149" s="15">
        <f>(((E149/100)+1)^(1/365)-1)</f>
        <v>2.6427025095321355E-4</v>
      </c>
      <c r="G149" s="15">
        <f>1+F149</f>
        <v>1.0002642702509532</v>
      </c>
      <c r="H149">
        <f>C149-F149</f>
        <v>-1.5871851075925404E-2</v>
      </c>
      <c r="I149">
        <f>H149^2</f>
        <v>2.5191565657635439E-4</v>
      </c>
    </row>
    <row r="150" spans="1:9" ht="15.75" x14ac:dyDescent="0.25">
      <c r="A150" s="4">
        <v>41729</v>
      </c>
      <c r="B150">
        <v>8.6199999999999992</v>
      </c>
      <c r="C150">
        <f>(B150-B149)/B149</f>
        <v>-2.3782559456398737E-2</v>
      </c>
      <c r="D150">
        <v>2.718</v>
      </c>
      <c r="E150">
        <v>10.078200000000001</v>
      </c>
      <c r="F150" s="15">
        <f>(((E150/100)+1)^(1/365)-1)</f>
        <v>2.6310539058926885E-4</v>
      </c>
      <c r="G150" s="15">
        <f>1+F150</f>
        <v>1.0002631053905893</v>
      </c>
      <c r="H150">
        <f>C150-F150</f>
        <v>-2.4045664846988005E-2</v>
      </c>
      <c r="I150">
        <f>H150^2</f>
        <v>5.7819399793367467E-4</v>
      </c>
    </row>
    <row r="151" spans="1:9" ht="15.75" x14ac:dyDescent="0.25">
      <c r="A151" s="4">
        <v>41730</v>
      </c>
      <c r="B151">
        <v>8.84</v>
      </c>
      <c r="C151">
        <f>(B151-B150)/B150</f>
        <v>2.5522041763341143E-2</v>
      </c>
      <c r="D151">
        <v>2.7524999999999999</v>
      </c>
      <c r="E151">
        <v>10.0458</v>
      </c>
      <c r="F151" s="15">
        <f>(((E151/100)+1)^(1/365)-1)</f>
        <v>2.622986594447152E-4</v>
      </c>
      <c r="G151" s="15">
        <f>1+F151</f>
        <v>1.0002622986594447</v>
      </c>
      <c r="H151">
        <f>C151-F151</f>
        <v>2.5259743103896427E-2</v>
      </c>
      <c r="I151">
        <f>H151^2</f>
        <v>6.380546216748431E-4</v>
      </c>
    </row>
    <row r="152" spans="1:9" ht="15.75" x14ac:dyDescent="0.25">
      <c r="A152" s="4">
        <v>41731</v>
      </c>
      <c r="B152">
        <v>8.9600000000000009</v>
      </c>
      <c r="C152">
        <f>(B152-B151)/B151</f>
        <v>1.3574660633484276E-2</v>
      </c>
      <c r="D152">
        <v>2.8045</v>
      </c>
      <c r="E152">
        <v>10.0406</v>
      </c>
      <c r="F152" s="15">
        <f>(((E152/100)+1)^(1/365)-1)</f>
        <v>2.621691620174893E-4</v>
      </c>
      <c r="G152" s="15">
        <f>1+F152</f>
        <v>1.0002621691620175</v>
      </c>
      <c r="H152">
        <f>C152-F152</f>
        <v>1.3312491471466787E-2</v>
      </c>
      <c r="I152">
        <f>H152^2</f>
        <v>1.7722242917787593E-4</v>
      </c>
    </row>
    <row r="153" spans="1:9" ht="15.75" x14ac:dyDescent="0.25">
      <c r="A153" s="4">
        <v>41732</v>
      </c>
      <c r="B153">
        <v>8.83</v>
      </c>
      <c r="C153">
        <f>(B153-B152)/B152</f>
        <v>-1.4508928571428657E-2</v>
      </c>
      <c r="D153">
        <v>2.7972000000000001</v>
      </c>
      <c r="E153">
        <v>10.046799999999999</v>
      </c>
      <c r="F153" s="15">
        <f>(((E153/100)+1)^(1/365)-1)</f>
        <v>2.623235620964337E-4</v>
      </c>
      <c r="G153" s="15">
        <f>1+F153</f>
        <v>1.0002623235620964</v>
      </c>
      <c r="H153">
        <f>C153-F153</f>
        <v>-1.4771252133525091E-2</v>
      </c>
      <c r="I153">
        <f>H153^2</f>
        <v>2.1818988959216955E-4</v>
      </c>
    </row>
    <row r="154" spans="1:9" ht="15.75" x14ac:dyDescent="0.25">
      <c r="A154" s="4">
        <v>41733</v>
      </c>
      <c r="B154">
        <v>8.8800000000000008</v>
      </c>
      <c r="C154">
        <f>(B154-B153)/B153</f>
        <v>5.6625141562854711E-3</v>
      </c>
      <c r="D154">
        <v>2.7206999999999999</v>
      </c>
      <c r="E154">
        <v>10.111499999999999</v>
      </c>
      <c r="F154" s="15">
        <f>(((E154/100)+1)^(1/365)-1)</f>
        <v>2.6393428421211951E-4</v>
      </c>
      <c r="G154" s="15">
        <f>1+F154</f>
        <v>1.0002639342842121</v>
      </c>
      <c r="H154">
        <f>C154-F154</f>
        <v>5.3985798720733516E-3</v>
      </c>
      <c r="I154">
        <f>H154^2</f>
        <v>2.9144664635155527E-5</v>
      </c>
    </row>
    <row r="155" spans="1:9" ht="15.75" x14ac:dyDescent="0.25">
      <c r="A155" s="4">
        <v>41736</v>
      </c>
      <c r="B155">
        <v>8.8800000000000008</v>
      </c>
      <c r="C155">
        <f>(B155-B154)/B154</f>
        <v>0</v>
      </c>
      <c r="D155">
        <v>2.6997999999999998</v>
      </c>
      <c r="E155">
        <v>10.162800000000001</v>
      </c>
      <c r="F155" s="15">
        <f>(((E155/100)+1)^(1/365)-1)</f>
        <v>2.6521073936702777E-4</v>
      </c>
      <c r="G155" s="15">
        <f>1+F155</f>
        <v>1.000265210739367</v>
      </c>
      <c r="H155">
        <f>C155-F155</f>
        <v>-2.6521073936702777E-4</v>
      </c>
      <c r="I155">
        <f>H155^2</f>
        <v>7.0336736275605527E-8</v>
      </c>
    </row>
    <row r="156" spans="1:9" ht="15.75" x14ac:dyDescent="0.25">
      <c r="A156" s="4">
        <v>41737</v>
      </c>
      <c r="B156">
        <v>8.92</v>
      </c>
      <c r="C156">
        <f>(B156-B155)/B155</f>
        <v>4.5045045045044082E-3</v>
      </c>
      <c r="D156">
        <v>2.6808000000000001</v>
      </c>
      <c r="E156">
        <v>10.1569</v>
      </c>
      <c r="F156" s="15">
        <f>(((E156/100)+1)^(1/365)-1)</f>
        <v>2.6506396475411975E-4</v>
      </c>
      <c r="G156" s="15">
        <f>1+F156</f>
        <v>1.0002650639647541</v>
      </c>
      <c r="H156">
        <f>C156-F156</f>
        <v>4.2394405397502884E-3</v>
      </c>
      <c r="I156">
        <f>H156^2</f>
        <v>1.7972856090078218E-5</v>
      </c>
    </row>
    <row r="157" spans="1:9" ht="15.75" x14ac:dyDescent="0.25">
      <c r="A157" s="4">
        <v>41738</v>
      </c>
      <c r="B157">
        <v>8.82</v>
      </c>
      <c r="C157">
        <f>(B157-B156)/B156</f>
        <v>-1.1210762331838525E-2</v>
      </c>
      <c r="D157">
        <v>2.6898</v>
      </c>
      <c r="E157">
        <v>10.124000000000001</v>
      </c>
      <c r="F157" s="15">
        <f>(((E157/100)+1)^(1/365)-1)</f>
        <v>2.6424536593649961E-4</v>
      </c>
      <c r="G157" s="15">
        <f>1+F157</f>
        <v>1.0002642453659365</v>
      </c>
      <c r="H157">
        <f>C157-F157</f>
        <v>-1.1475007697775024E-2</v>
      </c>
      <c r="I157">
        <f>H157^2</f>
        <v>1.3167580166399605E-4</v>
      </c>
    </row>
    <row r="158" spans="1:9" ht="15.75" x14ac:dyDescent="0.25">
      <c r="A158" s="4">
        <v>41739</v>
      </c>
      <c r="B158">
        <v>8.52</v>
      </c>
      <c r="C158">
        <f>(B158-B157)/B157</f>
        <v>-3.401360544217695E-2</v>
      </c>
      <c r="D158">
        <v>2.6474000000000002</v>
      </c>
      <c r="E158">
        <v>10.217499999999999</v>
      </c>
      <c r="F158" s="15">
        <f>(((E158/100)+1)^(1/365)-1)</f>
        <v>2.665711410363425E-4</v>
      </c>
      <c r="G158" s="15">
        <f>1+F158</f>
        <v>1.0002665711410363</v>
      </c>
      <c r="H158">
        <f>C158-F158</f>
        <v>-3.4280176583213293E-2</v>
      </c>
      <c r="I158">
        <f>H158^2</f>
        <v>1.175130506576285E-3</v>
      </c>
    </row>
    <row r="159" spans="1:9" ht="15.75" x14ac:dyDescent="0.25">
      <c r="A159" s="4">
        <v>41740</v>
      </c>
      <c r="B159">
        <v>7.7</v>
      </c>
      <c r="C159">
        <f>(B159-B158)/B158</f>
        <v>-9.6244131455398993E-2</v>
      </c>
      <c r="D159">
        <v>2.6246999999999998</v>
      </c>
      <c r="E159">
        <v>10.273</v>
      </c>
      <c r="F159" s="15">
        <f>(((E159/100)+1)^(1/365)-1)</f>
        <v>2.6795075091556875E-4</v>
      </c>
      <c r="G159" s="15">
        <f>1+F159</f>
        <v>1.0002679507509156</v>
      </c>
      <c r="H159">
        <f>C159-F159</f>
        <v>-9.6512082206314562E-2</v>
      </c>
      <c r="I159">
        <f>H159^2</f>
        <v>9.3145820117984199E-3</v>
      </c>
    </row>
    <row r="160" spans="1:9" ht="15.75" x14ac:dyDescent="0.25">
      <c r="A160" s="4">
        <v>41743</v>
      </c>
      <c r="B160">
        <v>7.61</v>
      </c>
      <c r="C160">
        <f>(B160-B159)/B159</f>
        <v>-1.168831168831167E-2</v>
      </c>
      <c r="D160">
        <v>2.6471999999999998</v>
      </c>
      <c r="E160">
        <v>10.183299999999999</v>
      </c>
      <c r="F160" s="15">
        <f>(((E160/100)+1)^(1/365)-1)</f>
        <v>2.65720658021662E-4</v>
      </c>
      <c r="G160" s="15">
        <f>1+F160</f>
        <v>1.0002657206580217</v>
      </c>
      <c r="H160">
        <f>C160-F160</f>
        <v>-1.1954032346333332E-2</v>
      </c>
      <c r="I160">
        <f>H160^2</f>
        <v>1.4289888933718357E-4</v>
      </c>
    </row>
    <row r="161" spans="1:9" ht="15.75" x14ac:dyDescent="0.25">
      <c r="A161" s="4">
        <v>41744</v>
      </c>
      <c r="B161">
        <v>7.25</v>
      </c>
      <c r="C161">
        <f>(B161-B160)/B160</f>
        <v>-4.7306176084099906E-2</v>
      </c>
      <c r="D161">
        <v>2.6282999999999999</v>
      </c>
      <c r="E161">
        <v>10.139099999999999</v>
      </c>
      <c r="F161" s="15">
        <f>(((E161/100)+1)^(1/365)-1)</f>
        <v>2.6462110570069086E-4</v>
      </c>
      <c r="G161" s="15">
        <f>1+F161</f>
        <v>1.0002646211057007</v>
      </c>
      <c r="H161">
        <f>C161-F161</f>
        <v>-4.7570797189800597E-2</v>
      </c>
      <c r="I161">
        <f>H161^2</f>
        <v>2.2629807452731404E-3</v>
      </c>
    </row>
    <row r="162" spans="1:9" ht="15.75" x14ac:dyDescent="0.25">
      <c r="A162" s="4">
        <v>41745</v>
      </c>
      <c r="B162">
        <v>7.26</v>
      </c>
      <c r="C162">
        <f>(B162-B161)/B161</f>
        <v>1.3793103448275568E-3</v>
      </c>
      <c r="D162">
        <v>2.6282000000000001</v>
      </c>
      <c r="E162">
        <v>10.050599999999999</v>
      </c>
      <c r="F162" s="15">
        <f>(((E162/100)+1)^(1/365)-1)</f>
        <v>2.6241819011496581E-4</v>
      </c>
      <c r="G162" s="15">
        <f>1+F162</f>
        <v>1.000262418190115</v>
      </c>
      <c r="H162">
        <f>C162-F162</f>
        <v>1.116892154712591E-3</v>
      </c>
      <c r="I162">
        <f>H162^2</f>
        <v>1.2474480852585343E-6</v>
      </c>
    </row>
    <row r="163" spans="1:9" ht="15.75" x14ac:dyDescent="0.25">
      <c r="A163" s="4">
        <v>41746</v>
      </c>
      <c r="B163">
        <v>7.5</v>
      </c>
      <c r="C163">
        <f>(B163-B162)/B162</f>
        <v>3.305785123966945E-2</v>
      </c>
      <c r="D163">
        <v>2.7214999999999998</v>
      </c>
      <c r="E163">
        <v>10.0159</v>
      </c>
      <c r="F163" s="15">
        <f>(((E163/100)+1)^(1/365)-1)</f>
        <v>2.6155396588678492E-4</v>
      </c>
      <c r="G163" s="15">
        <f>1+F163</f>
        <v>1.0002615539658868</v>
      </c>
      <c r="H163">
        <f>C163-F163</f>
        <v>3.2796297273782665E-2</v>
      </c>
      <c r="I163">
        <f>H163^2</f>
        <v>1.0755971148703244E-3</v>
      </c>
    </row>
    <row r="164" spans="1:9" ht="15.75" x14ac:dyDescent="0.25">
      <c r="A164" s="4">
        <v>41750</v>
      </c>
      <c r="B164">
        <v>8.19</v>
      </c>
      <c r="C164">
        <f>(B164-B163)/B163</f>
        <v>9.1999999999999929E-2</v>
      </c>
      <c r="D164">
        <v>2.7151000000000001</v>
      </c>
      <c r="E164">
        <v>9.9885000000000002</v>
      </c>
      <c r="F164" s="15">
        <f>(((E164/100)+1)^(1/365)-1)</f>
        <v>2.608713604264068E-4</v>
      </c>
      <c r="G164" s="15">
        <f>1+F164</f>
        <v>1.0002608713604264</v>
      </c>
      <c r="H164">
        <f>C164-F164</f>
        <v>9.1739128639573522E-2</v>
      </c>
      <c r="I164">
        <f>H164^2</f>
        <v>8.4160677235482189E-3</v>
      </c>
    </row>
    <row r="165" spans="1:9" ht="15.75" x14ac:dyDescent="0.25">
      <c r="A165" s="4">
        <v>41751</v>
      </c>
      <c r="B165">
        <v>8.09</v>
      </c>
      <c r="C165">
        <f>(B165-B164)/B164</f>
        <v>-1.2210012210012167E-2</v>
      </c>
      <c r="D165">
        <v>2.7105000000000001</v>
      </c>
      <c r="E165">
        <v>9.9629999999999992</v>
      </c>
      <c r="F165" s="15">
        <f>(((E165/100)+1)^(1/365)-1)</f>
        <v>2.602359365526663E-4</v>
      </c>
      <c r="G165" s="15">
        <f>1+F165</f>
        <v>1.0002602359365527</v>
      </c>
      <c r="H165">
        <f>C165-F165</f>
        <v>-1.2470248146564833E-2</v>
      </c>
      <c r="I165">
        <f>H165^2</f>
        <v>1.5550708883690364E-4</v>
      </c>
    </row>
    <row r="166" spans="1:9" ht="15.75" x14ac:dyDescent="0.25">
      <c r="A166" s="4">
        <v>41752</v>
      </c>
      <c r="B166">
        <v>8.15</v>
      </c>
      <c r="C166">
        <f>(B166-B165)/B165</f>
        <v>7.4165636588381335E-3</v>
      </c>
      <c r="D166">
        <v>2.6987000000000001</v>
      </c>
      <c r="E166">
        <v>9.9763000000000002</v>
      </c>
      <c r="F166" s="15">
        <f>(((E166/100)+1)^(1/365)-1)</f>
        <v>2.6056737204260827E-4</v>
      </c>
      <c r="G166" s="15">
        <f>1+F166</f>
        <v>1.0002605673720426</v>
      </c>
      <c r="H166">
        <f>C166-F166</f>
        <v>7.1559962867955252E-3</v>
      </c>
      <c r="I166">
        <f>H166^2</f>
        <v>5.1208282856631348E-5</v>
      </c>
    </row>
    <row r="167" spans="1:9" ht="15.75" x14ac:dyDescent="0.25">
      <c r="A167" s="4">
        <v>41753</v>
      </c>
      <c r="B167">
        <v>8.15</v>
      </c>
      <c r="C167">
        <f>(B167-B166)/B166</f>
        <v>0</v>
      </c>
      <c r="D167">
        <v>2.6804999999999999</v>
      </c>
      <c r="E167">
        <v>9.9626000000000001</v>
      </c>
      <c r="F167" s="15">
        <f>(((E167/100)+1)^(1/365)-1)</f>
        <v>2.6022596794872399E-4</v>
      </c>
      <c r="G167" s="15">
        <f>1+F167</f>
        <v>1.0002602259679487</v>
      </c>
      <c r="H167">
        <f>C167-F167</f>
        <v>-2.6022596794872399E-4</v>
      </c>
      <c r="I167">
        <f>H167^2</f>
        <v>6.7717554394850319E-8</v>
      </c>
    </row>
    <row r="168" spans="1:9" ht="15.75" x14ac:dyDescent="0.25">
      <c r="A168" s="4">
        <v>41754</v>
      </c>
      <c r="B168">
        <v>7.98</v>
      </c>
      <c r="C168">
        <f>(B168-B167)/B167</f>
        <v>-2.0858895705521463E-2</v>
      </c>
      <c r="D168">
        <v>2.6623000000000001</v>
      </c>
      <c r="E168">
        <v>9.9741</v>
      </c>
      <c r="F168" s="15">
        <f>(((E168/100)+1)^(1/365)-1)</f>
        <v>2.6051255088610503E-4</v>
      </c>
      <c r="G168" s="15">
        <f>1+F168</f>
        <v>1.0002605125508861</v>
      </c>
      <c r="H168">
        <f>C168-F168</f>
        <v>-2.1119408256407568E-2</v>
      </c>
      <c r="I168">
        <f>H168^2</f>
        <v>4.4602940510081614E-4</v>
      </c>
    </row>
    <row r="169" spans="1:9" ht="15.75" x14ac:dyDescent="0.25">
      <c r="A169" s="4">
        <v>41757</v>
      </c>
      <c r="B169">
        <v>8.6999999999999993</v>
      </c>
      <c r="C169">
        <f>(B169-B168)/B168</f>
        <v>9.0225563909774292E-2</v>
      </c>
      <c r="D169">
        <v>2.7004000000000001</v>
      </c>
      <c r="E169">
        <v>9.9176000000000002</v>
      </c>
      <c r="F169" s="15">
        <f>(((E169/100)+1)^(1/365)-1)</f>
        <v>2.5910426907405082E-4</v>
      </c>
      <c r="G169" s="15">
        <f>1+F169</f>
        <v>1.0002591042690741</v>
      </c>
      <c r="H169">
        <f>C169-F169</f>
        <v>8.9966459640700241E-2</v>
      </c>
      <c r="I169">
        <f>H169^2</f>
        <v>8.093963860281746E-3</v>
      </c>
    </row>
    <row r="170" spans="1:9" ht="15.75" x14ac:dyDescent="0.25">
      <c r="A170" s="4">
        <v>41758</v>
      </c>
      <c r="B170">
        <v>8.82</v>
      </c>
      <c r="C170">
        <f>(B170-B169)/B169</f>
        <v>1.3793103448275978E-2</v>
      </c>
      <c r="D170">
        <v>2.6913</v>
      </c>
      <c r="E170">
        <v>9.5450999999999997</v>
      </c>
      <c r="F170" s="15">
        <f>(((E170/100)+1)^(1/365)-1)</f>
        <v>2.4980147085962301E-4</v>
      </c>
      <c r="G170" s="15">
        <f>1+F170</f>
        <v>1.0002498014708596</v>
      </c>
      <c r="H170">
        <f>C170-F170</f>
        <v>1.3543301977416355E-2</v>
      </c>
      <c r="I170">
        <f>H170^2</f>
        <v>1.8342102845148974E-4</v>
      </c>
    </row>
    <row r="171" spans="1:9" ht="15.75" x14ac:dyDescent="0.25">
      <c r="A171" s="4">
        <v>41759</v>
      </c>
      <c r="B171">
        <v>8.52</v>
      </c>
      <c r="C171">
        <f>(B171-B170)/B170</f>
        <v>-3.401360544217695E-2</v>
      </c>
      <c r="D171">
        <v>2.6459000000000001</v>
      </c>
      <c r="E171">
        <v>9.3084000000000007</v>
      </c>
      <c r="F171" s="15">
        <f>(((E171/100)+1)^(1/365)-1)</f>
        <v>2.4387372946099717E-4</v>
      </c>
      <c r="G171" s="15">
        <f>1+F171</f>
        <v>1.000243873729461</v>
      </c>
      <c r="H171">
        <f>C171-F171</f>
        <v>-3.4257479171637947E-2</v>
      </c>
      <c r="I171">
        <f>H171^2</f>
        <v>1.1735748791952079E-3</v>
      </c>
    </row>
    <row r="172" spans="1:9" ht="15.75" x14ac:dyDescent="0.25">
      <c r="A172" s="4">
        <v>41760</v>
      </c>
      <c r="B172">
        <v>8.44</v>
      </c>
      <c r="C172">
        <f>(B172-B171)/B171</f>
        <v>-9.3896713615023563E-3</v>
      </c>
      <c r="D172">
        <v>2.6132999999999997</v>
      </c>
      <c r="E172">
        <v>9.3533000000000008</v>
      </c>
      <c r="F172" s="15">
        <f>(((E172/100)+1)^(1/365)-1)</f>
        <v>2.4499915535303174E-4</v>
      </c>
      <c r="G172" s="15">
        <f>1+F172</f>
        <v>1.000244999155353</v>
      </c>
      <c r="H172">
        <f>C172-F172</f>
        <v>-9.634670516855388E-3</v>
      </c>
      <c r="I172">
        <f>H172^2</f>
        <v>9.2826875968362471E-5</v>
      </c>
    </row>
    <row r="173" spans="1:9" ht="15.75" x14ac:dyDescent="0.25">
      <c r="A173" s="4">
        <v>41761</v>
      </c>
      <c r="B173">
        <v>8.58</v>
      </c>
      <c r="C173">
        <f>(B173-B172)/B172</f>
        <v>1.6587677725118551E-2</v>
      </c>
      <c r="D173">
        <v>2.5842999999999998</v>
      </c>
      <c r="E173">
        <v>9.6919000000000004</v>
      </c>
      <c r="F173" s="15">
        <f>(((E173/100)+1)^(1/365)-1)</f>
        <v>2.5347140838904991E-4</v>
      </c>
      <c r="G173" s="15">
        <f>1+F173</f>
        <v>1.000253471408389</v>
      </c>
      <c r="H173">
        <f>C173-F173</f>
        <v>1.6334206316729501E-2</v>
      </c>
      <c r="I173">
        <f>H173^2</f>
        <v>2.6680629599748593E-4</v>
      </c>
    </row>
    <row r="174" spans="1:9" ht="15.75" x14ac:dyDescent="0.25">
      <c r="A174" s="4">
        <v>41764</v>
      </c>
      <c r="B174">
        <v>8.5</v>
      </c>
      <c r="C174">
        <f>(B174-B173)/B173</f>
        <v>-9.3240093240093327E-3</v>
      </c>
      <c r="D174">
        <v>2.6067999999999998</v>
      </c>
      <c r="E174">
        <v>9.8488000000000007</v>
      </c>
      <c r="F174" s="15">
        <f>(((E174/100)+1)^(1/365)-1)</f>
        <v>2.5738843048817017E-4</v>
      </c>
      <c r="G174" s="15">
        <f>1+F174</f>
        <v>1.0002573884304882</v>
      </c>
      <c r="H174">
        <f>C174-F174</f>
        <v>-9.5813977544975028E-3</v>
      </c>
      <c r="I174">
        <f>H174^2</f>
        <v>9.1803182929889784E-5</v>
      </c>
    </row>
    <row r="175" spans="1:9" ht="15.75" x14ac:dyDescent="0.25">
      <c r="A175" s="4">
        <v>41765</v>
      </c>
      <c r="B175">
        <v>8.09</v>
      </c>
      <c r="C175">
        <f>(B175-B174)/B174</f>
        <v>-4.8235294117647078E-2</v>
      </c>
      <c r="D175">
        <v>2.5914000000000001</v>
      </c>
      <c r="E175">
        <v>9.8866999999999994</v>
      </c>
      <c r="F175" s="15">
        <f>(((E175/100)+1)^(1/365)-1)</f>
        <v>2.5833377061412754E-4</v>
      </c>
      <c r="G175" s="15">
        <f>1+F175</f>
        <v>1.0002583337706141</v>
      </c>
      <c r="H175">
        <f>C175-F175</f>
        <v>-4.8493627888261205E-2</v>
      </c>
      <c r="I175">
        <f>H175^2</f>
        <v>2.3516319457651449E-3</v>
      </c>
    </row>
    <row r="176" spans="1:9" ht="15.75" x14ac:dyDescent="0.25">
      <c r="A176" s="4">
        <v>41766</v>
      </c>
      <c r="B176">
        <v>8.7200000000000006</v>
      </c>
      <c r="C176">
        <f>(B176-B175)/B175</f>
        <v>7.7873918417799851E-2</v>
      </c>
      <c r="D176">
        <v>2.5878000000000001</v>
      </c>
      <c r="E176">
        <v>9.8685000000000009</v>
      </c>
      <c r="F176" s="15">
        <f>(((E176/100)+1)^(1/365)-1)</f>
        <v>2.5787984839698019E-4</v>
      </c>
      <c r="G176" s="15">
        <f>1+F176</f>
        <v>1.000257879848397</v>
      </c>
      <c r="H176">
        <f>C176-F176</f>
        <v>7.761603856940287E-2</v>
      </c>
      <c r="I176">
        <f>H176^2</f>
        <v>6.0242494432070342E-3</v>
      </c>
    </row>
    <row r="177" spans="1:9" ht="15.75" x14ac:dyDescent="0.25">
      <c r="A177" s="4">
        <v>41767</v>
      </c>
      <c r="B177">
        <v>8.5500000000000007</v>
      </c>
      <c r="C177">
        <f>(B177-B176)/B176</f>
        <v>-1.9495412844036688E-2</v>
      </c>
      <c r="D177">
        <v>2.6160999999999999</v>
      </c>
      <c r="E177">
        <v>9.8758999999999997</v>
      </c>
      <c r="F177" s="15">
        <f>(((E177/100)+1)^(1/365)-1)</f>
        <v>2.5806441922315848E-4</v>
      </c>
      <c r="G177" s="15">
        <f>1+F177</f>
        <v>1.0002580644192232</v>
      </c>
      <c r="H177">
        <f>C177-F177</f>
        <v>-1.9753477263259846E-2</v>
      </c>
      <c r="I177">
        <f>H177^2</f>
        <v>3.9019986399012373E-4</v>
      </c>
    </row>
    <row r="178" spans="1:9" ht="15.75" x14ac:dyDescent="0.25">
      <c r="A178" s="4">
        <v>41768</v>
      </c>
      <c r="B178">
        <v>8.8000000000000007</v>
      </c>
      <c r="C178">
        <f>(B178-B177)/B177</f>
        <v>2.9239766081871343E-2</v>
      </c>
      <c r="D178">
        <v>2.6233</v>
      </c>
      <c r="E178">
        <v>9.8587000000000007</v>
      </c>
      <c r="F178" s="15">
        <f>(((E178/100)+1)^(1/365)-1)</f>
        <v>2.5763539768086652E-4</v>
      </c>
      <c r="G178" s="15">
        <f>1+F178</f>
        <v>1.0002576353976809</v>
      </c>
      <c r="H178">
        <f>C178-F178</f>
        <v>2.8982130684190477E-2</v>
      </c>
      <c r="I178">
        <f>H178^2</f>
        <v>8.3996389899549512E-4</v>
      </c>
    </row>
    <row r="179" spans="1:9" ht="15.75" x14ac:dyDescent="0.25">
      <c r="A179" s="4">
        <v>41771</v>
      </c>
      <c r="B179">
        <v>9.18</v>
      </c>
      <c r="C179">
        <f>(B179-B178)/B178</f>
        <v>4.3181818181818064E-2</v>
      </c>
      <c r="D179">
        <v>2.6611000000000002</v>
      </c>
      <c r="E179">
        <v>9.7775999999999996</v>
      </c>
      <c r="F179" s="15">
        <f>(((E179/100)+1)^(1/365)-1)</f>
        <v>2.5561160825660068E-4</v>
      </c>
      <c r="G179" s="15">
        <f>1+F179</f>
        <v>1.0002556116082566</v>
      </c>
      <c r="H179">
        <f>C179-F179</f>
        <v>4.2926206573561464E-2</v>
      </c>
      <c r="I179">
        <f>H179^2</f>
        <v>1.8426592107960713E-3</v>
      </c>
    </row>
    <row r="180" spans="1:9" ht="15.75" x14ac:dyDescent="0.25">
      <c r="A180" s="4">
        <v>41772</v>
      </c>
      <c r="B180">
        <v>9.09</v>
      </c>
      <c r="C180">
        <f>(B180-B179)/B179</f>
        <v>-9.8039215686274352E-3</v>
      </c>
      <c r="D180">
        <v>2.6089000000000002</v>
      </c>
      <c r="E180">
        <v>9.7623999999999995</v>
      </c>
      <c r="F180" s="15">
        <f>(((E180/100)+1)^(1/365)-1)</f>
        <v>2.5523213779643505E-4</v>
      </c>
      <c r="G180" s="15">
        <f>1+F180</f>
        <v>1.0002552321377964</v>
      </c>
      <c r="H180">
        <f>C180-F180</f>
        <v>-1.005915370642387E-2</v>
      </c>
      <c r="I180">
        <f>H180^2</f>
        <v>1.0118657328946109E-4</v>
      </c>
    </row>
    <row r="181" spans="1:9" ht="15.75" x14ac:dyDescent="0.25">
      <c r="A181" s="4">
        <v>41773</v>
      </c>
      <c r="B181">
        <v>8.61</v>
      </c>
      <c r="C181">
        <f>(B181-B180)/B180</f>
        <v>-5.2805280528052854E-2</v>
      </c>
      <c r="D181">
        <v>2.5427</v>
      </c>
      <c r="E181">
        <v>9.7862000000000009</v>
      </c>
      <c r="F181" s="15">
        <f>(((E181/100)+1)^(1/365)-1)</f>
        <v>2.5582628543951991E-4</v>
      </c>
      <c r="G181" s="15">
        <f>1+F181</f>
        <v>1.0002558262854395</v>
      </c>
      <c r="H181">
        <f>C181-F181</f>
        <v>-5.3061106813492374E-2</v>
      </c>
      <c r="I181">
        <f>H181^2</f>
        <v>2.8154810562728469E-3</v>
      </c>
    </row>
    <row r="182" spans="1:9" ht="15.75" x14ac:dyDescent="0.25">
      <c r="A182" s="4">
        <v>41774</v>
      </c>
      <c r="B182">
        <v>8.3699999999999992</v>
      </c>
      <c r="C182">
        <f>(B182-B181)/B181</f>
        <v>-2.7874564459930341E-2</v>
      </c>
      <c r="D182">
        <v>2.4893000000000001</v>
      </c>
      <c r="E182">
        <v>9.8358000000000008</v>
      </c>
      <c r="F182" s="15">
        <f>(((E182/100)+1)^(1/365)-1)</f>
        <v>2.5706409642101136E-4</v>
      </c>
      <c r="G182" s="15">
        <f>1+F182</f>
        <v>1.000257064096421</v>
      </c>
      <c r="H182">
        <f>C182-F182</f>
        <v>-2.8131628556351353E-2</v>
      </c>
      <c r="I182">
        <f>H182^2</f>
        <v>7.9138852523252291E-4</v>
      </c>
    </row>
    <row r="183" spans="1:9" ht="15.75" x14ac:dyDescent="0.25">
      <c r="A183" s="4">
        <v>41775</v>
      </c>
      <c r="B183">
        <v>9.73</v>
      </c>
      <c r="C183">
        <f>(B183-B182)/B182</f>
        <v>0.16248506571087232</v>
      </c>
      <c r="D183">
        <v>2.5230999999999999</v>
      </c>
      <c r="E183">
        <v>9.8193999999999999</v>
      </c>
      <c r="F183" s="15">
        <f>(((E183/100)+1)^(1/365)-1)</f>
        <v>2.5665488190651509E-4</v>
      </c>
      <c r="G183" s="15">
        <f>1+F183</f>
        <v>1.0002566548819065</v>
      </c>
      <c r="H183">
        <f>C183-F183</f>
        <v>0.1622284108289658</v>
      </c>
      <c r="I183">
        <f>H183^2</f>
        <v>2.6318057280091709E-2</v>
      </c>
    </row>
    <row r="184" spans="1:9" ht="15.75" x14ac:dyDescent="0.25">
      <c r="A184" s="4">
        <v>41778</v>
      </c>
      <c r="B184">
        <v>9.36</v>
      </c>
      <c r="C184">
        <f>(B184-B183)/B183</f>
        <v>-3.8026721479958989E-2</v>
      </c>
      <c r="D184">
        <v>2.5445000000000002</v>
      </c>
      <c r="E184">
        <v>9.8154000000000003</v>
      </c>
      <c r="F184" s="15">
        <f>(((E184/100)+1)^(1/365)-1)</f>
        <v>2.565550642437131E-4</v>
      </c>
      <c r="G184" s="15">
        <f>1+F184</f>
        <v>1.0002565550642437</v>
      </c>
      <c r="H184">
        <f>C184-F184</f>
        <v>-3.8283276544202702E-2</v>
      </c>
      <c r="I184">
        <f>H184^2</f>
        <v>1.4656092629599007E-3</v>
      </c>
    </row>
    <row r="185" spans="1:9" ht="15.75" x14ac:dyDescent="0.25">
      <c r="A185" s="4">
        <v>41779</v>
      </c>
      <c r="B185">
        <v>8.93</v>
      </c>
      <c r="C185">
        <f>(B185-B184)/B184</f>
        <v>-4.5940170940170916E-2</v>
      </c>
      <c r="D185">
        <v>2.5106000000000002</v>
      </c>
      <c r="E185">
        <v>9.8427000000000007</v>
      </c>
      <c r="F185" s="15">
        <f>(((E185/100)+1)^(1/365)-1)</f>
        <v>2.5723624773132947E-4</v>
      </c>
      <c r="G185" s="15">
        <f>1+F185</f>
        <v>1.0002572362477313</v>
      </c>
      <c r="H185">
        <f>C185-F185</f>
        <v>-4.6197407187902245E-2</v>
      </c>
      <c r="I185">
        <f>H185^2</f>
        <v>2.1342004308848419E-3</v>
      </c>
    </row>
    <row r="186" spans="1:9" ht="15.75" x14ac:dyDescent="0.25">
      <c r="A186" s="4">
        <v>41780</v>
      </c>
      <c r="B186">
        <v>8.6</v>
      </c>
      <c r="C186">
        <f>(B186-B185)/B185</f>
        <v>-3.6954087346024643E-2</v>
      </c>
      <c r="D186">
        <v>2.532</v>
      </c>
      <c r="E186">
        <v>9.8084000000000007</v>
      </c>
      <c r="F186" s="15">
        <f>(((E186/100)+1)^(1/365)-1)</f>
        <v>2.5638037460828933E-4</v>
      </c>
      <c r="G186" s="15">
        <f>1+F186</f>
        <v>1.0002563803746083</v>
      </c>
      <c r="H186">
        <f>C186-F186</f>
        <v>-3.7210467720632932E-2</v>
      </c>
      <c r="I186">
        <f>H186^2</f>
        <v>1.3846189079882653E-3</v>
      </c>
    </row>
    <row r="187" spans="1:9" ht="15.75" x14ac:dyDescent="0.25">
      <c r="A187" s="4">
        <v>41781</v>
      </c>
      <c r="B187">
        <v>8.8800000000000008</v>
      </c>
      <c r="C187">
        <f>(B187-B186)/B186</f>
        <v>3.2558139534883852E-2</v>
      </c>
      <c r="D187">
        <v>2.5499000000000001</v>
      </c>
      <c r="E187">
        <v>9.7951999999999995</v>
      </c>
      <c r="F187" s="15">
        <f>(((E187/100)+1)^(1/365)-1)</f>
        <v>2.5605092964942067E-4</v>
      </c>
      <c r="G187" s="15">
        <f>1+F187</f>
        <v>1.0002560509296494</v>
      </c>
      <c r="H187">
        <f>C187-F187</f>
        <v>3.2302088605234432E-2</v>
      </c>
      <c r="I187">
        <f>H187^2</f>
        <v>1.0434249282604161E-3</v>
      </c>
    </row>
    <row r="188" spans="1:9" ht="15.75" x14ac:dyDescent="0.25">
      <c r="A188" s="4">
        <v>41782</v>
      </c>
      <c r="B188">
        <v>9.01</v>
      </c>
      <c r="C188">
        <f>(B188-B187)/B187</f>
        <v>1.4639639639639527E-2</v>
      </c>
      <c r="D188">
        <v>2.532</v>
      </c>
      <c r="E188">
        <v>9.7696000000000005</v>
      </c>
      <c r="F188" s="15">
        <f>(((E188/100)+1)^(1/365)-1)</f>
        <v>2.5541189349387317E-4</v>
      </c>
      <c r="G188" s="15">
        <f>1+F188</f>
        <v>1.0002554118934939</v>
      </c>
      <c r="H188">
        <f>C188-F188</f>
        <v>1.4384227746145653E-2</v>
      </c>
      <c r="I188">
        <f>H188^2</f>
        <v>2.0690600785298646E-4</v>
      </c>
    </row>
    <row r="189" spans="1:9" ht="15.75" x14ac:dyDescent="0.25">
      <c r="A189" s="4">
        <v>41786</v>
      </c>
      <c r="B189">
        <v>8.85</v>
      </c>
      <c r="C189">
        <f>(B189-B188)/B188</f>
        <v>-1.7758046614872382E-2</v>
      </c>
      <c r="D189">
        <v>2.5141999999999998</v>
      </c>
      <c r="E189">
        <v>9.7307000000000006</v>
      </c>
      <c r="F189" s="15">
        <f>(((E189/100)+1)^(1/365)-1)</f>
        <v>2.5444057352363991E-4</v>
      </c>
      <c r="G189" s="15">
        <f>1+F189</f>
        <v>1.0002544405735236</v>
      </c>
      <c r="H189">
        <f>C189-F189</f>
        <v>-1.8012487188396022E-2</v>
      </c>
      <c r="I189">
        <f>H189^2</f>
        <v>3.244496947121308E-4</v>
      </c>
    </row>
    <row r="190" spans="1:9" ht="15.75" x14ac:dyDescent="0.25">
      <c r="A190" s="4">
        <v>41787</v>
      </c>
      <c r="B190">
        <v>8.7799999999999994</v>
      </c>
      <c r="C190">
        <f>(B190-B189)/B189</f>
        <v>-7.9096045197740439E-3</v>
      </c>
      <c r="D190">
        <v>2.4430999999999998</v>
      </c>
      <c r="E190">
        <v>9.7265999999999995</v>
      </c>
      <c r="F190" s="15">
        <f>(((E190/100)+1)^(1/365)-1)</f>
        <v>2.5433817789366486E-4</v>
      </c>
      <c r="G190" s="15">
        <f>1+F190</f>
        <v>1.0002543381778937</v>
      </c>
      <c r="H190">
        <f>C190-F190</f>
        <v>-8.1639426976677087E-3</v>
      </c>
      <c r="I190">
        <f>H190^2</f>
        <v>6.6649960370801904E-5</v>
      </c>
    </row>
    <row r="191" spans="1:9" ht="15.75" x14ac:dyDescent="0.25">
      <c r="A191" s="4">
        <v>41788</v>
      </c>
      <c r="B191">
        <v>9.0299999999999994</v>
      </c>
      <c r="C191">
        <f>(B191-B190)/B190</f>
        <v>2.8473804100227793E-2</v>
      </c>
      <c r="D191">
        <v>2.4643999999999999</v>
      </c>
      <c r="E191">
        <v>9.6989000000000001</v>
      </c>
      <c r="F191" s="15">
        <f>(((E191/100)+1)^(1/365)-1)</f>
        <v>2.5364628304158643E-4</v>
      </c>
      <c r="G191" s="15">
        <f>1+F191</f>
        <v>1.0002536462830416</v>
      </c>
      <c r="H191">
        <f>C191-F191</f>
        <v>2.8220157817186207E-2</v>
      </c>
      <c r="I191">
        <f>H191^2</f>
        <v>7.9637730722689575E-4</v>
      </c>
    </row>
    <row r="192" spans="1:9" ht="15.75" x14ac:dyDescent="0.25">
      <c r="A192" s="4">
        <v>41789</v>
      </c>
      <c r="B192">
        <v>8.99</v>
      </c>
      <c r="C192">
        <f>(B192-B191)/B191</f>
        <v>-4.4296788482834056E-3</v>
      </c>
      <c r="D192">
        <v>2.4759000000000002</v>
      </c>
      <c r="E192">
        <v>9.6737000000000002</v>
      </c>
      <c r="F192" s="15">
        <f>(((E192/100)+1)^(1/365)-1)</f>
        <v>2.5301668220278906E-4</v>
      </c>
      <c r="G192" s="15">
        <f>1+F192</f>
        <v>1.0002530166822028</v>
      </c>
      <c r="H192">
        <f>C192-F192</f>
        <v>-4.6826955304861946E-3</v>
      </c>
      <c r="I192">
        <f>H192^2</f>
        <v>2.1927637431235384E-5</v>
      </c>
    </row>
    <row r="193" spans="1:9" ht="15.75" x14ac:dyDescent="0.25">
      <c r="A193" s="4">
        <v>41792</v>
      </c>
      <c r="B193">
        <v>8.68</v>
      </c>
      <c r="C193">
        <f>(B193-B192)/B192</f>
        <v>-3.448275862068971E-2</v>
      </c>
      <c r="D193">
        <v>2.5266999999999999</v>
      </c>
      <c r="E193">
        <v>9.6737000000000002</v>
      </c>
      <c r="F193" s="15">
        <f>(((E193/100)+1)^(1/365)-1)</f>
        <v>2.5301668220278906E-4</v>
      </c>
      <c r="G193" s="15">
        <f>1+F193</f>
        <v>1.0002530166822028</v>
      </c>
      <c r="H193">
        <f>C193-F193</f>
        <v>-3.4735775302892499E-2</v>
      </c>
      <c r="I193">
        <f>H193^2</f>
        <v>1.2065740858930366E-3</v>
      </c>
    </row>
    <row r="194" spans="1:9" ht="15.75" x14ac:dyDescent="0.25">
      <c r="A194" s="4">
        <v>41793</v>
      </c>
      <c r="B194">
        <v>8.59</v>
      </c>
      <c r="C194">
        <f>(B194-B193)/B193</f>
        <v>-1.0368663594470031E-2</v>
      </c>
      <c r="D194">
        <v>2.5985</v>
      </c>
      <c r="E194">
        <v>9.6820000000000004</v>
      </c>
      <c r="F194" s="15">
        <f>(((E194/100)+1)^(1/365)-1)</f>
        <v>2.532240666650587E-4</v>
      </c>
      <c r="G194" s="15">
        <f>1+F194</f>
        <v>1.0002532240666651</v>
      </c>
      <c r="H194">
        <f>C194-F194</f>
        <v>-1.0621887661135089E-2</v>
      </c>
      <c r="I194">
        <f>H194^2</f>
        <v>1.1282449748577386E-4</v>
      </c>
    </row>
    <row r="195" spans="1:9" ht="15.75" x14ac:dyDescent="0.25">
      <c r="A195" s="4">
        <v>41794</v>
      </c>
      <c r="B195">
        <v>8.4600000000000009</v>
      </c>
      <c r="C195">
        <f>(B195-B194)/B194</f>
        <v>-1.513387660069837E-2</v>
      </c>
      <c r="D195">
        <v>2.6021000000000001</v>
      </c>
      <c r="E195">
        <v>10.169700000000001</v>
      </c>
      <c r="F195" s="15">
        <f>(((E195/100)+1)^(1/365)-1)</f>
        <v>2.6538238108853029E-4</v>
      </c>
      <c r="G195" s="15">
        <f>1+F195</f>
        <v>1.0002653823810885</v>
      </c>
      <c r="H195">
        <f>C195-F195</f>
        <v>-1.5399258981786901E-2</v>
      </c>
      <c r="I195">
        <f>H195^2</f>
        <v>2.3713717718814453E-4</v>
      </c>
    </row>
    <row r="196" spans="1:9" ht="15.75" x14ac:dyDescent="0.25">
      <c r="A196" s="4">
        <v>41795</v>
      </c>
      <c r="B196">
        <v>8.5299999999999994</v>
      </c>
      <c r="C196">
        <f>(B196-B195)/B195</f>
        <v>8.2742316784868205E-3</v>
      </c>
      <c r="D196">
        <v>2.5823999999999998</v>
      </c>
      <c r="E196">
        <v>10.363899999999999</v>
      </c>
      <c r="F196" s="15">
        <f>(((E196/100)+1)^(1/365)-1)</f>
        <v>2.7020883305772792E-4</v>
      </c>
      <c r="G196" s="15">
        <f>1+F196</f>
        <v>1.0002702088330577</v>
      </c>
      <c r="H196">
        <f>C196-F196</f>
        <v>8.0040228454290926E-3</v>
      </c>
      <c r="I196">
        <f>H196^2</f>
        <v>6.4064381710150821E-5</v>
      </c>
    </row>
    <row r="197" spans="1:9" ht="15.75" x14ac:dyDescent="0.25">
      <c r="A197" s="4">
        <v>41796</v>
      </c>
      <c r="B197">
        <v>8.6300000000000008</v>
      </c>
      <c r="C197">
        <f>(B197-B196)/B196</f>
        <v>1.1723329425557026E-2</v>
      </c>
      <c r="D197">
        <v>2.5869</v>
      </c>
      <c r="E197">
        <v>9.8857999999999997</v>
      </c>
      <c r="F197" s="15">
        <f>(((E197/100)+1)^(1/365)-1)</f>
        <v>2.583113256733327E-4</v>
      </c>
      <c r="G197" s="15">
        <f>1+F197</f>
        <v>1.0002583113256733</v>
      </c>
      <c r="H197">
        <f>C197-F197</f>
        <v>1.1465018099883694E-2</v>
      </c>
      <c r="I197">
        <f>H197^2</f>
        <v>1.314466400306607E-4</v>
      </c>
    </row>
    <row r="198" spans="1:9" ht="15.75" x14ac:dyDescent="0.25">
      <c r="A198" s="4">
        <v>41799</v>
      </c>
      <c r="B198">
        <v>8.66</v>
      </c>
      <c r="C198">
        <f>(B198-B197)/B197</f>
        <v>3.4762456546928574E-3</v>
      </c>
      <c r="D198">
        <v>2.6032000000000002</v>
      </c>
      <c r="E198">
        <v>9.6557999999999993</v>
      </c>
      <c r="F198" s="15">
        <f>(((E198/100)+1)^(1/365)-1)</f>
        <v>2.5256937809414737E-4</v>
      </c>
      <c r="G198" s="15">
        <f>1+F198</f>
        <v>1.0002525693780941</v>
      </c>
      <c r="H198">
        <f>C198-F198</f>
        <v>3.2236762765987101E-3</v>
      </c>
      <c r="I198">
        <f>H198^2</f>
        <v>1.0392088736305323E-5</v>
      </c>
    </row>
    <row r="199" spans="1:9" ht="15.75" x14ac:dyDescent="0.25">
      <c r="A199" s="4">
        <v>41800</v>
      </c>
      <c r="B199">
        <v>8.8699999999999992</v>
      </c>
      <c r="C199">
        <f>(B199-B198)/B198</f>
        <v>2.4249422632794351E-2</v>
      </c>
      <c r="D199">
        <v>2.6438999999999999</v>
      </c>
      <c r="E199">
        <v>9.6278000000000006</v>
      </c>
      <c r="F199" s="15">
        <f>(((E199/100)+1)^(1/365)-1)</f>
        <v>2.5186953845701687E-4</v>
      </c>
      <c r="G199" s="15">
        <f>1+F199</f>
        <v>1.000251869538457</v>
      </c>
      <c r="H199">
        <f>C199-F199</f>
        <v>2.3997553094337334E-2</v>
      </c>
      <c r="I199">
        <f>H199^2</f>
        <v>5.7588255451553939E-4</v>
      </c>
    </row>
    <row r="200" spans="1:9" ht="15.75" x14ac:dyDescent="0.25">
      <c r="A200" s="4">
        <v>41801</v>
      </c>
      <c r="B200">
        <v>8.69</v>
      </c>
      <c r="C200">
        <f>(B200-B199)/B199</f>
        <v>-2.0293122886133004E-2</v>
      </c>
      <c r="D200">
        <v>2.6394000000000002</v>
      </c>
      <c r="E200">
        <v>9.6488999999999994</v>
      </c>
      <c r="F200" s="15">
        <f>(((E200/100)+1)^(1/365)-1)</f>
        <v>2.523969341605703E-4</v>
      </c>
      <c r="G200" s="15">
        <f>1+F200</f>
        <v>1.0002523969341606</v>
      </c>
      <c r="H200">
        <f>C200-F200</f>
        <v>-2.0545519820293574E-2</v>
      </c>
      <c r="I200">
        <f>H200^2</f>
        <v>4.221183846860761E-4</v>
      </c>
    </row>
    <row r="201" spans="1:9" ht="15.75" x14ac:dyDescent="0.25">
      <c r="A201" s="4">
        <v>41802</v>
      </c>
      <c r="B201">
        <v>8.4600000000000009</v>
      </c>
      <c r="C201">
        <f>(B201-B200)/B200</f>
        <v>-2.64672036823934E-2</v>
      </c>
      <c r="D201">
        <v>2.5951</v>
      </c>
      <c r="E201">
        <v>9.6815999999999995</v>
      </c>
      <c r="F201" s="15">
        <f>(((E201/100)+1)^(1/365)-1)</f>
        <v>2.5321407259193407E-4</v>
      </c>
      <c r="G201" s="15">
        <f>1+F201</f>
        <v>1.0002532140725919</v>
      </c>
      <c r="H201">
        <f>C201-F201</f>
        <v>-2.6720417754985334E-2</v>
      </c>
      <c r="I201">
        <f>H201^2</f>
        <v>7.139807250009355E-4</v>
      </c>
    </row>
    <row r="202" spans="1:9" ht="15.75" x14ac:dyDescent="0.25">
      <c r="A202" s="4">
        <v>41803</v>
      </c>
      <c r="B202">
        <v>8.61</v>
      </c>
      <c r="C202">
        <f>(B202-B201)/B201</f>
        <v>1.7730496453900541E-2</v>
      </c>
      <c r="D202">
        <v>2.6032999999999999</v>
      </c>
      <c r="E202">
        <v>9.6720000000000006</v>
      </c>
      <c r="F202" s="15">
        <f>(((E202/100)+1)^(1/365)-1)</f>
        <v>2.5297420393610714E-4</v>
      </c>
      <c r="G202" s="15">
        <f>1+F202</f>
        <v>1.0002529742039361</v>
      </c>
      <c r="H202">
        <f>C202-F202</f>
        <v>1.7477522249964433E-2</v>
      </c>
      <c r="I202">
        <f>H202^2</f>
        <v>3.0546378399800184E-4</v>
      </c>
    </row>
    <row r="203" spans="1:9" ht="15.75" x14ac:dyDescent="0.25">
      <c r="A203" s="4">
        <v>41806</v>
      </c>
      <c r="B203">
        <v>8.64</v>
      </c>
      <c r="C203">
        <f>(B203-B202)/B202</f>
        <v>3.4843205574914215E-3</v>
      </c>
      <c r="D203">
        <v>2.597</v>
      </c>
      <c r="E203">
        <v>9.6561000000000003</v>
      </c>
      <c r="F203" s="15">
        <f>(((E203/100)+1)^(1/365)-1)</f>
        <v>2.5257687541113683E-4</v>
      </c>
      <c r="G203" s="15">
        <f>1+F203</f>
        <v>1.0002525768754111</v>
      </c>
      <c r="H203">
        <f>C203-F203</f>
        <v>3.2317436820802846E-3</v>
      </c>
      <c r="I203">
        <f>H203^2</f>
        <v>1.0444167226665836E-5</v>
      </c>
    </row>
    <row r="204" spans="1:9" ht="15.75" x14ac:dyDescent="0.25">
      <c r="A204" s="4">
        <v>41807</v>
      </c>
      <c r="B204">
        <v>8.8800000000000008</v>
      </c>
      <c r="C204">
        <f>(B204-B203)/B203</f>
        <v>2.7777777777777801E-2</v>
      </c>
      <c r="D204">
        <v>2.6522999999999999</v>
      </c>
      <c r="E204">
        <v>9.6514000000000006</v>
      </c>
      <c r="F204" s="15">
        <f>(((E204/100)+1)^(1/365)-1)</f>
        <v>2.5245941509677294E-4</v>
      </c>
      <c r="G204" s="15">
        <f>1+F204</f>
        <v>1.0002524594150968</v>
      </c>
      <c r="H204">
        <f>C204-F204</f>
        <v>2.7525318362681028E-2</v>
      </c>
      <c r="I204">
        <f>H204^2</f>
        <v>7.5764315096694534E-4</v>
      </c>
    </row>
    <row r="205" spans="1:9" ht="15.75" x14ac:dyDescent="0.25">
      <c r="A205" s="4">
        <v>41808</v>
      </c>
      <c r="B205">
        <v>9.0299999999999994</v>
      </c>
      <c r="C205">
        <f>(B205-B204)/B204</f>
        <v>1.689189189189173E-2</v>
      </c>
      <c r="D205">
        <v>2.5844</v>
      </c>
      <c r="E205">
        <v>9.6126000000000005</v>
      </c>
      <c r="F205" s="15">
        <f>(((E205/100)+1)^(1/365)-1)</f>
        <v>2.5148955085829705E-4</v>
      </c>
      <c r="G205" s="15">
        <f>1+F205</f>
        <v>1.0002514895508583</v>
      </c>
      <c r="H205">
        <f>C205-F205</f>
        <v>1.6640402341033433E-2</v>
      </c>
      <c r="I205">
        <f>H205^2</f>
        <v>2.7690299007147097E-4</v>
      </c>
    </row>
    <row r="206" spans="1:9" ht="15.75" x14ac:dyDescent="0.25">
      <c r="A206" s="4">
        <v>41809</v>
      </c>
      <c r="B206">
        <v>9.0299999999999994</v>
      </c>
      <c r="C206">
        <f>(B206-B205)/B205</f>
        <v>0</v>
      </c>
      <c r="D206">
        <v>2.6206</v>
      </c>
      <c r="E206">
        <v>9.6036999999999999</v>
      </c>
      <c r="F206" s="15">
        <f>(((E206/100)+1)^(1/365)-1)</f>
        <v>2.5126703372646553E-4</v>
      </c>
      <c r="G206" s="15">
        <f>1+F206</f>
        <v>1.0002512670337265</v>
      </c>
      <c r="H206">
        <f>C206-F206</f>
        <v>-2.5126703372646553E-4</v>
      </c>
      <c r="I206">
        <f>H206^2</f>
        <v>6.3135122237696763E-8</v>
      </c>
    </row>
    <row r="207" spans="1:9" ht="15.75" x14ac:dyDescent="0.25">
      <c r="A207" s="4">
        <v>41810</v>
      </c>
      <c r="B207">
        <v>9</v>
      </c>
      <c r="C207">
        <f>(B207-B206)/B206</f>
        <v>-3.322259136212554E-3</v>
      </c>
      <c r="D207">
        <v>2.6052</v>
      </c>
      <c r="E207">
        <v>9.5801999999999996</v>
      </c>
      <c r="F207" s="15">
        <f>(((E207/100)+1)^(1/365)-1)</f>
        <v>2.5067940187550874E-4</v>
      </c>
      <c r="G207" s="15">
        <f>1+F207</f>
        <v>1.0002506794018755</v>
      </c>
      <c r="H207">
        <f>C207-F207</f>
        <v>-3.5729385380880627E-3</v>
      </c>
      <c r="I207">
        <f>H207^2</f>
        <v>1.2765889796954863E-5</v>
      </c>
    </row>
    <row r="208" spans="1:9" ht="15.75" x14ac:dyDescent="0.25">
      <c r="A208" s="4">
        <v>41813</v>
      </c>
      <c r="B208">
        <v>8.69</v>
      </c>
      <c r="C208">
        <f>(B208-B207)/B207</f>
        <v>-3.44444444444445E-2</v>
      </c>
      <c r="D208">
        <v>2.6261000000000001</v>
      </c>
      <c r="E208">
        <v>9.5821000000000005</v>
      </c>
      <c r="F208" s="15">
        <f>(((E208/100)+1)^(1/365)-1)</f>
        <v>2.5072691720517959E-4</v>
      </c>
      <c r="G208" s="15">
        <f>1+F208</f>
        <v>1.0002507269172052</v>
      </c>
      <c r="H208">
        <f>C208-F208</f>
        <v>-3.4695171361649679E-2</v>
      </c>
      <c r="I208">
        <f>H208^2</f>
        <v>1.2037549158142361E-3</v>
      </c>
    </row>
    <row r="209" spans="1:9" ht="15.75" x14ac:dyDescent="0.25">
      <c r="A209" s="4">
        <v>41814</v>
      </c>
      <c r="B209">
        <v>8.5500000000000007</v>
      </c>
      <c r="C209">
        <f>(B209-B208)/B208</f>
        <v>-1.6110471806674201E-2</v>
      </c>
      <c r="D209">
        <v>2.5781000000000001</v>
      </c>
      <c r="E209">
        <v>9.6307000000000009</v>
      </c>
      <c r="F209" s="15">
        <f>(((E209/100)+1)^(1/365)-1)</f>
        <v>2.519420301225761E-4</v>
      </c>
      <c r="G209" s="15">
        <f>1+F209</f>
        <v>1.0002519420301226</v>
      </c>
      <c r="H209">
        <f>C209-F209</f>
        <v>-1.6362413836796777E-2</v>
      </c>
      <c r="I209">
        <f>H209^2</f>
        <v>2.6772858656659863E-4</v>
      </c>
    </row>
    <row r="210" spans="1:9" ht="15.75" x14ac:dyDescent="0.25">
      <c r="A210" s="4">
        <v>41815</v>
      </c>
      <c r="B210">
        <v>8.5500000000000007</v>
      </c>
      <c r="C210">
        <f>(B210-B209)/B209</f>
        <v>0</v>
      </c>
      <c r="D210">
        <v>2.5592000000000001</v>
      </c>
      <c r="E210">
        <v>9.6000999999999994</v>
      </c>
      <c r="F210" s="15">
        <f>(((E210/100)+1)^(1/365)-1)</f>
        <v>2.511770216782061E-4</v>
      </c>
      <c r="G210" s="15">
        <f>1+F210</f>
        <v>1.0002511770216782</v>
      </c>
      <c r="H210">
        <f>C210-F210</f>
        <v>-2.511770216782061E-4</v>
      </c>
      <c r="I210">
        <f>H210^2</f>
        <v>6.3089896219134012E-8</v>
      </c>
    </row>
    <row r="211" spans="1:9" ht="15.75" x14ac:dyDescent="0.25">
      <c r="A211" s="4">
        <v>41816</v>
      </c>
      <c r="B211">
        <v>8.74</v>
      </c>
      <c r="C211">
        <f>(B211-B210)/B210</f>
        <v>2.2222222222222161E-2</v>
      </c>
      <c r="D211">
        <v>2.5286</v>
      </c>
      <c r="E211">
        <v>9.5978999999999992</v>
      </c>
      <c r="F211" s="15">
        <f>(((E211/100)+1)^(1/365)-1)</f>
        <v>2.5112201286403568E-4</v>
      </c>
      <c r="G211" s="15">
        <f>1+F211</f>
        <v>1.000251122012864</v>
      </c>
      <c r="H211">
        <f>C211-F211</f>
        <v>2.1971100209358125E-2</v>
      </c>
      <c r="I211">
        <f>H211^2</f>
        <v>4.8272924440965662E-4</v>
      </c>
    </row>
    <row r="212" spans="1:9" ht="15.75" x14ac:dyDescent="0.25">
      <c r="A212" s="4">
        <v>41817</v>
      </c>
      <c r="B212">
        <v>8.9499999999999993</v>
      </c>
      <c r="C212">
        <f>(B212-B211)/B211</f>
        <v>2.4027459954233304E-2</v>
      </c>
      <c r="D212">
        <v>2.5339999999999998</v>
      </c>
      <c r="E212">
        <v>9.5862999999999996</v>
      </c>
      <c r="F212" s="15">
        <f>(((E212/100)+1)^(1/365)-1)</f>
        <v>2.5083194817687726E-4</v>
      </c>
      <c r="G212" s="15">
        <f>1+F212</f>
        <v>1.0002508319481769</v>
      </c>
      <c r="H212">
        <f>C212-F212</f>
        <v>2.3776628006056427E-2</v>
      </c>
      <c r="I212">
        <f>H212^2</f>
        <v>5.6532803933838686E-4</v>
      </c>
    </row>
    <row r="213" spans="1:9" ht="15.75" x14ac:dyDescent="0.25">
      <c r="A213" s="4">
        <v>41820</v>
      </c>
      <c r="B213">
        <v>9.0500000000000007</v>
      </c>
      <c r="C213">
        <f>(B213-B212)/B212</f>
        <v>1.1173184357542059E-2</v>
      </c>
      <c r="D213">
        <v>2.5304000000000002</v>
      </c>
      <c r="E213">
        <v>9.5753000000000004</v>
      </c>
      <c r="F213" s="15">
        <f>(((E213/100)+1)^(1/365)-1)</f>
        <v>2.5055685854891152E-4</v>
      </c>
      <c r="G213" s="15">
        <f>1+F213</f>
        <v>1.0002505568585489</v>
      </c>
      <c r="H213">
        <f>C213-F213</f>
        <v>1.0922627498993148E-2</v>
      </c>
      <c r="I213">
        <f>H213^2</f>
        <v>1.1930379148176131E-4</v>
      </c>
    </row>
    <row r="214" spans="1:9" ht="15.75" x14ac:dyDescent="0.25">
      <c r="A214" s="4">
        <v>41821</v>
      </c>
      <c r="B214">
        <v>9.07</v>
      </c>
      <c r="C214">
        <f>(B214-B213)/B213</f>
        <v>2.2099447513811684E-3</v>
      </c>
      <c r="D214">
        <v>2.5647000000000002</v>
      </c>
      <c r="E214">
        <v>9.5556999999999999</v>
      </c>
      <c r="F214" s="15">
        <f>(((E214/100)+1)^(1/365)-1)</f>
        <v>2.5006663058779743E-4</v>
      </c>
      <c r="G214" s="15">
        <f>1+F214</f>
        <v>1.0002500666305878</v>
      </c>
      <c r="H214">
        <f>C214-F214</f>
        <v>1.9598781207933709E-3</v>
      </c>
      <c r="I214">
        <f>H214^2</f>
        <v>3.8411222483645551E-6</v>
      </c>
    </row>
    <row r="215" spans="1:9" ht="15.75" x14ac:dyDescent="0.25">
      <c r="A215" s="4">
        <v>41822</v>
      </c>
      <c r="B215">
        <v>9.36</v>
      </c>
      <c r="C215">
        <f>(B215-B214)/B214</f>
        <v>3.1973539140021955E-2</v>
      </c>
      <c r="D215">
        <v>2.6263999999999998</v>
      </c>
      <c r="E215">
        <v>9.5658999999999992</v>
      </c>
      <c r="F215" s="15">
        <f>(((E215/100)+1)^(1/365)-1)</f>
        <v>2.5032176013439766E-4</v>
      </c>
      <c r="G215" s="15">
        <f>1+F215</f>
        <v>1.0002503217601344</v>
      </c>
      <c r="H215">
        <f>C215-F215</f>
        <v>3.1723217379887557E-2</v>
      </c>
      <c r="I215">
        <f>H215^2</f>
        <v>1.0063625209316E-3</v>
      </c>
    </row>
    <row r="216" spans="1:9" ht="15.75" x14ac:dyDescent="0.25">
      <c r="A216" s="4">
        <v>41823</v>
      </c>
      <c r="B216">
        <v>9.25</v>
      </c>
      <c r="C216">
        <f>(B216-B215)/B215</f>
        <v>-1.1752136752136691E-2</v>
      </c>
      <c r="D216">
        <v>2.6383000000000001</v>
      </c>
      <c r="E216">
        <v>9.5524000000000004</v>
      </c>
      <c r="F216" s="15">
        <f>(((E216/100)+1)^(1/365)-1)</f>
        <v>2.4998408360388247E-4</v>
      </c>
      <c r="G216" s="15">
        <f>1+F216</f>
        <v>1.0002499840836039</v>
      </c>
      <c r="H216">
        <f>C216-F216</f>
        <v>-1.2002120835740574E-2</v>
      </c>
      <c r="I216">
        <f>H216^2</f>
        <v>1.4405090455571801E-4</v>
      </c>
    </row>
    <row r="217" spans="1:9" ht="15.75" x14ac:dyDescent="0.25">
      <c r="A217" s="4">
        <v>41827</v>
      </c>
      <c r="B217">
        <v>9.07</v>
      </c>
      <c r="C217">
        <f>(B217-B216)/B216</f>
        <v>-1.9459459459459427E-2</v>
      </c>
      <c r="D217">
        <v>2.6109999999999998</v>
      </c>
      <c r="E217">
        <v>9.6204000000000001</v>
      </c>
      <c r="F217" s="15">
        <f>(((E217/100)+1)^(1/365)-1)</f>
        <v>2.5168455105806231E-4</v>
      </c>
      <c r="G217" s="15">
        <f>1+F217</f>
        <v>1.0002516845510581</v>
      </c>
      <c r="H217">
        <f>C217-F217</f>
        <v>-1.971114401051749E-2</v>
      </c>
      <c r="I217">
        <f>H217^2</f>
        <v>3.8852919820335952E-4</v>
      </c>
    </row>
    <row r="218" spans="1:9" ht="15.75" x14ac:dyDescent="0.25">
      <c r="A218" s="4">
        <v>41828</v>
      </c>
      <c r="B218">
        <v>8.76</v>
      </c>
      <c r="C218">
        <f>(B218-B217)/B217</f>
        <v>-3.4178610804851212E-2</v>
      </c>
      <c r="D218">
        <v>2.5556999999999999</v>
      </c>
      <c r="E218">
        <v>9.6442999999999994</v>
      </c>
      <c r="F218" s="15">
        <f>(((E218/100)+1)^(1/365)-1)</f>
        <v>2.5228196552595783E-4</v>
      </c>
      <c r="G218" s="15">
        <f>1+F218</f>
        <v>1.000252281965526</v>
      </c>
      <c r="H218">
        <f>C218-F218</f>
        <v>-3.4430892770377169E-2</v>
      </c>
      <c r="I218">
        <f>H218^2</f>
        <v>1.1854863769652109E-3</v>
      </c>
    </row>
    <row r="219" spans="1:9" ht="15.75" x14ac:dyDescent="0.25">
      <c r="A219" s="4">
        <v>41829</v>
      </c>
      <c r="B219">
        <v>8.94</v>
      </c>
      <c r="C219">
        <f>(B219-B218)/B218</f>
        <v>2.054794520547942E-2</v>
      </c>
      <c r="D219">
        <v>2.5503</v>
      </c>
      <c r="E219">
        <v>9.6397999999999993</v>
      </c>
      <c r="F219" s="15">
        <f>(((E219/100)+1)^(1/365)-1)</f>
        <v>2.5216949155493218E-4</v>
      </c>
      <c r="G219" s="15">
        <f>1+F219</f>
        <v>1.0002521694915549</v>
      </c>
      <c r="H219">
        <f>C219-F219</f>
        <v>2.0295775713924488E-2</v>
      </c>
      <c r="I219">
        <f>H219^2</f>
        <v>4.1191851182992702E-4</v>
      </c>
    </row>
    <row r="220" spans="1:9" ht="15.75" x14ac:dyDescent="0.25">
      <c r="A220" s="4">
        <v>41830</v>
      </c>
      <c r="B220">
        <v>8.74</v>
      </c>
      <c r="C220">
        <f>(B220-B219)/B219</f>
        <v>-2.2371364653243769E-2</v>
      </c>
      <c r="D220">
        <v>2.5358999999999998</v>
      </c>
      <c r="E220">
        <v>9.6488999999999994</v>
      </c>
      <c r="F220" s="15">
        <f>(((E220/100)+1)^(1/365)-1)</f>
        <v>2.523969341605703E-4</v>
      </c>
      <c r="G220" s="15">
        <f>1+F220</f>
        <v>1.0002523969341606</v>
      </c>
      <c r="H220">
        <f>C220-F220</f>
        <v>-2.262376158740434E-2</v>
      </c>
      <c r="I220">
        <f>H220^2</f>
        <v>5.118345883637121E-4</v>
      </c>
    </row>
    <row r="221" spans="1:9" ht="15.75" x14ac:dyDescent="0.25">
      <c r="A221" s="4">
        <v>41831</v>
      </c>
      <c r="B221">
        <v>8.75</v>
      </c>
      <c r="C221">
        <f>(B221-B220)/B220</f>
        <v>1.144164759725376E-3</v>
      </c>
      <c r="D221">
        <v>2.516</v>
      </c>
      <c r="E221">
        <v>9.6242999999999999</v>
      </c>
      <c r="F221" s="15">
        <f>(((E221/100)+1)^(1/365)-1)</f>
        <v>2.5178204596909559E-4</v>
      </c>
      <c r="G221" s="15">
        <f>1+F221</f>
        <v>1.0002517820459691</v>
      </c>
      <c r="H221">
        <f>C221-F221</f>
        <v>8.9238271375628037E-4</v>
      </c>
      <c r="I221">
        <f>H221^2</f>
        <v>7.9634690781102347E-7</v>
      </c>
    </row>
    <row r="222" spans="1:9" ht="15.75" x14ac:dyDescent="0.25">
      <c r="A222" s="4">
        <v>41834</v>
      </c>
      <c r="B222">
        <v>8.61</v>
      </c>
      <c r="C222">
        <f>(B222-B221)/B221</f>
        <v>-1.6000000000000066E-2</v>
      </c>
      <c r="D222">
        <v>2.5468000000000002</v>
      </c>
      <c r="E222">
        <v>9.5898000000000003</v>
      </c>
      <c r="F222" s="15">
        <f>(((E222/100)+1)^(1/365)-1)</f>
        <v>2.5091947091993028E-4</v>
      </c>
      <c r="G222" s="15">
        <f>1+F222</f>
        <v>1.0002509194709199</v>
      </c>
      <c r="H222">
        <f>C222-F222</f>
        <v>-1.6250919470919997E-2</v>
      </c>
      <c r="I222">
        <f>H222^2</f>
        <v>2.6409238365032668E-4</v>
      </c>
    </row>
    <row r="223" spans="1:9" ht="15.75" x14ac:dyDescent="0.25">
      <c r="A223" s="4">
        <v>41835</v>
      </c>
      <c r="B223">
        <v>8.5500000000000007</v>
      </c>
      <c r="C223">
        <f>(B223-B222)/B222</f>
        <v>-6.9686411149824301E-3</v>
      </c>
      <c r="D223">
        <v>2.5468000000000002</v>
      </c>
      <c r="E223">
        <v>9.6302000000000003</v>
      </c>
      <c r="F223" s="15">
        <f>(((E223/100)+1)^(1/365)-1)</f>
        <v>2.5192953169606014E-4</v>
      </c>
      <c r="G223" s="15">
        <f>1+F223</f>
        <v>1.0002519295316961</v>
      </c>
      <c r="H223">
        <f>C223-F223</f>
        <v>-7.2205706466784902E-3</v>
      </c>
      <c r="I223">
        <f>H223^2</f>
        <v>5.2136640463675032E-5</v>
      </c>
    </row>
    <row r="224" spans="1:9" ht="15.75" x14ac:dyDescent="0.25">
      <c r="A224" s="4">
        <v>41836</v>
      </c>
      <c r="B224">
        <v>8.6999999999999993</v>
      </c>
      <c r="C224">
        <f>(B224-B223)/B223</f>
        <v>1.754385964912264E-2</v>
      </c>
      <c r="D224">
        <v>2.5259999999999998</v>
      </c>
      <c r="E224">
        <v>9.6605000000000008</v>
      </c>
      <c r="F224" s="15">
        <f>(((E224/100)+1)^(1/365)-1)</f>
        <v>2.5268683370827105E-4</v>
      </c>
      <c r="G224" s="15">
        <f>1+F224</f>
        <v>1.0002526868337083</v>
      </c>
      <c r="H224">
        <f>C224-F224</f>
        <v>1.7291172815414368E-2</v>
      </c>
      <c r="I224">
        <f>H224^2</f>
        <v>2.9898465733252486E-4</v>
      </c>
    </row>
    <row r="225" spans="1:9" ht="15.75" x14ac:dyDescent="0.25">
      <c r="A225" s="4">
        <v>41837</v>
      </c>
      <c r="B225">
        <v>8.56</v>
      </c>
      <c r="C225">
        <f>(B225-B224)/B224</f>
        <v>-1.6091954022988367E-2</v>
      </c>
      <c r="D225">
        <v>2.4458000000000002</v>
      </c>
      <c r="E225">
        <v>9.7337000000000007</v>
      </c>
      <c r="F225" s="15">
        <f>(((E225/100)+1)^(1/365)-1)</f>
        <v>2.5451549473798352E-4</v>
      </c>
      <c r="G225" s="15">
        <f>1+F225</f>
        <v>1.000254515494738</v>
      </c>
      <c r="H225">
        <f>C225-F225</f>
        <v>-1.634646951772635E-2</v>
      </c>
      <c r="I225">
        <f>H225^2</f>
        <v>2.6720706569395672E-4</v>
      </c>
    </row>
    <row r="226" spans="1:9" ht="15.75" x14ac:dyDescent="0.25">
      <c r="A226" s="4">
        <v>41838</v>
      </c>
      <c r="B226">
        <v>8.58</v>
      </c>
      <c r="C226">
        <f>(B226-B225)/B225</f>
        <v>2.3364485981307911E-3</v>
      </c>
      <c r="D226">
        <v>2.4809000000000001</v>
      </c>
      <c r="E226">
        <v>9.6610999999999994</v>
      </c>
      <c r="F226" s="15">
        <f>(((E226/100)+1)^(1/365)-1)</f>
        <v>2.5270182768077909E-4</v>
      </c>
      <c r="G226" s="15">
        <f>1+F226</f>
        <v>1.0002527018276808</v>
      </c>
      <c r="H226">
        <f>C226-F226</f>
        <v>2.083746770450012E-3</v>
      </c>
      <c r="I226">
        <f>H226^2</f>
        <v>4.3420006033608545E-6</v>
      </c>
    </row>
    <row r="227" spans="1:9" ht="15.75" x14ac:dyDescent="0.25">
      <c r="A227" s="4">
        <v>41841</v>
      </c>
      <c r="B227">
        <v>8.66</v>
      </c>
      <c r="C227">
        <f>(B227-B226)/B226</f>
        <v>9.3240093240093327E-3</v>
      </c>
      <c r="D227">
        <v>2.4674</v>
      </c>
      <c r="E227">
        <v>9.6468000000000007</v>
      </c>
      <c r="F227" s="15">
        <f>(((E227/100)+1)^(1/365)-1)</f>
        <v>2.5234444907629161E-4</v>
      </c>
      <c r="G227" s="15">
        <f>1+F227</f>
        <v>1.0002523444490763</v>
      </c>
      <c r="H227">
        <f>C227-F227</f>
        <v>9.0716648749330411E-3</v>
      </c>
      <c r="I227">
        <f>H227^2</f>
        <v>8.2295103603093902E-5</v>
      </c>
    </row>
    <row r="228" spans="1:9" ht="15.75" x14ac:dyDescent="0.25">
      <c r="A228" s="4">
        <v>41842</v>
      </c>
      <c r="B228">
        <v>8.65</v>
      </c>
      <c r="C228">
        <f>(B228-B227)/B227</f>
        <v>-1.1547344110854256E-3</v>
      </c>
      <c r="D228">
        <v>2.4601000000000002</v>
      </c>
      <c r="E228">
        <v>9.6294000000000004</v>
      </c>
      <c r="F228" s="15">
        <f>(((E228/100)+1)^(1/365)-1)</f>
        <v>2.519095340951516E-4</v>
      </c>
      <c r="G228" s="15">
        <f>1+F228</f>
        <v>1.0002519095340952</v>
      </c>
      <c r="H228">
        <f>C228-F228</f>
        <v>-1.4066439451805772E-3</v>
      </c>
      <c r="I228">
        <f>H228^2</f>
        <v>1.9786471885131788E-6</v>
      </c>
    </row>
    <row r="229" spans="1:9" ht="15.75" x14ac:dyDescent="0.25">
      <c r="A229" s="4">
        <v>41843</v>
      </c>
      <c r="B229">
        <v>8.77</v>
      </c>
      <c r="C229">
        <f>(B229-B228)/B228</f>
        <v>1.3872832369942106E-2</v>
      </c>
      <c r="D229">
        <v>2.4655</v>
      </c>
      <c r="E229">
        <v>9.6411999999999995</v>
      </c>
      <c r="F229" s="15">
        <f>(((E229/100)+1)^(1/365)-1)</f>
        <v>2.5220448395035788E-4</v>
      </c>
      <c r="G229" s="15">
        <f>1+F229</f>
        <v>1.0002522044839504</v>
      </c>
      <c r="H229">
        <f>C229-F229</f>
        <v>1.3620627885991748E-2</v>
      </c>
      <c r="I229">
        <f>H229^2</f>
        <v>1.8552150400865603E-4</v>
      </c>
    </row>
    <row r="230" spans="1:9" ht="15.75" x14ac:dyDescent="0.25">
      <c r="A230" s="4">
        <v>41844</v>
      </c>
      <c r="B230">
        <v>9.06</v>
      </c>
      <c r="C230">
        <f>(B230-B229)/B229</f>
        <v>3.3067274800456209E-2</v>
      </c>
      <c r="D230">
        <v>2.5024999999999999</v>
      </c>
      <c r="E230">
        <v>9.6343999999999994</v>
      </c>
      <c r="F230" s="15">
        <f>(((E230/100)+1)^(1/365)-1)</f>
        <v>2.5203451671274024E-4</v>
      </c>
      <c r="G230" s="15">
        <f>1+F230</f>
        <v>1.0002520345167127</v>
      </c>
      <c r="H230">
        <f>C230-F230</f>
        <v>3.2815240283743469E-2</v>
      </c>
      <c r="I230">
        <f>H230^2</f>
        <v>1.07683999487982E-3</v>
      </c>
    </row>
    <row r="231" spans="1:9" ht="15.75" x14ac:dyDescent="0.25">
      <c r="A231" s="4">
        <v>41845</v>
      </c>
      <c r="B231">
        <v>9.19</v>
      </c>
      <c r="C231">
        <f>(B231-B230)/B230</f>
        <v>1.4348785871964569E-2</v>
      </c>
      <c r="D231">
        <v>2.4655</v>
      </c>
      <c r="E231">
        <v>9.6370000000000005</v>
      </c>
      <c r="F231" s="15">
        <f>(((E231/100)+1)^(1/365)-1)</f>
        <v>2.5209950542715021E-4</v>
      </c>
      <c r="G231" s="15">
        <f>1+F231</f>
        <v>1.0002520995054272</v>
      </c>
      <c r="H231">
        <f>C231-F231</f>
        <v>1.4096686366537419E-2</v>
      </c>
      <c r="I231">
        <f>H231^2</f>
        <v>1.9871656651652194E-4</v>
      </c>
    </row>
    <row r="232" spans="1:9" ht="15.75" x14ac:dyDescent="0.25">
      <c r="A232" s="4">
        <v>41848</v>
      </c>
      <c r="B232">
        <v>9.2200000000000006</v>
      </c>
      <c r="C232">
        <f>(B232-B231)/B231</f>
        <v>3.2644178454843457E-3</v>
      </c>
      <c r="D232">
        <v>2.4853000000000001</v>
      </c>
      <c r="E232">
        <v>9.6356000000000002</v>
      </c>
      <c r="F232" s="15">
        <f>(((E232/100)+1)^(1/365)-1)</f>
        <v>2.5206451169501598E-4</v>
      </c>
      <c r="G232" s="15">
        <f>1+F232</f>
        <v>1.000252064511695</v>
      </c>
      <c r="H232">
        <f>C232-F232</f>
        <v>3.0123533337893297E-3</v>
      </c>
      <c r="I232">
        <f>H232^2</f>
        <v>9.0742726075916889E-6</v>
      </c>
    </row>
    <row r="233" spans="1:9" ht="15.75" x14ac:dyDescent="0.25">
      <c r="A233" s="4">
        <v>41849</v>
      </c>
      <c r="B233">
        <v>9.23</v>
      </c>
      <c r="C233">
        <f>(B233-B232)/B232</f>
        <v>1.0845986984815387E-3</v>
      </c>
      <c r="D233">
        <v>2.4601000000000002</v>
      </c>
      <c r="E233">
        <v>9.6488999999999994</v>
      </c>
      <c r="F233" s="15">
        <f>(((E233/100)+1)^(1/365)-1)</f>
        <v>2.523969341605703E-4</v>
      </c>
      <c r="G233" s="15">
        <f>1+F233</f>
        <v>1.0002523969341606</v>
      </c>
      <c r="H233">
        <f>C233-F233</f>
        <v>8.3220176432096836E-4</v>
      </c>
      <c r="I233">
        <f>H233^2</f>
        <v>6.9255977653893258E-7</v>
      </c>
    </row>
    <row r="234" spans="1:9" ht="15.75" x14ac:dyDescent="0.25">
      <c r="A234" s="4">
        <v>41850</v>
      </c>
      <c r="B234">
        <v>9.3800000000000008</v>
      </c>
      <c r="C234">
        <f>(B234-B233)/B233</f>
        <v>1.6251354279523331E-2</v>
      </c>
      <c r="D234">
        <v>2.5568999999999997</v>
      </c>
      <c r="E234">
        <v>9.6503999999999994</v>
      </c>
      <c r="F234" s="15">
        <f>(((E234/100)+1)^(1/365)-1)</f>
        <v>2.5243442289291096E-4</v>
      </c>
      <c r="G234" s="15">
        <f>1+F234</f>
        <v>1.0002524344228929</v>
      </c>
      <c r="H234">
        <f>C234-F234</f>
        <v>1.599891985663042E-2</v>
      </c>
      <c r="I234">
        <f>H234^2</f>
        <v>2.559654365788831E-4</v>
      </c>
    </row>
    <row r="235" spans="1:9" ht="15.75" x14ac:dyDescent="0.25">
      <c r="A235" s="4">
        <v>41851</v>
      </c>
      <c r="B235">
        <v>9.3800000000000008</v>
      </c>
      <c r="C235">
        <f>(B235-B234)/B234</f>
        <v>0</v>
      </c>
      <c r="D235">
        <v>2.5577999999999999</v>
      </c>
      <c r="E235">
        <v>9.7393999999999998</v>
      </c>
      <c r="F235" s="15">
        <f>(((E235/100)+1)^(1/365)-1)</f>
        <v>2.5465783941802655E-4</v>
      </c>
      <c r="G235" s="15">
        <f>1+F235</f>
        <v>1.000254657839418</v>
      </c>
      <c r="H235">
        <f>C235-F235</f>
        <v>-2.5465783941802655E-4</v>
      </c>
      <c r="I235">
        <f>H235^2</f>
        <v>6.4850615177057397E-8</v>
      </c>
    </row>
    <row r="236" spans="1:9" ht="15.75" x14ac:dyDescent="0.25">
      <c r="A236" s="4">
        <v>41852</v>
      </c>
      <c r="B236">
        <v>9.6300000000000008</v>
      </c>
      <c r="C236">
        <f>(B236-B235)/B235</f>
        <v>2.6652452025586353E-2</v>
      </c>
      <c r="D236">
        <v>2.4925000000000002</v>
      </c>
      <c r="E236">
        <v>9.7584999999999997</v>
      </c>
      <c r="F236" s="15">
        <f>(((E236/100)+1)^(1/365)-1)</f>
        <v>2.551347652171021E-4</v>
      </c>
      <c r="G236" s="15">
        <f>1+F236</f>
        <v>1.0002551347652171</v>
      </c>
      <c r="H236">
        <f>C236-F236</f>
        <v>2.639731726036925E-2</v>
      </c>
      <c r="I236">
        <f>H236^2</f>
        <v>6.9681835854458832E-4</v>
      </c>
    </row>
    <row r="237" spans="1:9" ht="15.75" x14ac:dyDescent="0.25">
      <c r="A237" s="4">
        <v>41855</v>
      </c>
      <c r="B237">
        <v>9.24</v>
      </c>
      <c r="C237">
        <f>(B237-B236)/B236</f>
        <v>-4.0498442367601299E-2</v>
      </c>
      <c r="D237">
        <v>2.4817</v>
      </c>
      <c r="E237">
        <v>9.6949000000000005</v>
      </c>
      <c r="F237" s="15">
        <f>(((E237/100)+1)^(1/365)-1)</f>
        <v>2.5354635603136444E-4</v>
      </c>
      <c r="G237" s="15">
        <f>1+F237</f>
        <v>1.0002535463560314</v>
      </c>
      <c r="H237">
        <f>C237-F237</f>
        <v>-4.0751988723632664E-2</v>
      </c>
      <c r="I237">
        <f>H237^2</f>
        <v>1.6607245849310837E-3</v>
      </c>
    </row>
    <row r="238" spans="1:9" ht="15.75" x14ac:dyDescent="0.25">
      <c r="A238" s="4">
        <v>41856</v>
      </c>
      <c r="B238">
        <v>9.08</v>
      </c>
      <c r="C238">
        <f>(B238-B237)/B237</f>
        <v>-1.731601731601733E-2</v>
      </c>
      <c r="D238">
        <v>2.4843999999999999</v>
      </c>
      <c r="E238">
        <v>9.7255000000000003</v>
      </c>
      <c r="F238" s="15">
        <f>(((E238/100)+1)^(1/365)-1)</f>
        <v>2.5431070524617461E-4</v>
      </c>
      <c r="G238" s="15">
        <f>1+F238</f>
        <v>1.0002543107052462</v>
      </c>
      <c r="H238">
        <f>C238-F238</f>
        <v>-1.7570328021263504E-2</v>
      </c>
      <c r="I238">
        <f>H238^2</f>
        <v>3.0871642677479747E-4</v>
      </c>
    </row>
    <row r="239" spans="1:9" ht="15.75" x14ac:dyDescent="0.25">
      <c r="A239" s="4">
        <v>41857</v>
      </c>
      <c r="B239">
        <v>8.98</v>
      </c>
      <c r="C239">
        <f>(B239-B238)/B238</f>
        <v>-1.1013215859030798E-2</v>
      </c>
      <c r="D239">
        <v>2.4708000000000001</v>
      </c>
      <c r="E239">
        <v>9.7380999999999993</v>
      </c>
      <c r="F239" s="15">
        <f>(((E239/100)+1)^(1/365)-1)</f>
        <v>2.5462537549092445E-4</v>
      </c>
      <c r="G239" s="15">
        <f>1+F239</f>
        <v>1.0002546253754909</v>
      </c>
      <c r="H239">
        <f>C239-F239</f>
        <v>-1.1267841234521722E-2</v>
      </c>
      <c r="I239">
        <f>H239^2</f>
        <v>1.26964246086388E-4</v>
      </c>
    </row>
    <row r="240" spans="1:9" ht="15.75" x14ac:dyDescent="0.25">
      <c r="A240" s="4">
        <v>41858</v>
      </c>
      <c r="B240">
        <v>9.1999999999999993</v>
      </c>
      <c r="C240">
        <f>(B240-B239)/B239</f>
        <v>2.4498886414253771E-2</v>
      </c>
      <c r="D240">
        <v>2.4114</v>
      </c>
      <c r="E240">
        <v>9.7576999999999998</v>
      </c>
      <c r="F240" s="15">
        <f>(((E240/100)+1)^(1/365)-1)</f>
        <v>2.5511479092821254E-4</v>
      </c>
      <c r="G240" s="15">
        <f>1+F240</f>
        <v>1.0002551147909282</v>
      </c>
      <c r="H240">
        <f>C240-F240</f>
        <v>2.4243771623325559E-2</v>
      </c>
      <c r="I240">
        <f>H240^2</f>
        <v>5.8776046252396563E-4</v>
      </c>
    </row>
    <row r="241" spans="1:9" ht="15.75" x14ac:dyDescent="0.25">
      <c r="A241" s="4">
        <v>41859</v>
      </c>
      <c r="B241">
        <v>9.3699999999999992</v>
      </c>
      <c r="C241">
        <f>(B241-B240)/B240</f>
        <v>1.8478260869565211E-2</v>
      </c>
      <c r="D241">
        <v>2.4203000000000001</v>
      </c>
      <c r="E241">
        <v>9.7083999999999993</v>
      </c>
      <c r="F241" s="15">
        <f>(((E241/100)+1)^(1/365)-1)</f>
        <v>2.5388359512845682E-4</v>
      </c>
      <c r="G241" s="15">
        <f>1+F241</f>
        <v>1.0002538835951285</v>
      </c>
      <c r="H241">
        <f>C241-F241</f>
        <v>1.8224377274436755E-2</v>
      </c>
      <c r="I241">
        <f>H241^2</f>
        <v>3.3212792704100683E-4</v>
      </c>
    </row>
    <row r="242" spans="1:9" ht="15.75" x14ac:dyDescent="0.25">
      <c r="A242" s="4">
        <v>41862</v>
      </c>
      <c r="B242">
        <v>9.59</v>
      </c>
      <c r="C242">
        <f>(B242-B241)/B241</f>
        <v>2.3479188900747135E-2</v>
      </c>
      <c r="D242">
        <v>2.4275000000000002</v>
      </c>
      <c r="E242">
        <v>9.7538999999999998</v>
      </c>
      <c r="F242" s="15">
        <f>(((E242/100)+1)^(1/365)-1)</f>
        <v>2.5501991107290678E-4</v>
      </c>
      <c r="G242" s="15">
        <f>1+F242</f>
        <v>1.0002550199110729</v>
      </c>
      <c r="H242">
        <f>C242-F242</f>
        <v>2.3224168989674228E-2</v>
      </c>
      <c r="I242">
        <f>H242^2</f>
        <v>5.3936202526094605E-4</v>
      </c>
    </row>
    <row r="243" spans="1:9" ht="15.75" x14ac:dyDescent="0.25">
      <c r="A243" s="4">
        <v>41863</v>
      </c>
      <c r="B243">
        <v>9.4600000000000009</v>
      </c>
      <c r="C243">
        <f>(B243-B242)/B242</f>
        <v>-1.3555787278414912E-2</v>
      </c>
      <c r="D243">
        <v>2.4491000000000001</v>
      </c>
      <c r="E243">
        <v>9.7876999999999992</v>
      </c>
      <c r="F243" s="15">
        <f>(((E243/100)+1)^(1/365)-1)</f>
        <v>2.558637274163722E-4</v>
      </c>
      <c r="G243" s="15">
        <f>1+F243</f>
        <v>1.0002558637274164</v>
      </c>
      <c r="H243">
        <f>C243-F243</f>
        <v>-1.3811651005831285E-2</v>
      </c>
      <c r="I243">
        <f>H243^2</f>
        <v>1.9076170350688034E-4</v>
      </c>
    </row>
    <row r="244" spans="1:9" ht="15.75" x14ac:dyDescent="0.25">
      <c r="A244" s="4">
        <v>41864</v>
      </c>
      <c r="B244">
        <v>9.35</v>
      </c>
      <c r="C244">
        <f>(B244-B243)/B243</f>
        <v>-1.1627906976744313E-2</v>
      </c>
      <c r="D244">
        <v>2.4165999999999999</v>
      </c>
      <c r="E244">
        <v>9.7666000000000004</v>
      </c>
      <c r="F244" s="15">
        <f>(((E244/100)+1)^(1/365)-1)</f>
        <v>2.5533699671553833E-4</v>
      </c>
      <c r="G244" s="15">
        <f>1+F244</f>
        <v>1.0002553369967155</v>
      </c>
      <c r="H244">
        <f>C244-F244</f>
        <v>-1.1883243973459851E-2</v>
      </c>
      <c r="I244">
        <f>H244^2</f>
        <v>1.4121148733276987E-4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4"/>
  <sheetViews>
    <sheetView topLeftCell="K106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42578125" customWidth="1"/>
    <col min="12" max="12" width="10.7109375" style="2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4" ht="15.75" thickBot="1" x14ac:dyDescent="0.3">
      <c r="A1" t="s">
        <v>76</v>
      </c>
      <c r="Q1" s="39"/>
      <c r="V1" t="s">
        <v>54</v>
      </c>
      <c r="W1" t="s">
        <v>68</v>
      </c>
      <c r="X1" t="s">
        <v>69</v>
      </c>
      <c r="Y1" t="s">
        <v>70</v>
      </c>
      <c r="Z1" t="s">
        <v>54</v>
      </c>
      <c r="AA1" t="s">
        <v>68</v>
      </c>
      <c r="AB1" t="s">
        <v>69</v>
      </c>
    </row>
    <row r="2" spans="1:34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64</v>
      </c>
      <c r="H2" t="s">
        <v>65</v>
      </c>
      <c r="I2" t="s">
        <v>35</v>
      </c>
      <c r="J2" t="s">
        <v>36</v>
      </c>
      <c r="K2" t="s">
        <v>62</v>
      </c>
      <c r="L2" s="29" t="s">
        <v>53</v>
      </c>
      <c r="M2" s="5" t="s">
        <v>45</v>
      </c>
      <c r="N2" s="7">
        <f>SUM(L4:L125)/(COUNT(F4:F125)-2)</f>
        <v>2.0118943958954967E-3</v>
      </c>
      <c r="O2" s="11" t="s">
        <v>63</v>
      </c>
      <c r="P2" s="7"/>
      <c r="Q2" s="40" t="s">
        <v>56</v>
      </c>
      <c r="R2" s="11" t="s">
        <v>57</v>
      </c>
      <c r="S2" s="11" t="s">
        <v>58</v>
      </c>
      <c r="T2" s="11" t="s">
        <v>59</v>
      </c>
      <c r="U2" s="11" t="s">
        <v>66</v>
      </c>
      <c r="V2" s="11" t="s">
        <v>60</v>
      </c>
      <c r="W2" s="11"/>
      <c r="X2" s="11"/>
      <c r="Y2" s="11"/>
      <c r="Z2" s="11" t="s">
        <v>61</v>
      </c>
      <c r="AA2" s="11"/>
    </row>
    <row r="3" spans="1:34" ht="15.75" x14ac:dyDescent="0.25">
      <c r="A3" s="43">
        <v>41514</v>
      </c>
      <c r="B3">
        <v>12.76</v>
      </c>
      <c r="C3">
        <v>0</v>
      </c>
      <c r="D3">
        <v>1.0529999999999999</v>
      </c>
      <c r="E3">
        <v>2.7652999999999999</v>
      </c>
      <c r="F3">
        <v>10.192600000000001</v>
      </c>
      <c r="G3">
        <f>F3+E3</f>
        <v>12.9579</v>
      </c>
      <c r="H3">
        <f>E3+D3*(G3-E3)</f>
        <v>13.4981078</v>
      </c>
      <c r="I3" s="15">
        <f>(((F3/100)+1)^(1/365)-1)</f>
        <v>2.6595195577638897E-4</v>
      </c>
      <c r="J3" s="15">
        <f>1+I3</f>
        <v>1.0002659519557764</v>
      </c>
      <c r="L3" s="29"/>
      <c r="M3" s="19" t="s">
        <v>46</v>
      </c>
      <c r="N3" s="7">
        <f>SQRT(N2)</f>
        <v>4.4854145804992168E-2</v>
      </c>
      <c r="O3" s="7"/>
      <c r="P3" s="7"/>
      <c r="Q3" s="7"/>
      <c r="R3" s="7"/>
      <c r="S3" s="7"/>
      <c r="T3" s="7"/>
      <c r="AG3" t="s">
        <v>28</v>
      </c>
      <c r="AH3">
        <f>1+I3</f>
        <v>1.0002659519557764</v>
      </c>
    </row>
    <row r="4" spans="1:34" ht="15.75" x14ac:dyDescent="0.25">
      <c r="A4" s="4">
        <v>41515</v>
      </c>
      <c r="B4">
        <v>12.4</v>
      </c>
      <c r="C4">
        <f>(B4-B3)/B3</f>
        <v>-2.8213166144200583E-2</v>
      </c>
      <c r="D4">
        <v>1.0522</v>
      </c>
      <c r="E4">
        <v>2.7617000000000003</v>
      </c>
      <c r="F4">
        <v>10.183199999999999</v>
      </c>
      <c r="G4">
        <f>F4+E4</f>
        <v>12.944900000000001</v>
      </c>
      <c r="H4">
        <f>E4+D4*(G4-E4)</f>
        <v>13.476463039999999</v>
      </c>
      <c r="I4" s="15">
        <f>(((F4/100)+1)^(1/365)-1)</f>
        <v>2.6571817084342086E-4</v>
      </c>
      <c r="J4" s="15">
        <f>1+I4</f>
        <v>1.0002657181708434</v>
      </c>
      <c r="K4">
        <f>C4-I4</f>
        <v>-2.8478884315044004E-2</v>
      </c>
      <c r="L4" s="29">
        <f>K4^2</f>
        <v>8.1104685182965938E-4</v>
      </c>
      <c r="M4" s="7"/>
      <c r="N4" s="7"/>
      <c r="O4" s="7">
        <f>C4/$N$3</f>
        <v>-0.62899795855794716</v>
      </c>
      <c r="P4" s="7"/>
      <c r="Q4" s="7">
        <f>O4</f>
        <v>-0.62899795855794716</v>
      </c>
      <c r="R4" s="7">
        <f>RANK(Q4,$Q$4:$Q$126)</f>
        <v>91</v>
      </c>
      <c r="S4" s="7">
        <f>O4</f>
        <v>-0.62899795855794716</v>
      </c>
      <c r="T4" s="7">
        <f>RANK(S4,$S$4:$S$126)</f>
        <v>91</v>
      </c>
      <c r="U4">
        <v>1</v>
      </c>
      <c r="V4">
        <f>R4/(COUNT($U$4:$U$126)+1)-0.5</f>
        <v>0.2338709677419355</v>
      </c>
      <c r="W4">
        <f>SUM($V$4:V4)/U4</f>
        <v>0.2338709677419355</v>
      </c>
      <c r="X4">
        <f>(U4/11)*W4^2</f>
        <v>4.9723299593226761E-3</v>
      </c>
      <c r="Z4">
        <f>T4/(COUNT($U$4:$U$126)+1)-0.5</f>
        <v>0.2338709677419355</v>
      </c>
      <c r="AA4">
        <f>SUM($Z$4:Z4)/U4</f>
        <v>0.2338709677419355</v>
      </c>
      <c r="AB4">
        <f>(U4/11)*AA4^2</f>
        <v>4.9723299593226761E-3</v>
      </c>
    </row>
    <row r="5" spans="1:34" ht="15.75" x14ac:dyDescent="0.25">
      <c r="A5" s="4">
        <v>41516</v>
      </c>
      <c r="B5">
        <v>12.48</v>
      </c>
      <c r="C5">
        <f>(B5-B4)/B4</f>
        <v>6.4516129032258117E-3</v>
      </c>
      <c r="D5">
        <v>1.0514000000000001</v>
      </c>
      <c r="E5">
        <v>2.7839</v>
      </c>
      <c r="F5">
        <v>10.1913</v>
      </c>
      <c r="G5">
        <f>F5+E5</f>
        <v>12.975200000000001</v>
      </c>
      <c r="H5">
        <f>E5+D5*(G5-E5)</f>
        <v>13.499032820000004</v>
      </c>
      <c r="I5" s="15">
        <f>(((F5/100)+1)^(1/365)-1)</f>
        <v>2.6591962500277511E-4</v>
      </c>
      <c r="J5" s="15">
        <f>1+I5</f>
        <v>1.0002659196250028</v>
      </c>
      <c r="K5">
        <f>C5-I5</f>
        <v>6.1856932782230365E-3</v>
      </c>
      <c r="L5" s="29">
        <f>K5^2</f>
        <v>3.8262801332253659E-5</v>
      </c>
      <c r="M5" s="7"/>
      <c r="N5" s="7"/>
      <c r="O5" s="7">
        <f>C5/$N$3</f>
        <v>0.14383537546952374</v>
      </c>
      <c r="P5" s="7"/>
      <c r="Q5" s="7">
        <f>O5</f>
        <v>0.14383537546952374</v>
      </c>
      <c r="R5" s="7">
        <f>RANK(Q5,$Q$4:$Q$126)</f>
        <v>48</v>
      </c>
      <c r="S5" s="7">
        <f>O5</f>
        <v>0.14383537546952374</v>
      </c>
      <c r="T5" s="7">
        <f>RANK(S5,$S$4:$S$126)</f>
        <v>48</v>
      </c>
      <c r="U5">
        <v>2</v>
      </c>
      <c r="V5">
        <f>R5/(COUNT($U$4:$U$126)+1)-0.5</f>
        <v>-0.11290322580645162</v>
      </c>
      <c r="W5">
        <f>SUM($V$4:V5)/U5</f>
        <v>6.0483870967741937E-2</v>
      </c>
      <c r="X5">
        <f>(U5/11)*W5^2</f>
        <v>6.6514520858953748E-4</v>
      </c>
      <c r="Z5">
        <f>T5/(COUNT($U$4:$U$126)+1)-0.5</f>
        <v>-0.11290322580645162</v>
      </c>
      <c r="AA5">
        <f>SUM($Z$4:Z5)/U5</f>
        <v>6.0483870967741937E-2</v>
      </c>
      <c r="AB5">
        <f>(U5/11)*AA5^2</f>
        <v>6.6514520858953748E-4</v>
      </c>
    </row>
    <row r="6" spans="1:34" ht="15.75" x14ac:dyDescent="0.25">
      <c r="A6" s="4">
        <v>41520</v>
      </c>
      <c r="B6">
        <v>12.72</v>
      </c>
      <c r="C6">
        <f>(B6-B5)/B5</f>
        <v>1.9230769230769246E-2</v>
      </c>
      <c r="D6">
        <v>1.0537000000000001</v>
      </c>
      <c r="E6">
        <v>2.8576000000000001</v>
      </c>
      <c r="F6">
        <v>10.192299999999999</v>
      </c>
      <c r="G6">
        <f>F6+E6</f>
        <v>13.049899999999999</v>
      </c>
      <c r="H6">
        <f>E6+D6*(G6-E6)</f>
        <v>13.59722651</v>
      </c>
      <c r="I6" s="15">
        <f>(((F6/100)+1)^(1/365)-1)</f>
        <v>2.6594449486250227E-4</v>
      </c>
      <c r="J6" s="15">
        <f>1+I6</f>
        <v>1.0002659444948625</v>
      </c>
      <c r="K6">
        <f>C6-I6</f>
        <v>1.8964824735906743E-2</v>
      </c>
      <c r="L6" s="29">
        <f>K6^2</f>
        <v>3.5966457726366026E-4</v>
      </c>
      <c r="M6" s="7"/>
      <c r="N6" s="7"/>
      <c r="O6" s="7">
        <f>C6/$N$3</f>
        <v>0.42874006149569577</v>
      </c>
      <c r="P6" s="7"/>
      <c r="Q6" s="7">
        <f>O6</f>
        <v>0.42874006149569577</v>
      </c>
      <c r="R6" s="7">
        <f>RANK(Q6,$Q$4:$Q$126)</f>
        <v>33</v>
      </c>
      <c r="S6" s="7">
        <f>O6</f>
        <v>0.42874006149569577</v>
      </c>
      <c r="T6" s="7">
        <f>RANK(S6,$S$4:$S$126)</f>
        <v>33</v>
      </c>
      <c r="U6">
        <v>3</v>
      </c>
      <c r="V6">
        <f>R6/(COUNT($U$4:$U$126)+1)-0.5</f>
        <v>-0.2338709677419355</v>
      </c>
      <c r="W6">
        <f>SUM($V$4:V6)/U6</f>
        <v>-3.7634408602150539E-2</v>
      </c>
      <c r="X6">
        <f>(U6/11)*W6^2</f>
        <v>3.8627692113644247E-4</v>
      </c>
      <c r="Z6">
        <f>T6/(COUNT($U$4:$U$126)+1)-0.5</f>
        <v>-0.2338709677419355</v>
      </c>
      <c r="AA6">
        <f>SUM($Z$4:Z6)/U6</f>
        <v>-3.7634408602150539E-2</v>
      </c>
      <c r="AB6">
        <f>(U6/11)*AA6^2</f>
        <v>3.8627692113644247E-4</v>
      </c>
    </row>
    <row r="7" spans="1:34" ht="15.75" x14ac:dyDescent="0.25">
      <c r="A7" s="4">
        <v>41521</v>
      </c>
      <c r="B7">
        <v>13.5</v>
      </c>
      <c r="C7">
        <f>(B7-B6)/B6</f>
        <v>6.1320754716981077E-2</v>
      </c>
      <c r="D7">
        <v>1.0619000000000001</v>
      </c>
      <c r="E7">
        <v>2.8965999999999998</v>
      </c>
      <c r="F7">
        <v>10.1477</v>
      </c>
      <c r="G7">
        <f>F7+E7</f>
        <v>13.0443</v>
      </c>
      <c r="H7">
        <f>E7+D7*(G7-E7)</f>
        <v>13.672442630000001</v>
      </c>
      <c r="I7" s="15">
        <f>(((F7/100)+1)^(1/365)-1)</f>
        <v>2.648350802219035E-4</v>
      </c>
      <c r="J7" s="15">
        <f>1+I7</f>
        <v>1.0002648350802219</v>
      </c>
      <c r="K7">
        <f>C7-I7</f>
        <v>6.1055919636759173E-2</v>
      </c>
      <c r="L7" s="29">
        <f>K7^2</f>
        <v>3.7278253226903945E-3</v>
      </c>
      <c r="M7" s="7"/>
      <c r="N7" s="7"/>
      <c r="O7" s="7">
        <f>C7/$N$3</f>
        <v>1.3671145357126879</v>
      </c>
      <c r="P7" s="7"/>
      <c r="Q7" s="7">
        <f>O7</f>
        <v>1.3671145357126879</v>
      </c>
      <c r="R7" s="7">
        <f>RANK(Q7,$Q$4:$Q$126)</f>
        <v>7</v>
      </c>
      <c r="S7" s="7">
        <f>O7</f>
        <v>1.3671145357126879</v>
      </c>
      <c r="T7" s="7">
        <f>RANK(S7,$S$4:$S$126)</f>
        <v>7</v>
      </c>
      <c r="U7">
        <v>4</v>
      </c>
      <c r="V7">
        <f>R7/(COUNT($U$4:$U$126)+1)-0.5</f>
        <v>-0.44354838709677419</v>
      </c>
      <c r="W7">
        <f>SUM($V$4:V7)/U7</f>
        <v>-0.13911290322580644</v>
      </c>
      <c r="X7">
        <f>(U7/11)*W7^2</f>
        <v>7.0372363068773054E-3</v>
      </c>
      <c r="Z7">
        <f>T7/(COUNT($U$4:$U$126)+1)-0.5</f>
        <v>-0.44354838709677419</v>
      </c>
      <c r="AA7">
        <f>SUM($Z$4:Z7)/U7</f>
        <v>-0.13911290322580644</v>
      </c>
      <c r="AB7">
        <f>(U7/11)*AA7^2</f>
        <v>7.0372363068773054E-3</v>
      </c>
    </row>
    <row r="8" spans="1:34" ht="15.75" x14ac:dyDescent="0.25">
      <c r="A8" s="4">
        <v>41522</v>
      </c>
      <c r="B8">
        <v>14.22</v>
      </c>
      <c r="C8">
        <f>(B8-B7)/B7</f>
        <v>5.3333333333333378E-2</v>
      </c>
      <c r="D8">
        <v>1.0624</v>
      </c>
      <c r="E8">
        <v>2.9937</v>
      </c>
      <c r="F8">
        <v>10.1401</v>
      </c>
      <c r="G8">
        <f>F8+E8</f>
        <v>13.133800000000001</v>
      </c>
      <c r="H8">
        <f>E8+D8*(G8-E8)</f>
        <v>13.766542240000001</v>
      </c>
      <c r="I8" s="15">
        <f>(((F8/100)+1)^(1/365)-1)</f>
        <v>2.6464598731501532E-4</v>
      </c>
      <c r="J8" s="15">
        <f>1+I8</f>
        <v>1.000264645987315</v>
      </c>
      <c r="K8">
        <f>C8-I8</f>
        <v>5.3068687346018363E-2</v>
      </c>
      <c r="L8" s="29">
        <f>K8^2</f>
        <v>2.8162855766294495E-3</v>
      </c>
      <c r="M8" s="7"/>
      <c r="N8" s="7"/>
      <c r="O8" s="7">
        <f>C8/$N$3</f>
        <v>1.1890391038813963</v>
      </c>
      <c r="P8" s="7"/>
      <c r="Q8" s="7">
        <f>O8</f>
        <v>1.1890391038813963</v>
      </c>
      <c r="R8" s="7">
        <f>RANK(Q8,$Q$4:$Q$126)</f>
        <v>10</v>
      </c>
      <c r="S8" s="7">
        <f>O8</f>
        <v>1.1890391038813963</v>
      </c>
      <c r="T8" s="7">
        <f>RANK(S8,$S$4:$S$126)</f>
        <v>11</v>
      </c>
      <c r="U8">
        <v>5</v>
      </c>
      <c r="V8">
        <f>R8/(COUNT($U$4:$U$126)+1)-0.5</f>
        <v>-0.41935483870967744</v>
      </c>
      <c r="W8">
        <f>SUM($V$4:V8)/U8</f>
        <v>-0.19516129032258064</v>
      </c>
      <c r="X8">
        <f>(U8/11)*W8^2</f>
        <v>1.7312695109261186E-2</v>
      </c>
      <c r="Z8">
        <f>T8/(COUNT($U$4:$U$126)+1)-0.5</f>
        <v>-0.41129032258064513</v>
      </c>
      <c r="AA8">
        <f>SUM($Z$4:Z8)/U8</f>
        <v>-0.19354838709677419</v>
      </c>
      <c r="AB8">
        <f>(U8/11)*AA8^2</f>
        <v>1.7027717339892157E-2</v>
      </c>
    </row>
    <row r="9" spans="1:34" ht="15.75" x14ac:dyDescent="0.25">
      <c r="A9" s="4">
        <v>41523</v>
      </c>
      <c r="B9">
        <v>14.27</v>
      </c>
      <c r="C9">
        <f>(B9-B8)/B8</f>
        <v>3.5161744022502764E-3</v>
      </c>
      <c r="D9">
        <v>1.0623</v>
      </c>
      <c r="E9">
        <v>2.9342000000000001</v>
      </c>
      <c r="F9">
        <v>10.130000000000001</v>
      </c>
      <c r="G9">
        <f>F9+E9</f>
        <v>13.064200000000001</v>
      </c>
      <c r="H9">
        <f>E9+D9*(G9-E9)</f>
        <v>13.695299000000002</v>
      </c>
      <c r="I9" s="15">
        <f>(((F9/100)+1)^(1/365)-1)</f>
        <v>2.6439467265637617E-4</v>
      </c>
      <c r="J9" s="15">
        <f>1+I9</f>
        <v>1.0002643946726564</v>
      </c>
      <c r="K9">
        <f>C9-I9</f>
        <v>3.2517797295939003E-3</v>
      </c>
      <c r="L9" s="29">
        <f>K9^2</f>
        <v>1.0574071409797779E-5</v>
      </c>
      <c r="M9" s="7"/>
      <c r="N9" s="7"/>
      <c r="O9" s="7">
        <f>C9/$N$3</f>
        <v>7.8391291131419433E-2</v>
      </c>
      <c r="P9" s="7"/>
      <c r="Q9" s="7">
        <f>O9</f>
        <v>7.8391291131419433E-2</v>
      </c>
      <c r="R9" s="7">
        <f>RANK(Q9,$Q$4:$Q$126)</f>
        <v>53</v>
      </c>
      <c r="S9" s="7">
        <f>O9</f>
        <v>7.8391291131419433E-2</v>
      </c>
      <c r="T9" s="7">
        <f>RANK(S9,$S$4:$S$126)</f>
        <v>53</v>
      </c>
      <c r="U9">
        <v>6</v>
      </c>
      <c r="V9">
        <f>R9/(COUNT($U$4:$U$126)+1)-0.5</f>
        <v>-7.2580645161290314E-2</v>
      </c>
      <c r="W9">
        <f>SUM($V$4:V9)/U9</f>
        <v>-0.17473118279569891</v>
      </c>
      <c r="X9">
        <f>(U9/11)*W9^2</f>
        <v>1.6653265222463971E-2</v>
      </c>
      <c r="Z9">
        <f>T9/(COUNT($U$4:$U$126)+1)-0.5</f>
        <v>-7.2580645161290314E-2</v>
      </c>
      <c r="AA9">
        <f>SUM($Z$4:Z9)/U9</f>
        <v>-0.17338709677419353</v>
      </c>
      <c r="AB9">
        <f>(U9/11)*AA9^2</f>
        <v>1.6398046542427391E-2</v>
      </c>
    </row>
    <row r="10" spans="1:34" ht="15.75" x14ac:dyDescent="0.25">
      <c r="A10" s="4">
        <v>41526</v>
      </c>
      <c r="B10">
        <v>14.47</v>
      </c>
      <c r="C10">
        <f>(B10-B9)/B9</f>
        <v>1.4015416958654594E-2</v>
      </c>
      <c r="D10">
        <v>1.0606</v>
      </c>
      <c r="E10">
        <v>2.9119999999999999</v>
      </c>
      <c r="F10">
        <v>10.1051</v>
      </c>
      <c r="G10">
        <f>F10+E10</f>
        <v>13.017099999999999</v>
      </c>
      <c r="H10">
        <f>E10+D10*(G10-E10)</f>
        <v>13.629469060000002</v>
      </c>
      <c r="I10" s="15">
        <f>(((F10/100)+1)^(1/365)-1)</f>
        <v>2.6377499673713167E-4</v>
      </c>
      <c r="J10" s="15">
        <f>1+I10</f>
        <v>1.0002637749967371</v>
      </c>
      <c r="K10">
        <f>C10-I10</f>
        <v>1.3751641961917463E-2</v>
      </c>
      <c r="L10" s="29">
        <f>K10^2</f>
        <v>1.8910765664876915E-4</v>
      </c>
      <c r="M10" s="7"/>
      <c r="N10" s="7"/>
      <c r="O10" s="7">
        <f>C10/$N$3</f>
        <v>0.3124664778945519</v>
      </c>
      <c r="P10" s="7"/>
      <c r="Q10" s="7">
        <f>O10</f>
        <v>0.3124664778945519</v>
      </c>
      <c r="R10" s="7">
        <f>RANK(Q10,$Q$4:$Q$126)</f>
        <v>37</v>
      </c>
      <c r="S10" s="7">
        <f>O10</f>
        <v>0.3124664778945519</v>
      </c>
      <c r="T10" s="7">
        <f>RANK(S10,$S$4:$S$126)</f>
        <v>37</v>
      </c>
      <c r="U10">
        <v>7</v>
      </c>
      <c r="V10">
        <f>R10/(COUNT($U$4:$U$126)+1)-0.5</f>
        <v>-0.20161290322580644</v>
      </c>
      <c r="W10">
        <f>SUM($V$4:V10)/U10</f>
        <v>-0.17857142857142858</v>
      </c>
      <c r="X10">
        <f>(U10/11)*W10^2</f>
        <v>2.0292207792207792E-2</v>
      </c>
      <c r="Z10">
        <f>T10/(COUNT($U$4:$U$126)+1)-0.5</f>
        <v>-0.20161290322580644</v>
      </c>
      <c r="AA10">
        <f>SUM($Z$4:Z10)/U10</f>
        <v>-0.17741935483870969</v>
      </c>
      <c r="AB10">
        <f>(U10/11)*AA10^2</f>
        <v>2.0031217481789806E-2</v>
      </c>
    </row>
    <row r="11" spans="1:34" ht="15.75" x14ac:dyDescent="0.25">
      <c r="A11" s="4">
        <v>41527</v>
      </c>
      <c r="B11">
        <v>14.24</v>
      </c>
      <c r="C11">
        <f>(B11-B10)/B10</f>
        <v>-1.5894955079474804E-2</v>
      </c>
      <c r="D11">
        <v>1.0559000000000001</v>
      </c>
      <c r="E11">
        <v>2.9643000000000002</v>
      </c>
      <c r="F11">
        <v>10.075200000000001</v>
      </c>
      <c r="G11">
        <f>F11+E11</f>
        <v>13.0395</v>
      </c>
      <c r="H11">
        <f>E11+D11*(G11-E11)</f>
        <v>13.602703680000001</v>
      </c>
      <c r="I11" s="15">
        <f>(((F11/100)+1)^(1/365)-1)</f>
        <v>2.6303070320943256E-4</v>
      </c>
      <c r="J11" s="15">
        <f>1+I11</f>
        <v>1.0002630307032094</v>
      </c>
      <c r="K11">
        <f>C11-I11</f>
        <v>-1.6157985782684237E-2</v>
      </c>
      <c r="L11" s="29">
        <f>K11^2</f>
        <v>2.6108050455342591E-4</v>
      </c>
      <c r="M11" s="7"/>
      <c r="N11" s="7"/>
      <c r="O11" s="7">
        <f>C11/$N$3</f>
        <v>-0.35436980894875786</v>
      </c>
      <c r="P11" s="7"/>
      <c r="Q11" s="7">
        <f>O11</f>
        <v>-0.35436980894875786</v>
      </c>
      <c r="R11" s="7">
        <f>RANK(Q11,$Q$4:$Q$126)</f>
        <v>77</v>
      </c>
      <c r="S11" s="7">
        <f>O11</f>
        <v>-0.35436980894875786</v>
      </c>
      <c r="T11" s="7">
        <f>RANK(S11,$S$4:$S$126)</f>
        <v>77</v>
      </c>
      <c r="U11">
        <v>8</v>
      </c>
      <c r="V11">
        <f>R11/(COUNT($U$4:$U$126)+1)-0.5</f>
        <v>0.12096774193548387</v>
      </c>
      <c r="W11">
        <f>SUM($V$4:V11)/U11</f>
        <v>-0.1411290322580645</v>
      </c>
      <c r="X11">
        <f>(U11/11)*W11^2</f>
        <v>1.4485384542616591E-2</v>
      </c>
      <c r="Z11">
        <f>T11/(COUNT($U$4:$U$126)+1)-0.5</f>
        <v>0.12096774193548387</v>
      </c>
      <c r="AA11">
        <f>SUM($Z$4:Z11)/U11</f>
        <v>-0.1401209677419355</v>
      </c>
      <c r="AB11">
        <f>(U11/11)*AA11^2</f>
        <v>1.427918952795384E-2</v>
      </c>
    </row>
    <row r="12" spans="1:34" ht="15.75" x14ac:dyDescent="0.25">
      <c r="A12" s="4">
        <v>41528</v>
      </c>
      <c r="B12">
        <v>13.94</v>
      </c>
      <c r="C12">
        <f>(B12-B11)/B11</f>
        <v>-2.1067415730337127E-2</v>
      </c>
      <c r="D12">
        <v>1.0548</v>
      </c>
      <c r="E12">
        <v>2.9121999999999999</v>
      </c>
      <c r="F12">
        <v>10.0655</v>
      </c>
      <c r="G12">
        <f>F12+E12</f>
        <v>12.9777</v>
      </c>
      <c r="H12">
        <f>E12+D12*(G12-E12)</f>
        <v>13.5292894</v>
      </c>
      <c r="I12" s="15">
        <f>(((F12/100)+1)^(1/365)-1)</f>
        <v>2.627892001216825E-4</v>
      </c>
      <c r="J12" s="15">
        <f>1+I12</f>
        <v>1.0002627892001217</v>
      </c>
      <c r="K12">
        <f>C12-I12</f>
        <v>-2.1330204930458809E-2</v>
      </c>
      <c r="L12" s="29">
        <f>K12^2</f>
        <v>4.5497764237536928E-4</v>
      </c>
      <c r="M12" s="7"/>
      <c r="N12" s="7"/>
      <c r="O12" s="7">
        <f>C12/$N$3</f>
        <v>-0.46968714602056627</v>
      </c>
      <c r="P12" s="7"/>
      <c r="Q12" s="7">
        <f>O12</f>
        <v>-0.46968714602056627</v>
      </c>
      <c r="R12" s="7">
        <f>RANK(Q12,$Q$4:$Q$126)</f>
        <v>85</v>
      </c>
      <c r="S12" s="7">
        <f>O12</f>
        <v>-0.46968714602056627</v>
      </c>
      <c r="T12" s="7">
        <f>RANK(S12,$S$4:$S$126)</f>
        <v>85</v>
      </c>
      <c r="U12">
        <v>9</v>
      </c>
      <c r="V12">
        <f>R12/(COUNT($U$4:$U$126)+1)-0.5</f>
        <v>0.18548387096774188</v>
      </c>
      <c r="W12">
        <f>SUM($V$4:V12)/U12</f>
        <v>-0.10483870967741934</v>
      </c>
      <c r="X12">
        <f>(U12/11)*W12^2</f>
        <v>8.9927632201305448E-3</v>
      </c>
      <c r="Z12">
        <f>T12/(COUNT($U$4:$U$126)+1)-0.5</f>
        <v>0.18548387096774188</v>
      </c>
      <c r="AA12">
        <f>SUM($Z$4:Z12)/U12</f>
        <v>-0.10394265232974913</v>
      </c>
      <c r="AB12">
        <f>(U12/11)*AA12^2</f>
        <v>8.8396977054625379E-3</v>
      </c>
    </row>
    <row r="13" spans="1:34" ht="15.75" x14ac:dyDescent="0.25">
      <c r="A13" s="4">
        <v>41529</v>
      </c>
      <c r="B13">
        <v>13.91</v>
      </c>
      <c r="C13">
        <f>(B13-B12)/B12</f>
        <v>-2.1520803443328095E-3</v>
      </c>
      <c r="D13">
        <v>1.0545</v>
      </c>
      <c r="E13">
        <v>2.9095</v>
      </c>
      <c r="F13">
        <v>10.082000000000001</v>
      </c>
      <c r="G13">
        <f>F13+E13</f>
        <v>12.9915</v>
      </c>
      <c r="H13">
        <f>E13+D13*(G13-E13)</f>
        <v>13.540969</v>
      </c>
      <c r="I13" s="15">
        <f>(((F13/100)+1)^(1/365)-1)</f>
        <v>2.631999916893335E-4</v>
      </c>
      <c r="J13" s="15">
        <f>1+I13</f>
        <v>1.0002631999916893</v>
      </c>
      <c r="K13">
        <f>C13-I13</f>
        <v>-2.415280336022143E-3</v>
      </c>
      <c r="L13" s="29">
        <f>K13^2</f>
        <v>5.833579101575236E-6</v>
      </c>
      <c r="M13" s="7"/>
      <c r="N13" s="7"/>
      <c r="O13" s="7">
        <f>C13/$N$3</f>
        <v>-4.7979519076992154E-2</v>
      </c>
      <c r="P13" s="7"/>
      <c r="Q13" s="7">
        <f>O13</f>
        <v>-4.7979519076992154E-2</v>
      </c>
      <c r="R13" s="7">
        <f>RANK(Q13,$Q$4:$Q$126)</f>
        <v>60</v>
      </c>
      <c r="S13" s="7">
        <f>O13</f>
        <v>-4.7979519076992154E-2</v>
      </c>
      <c r="T13" s="7">
        <f>RANK(S13,$S$4:$S$126)</f>
        <v>60</v>
      </c>
      <c r="U13">
        <v>10</v>
      </c>
      <c r="V13">
        <f>R13/(COUNT($U$4:$U$126)+1)-0.5</f>
        <v>-1.6129032258064502E-2</v>
      </c>
      <c r="W13">
        <f>SUM($V$4:V13)/U13</f>
        <v>-9.5967741935483866E-2</v>
      </c>
      <c r="X13">
        <f>(U13/11)*W13^2</f>
        <v>8.3725522656323895E-3</v>
      </c>
      <c r="Z13">
        <f>T13/(COUNT($U$4:$U$126)+1)-0.5</f>
        <v>-1.6129032258064502E-2</v>
      </c>
      <c r="AA13">
        <f>SUM($Z$4:Z13)/U13</f>
        <v>-9.5161290322580666E-2</v>
      </c>
      <c r="AB13">
        <f>(U13/11)*AA13^2</f>
        <v>8.2324283416895325E-3</v>
      </c>
    </row>
    <row r="14" spans="1:34" ht="15.75" x14ac:dyDescent="0.25">
      <c r="A14" s="4">
        <v>41530</v>
      </c>
      <c r="B14">
        <v>13.82</v>
      </c>
      <c r="C14">
        <f>(B14-B13)/B13</f>
        <v>-6.4701653486700112E-3</v>
      </c>
      <c r="D14">
        <v>1.0528</v>
      </c>
      <c r="E14">
        <v>2.8845999999999998</v>
      </c>
      <c r="F14">
        <v>10.0589</v>
      </c>
      <c r="G14">
        <f>F14+E14</f>
        <v>12.9435</v>
      </c>
      <c r="H14">
        <f>E14+D14*(G14-E14)</f>
        <v>13.474609920000002</v>
      </c>
      <c r="I14" s="15">
        <f>(((F14/100)+1)^(1/365)-1)</f>
        <v>2.6262486629846649E-4</v>
      </c>
      <c r="J14" s="15">
        <f>1+I14</f>
        <v>1.0002626248662985</v>
      </c>
      <c r="K14">
        <f>C14-I14</f>
        <v>-6.7327902149684777E-3</v>
      </c>
      <c r="L14" s="29">
        <f>K14^2</f>
        <v>4.5330464078775281E-5</v>
      </c>
      <c r="M14" s="7"/>
      <c r="N14" s="7"/>
      <c r="O14" s="7">
        <f>C14/$N$3</f>
        <v>-0.14424899265275712</v>
      </c>
      <c r="P14" s="7"/>
      <c r="Q14" s="7">
        <f>O14</f>
        <v>-0.14424899265275712</v>
      </c>
      <c r="R14" s="7">
        <f>RANK(Q14,$Q$4:$Q$126)</f>
        <v>68</v>
      </c>
      <c r="S14" s="7">
        <f>O14</f>
        <v>-0.14424899265275712</v>
      </c>
      <c r="T14" s="7">
        <f>RANK(S14,$S$4:$S$126)</f>
        <v>68</v>
      </c>
      <c r="U14">
        <v>11</v>
      </c>
      <c r="V14">
        <f>R14/(COUNT($U$4:$U$126)+1)-0.5</f>
        <v>4.8387096774193505E-2</v>
      </c>
      <c r="W14">
        <f>SUM($V$4:V14)/U14</f>
        <v>-8.2844574780058647E-2</v>
      </c>
      <c r="X14">
        <f>(U14/11)*W14^2</f>
        <v>6.8632235704887291E-3</v>
      </c>
      <c r="Z14">
        <f>T14/(COUNT($U$4:$U$126)+1)-0.5</f>
        <v>4.8387096774193505E-2</v>
      </c>
      <c r="AA14">
        <f>SUM($Z$4:Z14)/U14</f>
        <v>-8.2111436950146652E-2</v>
      </c>
      <c r="AB14">
        <f>(U14/11)*AA14^2</f>
        <v>6.7422880780179089E-3</v>
      </c>
    </row>
    <row r="15" spans="1:34" ht="15.75" x14ac:dyDescent="0.25">
      <c r="A15" s="4">
        <v>41533</v>
      </c>
      <c r="B15">
        <v>13.64</v>
      </c>
      <c r="C15">
        <f>(B15-B14)/B14</f>
        <v>-1.3024602026049183E-2</v>
      </c>
      <c r="D15">
        <v>1.0468</v>
      </c>
      <c r="E15">
        <v>2.8643000000000001</v>
      </c>
      <c r="F15">
        <v>10.0152</v>
      </c>
      <c r="G15">
        <f>F15+E15</f>
        <v>12.8795</v>
      </c>
      <c r="H15">
        <f>E15+D15*(G15-E15)</f>
        <v>13.348211360000001</v>
      </c>
      <c r="I15" s="15">
        <f>(((F15/100)+1)^(1/365)-1)</f>
        <v>2.6153652917160208E-4</v>
      </c>
      <c r="J15" s="15">
        <f>1+I15</f>
        <v>1.0002615365291716</v>
      </c>
      <c r="K15">
        <f>C15-I15</f>
        <v>-1.3286138555220785E-2</v>
      </c>
      <c r="L15" s="29">
        <f>K15^2</f>
        <v>1.7652147770852425E-4</v>
      </c>
      <c r="M15" s="7"/>
      <c r="N15" s="7"/>
      <c r="O15" s="7">
        <f>C15/$N$3</f>
        <v>-0.29037677102747489</v>
      </c>
      <c r="P15" s="7"/>
      <c r="Q15" s="7">
        <f>O15</f>
        <v>-0.29037677102747489</v>
      </c>
      <c r="R15" s="7">
        <f>RANK(Q15,$Q$4:$Q$126)</f>
        <v>71</v>
      </c>
      <c r="S15" s="7">
        <f>O15</f>
        <v>-0.29037677102747489</v>
      </c>
      <c r="T15" s="7">
        <f>RANK(S15,$S$4:$S$126)</f>
        <v>71</v>
      </c>
      <c r="U15">
        <v>12</v>
      </c>
      <c r="V15">
        <f>R15/(COUNT($U$4:$U$126)+1)-0.5</f>
        <v>7.2580645161290369E-2</v>
      </c>
      <c r="W15">
        <f>SUM($V$4:V15)/U15</f>
        <v>-6.9892473118279563E-2</v>
      </c>
      <c r="X15">
        <f>(U15/11)*W15^2</f>
        <v>5.3290448711884701E-3</v>
      </c>
      <c r="Z15">
        <f>T15/(COUNT($U$4:$U$126)+1)-0.5</f>
        <v>7.2580645161290369E-2</v>
      </c>
      <c r="AA15">
        <f>SUM($Z$4:Z15)/U15</f>
        <v>-6.922043010752689E-2</v>
      </c>
      <c r="AB15">
        <f>(U15/11)*AA15^2</f>
        <v>5.2270559392047439E-3</v>
      </c>
    </row>
    <row r="16" spans="1:34" ht="15.75" x14ac:dyDescent="0.25">
      <c r="A16" s="4">
        <v>41534</v>
      </c>
      <c r="B16">
        <v>13.74</v>
      </c>
      <c r="C16">
        <f>(B16-B15)/B15</f>
        <v>7.3313782991202081E-3</v>
      </c>
      <c r="D16">
        <v>1.0452999999999999</v>
      </c>
      <c r="E16">
        <v>2.8468</v>
      </c>
      <c r="F16">
        <v>9.9917999999999996</v>
      </c>
      <c r="G16">
        <f>F16+E16</f>
        <v>12.8386</v>
      </c>
      <c r="H16">
        <f>E16+D16*(G16-E16)</f>
        <v>13.291228539999999</v>
      </c>
      <c r="I16" s="15">
        <f>(((F16/100)+1)^(1/365)-1)</f>
        <v>2.6095358101452248E-4</v>
      </c>
      <c r="J16" s="15">
        <f>1+I16</f>
        <v>1.0002609535810145</v>
      </c>
      <c r="K16">
        <f>C16-I16</f>
        <v>7.0704247181056857E-3</v>
      </c>
      <c r="L16" s="29">
        <f>K16^2</f>
        <v>4.9990905694399863E-5</v>
      </c>
      <c r="M16" s="7"/>
      <c r="N16" s="7"/>
      <c r="O16" s="7">
        <f>C16/$N$3</f>
        <v>0.16344929030627625</v>
      </c>
      <c r="P16" s="7"/>
      <c r="Q16" s="7">
        <f>O16</f>
        <v>0.16344929030627625</v>
      </c>
      <c r="R16" s="7">
        <f>RANK(Q16,$Q$4:$Q$126)</f>
        <v>46</v>
      </c>
      <c r="S16" s="7">
        <f>O16</f>
        <v>0.16344929030627625</v>
      </c>
      <c r="T16" s="7">
        <f>RANK(S16,$S$4:$S$126)</f>
        <v>46</v>
      </c>
      <c r="U16">
        <v>13</v>
      </c>
      <c r="V16">
        <f>R16/(COUNT($U$4:$U$126)+1)-0.5</f>
        <v>-0.12903225806451613</v>
      </c>
      <c r="W16">
        <f>SUM($V$4:V16)/U16</f>
        <v>-7.4441687344913146E-2</v>
      </c>
      <c r="X16">
        <f>(U16/11)*W16^2</f>
        <v>6.5491220538046752E-3</v>
      </c>
      <c r="Z16">
        <f>T16/(COUNT($U$4:$U$126)+1)-0.5</f>
        <v>-0.12903225806451613</v>
      </c>
      <c r="AA16">
        <f>SUM($Z$4:Z16)/U16</f>
        <v>-7.3821339950372225E-2</v>
      </c>
      <c r="AB16">
        <f>(U16/11)*AA16^2</f>
        <v>6.4404248197172265E-3</v>
      </c>
    </row>
    <row r="17" spans="1:28" ht="15.75" x14ac:dyDescent="0.25">
      <c r="A17" s="4">
        <v>41535</v>
      </c>
      <c r="B17">
        <v>13.45</v>
      </c>
      <c r="C17">
        <f>(B17-B16)/B16</f>
        <v>-2.1106259097525538E-2</v>
      </c>
      <c r="D17">
        <v>1.0375000000000001</v>
      </c>
      <c r="E17">
        <v>2.6878000000000002</v>
      </c>
      <c r="F17">
        <v>9.9235000000000007</v>
      </c>
      <c r="G17">
        <f>F17+E17</f>
        <v>12.6113</v>
      </c>
      <c r="H17">
        <f>E17+D17*(G17-E17)</f>
        <v>12.983431250000002</v>
      </c>
      <c r="I17" s="15">
        <f>(((F17/100)+1)^(1/365)-1)</f>
        <v>2.5925136234294932E-4</v>
      </c>
      <c r="J17" s="15">
        <f>1+I17</f>
        <v>1.0002592513623429</v>
      </c>
      <c r="K17">
        <f>C17-I17</f>
        <v>-2.1365510459868488E-2</v>
      </c>
      <c r="L17" s="29">
        <f>K17^2</f>
        <v>4.5648503721074974E-4</v>
      </c>
      <c r="M17" s="7"/>
      <c r="N17" s="7"/>
      <c r="O17" s="7">
        <f>C17/$N$3</f>
        <v>-0.47055313881769339</v>
      </c>
      <c r="P17" s="7"/>
      <c r="Q17" s="7">
        <f>O17</f>
        <v>-0.47055313881769339</v>
      </c>
      <c r="R17" s="7">
        <f>RANK(Q17,$Q$4:$Q$126)</f>
        <v>86</v>
      </c>
      <c r="S17" s="7">
        <f>O17</f>
        <v>-0.47055313881769339</v>
      </c>
      <c r="T17" s="7">
        <f>RANK(S17,$S$4:$S$126)</f>
        <v>86</v>
      </c>
      <c r="U17">
        <v>14</v>
      </c>
      <c r="V17">
        <f>R17/(COUNT($U$4:$U$126)+1)-0.5</f>
        <v>0.19354838709677424</v>
      </c>
      <c r="W17">
        <f>SUM($V$4:V17)/U17</f>
        <v>-5.5299539170506902E-2</v>
      </c>
      <c r="X17">
        <f>(U17/11)*W17^2</f>
        <v>3.8920496776896347E-3</v>
      </c>
      <c r="Z17">
        <f>T17/(COUNT($U$4:$U$126)+1)-0.5</f>
        <v>0.19354838709677424</v>
      </c>
      <c r="AA17">
        <f>SUM($Z$4:Z17)/U17</f>
        <v>-5.4723502304147471E-2</v>
      </c>
      <c r="AB17">
        <f>(U17/11)*AA17^2</f>
        <v>3.8113876238225881E-3</v>
      </c>
    </row>
    <row r="18" spans="1:28" ht="15.75" x14ac:dyDescent="0.25">
      <c r="A18" s="4">
        <v>41536</v>
      </c>
      <c r="B18">
        <v>13.14</v>
      </c>
      <c r="C18">
        <f>(B18-B17)/B17</f>
        <v>-2.3048327137546374E-2</v>
      </c>
      <c r="D18">
        <v>1.0385</v>
      </c>
      <c r="E18">
        <v>2.7519</v>
      </c>
      <c r="F18">
        <v>9.9284999999999997</v>
      </c>
      <c r="G18">
        <f>F18+E18</f>
        <v>12.680399999999999</v>
      </c>
      <c r="H18">
        <f>E18+D18*(G18-E18)</f>
        <v>13.062647249999998</v>
      </c>
      <c r="I18" s="15">
        <f>(((F18/100)+1)^(1/365)-1)</f>
        <v>2.5937601149217393E-4</v>
      </c>
      <c r="J18" s="15">
        <f>1+I18</f>
        <v>1.0002593760114922</v>
      </c>
      <c r="K18">
        <f>C18-I18</f>
        <v>-2.3307703149038548E-2</v>
      </c>
      <c r="L18" s="29">
        <f>K18^2</f>
        <v>5.4324902608370149E-4</v>
      </c>
      <c r="M18" s="7"/>
      <c r="N18" s="7"/>
      <c r="O18" s="7">
        <f>C18/$N$3</f>
        <v>-0.51385054210487602</v>
      </c>
      <c r="P18" s="7"/>
      <c r="Q18" s="7">
        <f>O18</f>
        <v>-0.51385054210487602</v>
      </c>
      <c r="R18" s="7">
        <f>RANK(Q18,$Q$4:$Q$126)</f>
        <v>88</v>
      </c>
      <c r="S18" s="7">
        <f>O18</f>
        <v>-0.51385054210487602</v>
      </c>
      <c r="T18" s="7">
        <f>RANK(S18,$S$4:$S$126)</f>
        <v>88</v>
      </c>
      <c r="U18">
        <v>15</v>
      </c>
      <c r="V18">
        <f>R18/(COUNT($U$4:$U$126)+1)-0.5</f>
        <v>0.20967741935483875</v>
      </c>
      <c r="W18">
        <f>SUM($V$4:V18)/U18</f>
        <v>-3.7634408602150525E-2</v>
      </c>
      <c r="X18">
        <f>(U18/11)*W18^2</f>
        <v>1.9313846056822107E-3</v>
      </c>
      <c r="Z18">
        <f>T18/(COUNT($U$4:$U$126)+1)-0.5</f>
        <v>0.20967741935483875</v>
      </c>
      <c r="AA18">
        <f>SUM($Z$4:Z18)/U18</f>
        <v>-3.7096774193548392E-2</v>
      </c>
      <c r="AB18">
        <f>(U18/11)*AA18^2</f>
        <v>1.8765963485006152E-3</v>
      </c>
    </row>
    <row r="19" spans="1:28" ht="15.75" x14ac:dyDescent="0.25">
      <c r="A19" s="4">
        <v>41537</v>
      </c>
      <c r="B19">
        <v>12.96</v>
      </c>
      <c r="C19">
        <f>(B19-B18)/B18</f>
        <v>-1.369863013698628E-2</v>
      </c>
      <c r="D19">
        <v>1.0387</v>
      </c>
      <c r="E19">
        <v>2.7336999999999998</v>
      </c>
      <c r="F19">
        <v>9.9649000000000001</v>
      </c>
      <c r="G19">
        <f>F19+E19</f>
        <v>12.698599999999999</v>
      </c>
      <c r="H19">
        <f>E19+D19*(G19-E19)</f>
        <v>13.084241630000001</v>
      </c>
      <c r="I19" s="15">
        <f>(((F19/100)+1)^(1/365)-1)</f>
        <v>2.6028328692739855E-4</v>
      </c>
      <c r="J19" s="15">
        <f>1+I19</f>
        <v>1.0002602832869274</v>
      </c>
      <c r="K19">
        <f>C19-I19</f>
        <v>-1.3958913423913678E-2</v>
      </c>
      <c r="L19" s="29">
        <f>K19^2</f>
        <v>1.9485126397631748E-4</v>
      </c>
      <c r="M19" s="7"/>
      <c r="N19" s="7"/>
      <c r="O19" s="7">
        <f>C19/$N$3</f>
        <v>-0.30540387942159075</v>
      </c>
      <c r="P19" s="7"/>
      <c r="Q19" s="7">
        <f>O19</f>
        <v>-0.30540387942159075</v>
      </c>
      <c r="R19" s="7">
        <f>RANK(Q19,$Q$4:$Q$126)</f>
        <v>73</v>
      </c>
      <c r="S19" s="7">
        <f>O19</f>
        <v>-0.30540387942159075</v>
      </c>
      <c r="T19" s="7">
        <f>RANK(S19,$S$4:$S$126)</f>
        <v>73</v>
      </c>
      <c r="U19">
        <v>16</v>
      </c>
      <c r="V19">
        <f>R19/(COUNT($U$4:$U$126)+1)-0.5</f>
        <v>8.8709677419354871E-2</v>
      </c>
      <c r="W19">
        <f>SUM($V$4:V19)/U19</f>
        <v>-2.9737903225806439E-2</v>
      </c>
      <c r="X19">
        <f>(U19/11)*W19^2</f>
        <v>1.2863169283889877E-3</v>
      </c>
      <c r="Z19">
        <f>T19/(COUNT($U$4:$U$126)+1)-0.5</f>
        <v>8.8709677419354871E-2</v>
      </c>
      <c r="AA19">
        <f>SUM($Z$4:Z19)/U19</f>
        <v>-2.9233870967741937E-2</v>
      </c>
      <c r="AB19">
        <f>(U19/11)*AA19^2</f>
        <v>1.243082489830669E-3</v>
      </c>
    </row>
    <row r="20" spans="1:28" ht="15.75" x14ac:dyDescent="0.25">
      <c r="A20" s="4">
        <v>41540</v>
      </c>
      <c r="B20">
        <v>12.36</v>
      </c>
      <c r="C20">
        <f>(B20-B19)/B19</f>
        <v>-4.6296296296296405E-2</v>
      </c>
      <c r="D20">
        <v>1.0467</v>
      </c>
      <c r="E20">
        <v>2.6999</v>
      </c>
      <c r="F20">
        <v>10.001099999999999</v>
      </c>
      <c r="G20">
        <f>F20+E20</f>
        <v>12.700999999999999</v>
      </c>
      <c r="H20">
        <f>E20+D20*(G20-E20)</f>
        <v>13.168051369999999</v>
      </c>
      <c r="I20" s="15">
        <f>(((F20/100)+1)^(1/365)-1)</f>
        <v>2.6118528034646538E-4</v>
      </c>
      <c r="J20" s="15">
        <f>1+I20</f>
        <v>1.0002611852803465</v>
      </c>
      <c r="K20">
        <f>C20-I20</f>
        <v>-4.655748157664287E-2</v>
      </c>
      <c r="L20" s="29">
        <f>K20^2</f>
        <v>2.1675990907594404E-3</v>
      </c>
      <c r="M20" s="7"/>
      <c r="N20" s="7"/>
      <c r="O20" s="7">
        <f>C20/$N$3</f>
        <v>-1.032151999897047</v>
      </c>
      <c r="P20" s="7"/>
      <c r="Q20" s="7">
        <f>O20</f>
        <v>-1.032151999897047</v>
      </c>
      <c r="R20" s="7">
        <f>RANK(Q20,$Q$4:$Q$126)</f>
        <v>106</v>
      </c>
      <c r="S20" s="7">
        <f>O20</f>
        <v>-1.032151999897047</v>
      </c>
      <c r="T20" s="7">
        <f>RANK(S20,$S$4:$S$126)</f>
        <v>106</v>
      </c>
      <c r="U20">
        <v>17</v>
      </c>
      <c r="V20">
        <f>R20/(COUNT($U$4:$U$126)+1)-0.5</f>
        <v>0.35483870967741937</v>
      </c>
      <c r="W20">
        <f>SUM($V$4:V20)/U20</f>
        <v>-7.1157495256166858E-3</v>
      </c>
      <c r="X20">
        <f>(U20/11)*W20^2</f>
        <v>7.8252377481121768E-5</v>
      </c>
      <c r="Z20">
        <f>T20/(COUNT($U$4:$U$126)+1)-0.5</f>
        <v>0.35483870967741937</v>
      </c>
      <c r="AA20">
        <f>SUM($Z$4:Z20)/U20</f>
        <v>-6.6413662239089193E-3</v>
      </c>
      <c r="AB20">
        <f>(U20/11)*AA20^2</f>
        <v>6.8166515494666333E-5</v>
      </c>
    </row>
    <row r="21" spans="1:28" ht="15.75" x14ac:dyDescent="0.25">
      <c r="A21" s="4">
        <v>41541</v>
      </c>
      <c r="B21">
        <v>11.9</v>
      </c>
      <c r="C21">
        <f>(B21-B20)/B20</f>
        <v>-3.7216828478964327E-2</v>
      </c>
      <c r="D21">
        <v>1.0281</v>
      </c>
      <c r="E21">
        <v>2.6551999999999998</v>
      </c>
      <c r="F21">
        <v>10.052199999999999</v>
      </c>
      <c r="G21">
        <f>F21+E21</f>
        <v>12.7074</v>
      </c>
      <c r="H21">
        <f>E21+D21*(G21-E21)</f>
        <v>12.98986682</v>
      </c>
      <c r="I21" s="15">
        <f>(((F21/100)+1)^(1/365)-1)</f>
        <v>2.6245803251656596E-4</v>
      </c>
      <c r="J21" s="15">
        <f>1+I21</f>
        <v>1.0002624580325166</v>
      </c>
      <c r="K21">
        <f>C21-I21</f>
        <v>-3.7479286511480893E-2</v>
      </c>
      <c r="L21" s="29">
        <f>K21^2</f>
        <v>1.4046969174096736E-3</v>
      </c>
      <c r="M21" s="7"/>
      <c r="N21" s="7"/>
      <c r="O21" s="7">
        <f>C21/$N$3</f>
        <v>-0.8297299571987875</v>
      </c>
      <c r="P21" s="7"/>
      <c r="Q21" s="7">
        <f>O21</f>
        <v>-0.8297299571987875</v>
      </c>
      <c r="R21" s="7">
        <f>RANK(Q21,$Q$4:$Q$126)</f>
        <v>101</v>
      </c>
      <c r="S21" s="7">
        <f>O21</f>
        <v>-0.8297299571987875</v>
      </c>
      <c r="T21" s="7">
        <f>RANK(S21,$S$4:$S$126)</f>
        <v>101</v>
      </c>
      <c r="U21">
        <v>18</v>
      </c>
      <c r="V21">
        <f>R21/(COUNT($U$4:$U$126)+1)-0.5</f>
        <v>0.31451612903225812</v>
      </c>
      <c r="W21">
        <f>SUM($V$4:V21)/U21</f>
        <v>1.0752688172043025E-2</v>
      </c>
      <c r="X21">
        <f>(U21/11)*W21^2</f>
        <v>1.8919685933213562E-4</v>
      </c>
      <c r="Z21">
        <f>T21/(COUNT($U$4:$U$126)+1)-0.5</f>
        <v>0.31451612903225812</v>
      </c>
      <c r="AA21">
        <f>SUM($Z$4:Z21)/U21</f>
        <v>1.1200716845878138E-2</v>
      </c>
      <c r="AB21">
        <f>(U21/11)*AA21^2</f>
        <v>2.0529173104615357E-4</v>
      </c>
    </row>
    <row r="22" spans="1:28" ht="15.75" x14ac:dyDescent="0.25">
      <c r="A22" s="4">
        <v>41542</v>
      </c>
      <c r="B22">
        <v>10.119999999999999</v>
      </c>
      <c r="C22">
        <f>(B22-B21)/B21</f>
        <v>-0.14957983193277319</v>
      </c>
      <c r="D22">
        <v>1.0396000000000001</v>
      </c>
      <c r="E22">
        <v>2.6280000000000001</v>
      </c>
      <c r="F22">
        <v>10.0791</v>
      </c>
      <c r="G22">
        <f>F22+E22</f>
        <v>12.707100000000001</v>
      </c>
      <c r="H22">
        <f>E22+D22*(G22-E22)</f>
        <v>13.106232360000002</v>
      </c>
      <c r="I22" s="15">
        <f>(((F22/100)+1)^(1/365)-1)</f>
        <v>2.6312779640713657E-4</v>
      </c>
      <c r="J22" s="15">
        <f>1+I22</f>
        <v>1.0002631277964071</v>
      </c>
      <c r="K22">
        <f>C22-I22</f>
        <v>-0.14984295972918033</v>
      </c>
      <c r="L22" s="29">
        <f>K22^2</f>
        <v>2.2452912580400757E-2</v>
      </c>
      <c r="M22" s="7"/>
      <c r="N22" s="7"/>
      <c r="O22" s="7">
        <f>C22/$N$3</f>
        <v>-3.3348050497513939</v>
      </c>
      <c r="P22" s="7"/>
      <c r="Q22" s="7">
        <f>O22</f>
        <v>-3.3348050497513939</v>
      </c>
      <c r="R22" s="7">
        <f>RANK(Q22,$Q$4:$Q$126)</f>
        <v>123</v>
      </c>
      <c r="S22" s="7">
        <f>O22</f>
        <v>-3.3348050497513939</v>
      </c>
      <c r="T22" s="7">
        <f>RANK(S22,$S$4:$S$126)</f>
        <v>123</v>
      </c>
      <c r="U22">
        <v>19</v>
      </c>
      <c r="V22">
        <f>R22/(COUNT($U$4:$U$126)+1)-0.5</f>
        <v>0.49193548387096775</v>
      </c>
      <c r="W22">
        <f>SUM($V$4:V22)/U22</f>
        <v>3.6078098471986432E-2</v>
      </c>
      <c r="X22">
        <f>(U22/11)*W22^2</f>
        <v>2.2482685997938768E-3</v>
      </c>
      <c r="Z22">
        <f>T22/(COUNT($U$4:$U$126)+1)-0.5</f>
        <v>0.49193548387096775</v>
      </c>
      <c r="AA22">
        <f>SUM($Z$4:Z22)/U22</f>
        <v>3.6502546689303909E-2</v>
      </c>
      <c r="AB22">
        <f>(U22/11)*AA22^2</f>
        <v>2.3014802164810387E-3</v>
      </c>
    </row>
    <row r="23" spans="1:28" ht="15.75" x14ac:dyDescent="0.25">
      <c r="A23" s="4">
        <v>41543</v>
      </c>
      <c r="B23">
        <v>10.42</v>
      </c>
      <c r="C23">
        <f>(B23-B22)/B22</f>
        <v>2.9644268774703629E-2</v>
      </c>
      <c r="D23">
        <v>1.0413000000000001</v>
      </c>
      <c r="E23">
        <v>2.6497999999999999</v>
      </c>
      <c r="F23">
        <v>10.0547</v>
      </c>
      <c r="G23">
        <f>F23+E23</f>
        <v>12.704499999999999</v>
      </c>
      <c r="H23">
        <f>E23+D23*(G23-E23)</f>
        <v>13.11975911</v>
      </c>
      <c r="I23" s="15">
        <f>(((F23/100)+1)^(1/365)-1)</f>
        <v>2.6252028511231096E-4</v>
      </c>
      <c r="J23" s="15">
        <f>1+I23</f>
        <v>1.0002625202851123</v>
      </c>
      <c r="K23">
        <f>C23-I23</f>
        <v>2.9381748489591318E-2</v>
      </c>
      <c r="L23" s="29">
        <f>K23^2</f>
        <v>8.6328714430560166E-4</v>
      </c>
      <c r="M23" s="7"/>
      <c r="N23" s="7"/>
      <c r="O23" s="7">
        <f>C23/$N$3</f>
        <v>0.66090365210799062</v>
      </c>
      <c r="P23" s="7"/>
      <c r="Q23" s="7">
        <f>O23</f>
        <v>0.66090365210799062</v>
      </c>
      <c r="R23" s="7">
        <f>RANK(Q23,$Q$4:$Q$126)</f>
        <v>26</v>
      </c>
      <c r="S23" s="7">
        <f>O23</f>
        <v>0.66090365210799062</v>
      </c>
      <c r="T23" s="7">
        <f>RANK(S23,$S$4:$S$126)</f>
        <v>26</v>
      </c>
      <c r="U23">
        <v>20</v>
      </c>
      <c r="V23">
        <f>R23/(COUNT($U$4:$U$126)+1)-0.5</f>
        <v>-0.29032258064516125</v>
      </c>
      <c r="W23">
        <f>SUM($V$4:V23)/U23</f>
        <v>1.9758064516129048E-2</v>
      </c>
      <c r="X23">
        <f>(U23/11)*W23^2</f>
        <v>7.0978384258821412E-4</v>
      </c>
      <c r="Z23">
        <f>T23/(COUNT($U$4:$U$126)+1)-0.5</f>
        <v>-0.29032258064516125</v>
      </c>
      <c r="AA23">
        <f>SUM($Z$4:Z23)/U23</f>
        <v>2.0161290322580648E-2</v>
      </c>
      <c r="AB23">
        <f>(U23/11)*AA23^2</f>
        <v>7.3905023176615281E-4</v>
      </c>
    </row>
    <row r="24" spans="1:28" ht="15.75" x14ac:dyDescent="0.25">
      <c r="A24" s="4">
        <v>41544</v>
      </c>
      <c r="B24">
        <v>9.0500000000000007</v>
      </c>
      <c r="C24">
        <f>(B24-B23)/B23</f>
        <v>-0.13147792706333966</v>
      </c>
      <c r="D24">
        <v>1.0544</v>
      </c>
      <c r="E24">
        <v>2.6245000000000003</v>
      </c>
      <c r="F24">
        <v>10.055</v>
      </c>
      <c r="G24">
        <f>F24+E24</f>
        <v>12.679500000000001</v>
      </c>
      <c r="H24">
        <f>E24+D24*(G24-E24)</f>
        <v>13.226492</v>
      </c>
      <c r="I24" s="15">
        <f>(((F24/100)+1)^(1/365)-1)</f>
        <v>2.6252775532897843E-4</v>
      </c>
      <c r="J24" s="15">
        <f>1+I24</f>
        <v>1.000262527755329</v>
      </c>
      <c r="K24">
        <f>C24-I24</f>
        <v>-0.13174045481866864</v>
      </c>
      <c r="L24" s="29">
        <f>K24^2</f>
        <v>1.7355547435829673E-2</v>
      </c>
      <c r="M24" s="7"/>
      <c r="N24" s="7"/>
      <c r="O24" s="7">
        <f>C24/$N$3</f>
        <v>-2.9312324357920656</v>
      </c>
      <c r="P24" s="7"/>
      <c r="Q24" s="7">
        <f>O24</f>
        <v>-2.9312324357920656</v>
      </c>
      <c r="R24" s="7">
        <f>RANK(Q24,$Q$4:$Q$126)</f>
        <v>122</v>
      </c>
      <c r="S24" s="7">
        <f>O24</f>
        <v>-2.9312324357920656</v>
      </c>
      <c r="T24" s="7">
        <f>RANK(S24,$S$4:$S$126)</f>
        <v>122</v>
      </c>
      <c r="U24">
        <v>21</v>
      </c>
      <c r="V24">
        <f>R24/(COUNT($U$4:$U$126)+1)-0.5</f>
        <v>0.4838709677419355</v>
      </c>
      <c r="W24">
        <f>SUM($V$4:V24)/U24</f>
        <v>4.1858678955453164E-2</v>
      </c>
      <c r="X24">
        <f>(U24/11)*W24^2</f>
        <v>3.3450117347099684E-3</v>
      </c>
      <c r="Z24">
        <f>T24/(COUNT($U$4:$U$126)+1)-0.5</f>
        <v>0.4838709677419355</v>
      </c>
      <c r="AA24">
        <f>SUM($Z$4:Z24)/U24</f>
        <v>4.2242703533026116E-2</v>
      </c>
      <c r="AB24">
        <f>(U24/11)*AA24^2</f>
        <v>3.4066696397601708E-3</v>
      </c>
    </row>
    <row r="25" spans="1:28" ht="15.75" x14ac:dyDescent="0.25">
      <c r="A25" s="4">
        <v>41547</v>
      </c>
      <c r="B25">
        <v>8.8049999999999997</v>
      </c>
      <c r="C25">
        <f>(B25-B24)/B24</f>
        <v>-2.7071823204419997E-2</v>
      </c>
      <c r="D25">
        <v>1.0712999999999999</v>
      </c>
      <c r="E25">
        <v>2.61</v>
      </c>
      <c r="F25">
        <v>10.115</v>
      </c>
      <c r="G25">
        <f>F25+E25</f>
        <v>12.725</v>
      </c>
      <c r="H25">
        <f>E25+D25*(G25-E25)</f>
        <v>13.446199499999999</v>
      </c>
      <c r="I25" s="15">
        <f>(((F25/100)+1)^(1/365)-1)</f>
        <v>2.6402139064463093E-4</v>
      </c>
      <c r="J25" s="15">
        <f>1+I25</f>
        <v>1.0002640213906446</v>
      </c>
      <c r="K25">
        <f>C25-I25</f>
        <v>-2.7335844595064628E-2</v>
      </c>
      <c r="L25" s="29">
        <f>K25^2</f>
        <v>7.47248399725524E-4</v>
      </c>
      <c r="M25" s="7"/>
      <c r="N25" s="7"/>
      <c r="O25" s="7">
        <f>C25/$N$3</f>
        <v>-0.60355230756410838</v>
      </c>
      <c r="P25" s="7"/>
      <c r="Q25" s="7">
        <f>O25</f>
        <v>-0.60355230756410838</v>
      </c>
      <c r="R25" s="7">
        <f>RANK(Q25,$Q$4:$Q$126)</f>
        <v>90</v>
      </c>
      <c r="S25" s="7">
        <f>O25</f>
        <v>-0.60355230756410838</v>
      </c>
      <c r="T25" s="7">
        <f>RANK(S25,$S$4:$S$126)</f>
        <v>90</v>
      </c>
      <c r="U25">
        <v>22</v>
      </c>
      <c r="V25">
        <f>R25/(COUNT($U$4:$U$126)+1)-0.5</f>
        <v>0.22580645161290325</v>
      </c>
      <c r="W25">
        <f>SUM($V$4:V25)/U25</f>
        <v>5.0219941348973625E-2</v>
      </c>
      <c r="X25">
        <f>(U25/11)*W25^2</f>
        <v>5.0440850181887016E-3</v>
      </c>
      <c r="Z25">
        <f>T25/(COUNT($U$4:$U$126)+1)-0.5</f>
        <v>0.22580645161290325</v>
      </c>
      <c r="AA25">
        <f>SUM($Z$4:Z25)/U25</f>
        <v>5.0586510263929622E-2</v>
      </c>
      <c r="AB25">
        <f>(U25/11)*AA25^2</f>
        <v>5.1179900413653142E-3</v>
      </c>
    </row>
    <row r="26" spans="1:28" ht="15.75" x14ac:dyDescent="0.25">
      <c r="A26" s="4">
        <v>41548</v>
      </c>
      <c r="B26">
        <v>8.75</v>
      </c>
      <c r="C26">
        <f>(B26-B25)/B25</f>
        <v>-6.2464508801816825E-3</v>
      </c>
      <c r="D26">
        <v>1.075</v>
      </c>
      <c r="E26">
        <v>2.65</v>
      </c>
      <c r="F26">
        <v>10.0748</v>
      </c>
      <c r="G26">
        <f>F26+E26</f>
        <v>12.7248</v>
      </c>
      <c r="H26">
        <f>E26+D26*(G26-E26)</f>
        <v>13.480409999999999</v>
      </c>
      <c r="I26" s="15">
        <f>(((F26/100)+1)^(1/365)-1)</f>
        <v>2.6302074473871784E-4</v>
      </c>
      <c r="J26" s="15">
        <f>1+I26</f>
        <v>1.0002630207447387</v>
      </c>
      <c r="K26">
        <f>C26-I26</f>
        <v>-6.5094716249204003E-3</v>
      </c>
      <c r="L26" s="29">
        <f>K26^2</f>
        <v>4.2373220835643835E-5</v>
      </c>
      <c r="M26" s="7"/>
      <c r="N26" s="7"/>
      <c r="O26" s="7">
        <f>C26/$N$3</f>
        <v>-0.13926139419394465</v>
      </c>
      <c r="P26" s="7"/>
      <c r="Q26" s="7">
        <f>O26</f>
        <v>-0.13926139419394465</v>
      </c>
      <c r="R26" s="7">
        <f>RANK(Q26,$Q$4:$Q$126)</f>
        <v>67</v>
      </c>
      <c r="S26" s="7">
        <f>O26</f>
        <v>-0.13926139419394465</v>
      </c>
      <c r="T26" s="7">
        <f>RANK(S26,$S$4:$S$126)</f>
        <v>67</v>
      </c>
      <c r="U26">
        <v>23</v>
      </c>
      <c r="V26">
        <f>R26/(COUNT($U$4:$U$126)+1)-0.5</f>
        <v>4.0322580645161255E-2</v>
      </c>
      <c r="W26">
        <f>SUM($V$4:V26)/U26</f>
        <v>4.9789621318373084E-2</v>
      </c>
      <c r="X26">
        <f>(U26/11)*W26^2</f>
        <v>5.1833769994200727E-3</v>
      </c>
      <c r="Z26">
        <f>T26/(COUNT($U$4:$U$126)+1)-0.5</f>
        <v>4.0322580645161255E-2</v>
      </c>
      <c r="AA26">
        <f>SUM($Z$4:Z26)/U26</f>
        <v>5.0140252454417958E-2</v>
      </c>
      <c r="AB26">
        <f>(U26/11)*AA26^2</f>
        <v>5.2566393702212378E-3</v>
      </c>
    </row>
    <row r="27" spans="1:28" ht="15.75" x14ac:dyDescent="0.25">
      <c r="A27" s="4">
        <v>41549</v>
      </c>
      <c r="B27">
        <v>8.7200000000000006</v>
      </c>
      <c r="C27">
        <f>(B27-B26)/B26</f>
        <v>-3.4285714285713555E-3</v>
      </c>
      <c r="D27">
        <v>1.075</v>
      </c>
      <c r="E27">
        <v>2.6173000000000002</v>
      </c>
      <c r="F27">
        <v>10.1073</v>
      </c>
      <c r="G27">
        <f>F27+E27</f>
        <v>12.724600000000001</v>
      </c>
      <c r="H27">
        <f>E27+D27*(G27-E27)</f>
        <v>13.482647500000001</v>
      </c>
      <c r="I27" s="15">
        <f>(((F27/100)+1)^(1/365)-1)</f>
        <v>2.6382975284811039E-4</v>
      </c>
      <c r="J27" s="15">
        <f>1+I27</f>
        <v>1.0002638297528481</v>
      </c>
      <c r="K27">
        <f>C27-I27</f>
        <v>-3.6924011814194659E-3</v>
      </c>
      <c r="L27" s="29">
        <f>K27^2</f>
        <v>1.3633826484547868E-5</v>
      </c>
      <c r="M27" s="7"/>
      <c r="N27" s="7"/>
      <c r="O27" s="7">
        <f>C27/$N$3</f>
        <v>-7.6438228106659498E-2</v>
      </c>
      <c r="P27" s="7"/>
      <c r="Q27" s="7">
        <f>O27</f>
        <v>-7.6438228106659498E-2</v>
      </c>
      <c r="R27" s="7">
        <f>RANK(Q27,$Q$4:$Q$126)</f>
        <v>62</v>
      </c>
      <c r="S27" s="7">
        <f>O27</f>
        <v>-7.6438228106659498E-2</v>
      </c>
      <c r="T27" s="7">
        <f>RANK(S27,$S$4:$S$126)</f>
        <v>62</v>
      </c>
      <c r="U27">
        <v>24</v>
      </c>
      <c r="V27">
        <f>R27/(COUNT($U$4:$U$126)+1)-0.5</f>
        <v>0</v>
      </c>
      <c r="W27">
        <f>SUM($V$4:V27)/U27</f>
        <v>4.7715053763440873E-2</v>
      </c>
      <c r="X27">
        <f>(U27/11)*W27^2</f>
        <v>4.9674029577775692E-3</v>
      </c>
      <c r="Z27">
        <f>T27/(COUNT($U$4:$U$126)+1)-0.5</f>
        <v>0</v>
      </c>
      <c r="AA27">
        <f>SUM($Z$4:Z27)/U27</f>
        <v>4.805107526881721E-2</v>
      </c>
      <c r="AB27">
        <f>(U27/11)*AA27^2</f>
        <v>5.037612729795353E-3</v>
      </c>
    </row>
    <row r="28" spans="1:28" ht="15.75" x14ac:dyDescent="0.25">
      <c r="A28" s="4">
        <v>41550</v>
      </c>
      <c r="B28">
        <v>8.41</v>
      </c>
      <c r="C28">
        <f>(B28-B27)/B27</f>
        <v>-3.5550458715596388E-2</v>
      </c>
      <c r="D28">
        <v>1.0804</v>
      </c>
      <c r="E28">
        <v>2.6046</v>
      </c>
      <c r="F28">
        <v>10.155099999999999</v>
      </c>
      <c r="G28">
        <f>F28+E28</f>
        <v>12.759699999999999</v>
      </c>
      <c r="H28">
        <f>E28+D28*(G28-E28)</f>
        <v>13.576170039999999</v>
      </c>
      <c r="I28" s="15">
        <f>(((F28/100)+1)^(1/365)-1)</f>
        <v>2.6501918449794992E-4</v>
      </c>
      <c r="J28" s="15">
        <f>1+I28</f>
        <v>1.0002650191844979</v>
      </c>
      <c r="K28">
        <f>C28-I28</f>
        <v>-3.5815477900094338E-2</v>
      </c>
      <c r="L28" s="29">
        <f>K28^2</f>
        <v>1.282748457212146E-3</v>
      </c>
      <c r="M28" s="7"/>
      <c r="N28" s="7"/>
      <c r="O28" s="7">
        <f>C28/$N$3</f>
        <v>-0.79257910450809876</v>
      </c>
      <c r="P28" s="7"/>
      <c r="Q28" s="7">
        <f>O28</f>
        <v>-0.79257910450809876</v>
      </c>
      <c r="R28" s="7">
        <f>RANK(Q28,$Q$4:$Q$126)</f>
        <v>99</v>
      </c>
      <c r="S28" s="7">
        <f>O28</f>
        <v>-0.79257910450809876</v>
      </c>
      <c r="T28" s="7">
        <f>RANK(S28,$S$4:$S$126)</f>
        <v>99</v>
      </c>
      <c r="U28">
        <v>25</v>
      </c>
      <c r="V28">
        <f>R28/(COUNT($U$4:$U$126)+1)-0.5</f>
        <v>0.29838709677419351</v>
      </c>
      <c r="W28">
        <f>SUM($V$4:V28)/U28</f>
        <v>5.7741935483870979E-2</v>
      </c>
      <c r="X28">
        <f>(U28/11)*W28^2</f>
        <v>7.5775707123261794E-3</v>
      </c>
      <c r="Z28">
        <f>T28/(COUNT($U$4:$U$126)+1)-0.5</f>
        <v>0.29838709677419351</v>
      </c>
      <c r="AA28">
        <f>SUM($Z$4:Z28)/U28</f>
        <v>5.8064516129032261E-2</v>
      </c>
      <c r="AB28">
        <f>(U28/11)*AA28^2</f>
        <v>7.6624728029514718E-3</v>
      </c>
    </row>
    <row r="29" spans="1:28" ht="15.75" x14ac:dyDescent="0.25">
      <c r="A29" s="4">
        <v>41551</v>
      </c>
      <c r="B29">
        <v>7.86</v>
      </c>
      <c r="C29">
        <f>(B29-B28)/B28</f>
        <v>-6.5398335315101044E-2</v>
      </c>
      <c r="D29">
        <v>1.0455000000000001</v>
      </c>
      <c r="E29">
        <v>2.6447000000000003</v>
      </c>
      <c r="F29">
        <v>10.130800000000001</v>
      </c>
      <c r="G29">
        <f>F29+E29</f>
        <v>12.775500000000001</v>
      </c>
      <c r="H29">
        <f>E29+D29*(G29-E29)</f>
        <v>13.236451400000002</v>
      </c>
      <c r="I29" s="15">
        <f>(((F29/100)+1)^(1/365)-1)</f>
        <v>2.6441457960624248E-4</v>
      </c>
      <c r="J29" s="15">
        <f>1+I29</f>
        <v>1.0002644145796062</v>
      </c>
      <c r="K29">
        <f>C29-I29</f>
        <v>-6.5662749894707287E-2</v>
      </c>
      <c r="L29" s="29">
        <f>K29^2</f>
        <v>4.3115967237348819E-3</v>
      </c>
      <c r="M29" s="7"/>
      <c r="N29" s="7"/>
      <c r="O29" s="7">
        <f>C29/$N$3</f>
        <v>-1.4580220878450516</v>
      </c>
      <c r="P29" s="7"/>
      <c r="Q29" s="7">
        <f>O29</f>
        <v>-1.4580220878450516</v>
      </c>
      <c r="R29" s="7">
        <f>RANK(Q29,$Q$4:$Q$126)</f>
        <v>111</v>
      </c>
      <c r="S29" s="7">
        <f>O29</f>
        <v>-1.4580220878450516</v>
      </c>
      <c r="T29" s="7">
        <f>RANK(S29,$S$4:$S$126)</f>
        <v>111</v>
      </c>
      <c r="U29">
        <v>26</v>
      </c>
      <c r="V29">
        <f>R29/(COUNT($U$4:$U$126)+1)-0.5</f>
        <v>0.39516129032258063</v>
      </c>
      <c r="W29">
        <f>SUM($V$4:V29)/U29</f>
        <v>7.0719602977667495E-2</v>
      </c>
      <c r="X29">
        <f>(U29/11)*W29^2</f>
        <v>1.1821165307117442E-2</v>
      </c>
      <c r="Z29">
        <f>T29/(COUNT($U$4:$U$126)+1)-0.5</f>
        <v>0.39516129032258063</v>
      </c>
      <c r="AA29">
        <f>SUM($Z$4:Z29)/U29</f>
        <v>7.1029776674937956E-2</v>
      </c>
      <c r="AB29">
        <f>(U29/11)*AA29^2</f>
        <v>1.1925087139707325E-2</v>
      </c>
    </row>
    <row r="30" spans="1:28" ht="15.75" x14ac:dyDescent="0.25">
      <c r="A30" s="4">
        <v>41554</v>
      </c>
      <c r="B30">
        <v>7.71</v>
      </c>
      <c r="C30">
        <f>(B30-B29)/B29</f>
        <v>-1.9083969465648901E-2</v>
      </c>
      <c r="D30">
        <v>1.0592999999999999</v>
      </c>
      <c r="E30">
        <v>2.6265000000000001</v>
      </c>
      <c r="F30">
        <v>10.152699999999999</v>
      </c>
      <c r="G30">
        <f>F30+E30</f>
        <v>12.779199999999999</v>
      </c>
      <c r="H30">
        <f>E30+D30*(G30-E30)</f>
        <v>13.381255109999998</v>
      </c>
      <c r="I30" s="15">
        <f>(((F30/100)+1)^(1/365)-1)</f>
        <v>2.6495947635440942E-4</v>
      </c>
      <c r="J30" s="15">
        <f>1+I30</f>
        <v>1.0002649594763544</v>
      </c>
      <c r="K30">
        <f>C30-I30</f>
        <v>-1.934892894200331E-2</v>
      </c>
      <c r="L30" s="29">
        <f>K30^2</f>
        <v>3.7438105120269331E-4</v>
      </c>
      <c r="M30" s="7"/>
      <c r="N30" s="7"/>
      <c r="O30" s="7">
        <f>C30/$N$3</f>
        <v>-0.42546723659878272</v>
      </c>
      <c r="P30" s="7"/>
      <c r="Q30" s="7">
        <f>O30</f>
        <v>-0.42546723659878272</v>
      </c>
      <c r="R30" s="7">
        <f>RANK(Q30,$Q$4:$Q$126)</f>
        <v>82</v>
      </c>
      <c r="S30" s="7">
        <f>O30</f>
        <v>-0.42546723659878272</v>
      </c>
      <c r="T30" s="7">
        <f>RANK(S30,$S$4:$S$126)</f>
        <v>82</v>
      </c>
      <c r="U30">
        <v>27</v>
      </c>
      <c r="V30">
        <f>R30/(COUNT($U$4:$U$126)+1)-0.5</f>
        <v>0.16129032258064513</v>
      </c>
      <c r="W30">
        <f>SUM($V$4:V30)/U30</f>
        <v>7.407407407407407E-2</v>
      </c>
      <c r="X30">
        <f>(U30/11)*W30^2</f>
        <v>1.3468013468013467E-2</v>
      </c>
      <c r="Z30">
        <f>T30/(COUNT($U$4:$U$126)+1)-0.5</f>
        <v>0.16129032258064513</v>
      </c>
      <c r="AA30">
        <f>SUM($Z$4:Z30)/U30</f>
        <v>7.4372759856630818E-2</v>
      </c>
      <c r="AB30">
        <f>(U30/11)*AA30^2</f>
        <v>1.3576845457698734E-2</v>
      </c>
    </row>
    <row r="31" spans="1:28" ht="15.75" x14ac:dyDescent="0.25">
      <c r="A31" s="4">
        <v>41555</v>
      </c>
      <c r="B31">
        <v>7.77</v>
      </c>
      <c r="C31">
        <f>(B31-B30)/B30</f>
        <v>7.782101167315124E-3</v>
      </c>
      <c r="D31">
        <v>1.0483</v>
      </c>
      <c r="E31">
        <v>2.6320000000000001</v>
      </c>
      <c r="F31">
        <v>10.1694</v>
      </c>
      <c r="G31">
        <f>F31+E31</f>
        <v>12.801399999999999</v>
      </c>
      <c r="H31">
        <f>E31+D31*(G31-E31)</f>
        <v>13.292582019999999</v>
      </c>
      <c r="I31" s="15">
        <f>(((F31/100)+1)^(1/365)-1)</f>
        <v>2.6537491862788087E-4</v>
      </c>
      <c r="J31" s="15">
        <f>1+I31</f>
        <v>1.0002653749186279</v>
      </c>
      <c r="K31">
        <f>C31-I31</f>
        <v>7.5167262486872432E-3</v>
      </c>
      <c r="L31" s="29">
        <f>K31^2</f>
        <v>5.6501173497703793E-5</v>
      </c>
      <c r="M31" s="7"/>
      <c r="N31" s="7"/>
      <c r="O31" s="7">
        <f>C31/$N$3</f>
        <v>0.1734979237181013</v>
      </c>
      <c r="P31" s="7"/>
      <c r="Q31" s="7">
        <f>O31</f>
        <v>0.1734979237181013</v>
      </c>
      <c r="R31" s="7">
        <f>RANK(Q31,$Q$4:$Q$126)</f>
        <v>45</v>
      </c>
      <c r="S31" s="7">
        <f>O31</f>
        <v>0.1734979237181013</v>
      </c>
      <c r="T31" s="7">
        <f>RANK(S31,$S$4:$S$126)</f>
        <v>45</v>
      </c>
      <c r="U31">
        <v>28</v>
      </c>
      <c r="V31">
        <f>R31/(COUNT($U$4:$U$126)+1)-0.5</f>
        <v>-0.13709677419354838</v>
      </c>
      <c r="W31">
        <f>SUM($V$4:V31)/U31</f>
        <v>6.6532258064516125E-2</v>
      </c>
      <c r="X31">
        <f>(U31/11)*W31^2</f>
        <v>1.1267559833506762E-2</v>
      </c>
      <c r="Z31">
        <f>T31/(COUNT($U$4:$U$126)+1)-0.5</f>
        <v>-0.13709677419354838</v>
      </c>
      <c r="AA31">
        <f>SUM($Z$4:Z31)/U31</f>
        <v>6.6820276497695841E-2</v>
      </c>
      <c r="AB31">
        <f>(U31/11)*AA31^2</f>
        <v>1.1365325621308967E-2</v>
      </c>
    </row>
    <row r="32" spans="1:28" ht="15.75" x14ac:dyDescent="0.25">
      <c r="A32" s="4">
        <v>41556</v>
      </c>
      <c r="B32">
        <v>7.89</v>
      </c>
      <c r="C32">
        <f>(B32-B31)/B31</f>
        <v>1.5444015444015458E-2</v>
      </c>
      <c r="D32">
        <v>1.0483</v>
      </c>
      <c r="E32">
        <v>2.6631</v>
      </c>
      <c r="F32">
        <v>10.196199999999999</v>
      </c>
      <c r="G32">
        <f>F32+E32</f>
        <v>12.859299999999999</v>
      </c>
      <c r="H32">
        <f>E32+D32*(G32-E32)</f>
        <v>13.35177646</v>
      </c>
      <c r="I32" s="15">
        <f>(((F32/100)+1)^(1/365)-1)</f>
        <v>2.6604148516473636E-4</v>
      </c>
      <c r="J32" s="15">
        <f>1+I32</f>
        <v>1.0002660414851647</v>
      </c>
      <c r="K32">
        <f>C32-I32</f>
        <v>1.5177973958850722E-2</v>
      </c>
      <c r="L32" s="29">
        <f>K32^2</f>
        <v>2.3037089349555066E-4</v>
      </c>
      <c r="M32" s="7"/>
      <c r="N32" s="7"/>
      <c r="O32" s="7">
        <f>C32/$N$3</f>
        <v>0.34431634282279816</v>
      </c>
      <c r="P32" s="7"/>
      <c r="Q32" s="7">
        <f>O32</f>
        <v>0.34431634282279816</v>
      </c>
      <c r="R32" s="7">
        <f>RANK(Q32,$Q$4:$Q$126)</f>
        <v>36</v>
      </c>
      <c r="S32" s="7">
        <f>O32</f>
        <v>0.34431634282279816</v>
      </c>
      <c r="T32" s="7">
        <f>RANK(S32,$S$4:$S$126)</f>
        <v>36</v>
      </c>
      <c r="U32">
        <v>29</v>
      </c>
      <c r="V32">
        <f>R32/(COUNT($U$4:$U$126)+1)-0.5</f>
        <v>-0.20967741935483869</v>
      </c>
      <c r="W32">
        <f>SUM($V$4:V32)/U32</f>
        <v>5.7007786429365957E-2</v>
      </c>
      <c r="X32">
        <f>(U32/11)*W32^2</f>
        <v>8.5678857903372582E-3</v>
      </c>
      <c r="Z32">
        <f>T32/(COUNT($U$4:$U$126)+1)-0.5</f>
        <v>-0.20967741935483869</v>
      </c>
      <c r="AA32">
        <f>SUM($Z$4:Z32)/U32</f>
        <v>5.7285873192436026E-2</v>
      </c>
      <c r="AB32">
        <f>(U32/11)*AA32^2</f>
        <v>8.6516787959250857E-3</v>
      </c>
    </row>
    <row r="33" spans="1:28" ht="15.75" x14ac:dyDescent="0.25">
      <c r="A33" s="4">
        <v>41557</v>
      </c>
      <c r="B33">
        <v>7.97</v>
      </c>
      <c r="C33">
        <f>(B33-B32)/B32</f>
        <v>1.0139416983523457E-2</v>
      </c>
      <c r="D33">
        <v>1.0431999999999999</v>
      </c>
      <c r="E33">
        <v>2.6814</v>
      </c>
      <c r="F33">
        <v>10.065300000000001</v>
      </c>
      <c r="G33">
        <f>F33+E33</f>
        <v>12.746700000000001</v>
      </c>
      <c r="H33">
        <f>E33+D33*(G33-E33)</f>
        <v>13.18152096</v>
      </c>
      <c r="I33" s="15">
        <f>(((F33/100)+1)^(1/365)-1)</f>
        <v>2.6278422045322714E-4</v>
      </c>
      <c r="J33" s="15">
        <f>1+I33</f>
        <v>1.0002627842204532</v>
      </c>
      <c r="K33">
        <f>C33-I33</f>
        <v>9.87663276307023E-3</v>
      </c>
      <c r="L33" s="29">
        <f>K33^2</f>
        <v>9.7547874736552282E-5</v>
      </c>
      <c r="M33" s="7"/>
      <c r="N33" s="7"/>
      <c r="O33" s="7">
        <f>C33/$N$3</f>
        <v>0.22605306157440996</v>
      </c>
      <c r="P33" s="7"/>
      <c r="Q33" s="7">
        <f>O33</f>
        <v>0.22605306157440996</v>
      </c>
      <c r="R33" s="7">
        <f>RANK(Q33,$Q$4:$Q$126)</f>
        <v>42</v>
      </c>
      <c r="S33" s="7">
        <f>O33</f>
        <v>0.22605306157440996</v>
      </c>
      <c r="T33" s="7">
        <f>RANK(S33,$S$4:$S$126)</f>
        <v>42</v>
      </c>
      <c r="U33">
        <v>30</v>
      </c>
      <c r="V33">
        <f>R33/(COUNT($U$4:$U$126)+1)-0.5</f>
        <v>-0.16129032258064518</v>
      </c>
      <c r="W33">
        <f>SUM($V$4:V33)/U33</f>
        <v>4.9731182795698915E-2</v>
      </c>
      <c r="X33">
        <f>(U33/11)*W33^2</f>
        <v>6.7450651152524176E-3</v>
      </c>
      <c r="Z33">
        <f>T33/(COUNT($U$4:$U$126)+1)-0.5</f>
        <v>-0.16129032258064518</v>
      </c>
      <c r="AA33">
        <f>SUM($Z$4:Z33)/U33</f>
        <v>4.9999999999999982E-2</v>
      </c>
      <c r="AB33">
        <f>(U33/11)*AA33^2</f>
        <v>6.8181818181818135E-3</v>
      </c>
    </row>
    <row r="34" spans="1:28" ht="15.75" x14ac:dyDescent="0.25">
      <c r="A34" s="4">
        <v>41558</v>
      </c>
      <c r="B34">
        <v>8</v>
      </c>
      <c r="C34">
        <f>(B34-B33)/B33</f>
        <v>3.7641154328733059E-3</v>
      </c>
      <c r="D34">
        <v>1.0431999999999999</v>
      </c>
      <c r="E34">
        <v>2.6871</v>
      </c>
      <c r="F34">
        <v>10.0379</v>
      </c>
      <c r="G34">
        <f>F34+E34</f>
        <v>12.725000000000001</v>
      </c>
      <c r="H34">
        <f>E34+D34*(G34-E34)</f>
        <v>13.158637280000001</v>
      </c>
      <c r="I34" s="15">
        <f>(((F34/100)+1)^(1/365)-1)</f>
        <v>2.6210192056175252E-4</v>
      </c>
      <c r="J34" s="15">
        <f>1+I34</f>
        <v>1.0002621019205618</v>
      </c>
      <c r="K34">
        <f>C34-I34</f>
        <v>3.5020135123115534E-3</v>
      </c>
      <c r="L34" s="29">
        <f>K34^2</f>
        <v>1.2264098640412703E-5</v>
      </c>
      <c r="M34" s="7"/>
      <c r="N34" s="7"/>
      <c r="O34" s="7">
        <f>C34/$N$3</f>
        <v>8.3919008272683865E-2</v>
      </c>
      <c r="P34" s="7"/>
      <c r="Q34" s="7">
        <f>O34</f>
        <v>8.3919008272683865E-2</v>
      </c>
      <c r="R34" s="7">
        <f>RANK(Q34,$Q$4:$Q$126)</f>
        <v>52</v>
      </c>
      <c r="S34" s="7">
        <f>O34</f>
        <v>8.3919008272683865E-2</v>
      </c>
      <c r="T34" s="7">
        <f>RANK(S34,$S$4:$S$126)</f>
        <v>52</v>
      </c>
      <c r="U34">
        <v>31</v>
      </c>
      <c r="V34">
        <f>R34/(COUNT($U$4:$U$126)+1)-0.5</f>
        <v>-8.0645161290322565E-2</v>
      </c>
      <c r="W34">
        <f>SUM($V$4:V34)/U34</f>
        <v>4.5525494276795003E-2</v>
      </c>
      <c r="X34">
        <f>(U34/11)*W34^2</f>
        <v>5.840880863958303E-3</v>
      </c>
      <c r="Z34">
        <f>T34/(COUNT($U$4:$U$126)+1)-0.5</f>
        <v>-8.0645161290322565E-2</v>
      </c>
      <c r="AA34">
        <f>SUM($Z$4:Z34)/U34</f>
        <v>4.578563995837668E-2</v>
      </c>
      <c r="AB34">
        <f>(U34/11)*AA34^2</f>
        <v>5.9078245107582802E-3</v>
      </c>
    </row>
    <row r="35" spans="1:28" ht="15.75" x14ac:dyDescent="0.25">
      <c r="A35" s="4">
        <v>41561</v>
      </c>
      <c r="B35">
        <v>7.87</v>
      </c>
      <c r="C35">
        <f>(B35-B34)/B34</f>
        <v>-1.6249999999999987E-2</v>
      </c>
      <c r="D35">
        <v>1.0414000000000001</v>
      </c>
      <c r="E35">
        <v>2.6871</v>
      </c>
      <c r="F35">
        <v>9.9725999999999999</v>
      </c>
      <c r="G35">
        <f>F35+E35</f>
        <v>12.659700000000001</v>
      </c>
      <c r="H35">
        <f>E35+D35*(G35-E35)</f>
        <v>13.072565640000001</v>
      </c>
      <c r="I35" s="15">
        <f>(((F35/100)+1)^(1/365)-1)</f>
        <v>2.6047517219796035E-4</v>
      </c>
      <c r="J35" s="15">
        <f>1+I35</f>
        <v>1.000260475172198</v>
      </c>
      <c r="K35">
        <f>C35-I35</f>
        <v>-1.6510475172197947E-2</v>
      </c>
      <c r="L35" s="29">
        <f>K35^2</f>
        <v>2.7259579041176484E-4</v>
      </c>
      <c r="M35" s="7"/>
      <c r="N35" s="7"/>
      <c r="O35" s="7">
        <f>C35/$N$3</f>
        <v>-0.36228535196386236</v>
      </c>
      <c r="P35" s="7"/>
      <c r="Q35" s="7">
        <f>O35</f>
        <v>-0.36228535196386236</v>
      </c>
      <c r="R35" s="7">
        <f>RANK(Q35,$Q$4:$Q$126)</f>
        <v>79</v>
      </c>
      <c r="S35" s="7">
        <f>O35</f>
        <v>-0.36228535196386236</v>
      </c>
      <c r="T35" s="7">
        <f>RANK(S35,$S$4:$S$126)</f>
        <v>79</v>
      </c>
      <c r="U35">
        <v>32</v>
      </c>
      <c r="V35">
        <f>R35/(COUNT($U$4:$U$126)+1)-0.5</f>
        <v>0.13709677419354838</v>
      </c>
      <c r="W35">
        <f>SUM($V$4:V35)/U35</f>
        <v>4.8387096774193547E-2</v>
      </c>
      <c r="X35">
        <f>(U35/11)*W35^2</f>
        <v>6.8110869359568633E-3</v>
      </c>
      <c r="Z35">
        <f>T35/(COUNT($U$4:$U$126)+1)-0.5</f>
        <v>0.13709677419354838</v>
      </c>
      <c r="AA35">
        <f>SUM($Z$4:Z35)/U35</f>
        <v>4.8639112903225798E-2</v>
      </c>
      <c r="AB35">
        <f>(U35/11)*AA35^2</f>
        <v>6.8822205207643532E-3</v>
      </c>
    </row>
    <row r="36" spans="1:28" ht="15.75" x14ac:dyDescent="0.25">
      <c r="A36" s="4">
        <v>41562</v>
      </c>
      <c r="B36">
        <v>7.17</v>
      </c>
      <c r="C36">
        <f>(B36-B35)/B35</f>
        <v>-8.8945362134688719E-2</v>
      </c>
      <c r="D36">
        <v>1.0671999999999999</v>
      </c>
      <c r="E36">
        <v>2.7275999999999998</v>
      </c>
      <c r="F36">
        <v>9.9893000000000001</v>
      </c>
      <c r="G36">
        <f>F36+E36</f>
        <v>12.716899999999999</v>
      </c>
      <c r="H36">
        <f>E36+D36*(G36-E36)</f>
        <v>13.38818096</v>
      </c>
      <c r="I36" s="15">
        <f>(((F36/100)+1)^(1/365)-1)</f>
        <v>2.6089129291606561E-4</v>
      </c>
      <c r="J36" s="15">
        <f>1+I36</f>
        <v>1.0002608912929161</v>
      </c>
      <c r="K36">
        <f>C36-I36</f>
        <v>-8.9206253427604784E-2</v>
      </c>
      <c r="L36" s="29">
        <f>K36^2</f>
        <v>7.957755650590051E-3</v>
      </c>
      <c r="M36" s="7"/>
      <c r="N36" s="7"/>
      <c r="O36" s="7">
        <f>C36/$N$3</f>
        <v>-1.9829908816319337</v>
      </c>
      <c r="P36" s="7"/>
      <c r="Q36" s="7">
        <f>O36</f>
        <v>-1.9829908816319337</v>
      </c>
      <c r="R36" s="7">
        <f>RANK(Q36,$Q$4:$Q$126)</f>
        <v>119</v>
      </c>
      <c r="S36" s="7">
        <f>O36</f>
        <v>-1.9829908816319337</v>
      </c>
      <c r="T36" s="7">
        <f>RANK(S36,$S$4:$S$126)</f>
        <v>119</v>
      </c>
      <c r="U36">
        <v>33</v>
      </c>
      <c r="V36">
        <f>R36/(COUNT($U$4:$U$126)+1)-0.5</f>
        <v>0.45967741935483875</v>
      </c>
      <c r="W36">
        <f>SUM($V$4:V36)/U36</f>
        <v>6.0850439882697942E-2</v>
      </c>
      <c r="X36">
        <f>(U36/11)*W36^2</f>
        <v>1.1108328101753509E-2</v>
      </c>
      <c r="Z36">
        <f>T36/(COUNT($U$4:$U$126)+1)-0.5</f>
        <v>0.45967741935483875</v>
      </c>
      <c r="AA36">
        <f>SUM($Z$4:Z36)/U36</f>
        <v>6.1094819159335276E-2</v>
      </c>
      <c r="AB36">
        <f>(U36/11)*AA36^2</f>
        <v>1.1197730784335643E-2</v>
      </c>
    </row>
    <row r="37" spans="1:28" ht="15.75" x14ac:dyDescent="0.25">
      <c r="A37" s="4">
        <v>41563</v>
      </c>
      <c r="B37">
        <v>7.47</v>
      </c>
      <c r="C37">
        <f>(B37-B36)/B36</f>
        <v>4.1841004184100396E-2</v>
      </c>
      <c r="D37">
        <v>1.077</v>
      </c>
      <c r="E37">
        <v>2.6633</v>
      </c>
      <c r="F37">
        <v>9.9701000000000004</v>
      </c>
      <c r="G37">
        <f>F37+E37</f>
        <v>12.6334</v>
      </c>
      <c r="H37">
        <f>E37+D37*(G37-E37)</f>
        <v>13.401097699999999</v>
      </c>
      <c r="I37" s="15">
        <f>(((F37/100)+1)^(1/365)-1)</f>
        <v>2.6041287325440088E-4</v>
      </c>
      <c r="J37" s="15">
        <f>1+I37</f>
        <v>1.0002604128732544</v>
      </c>
      <c r="K37">
        <f>C37-I37</f>
        <v>4.1580591310845995E-2</v>
      </c>
      <c r="L37" s="29">
        <f>K37^2</f>
        <v>1.7289455737596014E-3</v>
      </c>
      <c r="M37" s="7"/>
      <c r="N37" s="7"/>
      <c r="O37" s="7">
        <f>C37/$N$3</f>
        <v>0.93282356476050832</v>
      </c>
      <c r="P37" s="7"/>
      <c r="Q37" s="7">
        <f>O37</f>
        <v>0.93282356476050832</v>
      </c>
      <c r="R37" s="7">
        <f>RANK(Q37,$Q$4:$Q$126)</f>
        <v>15</v>
      </c>
      <c r="S37" s="7">
        <f>O37</f>
        <v>0.93282356476050832</v>
      </c>
      <c r="T37" s="7">
        <f>RANK(S37,$S$4:$S$126)</f>
        <v>15</v>
      </c>
      <c r="U37">
        <v>34</v>
      </c>
      <c r="V37">
        <f>R37/(COUNT($U$4:$U$126)+1)-0.5</f>
        <v>-0.37903225806451613</v>
      </c>
      <c r="W37">
        <f>SUM($V$4:V37)/U37</f>
        <v>4.7912713472485768E-2</v>
      </c>
      <c r="X37">
        <f>(U37/11)*W37^2</f>
        <v>7.0955778016437874E-3</v>
      </c>
      <c r="Z37">
        <f>T37/(COUNT($U$4:$U$126)+1)-0.5</f>
        <v>-0.37903225806451613</v>
      </c>
      <c r="AA37">
        <f>SUM($Z$4:Z37)/U37</f>
        <v>4.8149905123339651E-2</v>
      </c>
      <c r="AB37">
        <f>(U37/11)*AA37^2</f>
        <v>7.1660049413767943E-3</v>
      </c>
    </row>
    <row r="38" spans="1:28" ht="15.75" x14ac:dyDescent="0.25">
      <c r="A38" s="4">
        <v>41564</v>
      </c>
      <c r="B38">
        <v>7.35</v>
      </c>
      <c r="C38">
        <f>(B38-B37)/B37</f>
        <v>-1.6064257028112466E-2</v>
      </c>
      <c r="D38">
        <v>1.0740000000000001</v>
      </c>
      <c r="E38">
        <v>2.5893999999999999</v>
      </c>
      <c r="F38">
        <v>9.8617000000000008</v>
      </c>
      <c r="G38">
        <f>F38+E38</f>
        <v>12.4511</v>
      </c>
      <c r="H38">
        <f>E38+D38*(G38-E38)</f>
        <v>13.180865800000001</v>
      </c>
      <c r="I38" s="15">
        <f>(((F38/100)+1)^(1/365)-1)</f>
        <v>2.5771023184240072E-4</v>
      </c>
      <c r="J38" s="15">
        <f>1+I38</f>
        <v>1.0002577102318424</v>
      </c>
      <c r="K38">
        <f>C38-I38</f>
        <v>-1.6321967259954866E-2</v>
      </c>
      <c r="L38" s="29">
        <f>K38^2</f>
        <v>2.6640661523503854E-4</v>
      </c>
      <c r="M38" s="7"/>
      <c r="N38" s="7"/>
      <c r="O38" s="7">
        <f>C38/$N$3</f>
        <v>-0.35814430839801098</v>
      </c>
      <c r="P38" s="7"/>
      <c r="Q38" s="7">
        <f>O38</f>
        <v>-0.35814430839801098</v>
      </c>
      <c r="R38" s="7">
        <f>RANK(Q38,$Q$4:$Q$126)</f>
        <v>78</v>
      </c>
      <c r="S38" s="7">
        <f>O38</f>
        <v>-0.35814430839801098</v>
      </c>
      <c r="T38" s="7">
        <f>RANK(S38,$S$4:$S$126)</f>
        <v>78</v>
      </c>
      <c r="U38">
        <v>35</v>
      </c>
      <c r="V38">
        <f>R38/(COUNT($U$4:$U$126)+1)-0.5</f>
        <v>0.12903225806451613</v>
      </c>
      <c r="W38">
        <f>SUM($V$4:V38)/U38</f>
        <v>5.0230414746543772E-2</v>
      </c>
      <c r="X38">
        <f>(U38/11)*W38^2</f>
        <v>8.0280281633039151E-3</v>
      </c>
      <c r="Z38">
        <f>T38/(COUNT($U$4:$U$126)+1)-0.5</f>
        <v>0.12903225806451613</v>
      </c>
      <c r="AA38">
        <f>SUM($Z$4:Z38)/U38</f>
        <v>5.0460829493087542E-2</v>
      </c>
      <c r="AB38">
        <f>(U38/11)*AA38^2</f>
        <v>8.1018487235968977E-3</v>
      </c>
    </row>
    <row r="39" spans="1:28" ht="15.75" x14ac:dyDescent="0.25">
      <c r="A39" s="4">
        <v>41565</v>
      </c>
      <c r="B39">
        <v>7</v>
      </c>
      <c r="C39">
        <f>(B39-B38)/B38</f>
        <v>-4.7619047619047575E-2</v>
      </c>
      <c r="D39">
        <v>1.0512999999999999</v>
      </c>
      <c r="E39">
        <v>2.5777000000000001</v>
      </c>
      <c r="F39">
        <v>9.8420000000000005</v>
      </c>
      <c r="G39">
        <f>F39+E39</f>
        <v>12.419700000000001</v>
      </c>
      <c r="H39">
        <f>E39+D39*(G39-E39)</f>
        <v>12.924594599999999</v>
      </c>
      <c r="I39" s="15">
        <f>(((F39/100)+1)^(1/365)-1)</f>
        <v>2.5721878359719064E-4</v>
      </c>
      <c r="J39" s="15">
        <f>1+I39</f>
        <v>1.0002572187835972</v>
      </c>
      <c r="K39">
        <f>C39-I39</f>
        <v>-4.7876266402644765E-2</v>
      </c>
      <c r="L39" s="29">
        <f>K39^2</f>
        <v>2.2921368846570119E-3</v>
      </c>
      <c r="M39" s="7"/>
      <c r="N39" s="7"/>
      <c r="O39" s="7">
        <f>C39/$N$3</f>
        <v>-1.0616420570369591</v>
      </c>
      <c r="P39" s="7"/>
      <c r="Q39" s="7">
        <f>O39</f>
        <v>-1.0616420570369591</v>
      </c>
      <c r="R39" s="7">
        <f>RANK(Q39,$Q$4:$Q$126)</f>
        <v>107</v>
      </c>
      <c r="S39" s="7">
        <f>O39</f>
        <v>-1.0616420570369591</v>
      </c>
      <c r="T39" s="7">
        <f>RANK(S39,$S$4:$S$126)</f>
        <v>107</v>
      </c>
      <c r="U39">
        <v>36</v>
      </c>
      <c r="V39">
        <f>R39/(COUNT($U$4:$U$126)+1)-0.5</f>
        <v>0.36290322580645162</v>
      </c>
      <c r="W39">
        <f>SUM($V$4:V39)/U39</f>
        <v>5.891577060931899E-2</v>
      </c>
      <c r="X39">
        <f>(U39/11)*W39^2</f>
        <v>1.1359858995785113E-2</v>
      </c>
      <c r="Z39">
        <f>T39/(COUNT($U$4:$U$126)+1)-0.5</f>
        <v>0.36290322580645162</v>
      </c>
      <c r="AA39">
        <f>SUM($Z$4:Z39)/U39</f>
        <v>5.9139784946236541E-2</v>
      </c>
      <c r="AB39">
        <f>(U39/11)*AA39^2</f>
        <v>1.1446409989594166E-2</v>
      </c>
    </row>
    <row r="40" spans="1:28" ht="15.75" x14ac:dyDescent="0.25">
      <c r="A40" s="4">
        <v>41568</v>
      </c>
      <c r="B40">
        <v>6.42</v>
      </c>
      <c r="C40">
        <f>(B40-B39)/B39</f>
        <v>-8.2857142857142865E-2</v>
      </c>
      <c r="D40">
        <v>1.0504</v>
      </c>
      <c r="E40">
        <v>2.6013999999999999</v>
      </c>
      <c r="F40">
        <v>9.8528000000000002</v>
      </c>
      <c r="G40">
        <f>F40+E40</f>
        <v>12.4542</v>
      </c>
      <c r="H40">
        <f>E40+D40*(G40-E40)</f>
        <v>12.95078112</v>
      </c>
      <c r="I40" s="15">
        <f>(((F40/100)+1)^(1/365)-1)</f>
        <v>2.5748821788473819E-4</v>
      </c>
      <c r="J40" s="15">
        <f>1+I40</f>
        <v>1.0002574882178847</v>
      </c>
      <c r="K40">
        <f>C40-I40</f>
        <v>-8.3114631075027604E-2</v>
      </c>
      <c r="L40" s="29">
        <f>K40^2</f>
        <v>6.9080418987379445E-3</v>
      </c>
      <c r="M40" s="7"/>
      <c r="N40" s="7"/>
      <c r="O40" s="7">
        <f>C40/$N$3</f>
        <v>-1.8472571792443107</v>
      </c>
      <c r="P40" s="7"/>
      <c r="Q40" s="7">
        <f>O40</f>
        <v>-1.8472571792443107</v>
      </c>
      <c r="R40" s="7">
        <f>RANK(Q40,$Q$4:$Q$126)</f>
        <v>115</v>
      </c>
      <c r="S40" s="7">
        <f>O40</f>
        <v>-1.8472571792443107</v>
      </c>
      <c r="T40" s="7">
        <f>RANK(S40,$S$4:$S$126)</f>
        <v>115</v>
      </c>
      <c r="U40">
        <v>37</v>
      </c>
      <c r="V40">
        <f>R40/(COUNT($U$4:$U$126)+1)-0.5</f>
        <v>0.42741935483870963</v>
      </c>
      <c r="W40">
        <f>SUM($V$4:V40)/U40</f>
        <v>6.8875326939843051E-2</v>
      </c>
      <c r="X40">
        <f>(U40/11)*W40^2</f>
        <v>1.5956454041781816E-2</v>
      </c>
      <c r="Z40">
        <f>T40/(COUNT($U$4:$U$126)+1)-0.5</f>
        <v>0.42741935483870963</v>
      </c>
      <c r="AA40">
        <f>SUM($Z$4:Z40)/U40</f>
        <v>6.9093286835222298E-2</v>
      </c>
      <c r="AB40">
        <f>(U40/11)*AA40^2</f>
        <v>1.6057604051880836E-2</v>
      </c>
    </row>
    <row r="41" spans="1:28" ht="15.75" x14ac:dyDescent="0.25">
      <c r="A41" s="4">
        <v>41569</v>
      </c>
      <c r="B41">
        <v>6.55</v>
      </c>
      <c r="C41">
        <f>(B41-B40)/B40</f>
        <v>2.0249221183800608E-2</v>
      </c>
      <c r="D41">
        <v>1.0454000000000001</v>
      </c>
      <c r="E41">
        <v>2.5124</v>
      </c>
      <c r="F41">
        <v>9.8254000000000001</v>
      </c>
      <c r="G41">
        <f>F41+E41</f>
        <v>12.3378</v>
      </c>
      <c r="H41">
        <f>E41+D41*(G41-E41)</f>
        <v>12.783873160000001</v>
      </c>
      <c r="I41" s="15">
        <f>(((F41/100)+1)^(1/365)-1)</f>
        <v>2.568046016029335E-4</v>
      </c>
      <c r="J41" s="15">
        <f>1+I41</f>
        <v>1.0002568046016029</v>
      </c>
      <c r="K41">
        <f>C41-I41</f>
        <v>1.9992416582197674E-2</v>
      </c>
      <c r="L41" s="29">
        <f>K41^2</f>
        <v>3.9969672079613253E-4</v>
      </c>
      <c r="M41" s="7"/>
      <c r="N41" s="7"/>
      <c r="O41" s="7">
        <f>C41/$N$3</f>
        <v>0.45144592145029577</v>
      </c>
      <c r="P41" s="7"/>
      <c r="Q41" s="7">
        <f>O41</f>
        <v>0.45144592145029577</v>
      </c>
      <c r="R41" s="7">
        <f>RANK(Q41,$Q$4:$Q$126)</f>
        <v>32</v>
      </c>
      <c r="S41" s="7">
        <f>O41</f>
        <v>0.45144592145029577</v>
      </c>
      <c r="T41" s="7">
        <f>RANK(S41,$S$4:$S$126)</f>
        <v>32</v>
      </c>
      <c r="U41">
        <v>38</v>
      </c>
      <c r="V41">
        <f>R41/(COUNT($U$4:$U$126)+1)-0.5</f>
        <v>-0.24193548387096775</v>
      </c>
      <c r="W41">
        <f>SUM($V$4:V41)/U41</f>
        <v>6.0696095076400662E-2</v>
      </c>
      <c r="X41">
        <f>(U41/11)*W41^2</f>
        <v>1.2726600580535619E-2</v>
      </c>
      <c r="Z41">
        <f>T41/(COUNT($U$4:$U$126)+1)-0.5</f>
        <v>-0.24193548387096775</v>
      </c>
      <c r="AA41">
        <f>SUM($Z$4:Z41)/U41</f>
        <v>6.0908319185059401E-2</v>
      </c>
      <c r="AB41">
        <f>(U41/11)*AA41^2</f>
        <v>1.2815753376914986E-2</v>
      </c>
    </row>
    <row r="42" spans="1:28" ht="15.75" x14ac:dyDescent="0.25">
      <c r="A42" s="4">
        <v>41570</v>
      </c>
      <c r="B42">
        <v>7.04</v>
      </c>
      <c r="C42">
        <f>(B42-B41)/B41</f>
        <v>7.4809160305343542E-2</v>
      </c>
      <c r="D42">
        <v>1.034</v>
      </c>
      <c r="E42">
        <v>2.5015999999999998</v>
      </c>
      <c r="F42">
        <v>9.8313000000000006</v>
      </c>
      <c r="G42">
        <f>F42+E42</f>
        <v>12.3329</v>
      </c>
      <c r="H42">
        <f>E42+D42*(G42-E42)</f>
        <v>12.6671642</v>
      </c>
      <c r="I42" s="15">
        <f>(((F42/100)+1)^(1/365)-1)</f>
        <v>2.5695181801688172E-4</v>
      </c>
      <c r="J42" s="15">
        <f>1+I42</f>
        <v>1.0002569518180169</v>
      </c>
      <c r="K42">
        <f>C42-I42</f>
        <v>7.455220848732666E-2</v>
      </c>
      <c r="L42" s="29">
        <f>K42^2</f>
        <v>5.558031790337821E-3</v>
      </c>
      <c r="M42" s="7"/>
      <c r="N42" s="7"/>
      <c r="O42" s="7">
        <f>C42/$N$3</f>
        <v>1.6678315674672251</v>
      </c>
      <c r="P42" s="7"/>
      <c r="Q42" s="7">
        <f>O42</f>
        <v>1.6678315674672251</v>
      </c>
      <c r="R42" s="7">
        <f>RANK(Q42,$Q$4:$Q$126)</f>
        <v>6</v>
      </c>
      <c r="S42" s="7">
        <f>O42</f>
        <v>1.6678315674672251</v>
      </c>
      <c r="T42" s="7">
        <f>RANK(S42,$S$4:$S$126)</f>
        <v>6</v>
      </c>
      <c r="U42">
        <v>39</v>
      </c>
      <c r="V42">
        <f>R42/(COUNT($U$4:$U$126)+1)-0.5</f>
        <v>-0.45161290322580644</v>
      </c>
      <c r="W42">
        <f>SUM($V$4:V42)/U42</f>
        <v>4.7559966914805608E-2</v>
      </c>
      <c r="X42">
        <f>(U42/11)*W42^2</f>
        <v>8.0196425149598877E-3</v>
      </c>
      <c r="Z42">
        <f>T42/(COUNT($U$4:$U$126)+1)-0.5</f>
        <v>-0.45161290322580644</v>
      </c>
      <c r="AA42">
        <f>SUM($Z$4:Z42)/U42</f>
        <v>4.7766749379652577E-2</v>
      </c>
      <c r="AB42">
        <f>(U42/11)*AA42^2</f>
        <v>8.0895301368766413E-3</v>
      </c>
    </row>
    <row r="43" spans="1:28" ht="15.75" x14ac:dyDescent="0.25">
      <c r="A43" s="4">
        <v>41571</v>
      </c>
      <c r="B43">
        <v>6.75</v>
      </c>
      <c r="C43">
        <f>(B43-B42)/B42</f>
        <v>-4.1193181818181823E-2</v>
      </c>
      <c r="D43">
        <v>1.0313000000000001</v>
      </c>
      <c r="E43">
        <v>2.5197000000000003</v>
      </c>
      <c r="F43">
        <v>9.8203999999999994</v>
      </c>
      <c r="G43">
        <f>F43+E43</f>
        <v>12.3401</v>
      </c>
      <c r="H43">
        <f>E43+D43*(G43-E43)</f>
        <v>12.64747852</v>
      </c>
      <c r="I43" s="15">
        <f>(((F43/100)+1)^(1/365)-1)</f>
        <v>2.5667983575572428E-4</v>
      </c>
      <c r="J43" s="15">
        <f>1+I43</f>
        <v>1.0002566798357557</v>
      </c>
      <c r="K43">
        <f>C43-I43</f>
        <v>-4.1449861653937548E-2</v>
      </c>
      <c r="L43" s="29">
        <f>K43^2</f>
        <v>1.7180910311305623E-3</v>
      </c>
      <c r="M43" s="7"/>
      <c r="N43" s="7"/>
      <c r="O43" s="7">
        <f>C43/$N$3</f>
        <v>-0.91838069990839311</v>
      </c>
      <c r="P43" s="7"/>
      <c r="Q43" s="7">
        <f>O43</f>
        <v>-0.91838069990839311</v>
      </c>
      <c r="R43" s="7">
        <f>RANK(Q43,$Q$4:$Q$126)</f>
        <v>104</v>
      </c>
      <c r="S43" s="7">
        <f>O43</f>
        <v>-0.91838069990839311</v>
      </c>
      <c r="T43" s="7">
        <f>RANK(S43,$S$4:$S$126)</f>
        <v>104</v>
      </c>
      <c r="U43">
        <v>40</v>
      </c>
      <c r="V43">
        <f>R43/(COUNT($U$4:$U$126)+1)-0.5</f>
        <v>0.33870967741935487</v>
      </c>
      <c r="W43">
        <f>SUM($V$4:V43)/U43</f>
        <v>5.4838709677419342E-2</v>
      </c>
      <c r="X43">
        <f>(U43/11)*W43^2</f>
        <v>1.0935578469397403E-2</v>
      </c>
      <c r="Z43">
        <f>T43/(COUNT($U$4:$U$126)+1)-0.5</f>
        <v>0.33870967741935487</v>
      </c>
      <c r="AA43">
        <f>SUM($Z$4:Z43)/U43</f>
        <v>5.5040322580645139E-2</v>
      </c>
      <c r="AB43">
        <f>(U43/11)*AA43^2</f>
        <v>1.1016134944659908E-2</v>
      </c>
    </row>
    <row r="44" spans="1:28" ht="15.75" x14ac:dyDescent="0.25">
      <c r="A44" s="4">
        <v>41572</v>
      </c>
      <c r="B44">
        <v>6.79</v>
      </c>
      <c r="C44">
        <f>(B44-B43)/B43</f>
        <v>5.9259259259259308E-3</v>
      </c>
      <c r="D44">
        <v>1.0291999999999999</v>
      </c>
      <c r="E44">
        <v>2.5087999999999999</v>
      </c>
      <c r="F44">
        <v>9.6483000000000008</v>
      </c>
      <c r="G44">
        <f>F44+E44</f>
        <v>12.1571</v>
      </c>
      <c r="H44">
        <f>E44+D44*(G44-E44)</f>
        <v>12.438830359999997</v>
      </c>
      <c r="I44" s="15">
        <f>(((F44/100)+1)^(1/365)-1)</f>
        <v>2.5238193852450408E-4</v>
      </c>
      <c r="J44" s="15">
        <f>1+I44</f>
        <v>1.0002523819385245</v>
      </c>
      <c r="K44">
        <f>C44-I44</f>
        <v>5.6735439874014268E-3</v>
      </c>
      <c r="L44" s="29">
        <f>K44^2</f>
        <v>3.218910137697888E-5</v>
      </c>
      <c r="M44" s="7"/>
      <c r="N44" s="7"/>
      <c r="O44" s="7">
        <f>C44/$N$3</f>
        <v>0.13211545598682181</v>
      </c>
      <c r="P44" s="7"/>
      <c r="Q44" s="7">
        <f>O44</f>
        <v>0.13211545598682181</v>
      </c>
      <c r="R44" s="7">
        <f>RANK(Q44,$Q$4:$Q$126)</f>
        <v>49</v>
      </c>
      <c r="S44" s="7">
        <f>O44</f>
        <v>0.13211545598682181</v>
      </c>
      <c r="T44" s="7">
        <f>RANK(S44,$S$4:$S$126)</f>
        <v>49</v>
      </c>
      <c r="U44">
        <v>41</v>
      </c>
      <c r="V44">
        <f>R44/(COUNT($U$4:$U$126)+1)-0.5</f>
        <v>-0.10483870967741937</v>
      </c>
      <c r="W44">
        <f>SUM($V$4:V44)/U44</f>
        <v>5.0944138473642785E-2</v>
      </c>
      <c r="X44">
        <f>(U44/11)*W44^2</f>
        <v>9.6734104579717581E-3</v>
      </c>
      <c r="Z44">
        <f>T44/(COUNT($U$4:$U$126)+1)-0.5</f>
        <v>-0.10483870967741937</v>
      </c>
      <c r="AA44">
        <f>SUM($Z$4:Z44)/U44</f>
        <v>5.1140833988985029E-2</v>
      </c>
      <c r="AB44">
        <f>(U44/11)*AA44^2</f>
        <v>9.7482528131496334E-3</v>
      </c>
    </row>
    <row r="45" spans="1:28" ht="15.75" x14ac:dyDescent="0.25">
      <c r="A45" s="4">
        <v>41575</v>
      </c>
      <c r="B45">
        <v>7.39</v>
      </c>
      <c r="C45">
        <f>(B45-B44)/B44</f>
        <v>8.8365243004418212E-2</v>
      </c>
      <c r="D45">
        <v>1.0444</v>
      </c>
      <c r="E45">
        <v>2.5232999999999999</v>
      </c>
      <c r="F45">
        <v>9.7636000000000003</v>
      </c>
      <c r="G45">
        <f>F45+E45</f>
        <v>12.286899999999999</v>
      </c>
      <c r="H45">
        <f>E45+D45*(G45-E45)</f>
        <v>12.720403839999999</v>
      </c>
      <c r="I45" s="15">
        <f>(((F45/100)+1)^(1/365)-1)</f>
        <v>2.5526209789594745E-4</v>
      </c>
      <c r="J45" s="15">
        <f>1+I45</f>
        <v>1.0002552620978959</v>
      </c>
      <c r="K45">
        <f>C45-I45</f>
        <v>8.8109980906522264E-2</v>
      </c>
      <c r="L45" s="29">
        <f>K45^2</f>
        <v>7.7633687353477181E-3</v>
      </c>
      <c r="M45" s="7"/>
      <c r="N45" s="7"/>
      <c r="O45" s="7">
        <f>C45/$N$3</f>
        <v>1.9700574254294094</v>
      </c>
      <c r="P45" s="7"/>
      <c r="Q45" s="7">
        <f>O45</f>
        <v>1.9700574254294094</v>
      </c>
      <c r="R45" s="7">
        <f>RANK(Q45,$Q$4:$Q$126)</f>
        <v>1</v>
      </c>
      <c r="S45" s="7">
        <f>O45</f>
        <v>1.9700574254294094</v>
      </c>
      <c r="T45" s="7">
        <f>RANK(S45,$S$4:$S$126)</f>
        <v>1</v>
      </c>
      <c r="U45">
        <v>42</v>
      </c>
      <c r="V45">
        <f>R45/(COUNT($U$4:$U$126)+1)-0.5</f>
        <v>-0.49193548387096775</v>
      </c>
      <c r="W45">
        <f>SUM($V$4:V45)/U45</f>
        <v>3.8018433179723483E-2</v>
      </c>
      <c r="X45">
        <f>(U45/11)*W45^2</f>
        <v>5.518804816411471E-3</v>
      </c>
      <c r="Z45">
        <f>T45/(COUNT($U$4:$U$126)+1)-0.5</f>
        <v>-0.49193548387096775</v>
      </c>
      <c r="AA45">
        <f>SUM($Z$4:Z45)/U45</f>
        <v>3.8210445468509963E-2</v>
      </c>
      <c r="AB45">
        <f>(U45/11)*AA45^2</f>
        <v>5.5746910910802628E-3</v>
      </c>
    </row>
    <row r="46" spans="1:28" ht="15.75" x14ac:dyDescent="0.25">
      <c r="A46" s="4">
        <v>41576</v>
      </c>
      <c r="B46">
        <v>7.38</v>
      </c>
      <c r="C46">
        <f>(B46-B45)/B45</f>
        <v>-1.3531799729363718E-3</v>
      </c>
      <c r="D46">
        <v>1.0429999999999999</v>
      </c>
      <c r="E46">
        <v>2.5034000000000001</v>
      </c>
      <c r="F46">
        <v>9.7449999999999992</v>
      </c>
      <c r="G46">
        <f>F46+E46</f>
        <v>12.2484</v>
      </c>
      <c r="H46">
        <f>E46+D46*(G46-E46)</f>
        <v>12.667435000000001</v>
      </c>
      <c r="I46" s="15">
        <f>(((F46/100)+1)^(1/365)-1)</f>
        <v>2.5479767964275979E-4</v>
      </c>
      <c r="J46" s="15">
        <f>1+I46</f>
        <v>1.0002547976796428</v>
      </c>
      <c r="K46">
        <f>C46-I46</f>
        <v>-1.6079776525791316E-3</v>
      </c>
      <c r="L46" s="29">
        <f>K46^2</f>
        <v>2.5855921311938945E-6</v>
      </c>
      <c r="M46" s="7"/>
      <c r="N46" s="7"/>
      <c r="O46" s="7">
        <f>C46/$N$3</f>
        <v>-3.0168448170197142E-2</v>
      </c>
      <c r="P46" s="7"/>
      <c r="Q46" s="7">
        <f>O46</f>
        <v>-3.0168448170197142E-2</v>
      </c>
      <c r="R46" s="7">
        <f>RANK(Q46,$Q$4:$Q$126)</f>
        <v>58</v>
      </c>
      <c r="S46" s="7">
        <f>O46</f>
        <v>-3.0168448170197142E-2</v>
      </c>
      <c r="T46" s="7">
        <f>RANK(S46,$S$4:$S$126)</f>
        <v>58</v>
      </c>
      <c r="U46">
        <v>43</v>
      </c>
      <c r="V46">
        <f>R46/(COUNT($U$4:$U$126)+1)-0.5</f>
        <v>-3.2258064516129059E-2</v>
      </c>
      <c r="W46">
        <f>SUM($V$4:V46)/U46</f>
        <v>3.6384096024005982E-2</v>
      </c>
      <c r="X46">
        <f>(U46/11)*W46^2</f>
        <v>5.1748640972559806E-3</v>
      </c>
      <c r="Z46">
        <f>T46/(COUNT($U$4:$U$126)+1)-0.5</f>
        <v>-3.2258064516129059E-2</v>
      </c>
      <c r="AA46">
        <f>SUM($Z$4:Z46)/U46</f>
        <v>3.6571642910727661E-2</v>
      </c>
      <c r="AB46">
        <f>(U46/11)*AA46^2</f>
        <v>5.2283507093782182E-3</v>
      </c>
    </row>
    <row r="47" spans="1:28" ht="15.75" x14ac:dyDescent="0.25">
      <c r="A47" s="4">
        <v>41577</v>
      </c>
      <c r="B47">
        <v>7.6</v>
      </c>
      <c r="C47">
        <f>(B47-B46)/B46</f>
        <v>2.9810298102980998E-2</v>
      </c>
      <c r="D47">
        <v>1.0373000000000001</v>
      </c>
      <c r="E47">
        <v>2.5377999999999998</v>
      </c>
      <c r="F47">
        <v>9.7687000000000008</v>
      </c>
      <c r="G47">
        <f>F47+E47</f>
        <v>12.3065</v>
      </c>
      <c r="H47">
        <f>E47+D47*(G47-E47)</f>
        <v>12.670872509999999</v>
      </c>
      <c r="I47" s="15">
        <f>(((F47/100)+1)^(1/365)-1)</f>
        <v>2.5538942467462356E-4</v>
      </c>
      <c r="J47" s="15">
        <f>1+I47</f>
        <v>1.0002553894246746</v>
      </c>
      <c r="K47">
        <f>C47-I47</f>
        <v>2.9554908678306374E-2</v>
      </c>
      <c r="L47" s="29">
        <f>K47^2</f>
        <v>8.7349262698302942E-4</v>
      </c>
      <c r="M47" s="7"/>
      <c r="N47" s="7"/>
      <c r="O47" s="7">
        <f>C47/$N$3</f>
        <v>0.66460519017760844</v>
      </c>
      <c r="P47" s="7"/>
      <c r="Q47" s="7">
        <f>O47</f>
        <v>0.66460519017760844</v>
      </c>
      <c r="R47" s="7">
        <f>RANK(Q47,$Q$4:$Q$126)</f>
        <v>25</v>
      </c>
      <c r="S47" s="7">
        <f>O47</f>
        <v>0.66460519017760844</v>
      </c>
      <c r="T47" s="7">
        <f>RANK(S47,$S$4:$S$126)</f>
        <v>25</v>
      </c>
      <c r="U47">
        <v>44</v>
      </c>
      <c r="V47">
        <f>R47/(COUNT($U$4:$U$126)+1)-0.5</f>
        <v>-0.29838709677419356</v>
      </c>
      <c r="W47">
        <f>SUM($V$4:V47)/U47</f>
        <v>2.8775659824046906E-2</v>
      </c>
      <c r="X47">
        <f>(U47/11)*W47^2</f>
        <v>3.3121543932370687E-3</v>
      </c>
      <c r="Z47">
        <f>T47/(COUNT($U$4:$U$126)+1)-0.5</f>
        <v>-0.29838709677419356</v>
      </c>
      <c r="AA47">
        <f>SUM($Z$4:Z47)/U47</f>
        <v>2.8958944281524904E-2</v>
      </c>
      <c r="AB47">
        <f>(U47/11)*AA47^2</f>
        <v>3.3544818156018559E-3</v>
      </c>
    </row>
    <row r="48" spans="1:28" ht="15.75" x14ac:dyDescent="0.25">
      <c r="A48" s="4">
        <v>41578</v>
      </c>
      <c r="B48">
        <v>7.5</v>
      </c>
      <c r="C48">
        <f>(B48-B47)/B47</f>
        <v>-1.3157894736842059E-2</v>
      </c>
      <c r="D48">
        <v>1.0381</v>
      </c>
      <c r="E48">
        <v>2.5541999999999998</v>
      </c>
      <c r="F48">
        <v>9.7853999999999992</v>
      </c>
      <c r="G48">
        <f>F48+E48</f>
        <v>12.339599999999999</v>
      </c>
      <c r="H48">
        <f>E48+D48*(G48-E48)</f>
        <v>12.712423739999998</v>
      </c>
      <c r="I48" s="15">
        <f>(((F48/100)+1)^(1/365)-1)</f>
        <v>2.5580631617638794E-4</v>
      </c>
      <c r="J48" s="15">
        <f>1+I48</f>
        <v>1.0002558063161764</v>
      </c>
      <c r="K48">
        <f>C48-I48</f>
        <v>-1.3413701053018447E-2</v>
      </c>
      <c r="L48" s="29">
        <f>K48^2</f>
        <v>1.7992737593974819E-4</v>
      </c>
      <c r="M48" s="7"/>
      <c r="N48" s="7"/>
      <c r="O48" s="7">
        <f>C48/$N$3</f>
        <v>-0.29334846312863266</v>
      </c>
      <c r="P48" s="7"/>
      <c r="Q48" s="7">
        <f>O48</f>
        <v>-0.29334846312863266</v>
      </c>
      <c r="R48" s="7">
        <f>RANK(Q48,$Q$4:$Q$126)</f>
        <v>72</v>
      </c>
      <c r="S48" s="7">
        <f>O48</f>
        <v>-0.29334846312863266</v>
      </c>
      <c r="T48" s="7">
        <f>RANK(S48,$S$4:$S$126)</f>
        <v>72</v>
      </c>
      <c r="U48">
        <v>45</v>
      </c>
      <c r="V48">
        <f>R48/(COUNT($U$4:$U$126)+1)-0.5</f>
        <v>8.064516129032262E-2</v>
      </c>
      <c r="W48">
        <f>SUM($V$4:V48)/U48</f>
        <v>2.9928315412186369E-2</v>
      </c>
      <c r="X48">
        <f>(U48/11)*W48^2</f>
        <v>3.6642438957735493E-3</v>
      </c>
      <c r="Z48">
        <f>T48/(COUNT($U$4:$U$126)+1)-0.5</f>
        <v>8.064516129032262E-2</v>
      </c>
      <c r="AA48">
        <f>SUM($Z$4:Z48)/U48</f>
        <v>3.0107526881720414E-2</v>
      </c>
      <c r="AB48">
        <f>(U48/11)*AA48^2</f>
        <v>3.7082584429098437E-3</v>
      </c>
    </row>
    <row r="49" spans="1:28" ht="15.75" x14ac:dyDescent="0.25">
      <c r="A49" s="4">
        <v>41579</v>
      </c>
      <c r="B49">
        <v>8.14</v>
      </c>
      <c r="C49">
        <f>(B49-B48)/B48</f>
        <v>8.5333333333333414E-2</v>
      </c>
      <c r="D49">
        <v>1.0590999999999999</v>
      </c>
      <c r="E49">
        <v>2.6217999999999999</v>
      </c>
      <c r="F49">
        <v>9.7792999999999992</v>
      </c>
      <c r="G49">
        <f>F49+E49</f>
        <v>12.4011</v>
      </c>
      <c r="H49">
        <f>E49+D49*(G49-E49)</f>
        <v>12.979056629999999</v>
      </c>
      <c r="I49" s="15">
        <f>(((F49/100)+1)^(1/365)-1)</f>
        <v>2.5565404577387874E-4</v>
      </c>
      <c r="J49" s="15">
        <f>1+I49</f>
        <v>1.0002556540457739</v>
      </c>
      <c r="K49">
        <f>C49-I49</f>
        <v>8.5077679287559535E-2</v>
      </c>
      <c r="L49" s="29">
        <f>K49^2</f>
        <v>7.2382115129568363E-3</v>
      </c>
      <c r="M49" s="7"/>
      <c r="N49" s="7"/>
      <c r="O49" s="7">
        <f>C49/$N$3</f>
        <v>1.9024625662102344</v>
      </c>
      <c r="P49" s="7"/>
      <c r="Q49" s="7">
        <f>O49</f>
        <v>1.9024625662102344</v>
      </c>
      <c r="R49" s="7">
        <f>RANK(Q49,$Q$4:$Q$126)</f>
        <v>2</v>
      </c>
      <c r="S49" s="7">
        <f>O49</f>
        <v>1.9024625662102344</v>
      </c>
      <c r="T49" s="7">
        <f>RANK(S49,$S$4:$S$126)</f>
        <v>2</v>
      </c>
      <c r="U49">
        <v>46</v>
      </c>
      <c r="V49">
        <f>R49/(COUNT($U$4:$U$126)+1)-0.5</f>
        <v>-0.4838709677419355</v>
      </c>
      <c r="W49">
        <f>SUM($V$4:V49)/U49</f>
        <v>1.8758765778401111E-2</v>
      </c>
      <c r="X49">
        <f>(U49/11)*W49^2</f>
        <v>1.4715454093027257E-3</v>
      </c>
      <c r="Z49">
        <f>T49/(COUNT($U$4:$U$126)+1)-0.5</f>
        <v>-0.4838709677419355</v>
      </c>
      <c r="AA49">
        <f>SUM($Z$4:Z49)/U49</f>
        <v>1.8934081346423545E-2</v>
      </c>
      <c r="AB49">
        <f>(U49/11)*AA49^2</f>
        <v>1.499179461447024E-3</v>
      </c>
    </row>
    <row r="50" spans="1:28" ht="15.75" x14ac:dyDescent="0.25">
      <c r="A50" s="4">
        <v>41582</v>
      </c>
      <c r="B50">
        <v>8.36</v>
      </c>
      <c r="C50">
        <f>(B50-B49)/B49</f>
        <v>2.7027027027026886E-2</v>
      </c>
      <c r="D50">
        <v>1.0524</v>
      </c>
      <c r="E50">
        <v>2.6034999999999999</v>
      </c>
      <c r="F50">
        <v>9.7666000000000004</v>
      </c>
      <c r="G50">
        <f>F50+E50</f>
        <v>12.370100000000001</v>
      </c>
      <c r="H50">
        <f>E50+D50*(G50-E50)</f>
        <v>12.88186984</v>
      </c>
      <c r="I50" s="15">
        <f>(((F50/100)+1)^(1/365)-1)</f>
        <v>2.5533699671553833E-4</v>
      </c>
      <c r="J50" s="15">
        <f>1+I50</f>
        <v>1.0002553369967155</v>
      </c>
      <c r="K50">
        <f>C50-I50</f>
        <v>2.6771690030311348E-2</v>
      </c>
      <c r="L50" s="29">
        <f>K50^2</f>
        <v>7.1672338707907198E-4</v>
      </c>
      <c r="M50" s="7"/>
      <c r="N50" s="7"/>
      <c r="O50" s="7">
        <f>C50/$N$3</f>
        <v>0.6025535999398931</v>
      </c>
      <c r="P50" s="7"/>
      <c r="Q50" s="7">
        <f>O50</f>
        <v>0.6025535999398931</v>
      </c>
      <c r="R50" s="7">
        <f>RANK(Q50,$Q$4:$Q$126)</f>
        <v>28</v>
      </c>
      <c r="S50" s="7">
        <f>O50</f>
        <v>0.6025535999398931</v>
      </c>
      <c r="T50" s="7">
        <f>RANK(S50,$S$4:$S$126)</f>
        <v>28</v>
      </c>
      <c r="U50">
        <v>47</v>
      </c>
      <c r="V50">
        <f>R50/(COUNT($U$4:$U$126)+1)-0.5</f>
        <v>-0.27419354838709675</v>
      </c>
      <c r="W50">
        <f>SUM($V$4:V50)/U50</f>
        <v>1.2525737817433071E-2</v>
      </c>
      <c r="X50">
        <f>(U50/11)*W50^2</f>
        <v>6.7036573363094822E-4</v>
      </c>
      <c r="Z50">
        <f>T50/(COUNT($U$4:$U$126)+1)-0.5</f>
        <v>-0.27419354838709675</v>
      </c>
      <c r="AA50">
        <f>SUM($Z$4:Z50)/U50</f>
        <v>1.2697323266986943E-2</v>
      </c>
      <c r="AB50">
        <f>(U50/11)*AA50^2</f>
        <v>6.8885771389811767E-4</v>
      </c>
    </row>
    <row r="51" spans="1:28" ht="15.75" x14ac:dyDescent="0.25">
      <c r="A51" s="4">
        <v>41583</v>
      </c>
      <c r="B51">
        <v>8.31</v>
      </c>
      <c r="C51">
        <f>(B51-B50)/B50</f>
        <v>-5.9808612440190121E-3</v>
      </c>
      <c r="D51">
        <v>1.0541</v>
      </c>
      <c r="E51">
        <v>2.6696</v>
      </c>
      <c r="F51">
        <v>9.7833000000000006</v>
      </c>
      <c r="G51">
        <f>F51+E51</f>
        <v>12.4529</v>
      </c>
      <c r="H51">
        <f>E51+D51*(G51-E51)</f>
        <v>12.98217653</v>
      </c>
      <c r="I51" s="15">
        <f>(((F51/100)+1)^(1/365)-1)</f>
        <v>2.5575389617049638E-4</v>
      </c>
      <c r="J51" s="15">
        <f>1+I51</f>
        <v>1.0002557538961705</v>
      </c>
      <c r="K51">
        <f>C51-I51</f>
        <v>-6.2366151401895085E-3</v>
      </c>
      <c r="L51" s="29">
        <f>K51^2</f>
        <v>3.8895368406841003E-5</v>
      </c>
      <c r="M51" s="7"/>
      <c r="N51" s="7"/>
      <c r="O51" s="7">
        <f>C51/$N$3</f>
        <v>-0.13334021051301251</v>
      </c>
      <c r="P51" s="7"/>
      <c r="Q51" s="7">
        <f>O51</f>
        <v>-0.13334021051301251</v>
      </c>
      <c r="R51" s="7">
        <f>RANK(Q51,$Q$4:$Q$126)</f>
        <v>66</v>
      </c>
      <c r="S51" s="7">
        <f>O51</f>
        <v>-0.13334021051301251</v>
      </c>
      <c r="T51" s="7">
        <f>RANK(S51,$S$4:$S$126)</f>
        <v>66</v>
      </c>
      <c r="U51">
        <v>48</v>
      </c>
      <c r="V51">
        <f>R51/(COUNT($U$4:$U$126)+1)-0.5</f>
        <v>3.2258064516129004E-2</v>
      </c>
      <c r="W51">
        <f>SUM($V$4:V51)/U51</f>
        <v>1.2936827956989236E-2</v>
      </c>
      <c r="X51">
        <f>(U51/11)*W51^2</f>
        <v>7.3030480402358521E-4</v>
      </c>
      <c r="Z51">
        <f>T51/(COUNT($U$4:$U$126)+1)-0.5</f>
        <v>3.2258064516129004E-2</v>
      </c>
      <c r="AA51">
        <f>SUM($Z$4:Z51)/U51</f>
        <v>1.3104838709677403E-2</v>
      </c>
      <c r="AB51">
        <f>(U51/11)*AA51^2</f>
        <v>7.4939693501087682E-4</v>
      </c>
    </row>
    <row r="52" spans="1:28" ht="15.75" x14ac:dyDescent="0.25">
      <c r="A52" s="4">
        <v>41584</v>
      </c>
      <c r="B52">
        <v>7.7</v>
      </c>
      <c r="C52">
        <f>(B52-B51)/B51</f>
        <v>-7.340553549939835E-2</v>
      </c>
      <c r="D52">
        <v>1.0467</v>
      </c>
      <c r="E52">
        <v>2.6421000000000001</v>
      </c>
      <c r="F52">
        <v>9.7424999999999997</v>
      </c>
      <c r="G52">
        <f>F52+E52</f>
        <v>12.384599999999999</v>
      </c>
      <c r="H52">
        <f>E52+D52*(G52-E52)</f>
        <v>12.839574750000001</v>
      </c>
      <c r="I52" s="15">
        <f>(((F52/100)+1)^(1/365)-1)</f>
        <v>2.547352518502688E-4</v>
      </c>
      <c r="J52" s="15">
        <f>1+I52</f>
        <v>1.0002547352518503</v>
      </c>
      <c r="K52">
        <f>C52-I52</f>
        <v>-7.3660270751248619E-2</v>
      </c>
      <c r="L52" s="29">
        <f>K52^2</f>
        <v>5.4258354871472526E-3</v>
      </c>
      <c r="M52" s="7"/>
      <c r="N52" s="7"/>
      <c r="O52" s="7">
        <f>C52/$N$3</f>
        <v>-1.636538477815098</v>
      </c>
      <c r="P52" s="7"/>
      <c r="Q52" s="7">
        <f>O52</f>
        <v>-1.636538477815098</v>
      </c>
      <c r="R52" s="7">
        <f>RANK(Q52,$Q$4:$Q$126)</f>
        <v>113</v>
      </c>
      <c r="S52" s="7">
        <f>O52</f>
        <v>-1.636538477815098</v>
      </c>
      <c r="T52" s="7">
        <f>RANK(S52,$S$4:$S$126)</f>
        <v>113</v>
      </c>
      <c r="U52">
        <v>49</v>
      </c>
      <c r="V52">
        <f>R52/(COUNT($U$4:$U$126)+1)-0.5</f>
        <v>0.41129032258064513</v>
      </c>
      <c r="W52">
        <f>SUM($V$4:V52)/U52</f>
        <v>2.1066491112574054E-2</v>
      </c>
      <c r="X52">
        <f>(U52/11)*W52^2</f>
        <v>1.9769141220010835E-3</v>
      </c>
      <c r="Z52">
        <f>T52/(COUNT($U$4:$U$126)+1)-0.5</f>
        <v>0.41129032258064513</v>
      </c>
      <c r="AA52">
        <f>SUM($Z$4:Z52)/U52</f>
        <v>2.1231073074391031E-2</v>
      </c>
      <c r="AB52">
        <f>(U52/11)*AA52^2</f>
        <v>2.0079240664196778E-3</v>
      </c>
    </row>
    <row r="53" spans="1:28" ht="15.75" x14ac:dyDescent="0.25">
      <c r="A53" s="4">
        <v>41585</v>
      </c>
      <c r="B53">
        <v>8.1300000000000008</v>
      </c>
      <c r="C53">
        <f>(B53-B52)/B52</f>
        <v>5.5844155844155918E-2</v>
      </c>
      <c r="D53">
        <v>1.0188999999999999</v>
      </c>
      <c r="E53">
        <v>2.5998999999999999</v>
      </c>
      <c r="F53">
        <v>9.7941000000000003</v>
      </c>
      <c r="G53">
        <f>F53+E53</f>
        <v>12.394</v>
      </c>
      <c r="H53">
        <f>E53+D53*(G53-E53)</f>
        <v>12.579108489999999</v>
      </c>
      <c r="I53" s="15">
        <f>(((F53/100)+1)^(1/365)-1)</f>
        <v>2.5602347412001514E-4</v>
      </c>
      <c r="J53" s="15">
        <f>1+I53</f>
        <v>1.00025602347412</v>
      </c>
      <c r="K53">
        <f>C53-I53</f>
        <v>5.5588132370035903E-2</v>
      </c>
      <c r="L53" s="29">
        <f>K53^2</f>
        <v>3.0900404603886335E-3</v>
      </c>
      <c r="M53" s="7"/>
      <c r="N53" s="7"/>
      <c r="O53" s="7">
        <f>C53/$N$3</f>
        <v>1.2450165941615277</v>
      </c>
      <c r="P53" s="7"/>
      <c r="Q53" s="7">
        <f>O53</f>
        <v>1.2450165941615277</v>
      </c>
      <c r="R53" s="7">
        <f>RANK(Q53,$Q$4:$Q$126)</f>
        <v>8</v>
      </c>
      <c r="S53" s="7">
        <f>O53</f>
        <v>1.2450165941615277</v>
      </c>
      <c r="T53" s="7">
        <f>RANK(S53,$S$4:$S$126)</f>
        <v>9</v>
      </c>
      <c r="U53">
        <v>50</v>
      </c>
      <c r="V53">
        <f>R53/(COUNT($U$4:$U$126)+1)-0.5</f>
        <v>-0.43548387096774194</v>
      </c>
      <c r="W53">
        <f>SUM($V$4:V53)/U53</f>
        <v>1.1935483870967732E-2</v>
      </c>
      <c r="X53">
        <f>(U53/11)*W53^2</f>
        <v>6.475262510642313E-4</v>
      </c>
      <c r="Z53">
        <f>T53/(COUNT($U$4:$U$126)+1)-0.5</f>
        <v>-0.42741935483870969</v>
      </c>
      <c r="AA53">
        <f>SUM($Z$4:Z53)/U53</f>
        <v>1.2258064516129017E-2</v>
      </c>
      <c r="AB53">
        <f>(U53/11)*AA53^2</f>
        <v>6.8300066218900601E-4</v>
      </c>
    </row>
    <row r="54" spans="1:28" ht="15.75" x14ac:dyDescent="0.25">
      <c r="A54" s="4">
        <v>41586</v>
      </c>
      <c r="B54">
        <v>8.23</v>
      </c>
      <c r="C54">
        <f>(B54-B53)/B53</f>
        <v>1.2300123001229967E-2</v>
      </c>
      <c r="D54">
        <v>1.0192000000000001</v>
      </c>
      <c r="E54">
        <v>2.7477</v>
      </c>
      <c r="F54">
        <v>9.7493999999999996</v>
      </c>
      <c r="G54">
        <f>F54+E54</f>
        <v>12.4971</v>
      </c>
      <c r="H54">
        <f>E54+D54*(G54-E54)</f>
        <v>12.684288480000001</v>
      </c>
      <c r="I54" s="15">
        <f>(((F54/100)+1)^(1/365)-1)</f>
        <v>2.5490754911294822E-4</v>
      </c>
      <c r="J54" s="15">
        <f>1+I54</f>
        <v>1.0002549075491129</v>
      </c>
      <c r="K54">
        <f>C54-I54</f>
        <v>1.2045215452117019E-2</v>
      </c>
      <c r="L54" s="29">
        <f>K54^2</f>
        <v>1.4508721528791861E-4</v>
      </c>
      <c r="M54" s="7"/>
      <c r="N54" s="7"/>
      <c r="O54" s="7">
        <f>C54/$N$3</f>
        <v>0.2742248855815016</v>
      </c>
      <c r="P54" s="7"/>
      <c r="Q54" s="7">
        <f>O54</f>
        <v>0.2742248855815016</v>
      </c>
      <c r="R54" s="7">
        <f>RANK(Q54,$Q$4:$Q$126)</f>
        <v>39</v>
      </c>
      <c r="S54" s="7">
        <f>O54</f>
        <v>0.2742248855815016</v>
      </c>
      <c r="T54" s="7">
        <f>RANK(S54,$S$4:$S$126)</f>
        <v>39</v>
      </c>
      <c r="U54">
        <v>51</v>
      </c>
      <c r="V54">
        <f>R54/(COUNT($U$4:$U$126)+1)-0.5</f>
        <v>-0.18548387096774194</v>
      </c>
      <c r="W54">
        <f>SUM($V$4:V54)/U54</f>
        <v>8.0645161290322474E-3</v>
      </c>
      <c r="X54">
        <f>(U54/11)*W54^2</f>
        <v>3.015324945605895E-4</v>
      </c>
      <c r="Z54">
        <f>T54/(COUNT($U$4:$U$126)+1)-0.5</f>
        <v>-0.18548387096774194</v>
      </c>
      <c r="AA54">
        <f>SUM($Z$4:Z54)/U54</f>
        <v>8.3807716635040958E-3</v>
      </c>
      <c r="AB54">
        <f>(U54/11)*AA54^2</f>
        <v>3.2564581976958674E-4</v>
      </c>
    </row>
    <row r="55" spans="1:28" ht="15.75" x14ac:dyDescent="0.25">
      <c r="A55" s="4">
        <v>41589</v>
      </c>
      <c r="B55">
        <v>8.56</v>
      </c>
      <c r="C55">
        <f>(B55-B54)/B54</f>
        <v>4.0097205346294053E-2</v>
      </c>
      <c r="D55">
        <v>1.0208999999999999</v>
      </c>
      <c r="E55">
        <v>2.7477</v>
      </c>
      <c r="F55">
        <v>9.8035999999999994</v>
      </c>
      <c r="G55">
        <f>F55+E55</f>
        <v>12.551299999999999</v>
      </c>
      <c r="H55">
        <f>E55+D55*(G55-E55)</f>
        <v>12.756195239999998</v>
      </c>
      <c r="I55" s="15">
        <f>(((F55/100)+1)^(1/365)-1)</f>
        <v>2.5626058101124727E-4</v>
      </c>
      <c r="J55" s="15">
        <f>1+I55</f>
        <v>1.0002562605810112</v>
      </c>
      <c r="K55">
        <f>C55-I55</f>
        <v>3.9840944765282806E-2</v>
      </c>
      <c r="L55" s="29">
        <f>K55^2</f>
        <v>1.5873008797903153E-3</v>
      </c>
      <c r="M55" s="7"/>
      <c r="N55" s="7"/>
      <c r="O55" s="7">
        <f>C55/$N$3</f>
        <v>0.8939464708707332</v>
      </c>
      <c r="P55" s="7"/>
      <c r="Q55" s="7">
        <f>O55</f>
        <v>0.8939464708707332</v>
      </c>
      <c r="R55" s="7">
        <f>RANK(Q55,$Q$4:$Q$126)</f>
        <v>16</v>
      </c>
      <c r="S55" s="7">
        <f>O55</f>
        <v>0.8939464708707332</v>
      </c>
      <c r="T55" s="7">
        <f>RANK(S55,$S$4:$S$126)</f>
        <v>16</v>
      </c>
      <c r="U55">
        <v>52</v>
      </c>
      <c r="V55">
        <f>R55/(COUNT($U$4:$U$126)+1)-0.5</f>
        <v>-0.37096774193548387</v>
      </c>
      <c r="W55">
        <f>SUM($V$4:V55)/U55</f>
        <v>7.7543424317616841E-4</v>
      </c>
      <c r="X55">
        <f>(U55/11)*W55^2</f>
        <v>2.8425008914082045E-6</v>
      </c>
      <c r="Z55">
        <f>T55/(COUNT($U$4:$U$126)+1)-0.5</f>
        <v>-0.37096774193548387</v>
      </c>
      <c r="AA55">
        <f>SUM($Z$4:Z55)/U55</f>
        <v>1.0856079404466352E-3</v>
      </c>
      <c r="AB55">
        <f>(U55/11)*AA55^2</f>
        <v>5.5713017471600748E-6</v>
      </c>
    </row>
    <row r="56" spans="1:28" ht="15.75" x14ac:dyDescent="0.25">
      <c r="A56" s="4">
        <v>41590</v>
      </c>
      <c r="B56">
        <v>8.3699999999999992</v>
      </c>
      <c r="C56">
        <f>(B56-B55)/B55</f>
        <v>-2.2196261682243139E-2</v>
      </c>
      <c r="D56">
        <v>1.0179</v>
      </c>
      <c r="E56">
        <v>2.7728000000000002</v>
      </c>
      <c r="F56">
        <v>9.8330000000000002</v>
      </c>
      <c r="G56">
        <f>F56+E56</f>
        <v>12.6058</v>
      </c>
      <c r="H56">
        <f>E56+D56*(G56-E56)</f>
        <v>12.781810700000001</v>
      </c>
      <c r="I56" s="15">
        <f>(((F56/100)+1)^(1/365)-1)</f>
        <v>2.5699423484226713E-4</v>
      </c>
      <c r="J56" s="15">
        <f>1+I56</f>
        <v>1.0002569942348423</v>
      </c>
      <c r="K56">
        <f>C56-I56</f>
        <v>-2.2453255917085406E-2</v>
      </c>
      <c r="L56" s="29">
        <f>K56^2</f>
        <v>5.0414870127813078E-4</v>
      </c>
      <c r="M56" s="7"/>
      <c r="N56" s="7"/>
      <c r="O56" s="7">
        <f>C56/$N$3</f>
        <v>-0.4948541831282125</v>
      </c>
      <c r="P56" s="7"/>
      <c r="Q56" s="7">
        <f>O56</f>
        <v>-0.4948541831282125</v>
      </c>
      <c r="R56" s="7">
        <f>RANK(Q56,$Q$4:$Q$126)</f>
        <v>87</v>
      </c>
      <c r="S56" s="7">
        <f>O56</f>
        <v>-0.4948541831282125</v>
      </c>
      <c r="T56" s="7">
        <f>RANK(S56,$S$4:$S$126)</f>
        <v>87</v>
      </c>
      <c r="U56">
        <v>53</v>
      </c>
      <c r="V56">
        <f>R56/(COUNT($U$4:$U$126)+1)-0.5</f>
        <v>0.20161290322580649</v>
      </c>
      <c r="W56">
        <f>SUM($V$4:V56)/U56</f>
        <v>4.5648204503956086E-3</v>
      </c>
      <c r="X56">
        <f>(U56/11)*W56^2</f>
        <v>1.0039927676823166E-4</v>
      </c>
      <c r="Z56">
        <f>T56/(COUNT($U$4:$U$126)+1)-0.5</f>
        <v>0.20161290322580649</v>
      </c>
      <c r="AA56">
        <f>SUM($Z$4:Z56)/U56</f>
        <v>4.8691418137553118E-3</v>
      </c>
      <c r="AB56">
        <f>(U56/11)*AA56^2</f>
        <v>1.142320660118545E-4</v>
      </c>
    </row>
    <row r="57" spans="1:28" ht="15.75" x14ac:dyDescent="0.25">
      <c r="A57" s="4">
        <v>41591</v>
      </c>
      <c r="B57">
        <v>8.67</v>
      </c>
      <c r="C57">
        <f>(B57-B56)/B56</f>
        <v>3.5842293906810124E-2</v>
      </c>
      <c r="D57">
        <v>1.0244</v>
      </c>
      <c r="E57">
        <v>2.6996000000000002</v>
      </c>
      <c r="F57">
        <v>9.8026</v>
      </c>
      <c r="G57">
        <f>F57+E57</f>
        <v>12.5022</v>
      </c>
      <c r="H57">
        <f>E57+D57*(G57-E57)</f>
        <v>12.74138344</v>
      </c>
      <c r="I57" s="15">
        <f>(((F57/100)+1)^(1/365)-1)</f>
        <v>2.5623562335463923E-4</v>
      </c>
      <c r="J57" s="15">
        <f>1+I57</f>
        <v>1.0002562356233546</v>
      </c>
      <c r="K57">
        <f>C57-I57</f>
        <v>3.5586058283455485E-2</v>
      </c>
      <c r="L57" s="29">
        <f>K57^2</f>
        <v>1.2663675441534907E-3</v>
      </c>
      <c r="M57" s="7"/>
      <c r="N57" s="7"/>
      <c r="O57" s="7">
        <f>C57/$N$3</f>
        <v>0.79908541927513321</v>
      </c>
      <c r="P57" s="7"/>
      <c r="Q57" s="7">
        <f>O57</f>
        <v>0.79908541927513321</v>
      </c>
      <c r="R57" s="7">
        <f>RANK(Q57,$Q$4:$Q$126)</f>
        <v>22</v>
      </c>
      <c r="S57" s="7">
        <f>O57</f>
        <v>0.79908541927513321</v>
      </c>
      <c r="T57" s="7">
        <f>RANK(S57,$S$4:$S$126)</f>
        <v>22</v>
      </c>
      <c r="U57">
        <v>54</v>
      </c>
      <c r="V57">
        <f>R57/(COUNT($U$4:$U$126)+1)-0.5</f>
        <v>-0.32258064516129031</v>
      </c>
      <c r="W57">
        <f>SUM($V$4:V57)/U57</f>
        <v>-1.4934289127837605E-3</v>
      </c>
      <c r="X57">
        <f>(U57/11)*W57^2</f>
        <v>1.0948892322461653E-5</v>
      </c>
      <c r="Z57">
        <f>T57/(COUNT($U$4:$U$126)+1)-0.5</f>
        <v>-0.32258064516129031</v>
      </c>
      <c r="AA57">
        <f>SUM($Z$4:Z57)/U57</f>
        <v>-1.1947431302270146E-3</v>
      </c>
      <c r="AB57">
        <f>(U57/11)*AA57^2</f>
        <v>7.0072910863755311E-6</v>
      </c>
    </row>
    <row r="58" spans="1:28" ht="15.75" x14ac:dyDescent="0.25">
      <c r="A58" s="4">
        <v>41592</v>
      </c>
      <c r="B58">
        <v>8.69</v>
      </c>
      <c r="C58">
        <f>(B58-B57)/B57</f>
        <v>2.3068050749711156E-3</v>
      </c>
      <c r="D58">
        <v>1.0244</v>
      </c>
      <c r="E58">
        <v>2.69</v>
      </c>
      <c r="F58">
        <v>9.7779000000000007</v>
      </c>
      <c r="G58">
        <f>F58+E58</f>
        <v>12.4679</v>
      </c>
      <c r="H58">
        <f>E58+D58*(G58-E58)</f>
        <v>12.70648076</v>
      </c>
      <c r="I58" s="15">
        <f>(((F58/100)+1)^(1/365)-1)</f>
        <v>2.5561909727800369E-4</v>
      </c>
      <c r="J58" s="15">
        <f>1+I58</f>
        <v>1.000255619097278</v>
      </c>
      <c r="K58">
        <f>C58-I58</f>
        <v>2.0511859776931119E-3</v>
      </c>
      <c r="L58" s="29">
        <f>K58^2</f>
        <v>4.2073639150848475E-6</v>
      </c>
      <c r="M58" s="7"/>
      <c r="N58" s="7"/>
      <c r="O58" s="7">
        <f>C58/$N$3</f>
        <v>5.1429026984488313E-2</v>
      </c>
      <c r="P58" s="7"/>
      <c r="Q58" s="7">
        <f>O58</f>
        <v>5.1429026984488313E-2</v>
      </c>
      <c r="R58" s="7">
        <f>RANK(Q58,$Q$4:$Q$126)</f>
        <v>55</v>
      </c>
      <c r="S58" s="7">
        <f>O58</f>
        <v>5.1429026984488313E-2</v>
      </c>
      <c r="T58" s="7">
        <f>RANK(S58,$S$4:$S$126)</f>
        <v>55</v>
      </c>
      <c r="U58">
        <v>55</v>
      </c>
      <c r="V58">
        <f>R58/(COUNT($U$4:$U$126)+1)-0.5</f>
        <v>-5.6451612903225812E-2</v>
      </c>
      <c r="W58">
        <f>SUM($V$4:V58)/U58</f>
        <v>-2.4926686217008887E-3</v>
      </c>
      <c r="X58">
        <f>(U58/11)*W58^2</f>
        <v>3.106698428806104E-5</v>
      </c>
      <c r="Z58">
        <f>T58/(COUNT($U$4:$U$126)+1)-0.5</f>
        <v>-5.6451612903225812E-2</v>
      </c>
      <c r="AA58">
        <f>SUM($Z$4:Z58)/U58</f>
        <v>-2.1994134897360836E-3</v>
      </c>
      <c r="AB58">
        <f>(U58/11)*AA58^2</f>
        <v>2.4187098494165288E-5</v>
      </c>
    </row>
    <row r="59" spans="1:28" ht="15.75" x14ac:dyDescent="0.25">
      <c r="A59" s="4">
        <v>41593</v>
      </c>
      <c r="B59">
        <v>9.0299999999999994</v>
      </c>
      <c r="C59">
        <f>(B59-B58)/B58</f>
        <v>3.912543153049481E-2</v>
      </c>
      <c r="D59">
        <v>1.0310999999999999</v>
      </c>
      <c r="E59">
        <v>2.7033</v>
      </c>
      <c r="F59">
        <v>9.8274000000000008</v>
      </c>
      <c r="G59">
        <f>F59+E59</f>
        <v>12.530700000000001</v>
      </c>
      <c r="H59">
        <f>E59+D59*(G59-E59)</f>
        <v>12.83633214</v>
      </c>
      <c r="I59" s="15">
        <f>(((F59/100)+1)^(1/365)-1)</f>
        <v>2.5685450635570817E-4</v>
      </c>
      <c r="J59" s="15">
        <f>1+I59</f>
        <v>1.0002568545063557</v>
      </c>
      <c r="K59">
        <f>C59-I59</f>
        <v>3.8868577024139102E-2</v>
      </c>
      <c r="L59" s="29">
        <f>K59^2</f>
        <v>1.510766279881434E-3</v>
      </c>
      <c r="M59" s="7"/>
      <c r="N59" s="7"/>
      <c r="O59" s="7">
        <f>C59/$N$3</f>
        <v>0.87228127586235815</v>
      </c>
      <c r="P59" s="7"/>
      <c r="Q59" s="7">
        <f>O59</f>
        <v>0.87228127586235815</v>
      </c>
      <c r="R59" s="7">
        <f>RANK(Q59,$Q$4:$Q$126)</f>
        <v>18</v>
      </c>
      <c r="S59" s="7">
        <f>O59</f>
        <v>0.87228127586235815</v>
      </c>
      <c r="T59" s="7">
        <f>RANK(S59,$S$4:$S$126)</f>
        <v>18</v>
      </c>
      <c r="U59">
        <v>56</v>
      </c>
      <c r="V59">
        <f>R59/(COUNT($U$4:$U$126)+1)-0.5</f>
        <v>-0.35483870967741937</v>
      </c>
      <c r="W59">
        <f>SUM($V$4:V59)/U59</f>
        <v>-8.7845622119815756E-3</v>
      </c>
      <c r="X59">
        <f>(U59/11)*W59^2</f>
        <v>3.928579874859799E-4</v>
      </c>
      <c r="Z59">
        <f>T59/(COUNT($U$4:$U$126)+1)-0.5</f>
        <v>-0.35483870967741937</v>
      </c>
      <c r="AA59">
        <f>SUM($Z$4:Z59)/U59</f>
        <v>-8.4965437788018568E-3</v>
      </c>
      <c r="AB59">
        <f>(U59/11)*AA59^2</f>
        <v>3.6751912239685509E-4</v>
      </c>
    </row>
    <row r="60" spans="1:28" ht="15.75" x14ac:dyDescent="0.25">
      <c r="A60" s="4">
        <v>41596</v>
      </c>
      <c r="B60">
        <v>8.7100000000000009</v>
      </c>
      <c r="C60">
        <f>(B60-B59)/B59</f>
        <v>-3.5437430786267834E-2</v>
      </c>
      <c r="D60">
        <v>1.0462</v>
      </c>
      <c r="E60">
        <v>2.6657999999999999</v>
      </c>
      <c r="F60">
        <v>9.8536000000000001</v>
      </c>
      <c r="G60">
        <f>F60+E60</f>
        <v>12.519400000000001</v>
      </c>
      <c r="H60">
        <f>E60+D60*(G60-E60)</f>
        <v>12.974636320000002</v>
      </c>
      <c r="I60" s="15">
        <f>(((F60/100)+1)^(1/365)-1)</f>
        <v>2.5750817492919964E-4</v>
      </c>
      <c r="J60" s="15">
        <f>1+I60</f>
        <v>1.0002575081749292</v>
      </c>
      <c r="K60">
        <f>C60-I60</f>
        <v>-3.5694938961197034E-2</v>
      </c>
      <c r="L60" s="29">
        <f>K60^2</f>
        <v>1.274128667443582E-3</v>
      </c>
      <c r="M60" s="7"/>
      <c r="N60" s="7"/>
      <c r="O60" s="7">
        <f>C60/$N$3</f>
        <v>-0.79005920523680395</v>
      </c>
      <c r="P60" s="7"/>
      <c r="Q60" s="7">
        <f>O60</f>
        <v>-0.79005920523680395</v>
      </c>
      <c r="R60" s="7">
        <f>RANK(Q60,$Q$4:$Q$126)</f>
        <v>98</v>
      </c>
      <c r="S60" s="7">
        <f>O60</f>
        <v>-0.79005920523680395</v>
      </c>
      <c r="T60" s="7">
        <f>RANK(S60,$S$4:$S$126)</f>
        <v>98</v>
      </c>
      <c r="U60">
        <v>57</v>
      </c>
      <c r="V60">
        <f>R60/(COUNT($U$4:$U$126)+1)-0.5</f>
        <v>0.29032258064516125</v>
      </c>
      <c r="W60">
        <f>SUM($V$4:V60)/U60</f>
        <v>-3.5370684776457367E-3</v>
      </c>
      <c r="X60">
        <f>(U60/11)*W60^2</f>
        <v>6.482896769878567E-5</v>
      </c>
      <c r="Z60">
        <f>T60/(COUNT($U$4:$U$126)+1)-0.5</f>
        <v>0.29032258064516125</v>
      </c>
      <c r="AA60">
        <f>SUM($Z$4:Z60)/U60</f>
        <v>-3.2541029994340828E-3</v>
      </c>
      <c r="AB60">
        <f>(U60/11)*AA60^2</f>
        <v>5.4871238260252358E-5</v>
      </c>
    </row>
    <row r="61" spans="1:28" ht="15.75" x14ac:dyDescent="0.25">
      <c r="A61" s="4">
        <v>41597</v>
      </c>
      <c r="B61">
        <v>8.7100000000000009</v>
      </c>
      <c r="C61">
        <f>(B61-B60)/B60</f>
        <v>0</v>
      </c>
      <c r="D61">
        <v>1.0518000000000001</v>
      </c>
      <c r="E61">
        <v>2.7069000000000001</v>
      </c>
      <c r="F61">
        <v>9.8704000000000001</v>
      </c>
      <c r="G61">
        <f>F61+E61</f>
        <v>12.577300000000001</v>
      </c>
      <c r="H61">
        <f>E61+D61*(G61-E61)</f>
        <v>13.088586720000002</v>
      </c>
      <c r="I61" s="15">
        <f>(((F61/100)+1)^(1/365)-1)</f>
        <v>2.5792723938677931E-4</v>
      </c>
      <c r="J61" s="15">
        <f>1+I61</f>
        <v>1.0002579272393868</v>
      </c>
      <c r="K61">
        <f>C61-I61</f>
        <v>-2.5792723938677931E-4</v>
      </c>
      <c r="L61" s="29">
        <f>K61^2</f>
        <v>6.652646081768496E-8</v>
      </c>
      <c r="M61" s="7"/>
      <c r="N61" s="7"/>
      <c r="O61" s="7">
        <f>C61/$N$3</f>
        <v>0</v>
      </c>
      <c r="P61" s="7"/>
      <c r="Q61" s="7">
        <f>O61</f>
        <v>0</v>
      </c>
      <c r="R61" s="7">
        <f>RANK(Q61,$Q$4:$Q$126)</f>
        <v>56</v>
      </c>
      <c r="S61" s="7">
        <f>O61</f>
        <v>0</v>
      </c>
      <c r="T61" s="7">
        <f>RANK(S61,$S$4:$S$126)</f>
        <v>56</v>
      </c>
      <c r="U61">
        <v>58</v>
      </c>
      <c r="V61">
        <f>R61/(COUNT($U$4:$U$126)+1)-0.5</f>
        <v>-4.8387096774193561E-2</v>
      </c>
      <c r="W61">
        <f>SUM($V$4:V61)/U61</f>
        <v>-4.3103448275862164E-3</v>
      </c>
      <c r="X61">
        <f>(U61/11)*W61^2</f>
        <v>9.7962382445141496E-5</v>
      </c>
      <c r="Z61">
        <f>T61/(COUNT($U$4:$U$126)+1)-0.5</f>
        <v>-4.8387096774193561E-2</v>
      </c>
      <c r="AA61">
        <f>SUM($Z$4:Z61)/U61</f>
        <v>-4.0322580645161428E-3</v>
      </c>
      <c r="AB61">
        <f>(U61/11)*AA61^2</f>
        <v>8.5729826884874285E-5</v>
      </c>
    </row>
    <row r="62" spans="1:28" ht="15.75" x14ac:dyDescent="0.25">
      <c r="A62" s="4">
        <v>41598</v>
      </c>
      <c r="B62">
        <v>9.44</v>
      </c>
      <c r="C62">
        <f>(B62-B61)/B61</f>
        <v>8.3811710677382162E-2</v>
      </c>
      <c r="D62">
        <v>1.0397000000000001</v>
      </c>
      <c r="E62">
        <v>2.7987000000000002</v>
      </c>
      <c r="F62">
        <v>9.8932000000000002</v>
      </c>
      <c r="G62">
        <f>F62+E62</f>
        <v>12.6919</v>
      </c>
      <c r="H62">
        <f>E62+D62*(G62-E62)</f>
        <v>13.084660040000001</v>
      </c>
      <c r="I62" s="15">
        <f>(((F62/100)+1)^(1/365)-1)</f>
        <v>2.5849586752180187E-4</v>
      </c>
      <c r="J62" s="15">
        <f>1+I62</f>
        <v>1.0002584958675218</v>
      </c>
      <c r="K62">
        <f>C62-I62</f>
        <v>8.355321480986036E-2</v>
      </c>
      <c r="L62" s="29">
        <f>K62^2</f>
        <v>6.9811397050626688E-3</v>
      </c>
      <c r="M62" s="7"/>
      <c r="N62" s="7"/>
      <c r="O62" s="7">
        <f>C62/$N$3</f>
        <v>1.8685387754737735</v>
      </c>
      <c r="P62" s="7"/>
      <c r="Q62" s="7">
        <f>O62</f>
        <v>1.8685387754737735</v>
      </c>
      <c r="R62" s="7">
        <f>RANK(Q62,$Q$4:$Q$126)</f>
        <v>4</v>
      </c>
      <c r="S62" s="7">
        <f>O62</f>
        <v>1.8685387754737735</v>
      </c>
      <c r="T62" s="7">
        <f>RANK(S62,$S$4:$S$126)</f>
        <v>4</v>
      </c>
      <c r="U62">
        <v>59</v>
      </c>
      <c r="V62">
        <f>R62/(COUNT($U$4:$U$126)+1)-0.5</f>
        <v>-0.467741935483871</v>
      </c>
      <c r="W62">
        <f>SUM($V$4:V62)/U62</f>
        <v>-1.2165117550574095E-2</v>
      </c>
      <c r="X62">
        <f>(U62/11)*W62^2</f>
        <v>7.9376500146707862E-4</v>
      </c>
      <c r="Z62">
        <f>T62/(COUNT($U$4:$U$126)+1)-0.5</f>
        <v>-0.467741935483871</v>
      </c>
      <c r="AA62">
        <f>SUM($Z$4:Z62)/U62</f>
        <v>-1.189174412247131E-2</v>
      </c>
      <c r="AB62">
        <f>(U62/11)*AA62^2</f>
        <v>7.5849101074413857E-4</v>
      </c>
    </row>
    <row r="63" spans="1:28" ht="15.75" x14ac:dyDescent="0.25">
      <c r="A63" s="4">
        <v>41599</v>
      </c>
      <c r="B63">
        <v>9.17</v>
      </c>
      <c r="C63">
        <f>(B63-B62)/B62</f>
        <v>-2.8601694915254192E-2</v>
      </c>
      <c r="D63">
        <v>1.0322</v>
      </c>
      <c r="E63">
        <v>2.7842000000000002</v>
      </c>
      <c r="F63">
        <v>9.8705999999999996</v>
      </c>
      <c r="G63">
        <f>F63+E63</f>
        <v>12.6548</v>
      </c>
      <c r="H63">
        <f>E63+D63*(G63-E63)</f>
        <v>12.97263332</v>
      </c>
      <c r="I63" s="15">
        <f>(((F63/100)+1)^(1/365)-1)</f>
        <v>2.5793222786441028E-4</v>
      </c>
      <c r="J63" s="15">
        <f>1+I63</f>
        <v>1.0002579322278644</v>
      </c>
      <c r="K63">
        <f>C63-I63</f>
        <v>-2.8859627143118603E-2</v>
      </c>
      <c r="L63" s="29">
        <f>K63^2</f>
        <v>8.3287807883982801E-4</v>
      </c>
      <c r="M63" s="7"/>
      <c r="N63" s="7"/>
      <c r="O63" s="7">
        <f>C63/$N$3</f>
        <v>-0.63766000671605449</v>
      </c>
      <c r="P63" s="7"/>
      <c r="Q63" s="7">
        <f>O63</f>
        <v>-0.63766000671605449</v>
      </c>
      <c r="R63" s="7">
        <f>RANK(Q63,$Q$4:$Q$126)</f>
        <v>93</v>
      </c>
      <c r="S63" s="7">
        <f>O63</f>
        <v>-0.63766000671605449</v>
      </c>
      <c r="T63" s="7">
        <f>RANK(S63,$S$4:$S$126)</f>
        <v>93</v>
      </c>
      <c r="U63">
        <v>60</v>
      </c>
      <c r="V63">
        <f>R63/(COUNT($U$4:$U$126)+1)-0.5</f>
        <v>0.25</v>
      </c>
      <c r="W63">
        <f>SUM($V$4:V63)/U63</f>
        <v>-7.7956989247311929E-3</v>
      </c>
      <c r="X63">
        <f>(U63/11)*W63^2</f>
        <v>3.3148866395484586E-4</v>
      </c>
      <c r="Z63">
        <f>T63/(COUNT($U$4:$U$126)+1)-0.5</f>
        <v>0.25</v>
      </c>
      <c r="AA63">
        <f>SUM($Z$4:Z63)/U63</f>
        <v>-7.526881720430121E-3</v>
      </c>
      <c r="AB63">
        <f>(U63/11)*AA63^2</f>
        <v>3.0902153690915508E-4</v>
      </c>
    </row>
    <row r="64" spans="1:28" ht="15.75" x14ac:dyDescent="0.25">
      <c r="A64" s="4">
        <v>41600</v>
      </c>
      <c r="B64">
        <v>8.8699999999999992</v>
      </c>
      <c r="C64">
        <f>(B64-B63)/B63</f>
        <v>-3.2715376226826687E-2</v>
      </c>
      <c r="D64">
        <v>1.0262</v>
      </c>
      <c r="E64">
        <v>2.7427000000000001</v>
      </c>
      <c r="F64">
        <v>9.8345000000000002</v>
      </c>
      <c r="G64">
        <f>F64+E64</f>
        <v>12.577200000000001</v>
      </c>
      <c r="H64">
        <f>E64+D64*(G64-E64)</f>
        <v>12.834863900000002</v>
      </c>
      <c r="I64" s="15">
        <f>(((F64/100)+1)^(1/365)-1)</f>
        <v>2.5703166090895735E-4</v>
      </c>
      <c r="J64" s="15">
        <f>1+I64</f>
        <v>1.000257031660909</v>
      </c>
      <c r="K64">
        <f>C64-I64</f>
        <v>-3.2972407887735644E-2</v>
      </c>
      <c r="L64" s="29">
        <f>K64^2</f>
        <v>1.0871796819152118E-3</v>
      </c>
      <c r="M64" s="7"/>
      <c r="N64" s="7"/>
      <c r="O64" s="7">
        <f>C64/$N$3</f>
        <v>-0.72937240559791328</v>
      </c>
      <c r="P64" s="7"/>
      <c r="Q64" s="7">
        <f>O64</f>
        <v>-0.72937240559791328</v>
      </c>
      <c r="R64" s="7">
        <f>RANK(Q64,$Q$4:$Q$126)</f>
        <v>96</v>
      </c>
      <c r="S64" s="7">
        <f>O64</f>
        <v>-0.72937240559791328</v>
      </c>
      <c r="T64" s="7">
        <f>RANK(S64,$S$4:$S$126)</f>
        <v>96</v>
      </c>
      <c r="U64">
        <v>61</v>
      </c>
      <c r="V64">
        <f>R64/(COUNT($U$4:$U$126)+1)-0.5</f>
        <v>0.27419354838709675</v>
      </c>
      <c r="W64">
        <f>SUM($V$4:V64)/U64</f>
        <v>-3.1729243786356525E-3</v>
      </c>
      <c r="X64">
        <f>(U64/11)*W64^2</f>
        <v>5.5828581442269726E-5</v>
      </c>
      <c r="Z64">
        <f>T64/(COUNT($U$4:$U$126)+1)-0.5</f>
        <v>0.27419354838709675</v>
      </c>
      <c r="AA64">
        <f>SUM($Z$4:Z64)/U64</f>
        <v>-2.9085140137493528E-3</v>
      </c>
      <c r="AB64">
        <f>(U64/11)*AA64^2</f>
        <v>4.6911516350796246E-5</v>
      </c>
    </row>
    <row r="65" spans="1:28" ht="15.75" x14ac:dyDescent="0.25">
      <c r="A65" s="4">
        <v>41603</v>
      </c>
      <c r="B65">
        <v>9.19</v>
      </c>
      <c r="C65">
        <f>(B65-B64)/B64</f>
        <v>3.607666290868098E-2</v>
      </c>
      <c r="D65">
        <v>1.0239</v>
      </c>
      <c r="E65">
        <v>2.7282999999999999</v>
      </c>
      <c r="F65">
        <v>9.8370999999999995</v>
      </c>
      <c r="G65">
        <f>F65+E65</f>
        <v>12.5654</v>
      </c>
      <c r="H65">
        <f>E65+D65*(G65-E65)</f>
        <v>12.800506689999999</v>
      </c>
      <c r="I65" s="15">
        <f>(((F65/100)+1)^(1/365)-1)</f>
        <v>2.5709653155048251E-4</v>
      </c>
      <c r="J65" s="15">
        <f>1+I65</f>
        <v>1.0002570965315505</v>
      </c>
      <c r="K65">
        <f>C65-I65</f>
        <v>3.5819566377130498E-2</v>
      </c>
      <c r="L65" s="29">
        <f>K65^2</f>
        <v>1.2830413354456575E-3</v>
      </c>
      <c r="M65" s="7"/>
      <c r="N65" s="7"/>
      <c r="O65" s="7">
        <f>C65/$N$3</f>
        <v>0.80431055504942262</v>
      </c>
      <c r="P65" s="7"/>
      <c r="Q65" s="7">
        <f>O65</f>
        <v>0.80431055504942262</v>
      </c>
      <c r="R65" s="7">
        <f>RANK(Q65,$Q$4:$Q$126)</f>
        <v>21</v>
      </c>
      <c r="S65" s="7">
        <f>O65</f>
        <v>0.80431055504942262</v>
      </c>
      <c r="T65" s="7">
        <f>RANK(S65,$S$4:$S$126)</f>
        <v>21</v>
      </c>
      <c r="U65">
        <v>62</v>
      </c>
      <c r="V65">
        <f>R65/(COUNT($U$4:$U$126)+1)-0.5</f>
        <v>-0.33064516129032262</v>
      </c>
      <c r="W65">
        <f>SUM($V$4:V65)/U65</f>
        <v>-8.4547346514047966E-3</v>
      </c>
      <c r="X65">
        <f>(U65/11)*W65^2</f>
        <v>4.0290157796283904E-4</v>
      </c>
      <c r="Z65">
        <f>T65/(COUNT($U$4:$U$126)+1)-0.5</f>
        <v>-0.33064516129032262</v>
      </c>
      <c r="AA65">
        <f>SUM($Z$4:Z65)/U65</f>
        <v>-8.1945889698231151E-3</v>
      </c>
      <c r="AB65">
        <f>(U65/11)*AA65^2</f>
        <v>3.7848907998449936E-4</v>
      </c>
    </row>
    <row r="66" spans="1:28" ht="15.75" x14ac:dyDescent="0.25">
      <c r="A66" s="4">
        <v>41604</v>
      </c>
      <c r="B66">
        <v>9.36</v>
      </c>
      <c r="C66">
        <f>(B66-B65)/B65</f>
        <v>1.8498367791077251E-2</v>
      </c>
      <c r="D66">
        <v>1.0331999999999999</v>
      </c>
      <c r="E66">
        <v>2.7077</v>
      </c>
      <c r="F66">
        <v>9.8543000000000003</v>
      </c>
      <c r="G66">
        <f>F66+E66</f>
        <v>12.562000000000001</v>
      </c>
      <c r="H66">
        <f>E66+D66*(G66-E66)</f>
        <v>12.889162760000001</v>
      </c>
      <c r="I66" s="15">
        <f>(((F66/100)+1)^(1/365)-1)</f>
        <v>2.5752563722436506E-4</v>
      </c>
      <c r="J66" s="15">
        <f>1+I66</f>
        <v>1.0002575256372244</v>
      </c>
      <c r="K66">
        <f>C66-I66</f>
        <v>1.8240842153852885E-2</v>
      </c>
      <c r="L66" s="29">
        <f>K66^2</f>
        <v>3.3272832248177638E-4</v>
      </c>
      <c r="M66" s="7"/>
      <c r="N66" s="7"/>
      <c r="O66" s="7">
        <f>C66/$N$3</f>
        <v>0.4124115499044555</v>
      </c>
      <c r="P66" s="7"/>
      <c r="Q66" s="7">
        <f>O66</f>
        <v>0.4124115499044555</v>
      </c>
      <c r="R66" s="7">
        <f>RANK(Q66,$Q$4:$Q$126)</f>
        <v>34</v>
      </c>
      <c r="S66" s="7">
        <f>O66</f>
        <v>0.4124115499044555</v>
      </c>
      <c r="T66" s="7">
        <f>RANK(S66,$S$4:$S$126)</f>
        <v>34</v>
      </c>
      <c r="U66">
        <v>63</v>
      </c>
      <c r="V66">
        <f>R66/(COUNT($U$4:$U$126)+1)-0.5</f>
        <v>-0.22580645161290325</v>
      </c>
      <c r="W66">
        <f>SUM($V$4:V66)/U66</f>
        <v>-1.1904761904761915E-2</v>
      </c>
      <c r="X66">
        <f>(U66/11)*W66^2</f>
        <v>8.1168831168831293E-4</v>
      </c>
      <c r="Z66">
        <f>T66/(COUNT($U$4:$U$126)+1)-0.5</f>
        <v>-0.22580645161290325</v>
      </c>
      <c r="AA66">
        <f>SUM($Z$4:Z66)/U66</f>
        <v>-1.1648745519713276E-2</v>
      </c>
      <c r="AB66">
        <f>(U66/11)*AA66^2</f>
        <v>7.7715237704832076E-4</v>
      </c>
    </row>
    <row r="67" spans="1:28" ht="15.75" x14ac:dyDescent="0.25">
      <c r="A67" s="4">
        <v>41605</v>
      </c>
      <c r="B67">
        <v>10.08</v>
      </c>
      <c r="C67">
        <f>(B67-B66)/B66</f>
        <v>7.6923076923076997E-2</v>
      </c>
      <c r="D67">
        <v>1.0370999999999999</v>
      </c>
      <c r="E67">
        <v>2.7372999999999998</v>
      </c>
      <c r="F67">
        <v>9.8507999999999996</v>
      </c>
      <c r="G67">
        <f>F67+E67</f>
        <v>12.588099999999999</v>
      </c>
      <c r="H67">
        <f>E67+D67*(G67-E67)</f>
        <v>12.953564679999998</v>
      </c>
      <c r="I67" s="15">
        <f>(((F67/100)+1)^(1/365)-1)</f>
        <v>2.5743832463942518E-4</v>
      </c>
      <c r="J67" s="15">
        <f>1+I67</f>
        <v>1.0002574383246394</v>
      </c>
      <c r="K67">
        <f>C67-I67</f>
        <v>7.6665638598437572E-2</v>
      </c>
      <c r="L67" s="29">
        <f>K67^2</f>
        <v>5.8776201417062406E-3</v>
      </c>
      <c r="M67" s="7"/>
      <c r="N67" s="7"/>
      <c r="O67" s="7">
        <f>C67/$N$3</f>
        <v>1.7149602459827833</v>
      </c>
      <c r="P67" s="7"/>
      <c r="Q67" s="7">
        <f>O67</f>
        <v>1.7149602459827833</v>
      </c>
      <c r="R67" s="7">
        <f>RANK(Q67,$Q$4:$Q$126)</f>
        <v>5</v>
      </c>
      <c r="S67" s="7">
        <f>O67</f>
        <v>1.7149602459827833</v>
      </c>
      <c r="T67" s="7">
        <f>RANK(S67,$S$4:$S$126)</f>
        <v>5</v>
      </c>
      <c r="U67">
        <v>64</v>
      </c>
      <c r="V67">
        <f>R67/(COUNT($U$4:$U$126)+1)-0.5</f>
        <v>-0.45967741935483869</v>
      </c>
      <c r="W67">
        <f>SUM($V$4:V67)/U67</f>
        <v>-1.8901209677419366E-2</v>
      </c>
      <c r="X67">
        <f>(U67/11)*W67^2</f>
        <v>2.0785787768423068E-3</v>
      </c>
      <c r="Z67">
        <f>T67/(COUNT($U$4:$U$126)+1)-0.5</f>
        <v>-0.45967741935483869</v>
      </c>
      <c r="AA67">
        <f>SUM($Z$4:Z67)/U67</f>
        <v>-1.8649193548387111E-2</v>
      </c>
      <c r="AB67">
        <f>(U67/11)*AA67^2</f>
        <v>2.0235195345757293E-3</v>
      </c>
    </row>
    <row r="68" spans="1:28" ht="15.75" x14ac:dyDescent="0.25">
      <c r="A68" s="4">
        <v>41607</v>
      </c>
      <c r="B68">
        <v>10.19</v>
      </c>
      <c r="C68">
        <f>(B68-B67)/B67</f>
        <v>1.0912698412698357E-2</v>
      </c>
      <c r="D68">
        <v>1.0361</v>
      </c>
      <c r="E68">
        <v>2.7444999999999999</v>
      </c>
      <c r="F68">
        <v>9.8590999999999998</v>
      </c>
      <c r="G68">
        <f>F68+E68</f>
        <v>12.6036</v>
      </c>
      <c r="H68">
        <f>E68+D68*(G68-E68)</f>
        <v>12.959513510000001</v>
      </c>
      <c r="I68" s="15">
        <f>(((F68/100)+1)^(1/365)-1)</f>
        <v>2.5764537568684354E-4</v>
      </c>
      <c r="J68" s="15">
        <f>1+I68</f>
        <v>1.0002576453756868</v>
      </c>
      <c r="K68">
        <f>C68-I68</f>
        <v>1.0655053037011513E-2</v>
      </c>
      <c r="L68" s="29">
        <f>K68^2</f>
        <v>1.1353015522152826E-4</v>
      </c>
      <c r="M68" s="7"/>
      <c r="N68" s="7"/>
      <c r="O68" s="7">
        <f>C68/$N$3</f>
        <v>0.24329297140430209</v>
      </c>
      <c r="P68" s="7"/>
      <c r="Q68" s="7">
        <f>O68</f>
        <v>0.24329297140430209</v>
      </c>
      <c r="R68" s="7">
        <f>RANK(Q68,$Q$4:$Q$126)</f>
        <v>41</v>
      </c>
      <c r="S68" s="7">
        <f>O68</f>
        <v>0.24329297140430209</v>
      </c>
      <c r="T68" s="7">
        <f>RANK(S68,$S$4:$S$126)</f>
        <v>41</v>
      </c>
      <c r="U68">
        <v>65</v>
      </c>
      <c r="V68">
        <f>R68/(COUNT($U$4:$U$126)+1)-0.5</f>
        <v>-0.16935483870967744</v>
      </c>
      <c r="W68">
        <f>SUM($V$4:V68)/U68</f>
        <v>-2.121588089330026E-2</v>
      </c>
      <c r="X68">
        <f>(U68/11)*W68^2</f>
        <v>2.6597621941014267E-3</v>
      </c>
      <c r="Z68">
        <f>T68/(COUNT($U$4:$U$126)+1)-0.5</f>
        <v>-0.16935483870967744</v>
      </c>
      <c r="AA68">
        <f>SUM($Z$4:Z68)/U68</f>
        <v>-2.0967741935483886E-2</v>
      </c>
      <c r="AB68">
        <f>(U68/11)*AA68^2</f>
        <v>2.5979093747043836E-3</v>
      </c>
    </row>
    <row r="69" spans="1:28" ht="15.75" x14ac:dyDescent="0.25">
      <c r="A69" s="4">
        <v>41610</v>
      </c>
      <c r="B69">
        <v>10.01</v>
      </c>
      <c r="C69">
        <f>(B69-B68)/B68</f>
        <v>-1.7664376840039228E-2</v>
      </c>
      <c r="D69">
        <v>1.0167999999999999</v>
      </c>
      <c r="E69">
        <v>2.7951000000000001</v>
      </c>
      <c r="F69">
        <v>9.8924000000000003</v>
      </c>
      <c r="G69">
        <f>F69+E69</f>
        <v>12.6875</v>
      </c>
      <c r="H69">
        <f>E69+D69*(G69-E69)</f>
        <v>12.853692319999999</v>
      </c>
      <c r="I69" s="15">
        <f>(((F69/100)+1)^(1/365)-1)</f>
        <v>2.5847591764915911E-4</v>
      </c>
      <c r="J69" s="15">
        <f>1+I69</f>
        <v>1.0002584759176492</v>
      </c>
      <c r="K69">
        <f>C69-I69</f>
        <v>-1.7922852757688387E-2</v>
      </c>
      <c r="L69" s="29">
        <f>K69^2</f>
        <v>3.2122865097377825E-4</v>
      </c>
      <c r="M69" s="7"/>
      <c r="N69" s="7"/>
      <c r="O69" s="7">
        <f>C69/$N$3</f>
        <v>-0.39381815265944092</v>
      </c>
      <c r="P69" s="7"/>
      <c r="Q69" s="7">
        <f>O69</f>
        <v>-0.39381815265944092</v>
      </c>
      <c r="R69" s="7">
        <f>RANK(Q69,$Q$4:$Q$126)</f>
        <v>80</v>
      </c>
      <c r="S69" s="7">
        <f>O69</f>
        <v>-0.39381815265944092</v>
      </c>
      <c r="T69" s="7">
        <f>RANK(S69,$S$4:$S$126)</f>
        <v>80</v>
      </c>
      <c r="U69">
        <v>66</v>
      </c>
      <c r="V69">
        <f>R69/(COUNT($U$4:$U$126)+1)-0.5</f>
        <v>0.14516129032258063</v>
      </c>
      <c r="W69">
        <f>SUM($V$4:V69)/U69</f>
        <v>-1.8695014662756613E-2</v>
      </c>
      <c r="X69">
        <f>(U69/11)*W69^2</f>
        <v>2.0970214394441088E-3</v>
      </c>
      <c r="Z69">
        <f>T69/(COUNT($U$4:$U$126)+1)-0.5</f>
        <v>0.14516129032258063</v>
      </c>
      <c r="AA69">
        <f>SUM($Z$4:Z69)/U69</f>
        <v>-1.8450635386119272E-2</v>
      </c>
      <c r="AB69">
        <f>(U69/11)*AA69^2</f>
        <v>2.0425556769091001E-3</v>
      </c>
    </row>
    <row r="70" spans="1:28" ht="15.75" x14ac:dyDescent="0.25">
      <c r="A70" s="4">
        <v>41611</v>
      </c>
      <c r="B70">
        <v>10.11</v>
      </c>
      <c r="C70">
        <f>(B70-B69)/B69</f>
        <v>9.9900099900099553E-3</v>
      </c>
      <c r="D70">
        <v>1.0121</v>
      </c>
      <c r="E70">
        <v>2.7824999999999998</v>
      </c>
      <c r="F70">
        <v>9.9162999999999997</v>
      </c>
      <c r="G70">
        <f>F70+E70</f>
        <v>12.698799999999999</v>
      </c>
      <c r="H70">
        <f>E70+D70*(G70-E70)</f>
        <v>12.818787229999998</v>
      </c>
      <c r="I70" s="15">
        <f>(((F70/100)+1)^(1/365)-1)</f>
        <v>2.5907185763429652E-4</v>
      </c>
      <c r="J70" s="15">
        <f>1+I70</f>
        <v>1.0002590718576343</v>
      </c>
      <c r="K70">
        <f>C70-I70</f>
        <v>9.7309381323756588E-3</v>
      </c>
      <c r="L70" s="29">
        <f>K70^2</f>
        <v>9.4691156936122672E-5</v>
      </c>
      <c r="M70" s="7"/>
      <c r="N70" s="7"/>
      <c r="O70" s="7">
        <f>C70/$N$3</f>
        <v>0.22272210986789295</v>
      </c>
      <c r="P70" s="7"/>
      <c r="Q70" s="7">
        <f>O70</f>
        <v>0.22272210986789295</v>
      </c>
      <c r="R70" s="7">
        <f>RANK(Q70,$Q$4:$Q$126)</f>
        <v>43</v>
      </c>
      <c r="S70" s="7">
        <f>O70</f>
        <v>0.22272210986789295</v>
      </c>
      <c r="T70" s="7">
        <f>RANK(S70,$S$4:$S$126)</f>
        <v>43</v>
      </c>
      <c r="U70">
        <v>67</v>
      </c>
      <c r="V70">
        <f>R70/(COUNT($U$4:$U$126)+1)-0.5</f>
        <v>-0.15322580645161288</v>
      </c>
      <c r="W70">
        <f>SUM($V$4:V70)/U70</f>
        <v>-2.0702936928261931E-2</v>
      </c>
      <c r="X70">
        <f>(U70/11)*W70^2</f>
        <v>2.6106342754113302E-3</v>
      </c>
      <c r="Z70">
        <f>T70/(COUNT($U$4:$U$126)+1)-0.5</f>
        <v>-0.15322580645161288</v>
      </c>
      <c r="AA70">
        <f>SUM($Z$4:Z70)/U70</f>
        <v>-2.0462205103514701E-2</v>
      </c>
      <c r="AB70">
        <f>(U70/11)*AA70^2</f>
        <v>2.5502748296169372E-3</v>
      </c>
    </row>
    <row r="71" spans="1:28" ht="15.75" x14ac:dyDescent="0.25">
      <c r="A71" s="4">
        <v>41612</v>
      </c>
      <c r="B71">
        <v>9.66</v>
      </c>
      <c r="C71">
        <f>(B71-B70)/B70</f>
        <v>-4.4510385756676492E-2</v>
      </c>
      <c r="D71">
        <v>1.0148999999999999</v>
      </c>
      <c r="E71">
        <v>2.8342000000000001</v>
      </c>
      <c r="F71">
        <v>9.9236000000000004</v>
      </c>
      <c r="G71">
        <f>F71+E71</f>
        <v>12.7578</v>
      </c>
      <c r="H71">
        <f>E71+D71*(G71-E71)</f>
        <v>12.905661639999998</v>
      </c>
      <c r="I71" s="15">
        <f>(((F71/100)+1)^(1/365)-1)</f>
        <v>2.5925385538139167E-4</v>
      </c>
      <c r="J71" s="15">
        <f>1+I71</f>
        <v>1.0002592538553814</v>
      </c>
      <c r="K71">
        <f>C71-I71</f>
        <v>-4.4769639612057884E-2</v>
      </c>
      <c r="L71" s="29">
        <f>K71^2</f>
        <v>2.0043206309935425E-3</v>
      </c>
      <c r="M71" s="7"/>
      <c r="N71" s="7"/>
      <c r="O71" s="7">
        <f>C71/$N$3</f>
        <v>-0.99233604737875947</v>
      </c>
      <c r="P71" s="7"/>
      <c r="Q71" s="7">
        <f>O71</f>
        <v>-0.99233604737875947</v>
      </c>
      <c r="R71" s="7">
        <f>RANK(Q71,$Q$4:$Q$126)</f>
        <v>105</v>
      </c>
      <c r="S71" s="7">
        <f>O71</f>
        <v>-0.99233604737875947</v>
      </c>
      <c r="T71" s="7">
        <f>RANK(S71,$S$4:$S$126)</f>
        <v>105</v>
      </c>
      <c r="U71">
        <v>68</v>
      </c>
      <c r="V71">
        <f>R71/(COUNT($U$4:$U$126)+1)-0.5</f>
        <v>0.34677419354838712</v>
      </c>
      <c r="W71">
        <f>SUM($V$4:V71)/U71</f>
        <v>-1.5298861480075917E-2</v>
      </c>
      <c r="X71">
        <f>(U71/11)*W71^2</f>
        <v>1.4468864596259496E-3</v>
      </c>
      <c r="Z71">
        <f>T71/(COUNT($U$4:$U$126)+1)-0.5</f>
        <v>0.34677419354838712</v>
      </c>
      <c r="AA71">
        <f>SUM($Z$4:Z71)/U71</f>
        <v>-1.5061669829222028E-2</v>
      </c>
      <c r="AB71">
        <f>(U71/11)*AA71^2</f>
        <v>1.4023695515478004E-3</v>
      </c>
    </row>
    <row r="72" spans="1:28" ht="15.75" x14ac:dyDescent="0.25">
      <c r="A72" s="4">
        <v>41613</v>
      </c>
      <c r="B72">
        <v>8.85</v>
      </c>
      <c r="C72">
        <f>(B72-B71)/B71</f>
        <v>-8.3850931677018681E-2</v>
      </c>
      <c r="D72">
        <v>1.0277000000000001</v>
      </c>
      <c r="E72">
        <v>2.8717000000000001</v>
      </c>
      <c r="F72">
        <v>9.9469999999999992</v>
      </c>
      <c r="G72">
        <f>F72+E72</f>
        <v>12.8187</v>
      </c>
      <c r="H72">
        <f>E72+D72*(G72-E72)</f>
        <v>13.0942319</v>
      </c>
      <c r="I72" s="15">
        <f>(((F72/100)+1)^(1/365)-1)</f>
        <v>2.5983716418775948E-4</v>
      </c>
      <c r="J72" s="15">
        <f>1+I72</f>
        <v>1.0002598371641878</v>
      </c>
      <c r="K72">
        <f>C72-I72</f>
        <v>-8.411076884120644E-2</v>
      </c>
      <c r="L72" s="29">
        <f>K72^2</f>
        <v>7.0746214350588645E-3</v>
      </c>
      <c r="M72" s="7"/>
      <c r="N72" s="7"/>
      <c r="O72" s="7">
        <f>C72/$N$3</f>
        <v>-1.8694131873911699</v>
      </c>
      <c r="P72" s="7"/>
      <c r="Q72" s="7">
        <f>O72</f>
        <v>-1.8694131873911699</v>
      </c>
      <c r="R72" s="7">
        <f>RANK(Q72,$Q$4:$Q$126)</f>
        <v>116</v>
      </c>
      <c r="S72" s="7">
        <f>O72</f>
        <v>-1.8694131873911699</v>
      </c>
      <c r="T72" s="7">
        <f>RANK(S72,$S$4:$S$126)</f>
        <v>116</v>
      </c>
      <c r="U72">
        <v>69</v>
      </c>
      <c r="V72">
        <f>R72/(COUNT($U$4:$U$126)+1)-0.5</f>
        <v>0.43548387096774188</v>
      </c>
      <c r="W72">
        <f>SUM($V$4:V72)/U72</f>
        <v>-8.7657784011220367E-3</v>
      </c>
      <c r="X72">
        <f>(U72/11)*W72^2</f>
        <v>4.8198928158662321E-4</v>
      </c>
      <c r="Z72">
        <f>T72/(COUNT($U$4:$U$126)+1)-0.5</f>
        <v>0.43548387096774188</v>
      </c>
      <c r="AA72">
        <f>SUM($Z$4:Z72)/U72</f>
        <v>-8.5320243104254484E-3</v>
      </c>
      <c r="AB72">
        <f>(U72/11)*AA72^2</f>
        <v>4.5662593450224257E-4</v>
      </c>
    </row>
    <row r="73" spans="1:28" ht="15.75" x14ac:dyDescent="0.25">
      <c r="A73" s="4">
        <v>41614</v>
      </c>
      <c r="B73">
        <v>8.08</v>
      </c>
      <c r="C73">
        <f>(B73-B72)/B72</f>
        <v>-8.700564971751408E-2</v>
      </c>
      <c r="D73">
        <v>0.99480000000000002</v>
      </c>
      <c r="E73">
        <v>2.8552999999999997</v>
      </c>
      <c r="F73">
        <v>9.8912999999999993</v>
      </c>
      <c r="G73">
        <f>F73+E73</f>
        <v>12.746599999999999</v>
      </c>
      <c r="H73">
        <f>E73+D73*(G73-E73)</f>
        <v>12.69516524</v>
      </c>
      <c r="I73" s="15">
        <f>(((F73/100)+1)^(1/365)-1)</f>
        <v>2.584484863379366E-4</v>
      </c>
      <c r="J73" s="15">
        <f>1+I73</f>
        <v>1.0002584484863379</v>
      </c>
      <c r="K73">
        <f>C73-I73</f>
        <v>-8.7264098203852017E-2</v>
      </c>
      <c r="L73" s="29">
        <f>K73^2</f>
        <v>7.6150228353315287E-3</v>
      </c>
      <c r="M73" s="7"/>
      <c r="N73" s="7"/>
      <c r="O73" s="7">
        <f>C73/$N$3</f>
        <v>-1.939745995738716</v>
      </c>
      <c r="P73" s="7"/>
      <c r="Q73" s="7">
        <f>O73</f>
        <v>-1.939745995738716</v>
      </c>
      <c r="R73" s="7">
        <f>RANK(Q73,$Q$4:$Q$126)</f>
        <v>118</v>
      </c>
      <c r="S73" s="7">
        <f>O73</f>
        <v>-1.939745995738716</v>
      </c>
      <c r="T73" s="7">
        <f>RANK(S73,$S$4:$S$126)</f>
        <v>118</v>
      </c>
      <c r="U73">
        <v>70</v>
      </c>
      <c r="V73">
        <f>R73/(COUNT($U$4:$U$126)+1)-0.5</f>
        <v>0.45161290322580649</v>
      </c>
      <c r="W73">
        <f>SUM($V$4:V73)/U73</f>
        <v>-2.1889400921659141E-3</v>
      </c>
      <c r="X73">
        <f>(U73/11)*W73^2</f>
        <v>3.0491100990581132E-5</v>
      </c>
      <c r="Z73">
        <f>T73/(COUNT($U$4:$U$126)+1)-0.5</f>
        <v>0.45161290322580649</v>
      </c>
      <c r="AA73">
        <f>SUM($Z$4:Z73)/U73</f>
        <v>-1.9585253456221355E-3</v>
      </c>
      <c r="AB73">
        <f>(U73/11)*AA73^2</f>
        <v>2.4409773369191034E-5</v>
      </c>
    </row>
    <row r="74" spans="1:28" ht="15.75" x14ac:dyDescent="0.25">
      <c r="A74" s="4">
        <v>41617</v>
      </c>
      <c r="B74">
        <v>8.43</v>
      </c>
      <c r="C74">
        <f>(B74-B73)/B73</f>
        <v>4.3316831683168272E-2</v>
      </c>
      <c r="D74">
        <v>1.0082</v>
      </c>
      <c r="E74">
        <v>2.8388999999999998</v>
      </c>
      <c r="F74">
        <v>9.8939000000000004</v>
      </c>
      <c r="G74">
        <f>F74+E74</f>
        <v>12.732800000000001</v>
      </c>
      <c r="H74">
        <f>E74+D74*(G74-E74)</f>
        <v>12.813929980000001</v>
      </c>
      <c r="I74" s="15">
        <f>(((F74/100)+1)^(1/365)-1)</f>
        <v>2.5851332354176471E-4</v>
      </c>
      <c r="J74" s="15">
        <f>1+I74</f>
        <v>1.0002585133235418</v>
      </c>
      <c r="K74">
        <f>C74-I74</f>
        <v>4.3058318359626507E-2</v>
      </c>
      <c r="L74" s="29">
        <f>K74^2</f>
        <v>1.8540187799589492E-3</v>
      </c>
      <c r="M74" s="7"/>
      <c r="N74" s="7"/>
      <c r="O74" s="7">
        <f>C74/$N$3</f>
        <v>0.96572637614129309</v>
      </c>
      <c r="P74" s="7"/>
      <c r="Q74" s="7">
        <f>O74</f>
        <v>0.96572637614129309</v>
      </c>
      <c r="R74" s="7">
        <f>RANK(Q74,$Q$4:$Q$126)</f>
        <v>14</v>
      </c>
      <c r="S74" s="7">
        <f>O74</f>
        <v>0.96572637614129309</v>
      </c>
      <c r="T74" s="7">
        <f>RANK(S74,$S$4:$S$126)</f>
        <v>14</v>
      </c>
      <c r="U74">
        <v>71</v>
      </c>
      <c r="V74">
        <f>R74/(COUNT($U$4:$U$126)+1)-0.5</f>
        <v>-0.38709677419354838</v>
      </c>
      <c r="W74">
        <f>SUM($V$4:V74)/U74</f>
        <v>-7.6101771921853857E-3</v>
      </c>
      <c r="X74">
        <f>(U74/11)*W74^2</f>
        <v>3.738136890589603E-4</v>
      </c>
      <c r="Z74">
        <f>T74/(COUNT($U$4:$U$126)+1)-0.5</f>
        <v>-0.38709677419354838</v>
      </c>
      <c r="AA74">
        <f>SUM($Z$4:Z74)/U74</f>
        <v>-7.3830077237619415E-3</v>
      </c>
      <c r="AB74">
        <f>(U74/11)*AA74^2</f>
        <v>3.5182954695346565E-4</v>
      </c>
    </row>
    <row r="75" spans="1:28" ht="15.75" x14ac:dyDescent="0.25">
      <c r="A75" s="4">
        <v>41618</v>
      </c>
      <c r="B75">
        <v>8.73</v>
      </c>
      <c r="C75">
        <f>(B75-B74)/B74</f>
        <v>3.5587188612099731E-2</v>
      </c>
      <c r="D75">
        <v>1.0058</v>
      </c>
      <c r="E75">
        <v>2.8006000000000002</v>
      </c>
      <c r="F75">
        <v>9.8939000000000004</v>
      </c>
      <c r="G75">
        <f>F75+E75</f>
        <v>12.694500000000001</v>
      </c>
      <c r="H75">
        <f>E75+D75*(G75-E75)</f>
        <v>12.751884620000002</v>
      </c>
      <c r="I75" s="15">
        <f>(((F75/100)+1)^(1/365)-1)</f>
        <v>2.5851332354176471E-4</v>
      </c>
      <c r="J75" s="15">
        <f>1+I75</f>
        <v>1.0002585133235418</v>
      </c>
      <c r="K75">
        <f>C75-I75</f>
        <v>3.5328675288557966E-2</v>
      </c>
      <c r="L75" s="29">
        <f>K75^2</f>
        <v>1.2481152976443663E-3</v>
      </c>
      <c r="M75" s="7"/>
      <c r="N75" s="7"/>
      <c r="O75" s="7">
        <f>C75/$N$3</f>
        <v>0.79339797856854866</v>
      </c>
      <c r="P75" s="7"/>
      <c r="Q75" s="7">
        <f>O75</f>
        <v>0.79339797856854866</v>
      </c>
      <c r="R75" s="7">
        <f>RANK(Q75,$Q$4:$Q$126)</f>
        <v>23</v>
      </c>
      <c r="S75" s="7">
        <f>O75</f>
        <v>0.79339797856854866</v>
      </c>
      <c r="T75" s="7">
        <f>RANK(S75,$S$4:$S$126)</f>
        <v>23</v>
      </c>
      <c r="U75">
        <v>72</v>
      </c>
      <c r="V75">
        <f>R75/(COUNT($U$4:$U$126)+1)-0.5</f>
        <v>-0.31451612903225806</v>
      </c>
      <c r="W75">
        <f>SUM($V$4:V75)/U75</f>
        <v>-1.1872759856630839E-2</v>
      </c>
      <c r="X75">
        <f>(U75/11)*W75^2</f>
        <v>9.2266315601383466E-4</v>
      </c>
      <c r="Z75">
        <f>T75/(COUNT($U$4:$U$126)+1)-0.5</f>
        <v>-0.31451612903225806</v>
      </c>
      <c r="AA75">
        <f>SUM($Z$4:Z75)/U75</f>
        <v>-1.1648745519713276E-2</v>
      </c>
      <c r="AB75">
        <f>(U75/11)*AA75^2</f>
        <v>8.8817414519808081E-4</v>
      </c>
    </row>
    <row r="76" spans="1:28" ht="15.75" x14ac:dyDescent="0.25">
      <c r="A76" s="4">
        <v>41619</v>
      </c>
      <c r="B76">
        <v>8.48</v>
      </c>
      <c r="C76">
        <f>(B76-B75)/B75</f>
        <v>-2.8636884306987399E-2</v>
      </c>
      <c r="D76">
        <v>1.0117</v>
      </c>
      <c r="E76">
        <v>2.8534999999999999</v>
      </c>
      <c r="F76">
        <v>9.9392999999999994</v>
      </c>
      <c r="G76">
        <f>F76+E76</f>
        <v>12.7928</v>
      </c>
      <c r="H76">
        <f>E76+D76*(G76-E76)</f>
        <v>12.909089809999999</v>
      </c>
      <c r="I76" s="15">
        <f>(((F76/100)+1)^(1/365)-1)</f>
        <v>2.5964523435972886E-4</v>
      </c>
      <c r="J76" s="15">
        <f>1+I76</f>
        <v>1.0002596452343597</v>
      </c>
      <c r="K76">
        <f>C76-I76</f>
        <v>-2.8896529541347128E-2</v>
      </c>
      <c r="L76" s="29">
        <f>K76^2</f>
        <v>8.3500941953394724E-4</v>
      </c>
      <c r="M76" s="7"/>
      <c r="N76" s="7"/>
      <c r="O76" s="7">
        <f>C76/$N$3</f>
        <v>-0.63844453601879037</v>
      </c>
      <c r="P76" s="7"/>
      <c r="Q76" s="7">
        <f>O76</f>
        <v>-0.63844453601879037</v>
      </c>
      <c r="R76" s="7">
        <f>RANK(Q76,$Q$4:$Q$126)</f>
        <v>94</v>
      </c>
      <c r="S76" s="7">
        <f>O76</f>
        <v>-0.63844453601879037</v>
      </c>
      <c r="T76" s="7">
        <f>RANK(S76,$S$4:$S$126)</f>
        <v>94</v>
      </c>
      <c r="U76">
        <v>73</v>
      </c>
      <c r="V76">
        <f>R76/(COUNT($U$4:$U$126)+1)-0.5</f>
        <v>0.25806451612903225</v>
      </c>
      <c r="W76">
        <f>SUM($V$4:V76)/U76</f>
        <v>-8.1749889527176454E-3</v>
      </c>
      <c r="X76">
        <f>(U76/11)*W76^2</f>
        <v>4.4351113086591414E-4</v>
      </c>
      <c r="Z76">
        <f>T76/(COUNT($U$4:$U$126)+1)-0.5</f>
        <v>0.25806451612903225</v>
      </c>
      <c r="AA76">
        <f>SUM($Z$4:Z76)/U76</f>
        <v>-7.9540433053468997E-3</v>
      </c>
      <c r="AB76">
        <f>(U76/11)*AA76^2</f>
        <v>4.1986152344939727E-4</v>
      </c>
    </row>
    <row r="77" spans="1:28" ht="15.75" x14ac:dyDescent="0.25">
      <c r="A77" s="4">
        <v>41620</v>
      </c>
      <c r="B77">
        <v>8.5500000000000007</v>
      </c>
      <c r="C77">
        <f>(B77-B76)/B76</f>
        <v>8.2547169811321083E-3</v>
      </c>
      <c r="D77">
        <v>1.0094000000000001</v>
      </c>
      <c r="E77">
        <v>2.8773</v>
      </c>
      <c r="F77">
        <v>9.9761000000000006</v>
      </c>
      <c r="G77">
        <f>F77+E77</f>
        <v>12.853400000000001</v>
      </c>
      <c r="H77">
        <f>E77+D77*(G77-E77)</f>
        <v>12.947175340000001</v>
      </c>
      <c r="I77" s="15">
        <f>(((F77/100)+1)^(1/365)-1)</f>
        <v>2.6056238834626377E-4</v>
      </c>
      <c r="J77" s="15">
        <f>1+I77</f>
        <v>1.0002605623883463</v>
      </c>
      <c r="K77">
        <f>C77-I77</f>
        <v>7.9941545927858446E-3</v>
      </c>
      <c r="L77" s="29">
        <f>K77^2</f>
        <v>6.3906507653359014E-5</v>
      </c>
      <c r="M77" s="7"/>
      <c r="N77" s="7"/>
      <c r="O77" s="7">
        <f>C77/$N$3</f>
        <v>0.18403464903824734</v>
      </c>
      <c r="P77" s="7"/>
      <c r="Q77" s="7">
        <f>O77</f>
        <v>0.18403464903824734</v>
      </c>
      <c r="R77" s="7">
        <f>RANK(Q77,$Q$4:$Q$126)</f>
        <v>44</v>
      </c>
      <c r="S77" s="7">
        <f>O77</f>
        <v>0.18403464903824734</v>
      </c>
      <c r="T77" s="7">
        <f>RANK(S77,$S$4:$S$126)</f>
        <v>44</v>
      </c>
      <c r="U77">
        <v>74</v>
      </c>
      <c r="V77">
        <f>R77/(COUNT($U$4:$U$126)+1)-0.5</f>
        <v>-0.14516129032258063</v>
      </c>
      <c r="W77">
        <f>SUM($V$4:V77)/U77</f>
        <v>-1.0026155187445523E-2</v>
      </c>
      <c r="X77">
        <f>(U77/11)*W77^2</f>
        <v>6.7625093639661973E-4</v>
      </c>
      <c r="Z77">
        <f>T77/(COUNT($U$4:$U$126)+1)-0.5</f>
        <v>-0.14516129032258063</v>
      </c>
      <c r="AA77">
        <f>SUM($Z$4:Z77)/U77</f>
        <v>-9.8081952920662744E-3</v>
      </c>
      <c r="AB77">
        <f>(U77/11)*AA77^2</f>
        <v>6.4716831106009245E-4</v>
      </c>
    </row>
    <row r="78" spans="1:28" ht="15.75" x14ac:dyDescent="0.25">
      <c r="A78" s="4">
        <v>41621</v>
      </c>
      <c r="B78">
        <v>8.57</v>
      </c>
      <c r="C78">
        <f>(B78-B77)/B77</f>
        <v>2.3391812865496573E-3</v>
      </c>
      <c r="D78">
        <v>1.0004</v>
      </c>
      <c r="E78">
        <v>2.8646000000000003</v>
      </c>
      <c r="F78">
        <v>9.9780999999999995</v>
      </c>
      <c r="G78">
        <f>F78+E78</f>
        <v>12.842700000000001</v>
      </c>
      <c r="H78">
        <f>E78+D78*(G78-E78)</f>
        <v>12.846691240000002</v>
      </c>
      <c r="I78" s="15">
        <f>(((F78/100)+1)^(1/365)-1)</f>
        <v>2.6061222490247893E-4</v>
      </c>
      <c r="J78" s="15">
        <f>1+I78</f>
        <v>1.0002606122249025</v>
      </c>
      <c r="K78">
        <f>C78-I78</f>
        <v>2.0785690616471784E-3</v>
      </c>
      <c r="L78" s="29">
        <f>K78^2</f>
        <v>4.320449344036832E-6</v>
      </c>
      <c r="M78" s="7"/>
      <c r="N78" s="7"/>
      <c r="O78" s="7">
        <f>C78/$N$3</f>
        <v>5.2150837889533758E-2</v>
      </c>
      <c r="P78" s="7"/>
      <c r="Q78" s="7">
        <f>O78</f>
        <v>5.2150837889533758E-2</v>
      </c>
      <c r="R78" s="7">
        <f>RANK(Q78,$Q$4:$Q$126)</f>
        <v>54</v>
      </c>
      <c r="S78" s="7">
        <f>O78</f>
        <v>5.2150837889533758E-2</v>
      </c>
      <c r="T78" s="7">
        <f>RANK(S78,$S$4:$S$126)</f>
        <v>54</v>
      </c>
      <c r="U78">
        <v>75</v>
      </c>
      <c r="V78">
        <f>R78/(COUNT($U$4:$U$126)+1)-0.5</f>
        <v>-6.4516129032258063E-2</v>
      </c>
      <c r="W78">
        <f>SUM($V$4:V78)/U78</f>
        <v>-1.0752688172043025E-2</v>
      </c>
      <c r="X78">
        <f>(U78/11)*W78^2</f>
        <v>7.8832024721723173E-4</v>
      </c>
      <c r="Z78">
        <f>T78/(COUNT($U$4:$U$126)+1)-0.5</f>
        <v>-6.4516129032258063E-2</v>
      </c>
      <c r="AA78">
        <f>SUM($Z$4:Z78)/U78</f>
        <v>-1.0537634408602165E-2</v>
      </c>
      <c r="AB78">
        <f>(U78/11)*AA78^2</f>
        <v>7.5710276542742929E-4</v>
      </c>
    </row>
    <row r="79" spans="1:28" ht="15.75" x14ac:dyDescent="0.25">
      <c r="A79" s="4">
        <v>41624</v>
      </c>
      <c r="B79">
        <v>8.48</v>
      </c>
      <c r="C79">
        <f>(B79-B78)/B78</f>
        <v>-1.0501750291715269E-2</v>
      </c>
      <c r="D79">
        <v>1.0093000000000001</v>
      </c>
      <c r="E79">
        <v>2.8784000000000001</v>
      </c>
      <c r="F79">
        <v>9.9303000000000008</v>
      </c>
      <c r="G79">
        <f>F79+E79</f>
        <v>12.808700000000002</v>
      </c>
      <c r="H79">
        <f>E79+D79*(G79-E79)</f>
        <v>12.901051790000004</v>
      </c>
      <c r="I79" s="15">
        <f>(((F79/100)+1)^(1/365)-1)</f>
        <v>2.5942088380181971E-4</v>
      </c>
      <c r="J79" s="15">
        <f>1+I79</f>
        <v>1.0002594208838018</v>
      </c>
      <c r="K79">
        <f>C79-I79</f>
        <v>-1.0761171175517089E-2</v>
      </c>
      <c r="L79" s="29">
        <f>K79^2</f>
        <v>1.1580280506877984E-4</v>
      </c>
      <c r="M79" s="7"/>
      <c r="N79" s="7"/>
      <c r="O79" s="7">
        <f>C79/$N$3</f>
        <v>-0.23413109542588698</v>
      </c>
      <c r="P79" s="7"/>
      <c r="Q79" s="7">
        <f>O79</f>
        <v>-0.23413109542588698</v>
      </c>
      <c r="R79" s="7">
        <f>RANK(Q79,$Q$4:$Q$126)</f>
        <v>70</v>
      </c>
      <c r="S79" s="7">
        <f>O79</f>
        <v>-0.23413109542588698</v>
      </c>
      <c r="T79" s="7">
        <f>RANK(S79,$S$4:$S$126)</f>
        <v>70</v>
      </c>
      <c r="U79">
        <v>76</v>
      </c>
      <c r="V79">
        <f>R79/(COUNT($U$4:$U$126)+1)-0.5</f>
        <v>6.4516129032258118E-2</v>
      </c>
      <c r="W79">
        <f>SUM($V$4:V79)/U79</f>
        <v>-9.7623089983022212E-3</v>
      </c>
      <c r="X79">
        <f>(U79/11)*W79^2</f>
        <v>6.5845485912302461E-4</v>
      </c>
      <c r="Z79">
        <f>T79/(COUNT($U$4:$U$126)+1)-0.5</f>
        <v>6.4516129032258118E-2</v>
      </c>
      <c r="AA79">
        <f>SUM($Z$4:Z79)/U79</f>
        <v>-9.5500848896434773E-3</v>
      </c>
      <c r="AB79">
        <f>(U79/11)*AA79^2</f>
        <v>6.301375660321952E-4</v>
      </c>
    </row>
    <row r="80" spans="1:28" ht="15.75" x14ac:dyDescent="0.25">
      <c r="A80" s="4">
        <v>41625</v>
      </c>
      <c r="B80">
        <v>8.1999999999999993</v>
      </c>
      <c r="C80">
        <f>(B80-B79)/B79</f>
        <v>-3.3018867924528433E-2</v>
      </c>
      <c r="D80">
        <v>1.0145</v>
      </c>
      <c r="E80">
        <v>2.8353999999999999</v>
      </c>
      <c r="F80">
        <v>9.9168000000000003</v>
      </c>
      <c r="G80">
        <f>F80+E80</f>
        <v>12.7522</v>
      </c>
      <c r="H80">
        <f>E80+D80*(G80-E80)</f>
        <v>12.895993600000001</v>
      </c>
      <c r="I80" s="15">
        <f>(((F80/100)+1)^(1/365)-1)</f>
        <v>2.5908432361787526E-4</v>
      </c>
      <c r="J80" s="15">
        <f>1+I80</f>
        <v>1.0002590843236179</v>
      </c>
      <c r="K80">
        <f>C80-I80</f>
        <v>-3.3277952248146309E-2</v>
      </c>
      <c r="L80" s="29">
        <f>K80^2</f>
        <v>1.1074221058299059E-3</v>
      </c>
      <c r="M80" s="7"/>
      <c r="N80" s="7"/>
      <c r="O80" s="7">
        <f>C80/$N$3</f>
        <v>-0.73613859615298938</v>
      </c>
      <c r="P80" s="7"/>
      <c r="Q80" s="7">
        <f>O80</f>
        <v>-0.73613859615298938</v>
      </c>
      <c r="R80" s="7">
        <f>RANK(Q80,$Q$4:$Q$126)</f>
        <v>97</v>
      </c>
      <c r="S80" s="7">
        <f>O80</f>
        <v>-0.73613859615298938</v>
      </c>
      <c r="T80" s="7">
        <f>RANK(S80,$S$4:$S$126)</f>
        <v>97</v>
      </c>
      <c r="U80">
        <v>77</v>
      </c>
      <c r="V80">
        <f>R80/(COUNT($U$4:$U$126)+1)-0.5</f>
        <v>0.282258064516129</v>
      </c>
      <c r="W80">
        <f>SUM($V$4:V80)/U80</f>
        <v>-5.969836614997919E-3</v>
      </c>
      <c r="X80">
        <f>(U80/11)*W80^2</f>
        <v>2.4947264446838869E-4</v>
      </c>
      <c r="Z80">
        <f>T80/(COUNT($U$4:$U$126)+1)-0.5</f>
        <v>0.282258064516129</v>
      </c>
      <c r="AA80">
        <f>SUM($Z$4:Z80)/U80</f>
        <v>-5.7603686635944833E-3</v>
      </c>
      <c r="AB80">
        <f>(U80/11)*AA80^2</f>
        <v>2.3227292998364904E-4</v>
      </c>
    </row>
    <row r="81" spans="1:28" ht="15.75" x14ac:dyDescent="0.25">
      <c r="A81" s="4">
        <v>41626</v>
      </c>
      <c r="B81">
        <v>8.26</v>
      </c>
      <c r="C81">
        <f>(B81-B80)/B80</f>
        <v>7.3170731707317685E-3</v>
      </c>
      <c r="D81">
        <v>1.0108999999999999</v>
      </c>
      <c r="E81">
        <v>2.8931</v>
      </c>
      <c r="F81">
        <v>9.8414000000000001</v>
      </c>
      <c r="G81">
        <f>F81+E81</f>
        <v>12.734500000000001</v>
      </c>
      <c r="H81">
        <f>E81+D81*(G81-E81)</f>
        <v>12.84177126</v>
      </c>
      <c r="I81" s="15">
        <f>(((F81/100)+1)^(1/365)-1)</f>
        <v>2.572038142509836E-4</v>
      </c>
      <c r="J81" s="15">
        <f>1+I81</f>
        <v>1.000257203814251</v>
      </c>
      <c r="K81">
        <f>C81-I81</f>
        <v>7.0598693564807849E-3</v>
      </c>
      <c r="L81" s="29">
        <f>K81^2</f>
        <v>4.9841755330576412E-5</v>
      </c>
      <c r="M81" s="7"/>
      <c r="N81" s="7"/>
      <c r="O81" s="7">
        <f>C81/$N$3</f>
        <v>0.16313036486177815</v>
      </c>
      <c r="P81" s="7"/>
      <c r="Q81" s="7">
        <f>O81</f>
        <v>0.16313036486177815</v>
      </c>
      <c r="R81" s="7">
        <f>RANK(Q81,$Q$4:$Q$126)</f>
        <v>47</v>
      </c>
      <c r="S81" s="7">
        <f>O81</f>
        <v>0.16313036486177815</v>
      </c>
      <c r="T81" s="7">
        <f>RANK(S81,$S$4:$S$126)</f>
        <v>47</v>
      </c>
      <c r="U81">
        <v>78</v>
      </c>
      <c r="V81">
        <f>R81/(COUNT($U$4:$U$126)+1)-0.5</f>
        <v>-0.12096774193548387</v>
      </c>
      <c r="W81">
        <f>SUM($V$4:V81)/U81</f>
        <v>-7.4441687344913281E-3</v>
      </c>
      <c r="X81">
        <f>(U81/11)*W81^2</f>
        <v>3.9294732322828191E-4</v>
      </c>
      <c r="Z81">
        <f>T81/(COUNT($U$4:$U$126)+1)-0.5</f>
        <v>-0.12096774193548387</v>
      </c>
      <c r="AA81">
        <f>SUM($Z$4:Z81)/U81</f>
        <v>-7.2373862696443478E-3</v>
      </c>
      <c r="AB81">
        <f>(U81/11)*AA81^2</f>
        <v>3.7142011647734992E-4</v>
      </c>
    </row>
    <row r="82" spans="1:28" ht="15.75" x14ac:dyDescent="0.25">
      <c r="A82" s="4">
        <v>41627</v>
      </c>
      <c r="B82">
        <v>7.96</v>
      </c>
      <c r="C82">
        <f>(B82-B81)/B81</f>
        <v>-3.6319612590799008E-2</v>
      </c>
      <c r="D82">
        <v>1.0125</v>
      </c>
      <c r="E82">
        <v>2.9291</v>
      </c>
      <c r="F82">
        <v>9.8331999999999997</v>
      </c>
      <c r="G82">
        <f>F82+E82</f>
        <v>12.7623</v>
      </c>
      <c r="H82">
        <f>E82+D82*(G82-E82)</f>
        <v>12.885214999999999</v>
      </c>
      <c r="I82" s="15">
        <f>(((F82/100)+1)^(1/365)-1)</f>
        <v>2.569992250138764E-4</v>
      </c>
      <c r="J82" s="15">
        <f>1+I82</f>
        <v>1.0002569992250139</v>
      </c>
      <c r="K82">
        <f>C82-I82</f>
        <v>-3.6576611815812884E-2</v>
      </c>
      <c r="L82" s="29">
        <f>K82^2</f>
        <v>1.3378485319246627E-3</v>
      </c>
      <c r="M82" s="7"/>
      <c r="N82" s="7"/>
      <c r="O82" s="7">
        <f>C82/$N$3</f>
        <v>-0.80972699265530801</v>
      </c>
      <c r="P82" s="7"/>
      <c r="Q82" s="7">
        <f>O82</f>
        <v>-0.80972699265530801</v>
      </c>
      <c r="R82" s="7">
        <f>RANK(Q82,$Q$4:$Q$126)</f>
        <v>100</v>
      </c>
      <c r="S82" s="7">
        <f>O82</f>
        <v>-0.80972699265530801</v>
      </c>
      <c r="T82" s="7">
        <f>RANK(S82,$S$4:$S$126)</f>
        <v>100</v>
      </c>
      <c r="U82">
        <v>79</v>
      </c>
      <c r="V82">
        <f>R82/(COUNT($U$4:$U$126)+1)-0.5</f>
        <v>0.30645161290322576</v>
      </c>
      <c r="W82">
        <f>SUM($V$4:V82)/U82</f>
        <v>-3.4708044099632639E-3</v>
      </c>
      <c r="X82">
        <f>(U82/11)*W82^2</f>
        <v>8.6515652447764985E-5</v>
      </c>
      <c r="Z82">
        <f>T82/(COUNT($U$4:$U$126)+1)-0.5</f>
        <v>0.30645161290322576</v>
      </c>
      <c r="AA82">
        <f>SUM($Z$4:Z82)/U82</f>
        <v>-3.2666394446713085E-3</v>
      </c>
      <c r="AB82">
        <f>(U82/11)*AA82^2</f>
        <v>7.6636702514283226E-5</v>
      </c>
    </row>
    <row r="83" spans="1:28" ht="15.75" x14ac:dyDescent="0.25">
      <c r="A83" s="4">
        <v>41628</v>
      </c>
      <c r="B83">
        <v>8.32</v>
      </c>
      <c r="C83">
        <f>(B83-B82)/B82</f>
        <v>4.5226130653266375E-2</v>
      </c>
      <c r="D83">
        <v>1.0098</v>
      </c>
      <c r="E83">
        <v>2.8885999999999998</v>
      </c>
      <c r="F83">
        <v>9.7996999999999996</v>
      </c>
      <c r="G83">
        <f>F83+E83</f>
        <v>12.6883</v>
      </c>
      <c r="H83">
        <f>E83+D83*(G83-E83)</f>
        <v>12.78433706</v>
      </c>
      <c r="I83" s="15">
        <f>(((F83/100)+1)^(1/365)-1)</f>
        <v>2.5616324486810171E-4</v>
      </c>
      <c r="J83" s="15">
        <f>1+I83</f>
        <v>1.0002561632448681</v>
      </c>
      <c r="K83">
        <f>C83-I83</f>
        <v>4.4969967408398273E-2</v>
      </c>
      <c r="L83" s="29">
        <f>K83^2</f>
        <v>2.022297968712403E-3</v>
      </c>
      <c r="M83" s="7"/>
      <c r="N83" s="7"/>
      <c r="O83" s="7">
        <f>C83/$N$3</f>
        <v>1.0082932099496766</v>
      </c>
      <c r="P83" s="7"/>
      <c r="Q83" s="7">
        <f>O83</f>
        <v>1.0082932099496766</v>
      </c>
      <c r="R83" s="7">
        <f>RANK(Q83,$Q$4:$Q$126)</f>
        <v>13</v>
      </c>
      <c r="S83" s="7">
        <f>O83</f>
        <v>1.0082932099496766</v>
      </c>
      <c r="T83" s="7">
        <f>RANK(S83,$S$4:$S$126)</f>
        <v>13</v>
      </c>
      <c r="U83">
        <v>80</v>
      </c>
      <c r="V83">
        <f>R83/(COUNT($U$4:$U$126)+1)-0.5</f>
        <v>-0.39516129032258063</v>
      </c>
      <c r="W83">
        <f>SUM($V$4:V83)/U83</f>
        <v>-8.3669354838709804E-3</v>
      </c>
      <c r="X83">
        <f>(U83/11)*W83^2</f>
        <v>5.0913170466370414E-4</v>
      </c>
      <c r="Z83">
        <f>T83/(COUNT($U$4:$U$126)+1)-0.5</f>
        <v>-0.39516129032258063</v>
      </c>
      <c r="AA83">
        <f>SUM($Z$4:Z83)/U83</f>
        <v>-8.1653225806451752E-3</v>
      </c>
      <c r="AB83">
        <f>(U83/11)*AA83^2</f>
        <v>4.8489085706177439E-4</v>
      </c>
    </row>
    <row r="84" spans="1:28" ht="15.75" x14ac:dyDescent="0.25">
      <c r="A84" s="4">
        <v>41631</v>
      </c>
      <c r="B84">
        <v>8.7799999999999994</v>
      </c>
      <c r="C84">
        <f>(B84-B83)/B83</f>
        <v>5.5288461538461425E-2</v>
      </c>
      <c r="D84">
        <v>1.0116000000000001</v>
      </c>
      <c r="E84">
        <v>2.9274</v>
      </c>
      <c r="F84">
        <v>9.7890999999999995</v>
      </c>
      <c r="G84">
        <f>F84+E84</f>
        <v>12.7165</v>
      </c>
      <c r="H84">
        <f>E84+D84*(G84-E84)</f>
        <v>12.83005356</v>
      </c>
      <c r="I84" s="15">
        <f>(((F84/100)+1)^(1/365)-1)</f>
        <v>2.5589867280140233E-4</v>
      </c>
      <c r="J84" s="15">
        <f>1+I84</f>
        <v>1.0002558986728014</v>
      </c>
      <c r="K84">
        <f>C84-I84</f>
        <v>5.5032562865660023E-2</v>
      </c>
      <c r="L84" s="29">
        <f>K84^2</f>
        <v>3.0285829755628225E-3</v>
      </c>
      <c r="M84" s="7"/>
      <c r="N84" s="7"/>
      <c r="O84" s="7">
        <f>C84/$N$3</f>
        <v>1.2326276768001219</v>
      </c>
      <c r="P84" s="7"/>
      <c r="Q84" s="7">
        <f>O84</f>
        <v>1.2326276768001219</v>
      </c>
      <c r="R84" s="7">
        <f>RANK(Q84,$Q$4:$Q$126)</f>
        <v>9</v>
      </c>
      <c r="S84" s="7">
        <f>O84</f>
        <v>1.2326276768001219</v>
      </c>
      <c r="T84" s="7">
        <f>RANK(S84,$S$4:$S$126)</f>
        <v>10</v>
      </c>
      <c r="U84">
        <v>81</v>
      </c>
      <c r="V84">
        <f>R84/(COUNT($U$4:$U$126)+1)-0.5</f>
        <v>-0.42741935483870969</v>
      </c>
      <c r="W84">
        <f>SUM($V$4:V84)/U84</f>
        <v>-1.3540422142572693E-2</v>
      </c>
      <c r="X84">
        <f>(U84/11)*W84^2</f>
        <v>1.3500714159749912E-3</v>
      </c>
      <c r="Z84">
        <f>T84/(COUNT($U$4:$U$126)+1)-0.5</f>
        <v>-0.41935483870967744</v>
      </c>
      <c r="AA84">
        <f>SUM($Z$4:Z84)/U84</f>
        <v>-1.3241736360015943E-2</v>
      </c>
      <c r="AB84">
        <f>(U84/11)*AA84^2</f>
        <v>1.2911663752801482E-3</v>
      </c>
    </row>
    <row r="85" spans="1:28" ht="15.75" x14ac:dyDescent="0.25">
      <c r="A85" s="4">
        <v>41632</v>
      </c>
      <c r="B85">
        <v>8.75</v>
      </c>
      <c r="C85">
        <f>(B85-B84)/B84</f>
        <v>-3.4168564920272625E-3</v>
      </c>
      <c r="D85">
        <v>1.0111000000000001</v>
      </c>
      <c r="E85">
        <v>2.9775</v>
      </c>
      <c r="F85">
        <v>9.7736000000000001</v>
      </c>
      <c r="G85">
        <f>F85+E85</f>
        <v>12.751100000000001</v>
      </c>
      <c r="H85">
        <f>E85+D85*(G85-E85)</f>
        <v>12.859586960000001</v>
      </c>
      <c r="I85" s="15">
        <f>(((F85/100)+1)^(1/365)-1)</f>
        <v>2.5551175268967441E-4</v>
      </c>
      <c r="J85" s="15">
        <f>1+I85</f>
        <v>1.0002555117526897</v>
      </c>
      <c r="K85">
        <f>C85-I85</f>
        <v>-3.6723682447169369E-3</v>
      </c>
      <c r="L85" s="29">
        <f>K85^2</f>
        <v>1.3486288524805357E-5</v>
      </c>
      <c r="M85" s="7"/>
      <c r="N85" s="7"/>
      <c r="O85" s="7">
        <f>C85/$N$3</f>
        <v>-7.6177049650714201E-2</v>
      </c>
      <c r="P85" s="7"/>
      <c r="Q85" s="7">
        <f>O85</f>
        <v>-7.6177049650714201E-2</v>
      </c>
      <c r="R85" s="7">
        <f>RANK(Q85,$Q$4:$Q$126)</f>
        <v>61</v>
      </c>
      <c r="S85" s="7">
        <f>O85</f>
        <v>-7.6177049650714201E-2</v>
      </c>
      <c r="T85" s="7">
        <f>RANK(S85,$S$4:$S$126)</f>
        <v>61</v>
      </c>
      <c r="U85">
        <v>82</v>
      </c>
      <c r="V85">
        <f>R85/(COUNT($U$4:$U$126)+1)-0.5</f>
        <v>-8.0645161290322509E-3</v>
      </c>
      <c r="W85">
        <f>SUM($V$4:V85)/U85</f>
        <v>-1.347364280094415E-2</v>
      </c>
      <c r="X85">
        <f>(U85/11)*W85^2</f>
        <v>1.3532911024408726E-3</v>
      </c>
      <c r="Z85">
        <f>T85/(COUNT($U$4:$U$126)+1)-0.5</f>
        <v>-8.0645161290322509E-3</v>
      </c>
      <c r="AA85">
        <f>SUM($Z$4:Z85)/U85</f>
        <v>-1.3178599527930776E-2</v>
      </c>
      <c r="AB85">
        <f>(U85/11)*AA85^2</f>
        <v>1.2946718011310307E-3</v>
      </c>
    </row>
    <row r="86" spans="1:28" ht="15.75" x14ac:dyDescent="0.25">
      <c r="A86" s="4">
        <v>41634</v>
      </c>
      <c r="B86">
        <v>8.9700000000000006</v>
      </c>
      <c r="C86">
        <f>(B86-B85)/B85</f>
        <v>2.5142857142857217E-2</v>
      </c>
      <c r="D86">
        <v>1.0144</v>
      </c>
      <c r="E86">
        <v>2.9904999999999999</v>
      </c>
      <c r="F86">
        <v>9.7690000000000001</v>
      </c>
      <c r="G86">
        <f>F86+E86</f>
        <v>12.759499999999999</v>
      </c>
      <c r="H86">
        <f>E86+D86*(G86-E86)</f>
        <v>12.900173599999999</v>
      </c>
      <c r="I86" s="15">
        <f>(((F86/100)+1)^(1/365)-1)</f>
        <v>2.5539691430154221E-4</v>
      </c>
      <c r="J86" s="15">
        <f>1+I86</f>
        <v>1.0002553969143015</v>
      </c>
      <c r="K86">
        <f>C86-I86</f>
        <v>2.4887460228555675E-2</v>
      </c>
      <c r="L86" s="29">
        <f>K86^2</f>
        <v>6.1938567662794049E-4</v>
      </c>
      <c r="M86" s="7"/>
      <c r="N86" s="7"/>
      <c r="O86" s="7">
        <f>C86/$N$3</f>
        <v>0.56054700611551656</v>
      </c>
      <c r="P86" s="7"/>
      <c r="Q86" s="7">
        <f>O86</f>
        <v>0.56054700611551656</v>
      </c>
      <c r="R86" s="7">
        <f>RANK(Q86,$Q$4:$Q$126)</f>
        <v>30</v>
      </c>
      <c r="S86" s="7">
        <f>O86</f>
        <v>0.56054700611551656</v>
      </c>
      <c r="T86" s="7">
        <f>RANK(S86,$S$4:$S$126)</f>
        <v>30</v>
      </c>
      <c r="U86">
        <v>83</v>
      </c>
      <c r="V86">
        <f>R86/(COUNT($U$4:$U$126)+1)-0.5</f>
        <v>-0.25806451612903225</v>
      </c>
      <c r="W86">
        <f>SUM($V$4:V86)/U86</f>
        <v>-1.6420520792848826E-2</v>
      </c>
      <c r="X86">
        <f>(U86/11)*W86^2</f>
        <v>2.0345073416359631E-3</v>
      </c>
      <c r="Z86">
        <f>T86/(COUNT($U$4:$U$126)+1)-0.5</f>
        <v>-0.25806451612903225</v>
      </c>
      <c r="AA86">
        <f>SUM($Z$4:Z86)/U86</f>
        <v>-1.612903225806453E-2</v>
      </c>
      <c r="AB86">
        <f>(U86/11)*AA86^2</f>
        <v>1.9629174155709052E-3</v>
      </c>
    </row>
    <row r="87" spans="1:28" ht="15.75" x14ac:dyDescent="0.25">
      <c r="A87" s="4">
        <v>41635</v>
      </c>
      <c r="B87">
        <v>9.01</v>
      </c>
      <c r="C87">
        <f>(B87-B86)/B86</f>
        <v>4.4593088071347986E-3</v>
      </c>
      <c r="D87">
        <v>1.0141</v>
      </c>
      <c r="E87">
        <v>3</v>
      </c>
      <c r="F87">
        <v>9.7684999999999995</v>
      </c>
      <c r="G87">
        <f>F87+E87</f>
        <v>12.7685</v>
      </c>
      <c r="H87">
        <f>E87+D87*(G87-E87)</f>
        <v>12.90623585</v>
      </c>
      <c r="I87" s="15">
        <f>(((F87/100)+1)^(1/365)-1)</f>
        <v>2.5538443157890889E-4</v>
      </c>
      <c r="J87" s="15">
        <f>1+I87</f>
        <v>1.0002553844315789</v>
      </c>
      <c r="K87">
        <f>C87-I87</f>
        <v>4.2039243755558897E-3</v>
      </c>
      <c r="L87" s="29">
        <f>K87^2</f>
        <v>1.7672980155392979E-5</v>
      </c>
      <c r="M87" s="7"/>
      <c r="N87" s="7"/>
      <c r="O87" s="7">
        <f>C87/$N$3</f>
        <v>9.941798527436202E-2</v>
      </c>
      <c r="P87" s="7"/>
      <c r="Q87" s="7">
        <f>O87</f>
        <v>9.941798527436202E-2</v>
      </c>
      <c r="R87" s="7">
        <f>RANK(Q87,$Q$4:$Q$126)</f>
        <v>51</v>
      </c>
      <c r="S87" s="7">
        <f>O87</f>
        <v>9.941798527436202E-2</v>
      </c>
      <c r="T87" s="7">
        <f>RANK(S87,$S$4:$S$126)</f>
        <v>51</v>
      </c>
      <c r="U87">
        <v>84</v>
      </c>
      <c r="V87">
        <f>R87/(COUNT($U$4:$U$126)+1)-0.5</f>
        <v>-8.8709677419354815E-2</v>
      </c>
      <c r="W87">
        <f>SUM($V$4:V87)/U87</f>
        <v>-1.7281105990783422E-2</v>
      </c>
      <c r="X87">
        <f>(U87/11)*W87^2</f>
        <v>2.2804978580212745E-3</v>
      </c>
      <c r="Z87">
        <f>T87/(COUNT($U$4:$U$126)+1)-0.5</f>
        <v>-8.8709677419354815E-2</v>
      </c>
      <c r="AA87">
        <f>SUM($Z$4:Z87)/U87</f>
        <v>-1.6993087557603696E-2</v>
      </c>
      <c r="AB87">
        <f>(U87/11)*AA87^2</f>
        <v>2.205114734381126E-3</v>
      </c>
    </row>
    <row r="88" spans="1:28" ht="15.75" x14ac:dyDescent="0.25">
      <c r="A88" s="4">
        <v>41638</v>
      </c>
      <c r="B88">
        <v>9</v>
      </c>
      <c r="C88">
        <f>(B88-B87)/B87</f>
        <v>-1.1098779134294991E-3</v>
      </c>
      <c r="D88">
        <v>1.0225</v>
      </c>
      <c r="E88">
        <v>2.9702999999999999</v>
      </c>
      <c r="F88">
        <v>9.7973999999999997</v>
      </c>
      <c r="G88">
        <f>F88+E88</f>
        <v>12.7677</v>
      </c>
      <c r="H88">
        <f>E88+D88*(G88-E88)</f>
        <v>12.988141499999999</v>
      </c>
      <c r="I88" s="15">
        <f>(((F88/100)+1)^(1/365)-1)</f>
        <v>2.5610583988555646E-4</v>
      </c>
      <c r="J88" s="15">
        <f>1+I88</f>
        <v>1.0002561058398856</v>
      </c>
      <c r="K88">
        <f>C88-I88</f>
        <v>-1.3659837533150556E-3</v>
      </c>
      <c r="L88" s="29">
        <f>K88^2</f>
        <v>1.8659116143206867E-6</v>
      </c>
      <c r="M88" s="7"/>
      <c r="N88" s="7"/>
      <c r="O88" s="7">
        <f>C88/$N$3</f>
        <v>-2.4744154492536835E-2</v>
      </c>
      <c r="P88" s="7"/>
      <c r="Q88" s="7">
        <f>O88</f>
        <v>-2.4744154492536835E-2</v>
      </c>
      <c r="R88" s="7">
        <f>RANK(Q88,$Q$4:$Q$126)</f>
        <v>57</v>
      </c>
      <c r="S88" s="7">
        <f>O88</f>
        <v>-2.4744154492536835E-2</v>
      </c>
      <c r="T88" s="7">
        <f>RANK(S88,$S$4:$S$126)</f>
        <v>57</v>
      </c>
      <c r="U88">
        <v>85</v>
      </c>
      <c r="V88">
        <f>R88/(COUNT($U$4:$U$126)+1)-0.5</f>
        <v>-4.032258064516131E-2</v>
      </c>
      <c r="W88">
        <f>SUM($V$4:V88)/U88</f>
        <v>-1.7552182163187866E-2</v>
      </c>
      <c r="X88">
        <f>(U88/11)*W88^2</f>
        <v>2.3806112171479159E-3</v>
      </c>
      <c r="Z88">
        <f>T88/(COUNT($U$4:$U$126)+1)-0.5</f>
        <v>-4.032258064516131E-2</v>
      </c>
      <c r="AA88">
        <f>SUM($Z$4:Z88)/U88</f>
        <v>-1.72675521821632E-2</v>
      </c>
      <c r="AB88">
        <f>(U88/11)*AA88^2</f>
        <v>2.3040282237197247E-3</v>
      </c>
    </row>
    <row r="89" spans="1:28" ht="15.75" x14ac:dyDescent="0.25">
      <c r="A89" s="4">
        <v>41639</v>
      </c>
      <c r="B89">
        <v>9.15</v>
      </c>
      <c r="C89">
        <f>(B89-B88)/B88</f>
        <v>1.6666666666666705E-2</v>
      </c>
      <c r="D89">
        <v>1.0329999999999999</v>
      </c>
      <c r="E89">
        <v>3.0282</v>
      </c>
      <c r="F89">
        <v>9.7740000000000009</v>
      </c>
      <c r="G89">
        <f>F89+E89</f>
        <v>12.802200000000001</v>
      </c>
      <c r="H89">
        <f>E89+D89*(G89-E89)</f>
        <v>13.124741999999999</v>
      </c>
      <c r="I89" s="15">
        <f>(((F89/100)+1)^(1/365)-1)</f>
        <v>2.5552173840970305E-4</v>
      </c>
      <c r="J89" s="15">
        <f>1+I89</f>
        <v>1.0002555217384097</v>
      </c>
      <c r="K89">
        <f>C89-I89</f>
        <v>1.6411144928257002E-2</v>
      </c>
      <c r="L89" s="29">
        <f>K89^2</f>
        <v>2.693256778562555E-4</v>
      </c>
      <c r="M89" s="7"/>
      <c r="N89" s="7"/>
      <c r="O89" s="7">
        <f>C89/$N$3</f>
        <v>0.37157471996293689</v>
      </c>
      <c r="P89" s="7"/>
      <c r="Q89" s="7">
        <f>O89</f>
        <v>0.37157471996293689</v>
      </c>
      <c r="R89" s="7">
        <f>RANK(Q89,$Q$4:$Q$126)</f>
        <v>35</v>
      </c>
      <c r="S89" s="7">
        <f>O89</f>
        <v>0.37157471996293689</v>
      </c>
      <c r="T89" s="7">
        <f>RANK(S89,$S$4:$S$126)</f>
        <v>35</v>
      </c>
      <c r="U89">
        <v>86</v>
      </c>
      <c r="V89">
        <f>R89/(COUNT($U$4:$U$126)+1)-0.5</f>
        <v>-0.21774193548387094</v>
      </c>
      <c r="W89">
        <f>SUM($V$4:V89)/U89</f>
        <v>-1.9879969992498137E-2</v>
      </c>
      <c r="X89">
        <f>(U89/11)*W89^2</f>
        <v>3.0898487085114427E-3</v>
      </c>
      <c r="Z89">
        <f>T89/(COUNT($U$4:$U$126)+1)-0.5</f>
        <v>-0.21774193548387094</v>
      </c>
      <c r="AA89">
        <f>SUM($Z$4:Z89)/U89</f>
        <v>-1.9598649662415615E-2</v>
      </c>
      <c r="AB89">
        <f>(U89/11)*AA89^2</f>
        <v>3.003018899886265E-3</v>
      </c>
    </row>
    <row r="90" spans="1:28" ht="15.75" x14ac:dyDescent="0.25">
      <c r="A90" s="4">
        <v>41641</v>
      </c>
      <c r="B90">
        <v>8.8800000000000008</v>
      </c>
      <c r="C90">
        <f>(B90-B89)/B89</f>
        <v>-2.9508196721311428E-2</v>
      </c>
      <c r="D90">
        <v>1.0388999999999999</v>
      </c>
      <c r="E90">
        <v>2.9889999999999999</v>
      </c>
      <c r="F90">
        <v>10.567399999999999</v>
      </c>
      <c r="G90">
        <f>F90+E90</f>
        <v>13.5564</v>
      </c>
      <c r="H90">
        <f>E90+D90*(G90-E90)</f>
        <v>13.96747186</v>
      </c>
      <c r="I90" s="15">
        <f>(((F90/100)+1)^(1/365)-1)</f>
        <v>2.7525733874567138E-4</v>
      </c>
      <c r="J90" s="15">
        <f>1+I90</f>
        <v>1.0002752573387457</v>
      </c>
      <c r="K90">
        <f>C90-I90</f>
        <v>-2.9783454060057099E-2</v>
      </c>
      <c r="L90" s="29">
        <f>K90^2</f>
        <v>8.8705413574753167E-4</v>
      </c>
      <c r="M90" s="7"/>
      <c r="N90" s="7"/>
      <c r="O90" s="7">
        <f>C90/$N$3</f>
        <v>-0.65786999599995122</v>
      </c>
      <c r="P90" s="7"/>
      <c r="Q90" s="7">
        <f>O90</f>
        <v>-0.65786999599995122</v>
      </c>
      <c r="R90" s="7">
        <f>RANK(Q90,$Q$4:$Q$126)</f>
        <v>95</v>
      </c>
      <c r="S90" s="7">
        <f>O90</f>
        <v>-0.65786999599995122</v>
      </c>
      <c r="T90" s="7">
        <f>RANK(S90,$S$4:$S$126)</f>
        <v>95</v>
      </c>
      <c r="U90">
        <v>87</v>
      </c>
      <c r="V90">
        <f>R90/(COUNT($U$4:$U$126)+1)-0.5</f>
        <v>0.2661290322580645</v>
      </c>
      <c r="W90">
        <f>SUM($V$4:V90)/U90</f>
        <v>-1.6592510196514657E-2</v>
      </c>
      <c r="X90">
        <f>(U90/11)*W90^2</f>
        <v>2.1774628483695936E-3</v>
      </c>
      <c r="Z90">
        <f>T90/(COUNT($U$4:$U$126)+1)-0.5</f>
        <v>0.2661290322580645</v>
      </c>
      <c r="AA90">
        <f>SUM($Z$4:Z90)/U90</f>
        <v>-1.631442343344458E-2</v>
      </c>
      <c r="AB90">
        <f>(U90/11)*AA90^2</f>
        <v>2.1050868946380116E-3</v>
      </c>
    </row>
    <row r="91" spans="1:28" ht="15.75" x14ac:dyDescent="0.25">
      <c r="A91" s="4">
        <v>41642</v>
      </c>
      <c r="B91">
        <v>8.74</v>
      </c>
      <c r="C91">
        <f>(B91-B90)/B90</f>
        <v>-1.5765765765765827E-2</v>
      </c>
      <c r="D91">
        <v>1.0394000000000001</v>
      </c>
      <c r="E91">
        <v>2.9948000000000001</v>
      </c>
      <c r="F91">
        <v>10.616300000000001</v>
      </c>
      <c r="G91">
        <f>F91+E91</f>
        <v>13.6111</v>
      </c>
      <c r="H91">
        <f>E91+D91*(G91-E91)</f>
        <v>14.029382220000002</v>
      </c>
      <c r="I91" s="15">
        <f>(((F91/100)+1)^(1/365)-1)</f>
        <v>2.7646908774014989E-4</v>
      </c>
      <c r="J91" s="15">
        <f>1+I91</f>
        <v>1.0002764690877401</v>
      </c>
      <c r="K91">
        <f>C91-I91</f>
        <v>-1.6042234853505977E-2</v>
      </c>
      <c r="L91" s="29">
        <f>K91^2</f>
        <v>2.5735329909504191E-4</v>
      </c>
      <c r="M91" s="7"/>
      <c r="N91" s="7"/>
      <c r="O91" s="7">
        <f>C91/$N$3</f>
        <v>-0.35148959996494084</v>
      </c>
      <c r="P91" s="7"/>
      <c r="Q91" s="7">
        <f>O91</f>
        <v>-0.35148959996494084</v>
      </c>
      <c r="R91" s="7">
        <f>RANK(Q91,$Q$4:$Q$126)</f>
        <v>76</v>
      </c>
      <c r="S91" s="7">
        <f>O91</f>
        <v>-0.35148959996494084</v>
      </c>
      <c r="T91" s="7">
        <f>RANK(S91,$S$4:$S$126)</f>
        <v>76</v>
      </c>
      <c r="U91">
        <v>88</v>
      </c>
      <c r="V91">
        <f>R91/(COUNT($U$4:$U$126)+1)-0.5</f>
        <v>0.11290322580645162</v>
      </c>
      <c r="W91">
        <f>SUM($V$4:V91)/U91</f>
        <v>-1.5120967741935493E-2</v>
      </c>
      <c r="X91">
        <f>(U91/11)*W91^2</f>
        <v>1.82914932362123E-3</v>
      </c>
      <c r="Z91">
        <f>T91/(COUNT($U$4:$U$126)+1)-0.5</f>
        <v>0.11290322580645162</v>
      </c>
      <c r="AA91">
        <f>SUM($Z$4:Z91)/U91</f>
        <v>-1.4846041055718488E-2</v>
      </c>
      <c r="AB91">
        <f>(U91/11)*AA91^2</f>
        <v>1.7632394802246313E-3</v>
      </c>
    </row>
    <row r="92" spans="1:28" ht="15.75" x14ac:dyDescent="0.25">
      <c r="A92" s="4">
        <v>41645</v>
      </c>
      <c r="B92">
        <v>8.67</v>
      </c>
      <c r="C92">
        <f>(B92-B91)/B91</f>
        <v>-8.0091533180778347E-3</v>
      </c>
      <c r="D92">
        <v>1.0458000000000001</v>
      </c>
      <c r="E92">
        <v>2.9576000000000002</v>
      </c>
      <c r="F92">
        <v>10.538600000000001</v>
      </c>
      <c r="G92">
        <f>F92+E92</f>
        <v>13.496200000000002</v>
      </c>
      <c r="H92">
        <f>E92+D92*(G92-E92)</f>
        <v>13.978867880000003</v>
      </c>
      <c r="I92" s="15">
        <f>(((F92/100)+1)^(1/365)-1)</f>
        <v>2.745434205271291E-4</v>
      </c>
      <c r="J92" s="15">
        <f>1+I92</f>
        <v>1.0002745434205271</v>
      </c>
      <c r="K92">
        <f>C92-I92</f>
        <v>-8.2836967386049638E-3</v>
      </c>
      <c r="L92" s="29">
        <f>K92^2</f>
        <v>6.8619631657174511E-5</v>
      </c>
      <c r="M92" s="7"/>
      <c r="N92" s="7"/>
      <c r="O92" s="7">
        <f>C92/$N$3</f>
        <v>-0.17855993407829948</v>
      </c>
      <c r="P92" s="7"/>
      <c r="Q92" s="7">
        <f>O92</f>
        <v>-0.17855993407829948</v>
      </c>
      <c r="R92" s="7">
        <f>RANK(Q92,$Q$4:$Q$126)</f>
        <v>69</v>
      </c>
      <c r="S92" s="7">
        <f>O92</f>
        <v>-0.17855993407829948</v>
      </c>
      <c r="T92" s="7">
        <f>RANK(S92,$S$4:$S$126)</f>
        <v>69</v>
      </c>
      <c r="U92">
        <v>89</v>
      </c>
      <c r="V92">
        <f>R92/(COUNT($U$4:$U$126)+1)-0.5</f>
        <v>5.6451612903225756E-2</v>
      </c>
      <c r="W92">
        <f>SUM($V$4:V92)/U92</f>
        <v>-1.4316781442551659E-2</v>
      </c>
      <c r="X92">
        <f>(U92/11)*W92^2</f>
        <v>1.6583955043424955E-3</v>
      </c>
      <c r="Z92">
        <f>T92/(COUNT($U$4:$U$126)+1)-0.5</f>
        <v>5.6451612903225756E-2</v>
      </c>
      <c r="AA92">
        <f>SUM($Z$4:Z92)/U92</f>
        <v>-1.4044943820224731E-2</v>
      </c>
      <c r="AB92">
        <f>(U92/11)*AA92^2</f>
        <v>1.5960163432073573E-3</v>
      </c>
    </row>
    <row r="93" spans="1:28" ht="15.75" x14ac:dyDescent="0.25">
      <c r="A93" s="4">
        <v>41646</v>
      </c>
      <c r="B93">
        <v>8.19</v>
      </c>
      <c r="C93">
        <f>(B93-B92)/B92</f>
        <v>-5.5363321799308009E-2</v>
      </c>
      <c r="D93">
        <v>1.0352999999999999</v>
      </c>
      <c r="E93">
        <v>2.9390999999999998</v>
      </c>
      <c r="F93">
        <v>10.4572</v>
      </c>
      <c r="G93">
        <f>F93+E93</f>
        <v>13.3963</v>
      </c>
      <c r="H93">
        <f>E93+D93*(G93-E93)</f>
        <v>13.76543916</v>
      </c>
      <c r="I93" s="15">
        <f>(((F93/100)+1)^(1/365)-1)</f>
        <v>2.7252460649940247E-4</v>
      </c>
      <c r="J93" s="15">
        <f>1+I93</f>
        <v>1.0002725246064994</v>
      </c>
      <c r="K93">
        <f>C93-I93</f>
        <v>-5.5635846405807411E-2</v>
      </c>
      <c r="L93" s="29">
        <f>K93^2</f>
        <v>3.0953474052905936E-3</v>
      </c>
      <c r="M93" s="7"/>
      <c r="N93" s="7"/>
      <c r="O93" s="7">
        <f>C93/$N$3</f>
        <v>-1.234296647627747</v>
      </c>
      <c r="P93" s="7"/>
      <c r="Q93" s="7">
        <f>O93</f>
        <v>-1.234296647627747</v>
      </c>
      <c r="R93" s="7">
        <f>RANK(Q93,$Q$4:$Q$126)</f>
        <v>109</v>
      </c>
      <c r="S93" s="7">
        <f>O93</f>
        <v>-1.234296647627747</v>
      </c>
      <c r="T93" s="7">
        <f>RANK(S93,$S$4:$S$126)</f>
        <v>109</v>
      </c>
      <c r="U93">
        <v>90</v>
      </c>
      <c r="V93">
        <f>R93/(COUNT($U$4:$U$126)+1)-0.5</f>
        <v>0.37903225806451613</v>
      </c>
      <c r="W93">
        <f>SUM($V$4:V93)/U93</f>
        <v>-9.9462365591397942E-3</v>
      </c>
      <c r="X93">
        <f>(U93/11)*W93^2</f>
        <v>8.0940781383029184E-4</v>
      </c>
      <c r="Z93">
        <f>T93/(COUNT($U$4:$U$126)+1)-0.5</f>
        <v>0.37903225806451613</v>
      </c>
      <c r="AA93">
        <f>SUM($Z$4:Z93)/U93</f>
        <v>-9.6774193548387222E-3</v>
      </c>
      <c r="AB93">
        <f>(U93/11)*AA93^2</f>
        <v>7.6624728029514914E-4</v>
      </c>
    </row>
    <row r="94" spans="1:28" ht="15.75" x14ac:dyDescent="0.25">
      <c r="A94" s="4">
        <v>41647</v>
      </c>
      <c r="B94">
        <v>7.37</v>
      </c>
      <c r="C94">
        <f>(B94-B93)/B93</f>
        <v>-0.10012210012210006</v>
      </c>
      <c r="D94">
        <v>1.0386</v>
      </c>
      <c r="E94">
        <v>2.9893999999999998</v>
      </c>
      <c r="F94">
        <v>10.422700000000001</v>
      </c>
      <c r="G94">
        <f>F94+E94</f>
        <v>13.412100000000001</v>
      </c>
      <c r="H94">
        <f>E94+D94*(G94-E94)</f>
        <v>13.81441622</v>
      </c>
      <c r="I94" s="15">
        <f>(((F94/100)+1)^(1/365)-1)</f>
        <v>2.7166851893856148E-4</v>
      </c>
      <c r="J94" s="15">
        <f>1+I94</f>
        <v>1.0002716685189386</v>
      </c>
      <c r="K94">
        <f>C94-I94</f>
        <v>-0.10039376864103862</v>
      </c>
      <c r="L94" s="29">
        <f>K94^2</f>
        <v>1.0078908781950389E-2</v>
      </c>
      <c r="M94" s="7"/>
      <c r="N94" s="7"/>
      <c r="O94" s="7">
        <f>C94/$N$3</f>
        <v>-2.2321704788982224</v>
      </c>
      <c r="P94" s="7"/>
      <c r="Q94" s="7">
        <f>O94</f>
        <v>-2.2321704788982224</v>
      </c>
      <c r="R94" s="7">
        <f>RANK(Q94,$Q$4:$Q$126)</f>
        <v>120</v>
      </c>
      <c r="S94" s="7">
        <f>O94</f>
        <v>-2.2321704788982224</v>
      </c>
      <c r="T94" s="7">
        <f>RANK(S94,$S$4:$S$126)</f>
        <v>120</v>
      </c>
      <c r="U94">
        <v>91</v>
      </c>
      <c r="V94">
        <f>R94/(COUNT($U$4:$U$126)+1)-0.5</f>
        <v>0.467741935483871</v>
      </c>
      <c r="W94">
        <f>SUM($V$4:V94)/U94</f>
        <v>-4.6969159872385768E-3</v>
      </c>
      <c r="X94">
        <f>(U94/11)*W94^2</f>
        <v>1.8250480009064887E-4</v>
      </c>
      <c r="Z94">
        <f>T94/(COUNT($U$4:$U$126)+1)-0.5</f>
        <v>0.467741935483871</v>
      </c>
      <c r="AA94">
        <f>SUM($Z$4:Z94)/U94</f>
        <v>-4.431052818149604E-3</v>
      </c>
      <c r="AB94">
        <f>(U94/11)*AA94^2</f>
        <v>1.6242862236618826E-4</v>
      </c>
    </row>
    <row r="95" spans="1:28" ht="15.75" x14ac:dyDescent="0.25">
      <c r="A95" s="4">
        <v>41648</v>
      </c>
      <c r="B95">
        <v>7.64</v>
      </c>
      <c r="C95">
        <f>(B95-B94)/B94</f>
        <v>3.663500678426046E-2</v>
      </c>
      <c r="D95">
        <v>1.038</v>
      </c>
      <c r="E95">
        <v>2.9651999999999998</v>
      </c>
      <c r="F95">
        <v>10.4282</v>
      </c>
      <c r="G95">
        <f>F95+E95</f>
        <v>13.3934</v>
      </c>
      <c r="H95">
        <f>E95+D95*(G95-E95)</f>
        <v>13.7896716</v>
      </c>
      <c r="I95" s="15">
        <f>(((F95/100)+1)^(1/365)-1)</f>
        <v>2.7180501453627492E-4</v>
      </c>
      <c r="J95" s="15">
        <f>1+I95</f>
        <v>1.0002718050145363</v>
      </c>
      <c r="K95">
        <f>C95-I95</f>
        <v>3.6363201769724185E-2</v>
      </c>
      <c r="L95" s="29">
        <f>K95^2</f>
        <v>1.322282442945672E-3</v>
      </c>
      <c r="M95" s="7"/>
      <c r="N95" s="7"/>
      <c r="O95" s="7">
        <f>C95/$N$3</f>
        <v>0.8167585432021105</v>
      </c>
      <c r="P95" s="7"/>
      <c r="Q95" s="7">
        <f>O95</f>
        <v>0.8167585432021105</v>
      </c>
      <c r="R95" s="7">
        <f>RANK(Q95,$Q$4:$Q$126)</f>
        <v>19</v>
      </c>
      <c r="S95" s="7">
        <f>O95</f>
        <v>0.8167585432021105</v>
      </c>
      <c r="T95" s="7">
        <f>RANK(S95,$S$4:$S$126)</f>
        <v>19</v>
      </c>
      <c r="U95">
        <v>92</v>
      </c>
      <c r="V95">
        <f>R95/(COUNT($U$4:$U$126)+1)-0.5</f>
        <v>-0.34677419354838712</v>
      </c>
      <c r="W95">
        <f>SUM($V$4:V95)/U95</f>
        <v>-8.415147265077149E-3</v>
      </c>
      <c r="X95">
        <f>(U95/11)*W95^2</f>
        <v>5.9226842921364169E-4</v>
      </c>
      <c r="Z95">
        <f>T95/(COUNT($U$4:$U$126)+1)-0.5</f>
        <v>-0.34677419354838712</v>
      </c>
      <c r="AA95">
        <f>SUM($Z$4:Z95)/U95</f>
        <v>-8.1521739130434902E-3</v>
      </c>
      <c r="AB95">
        <f>(U95/11)*AA95^2</f>
        <v>5.5583003952569337E-4</v>
      </c>
    </row>
    <row r="96" spans="1:28" ht="15.75" x14ac:dyDescent="0.25">
      <c r="A96" s="4">
        <v>41649</v>
      </c>
      <c r="B96">
        <v>7.34</v>
      </c>
      <c r="C96">
        <f>(B96-B95)/B95</f>
        <v>-3.9267015706806262E-2</v>
      </c>
      <c r="D96">
        <v>1.0388999999999999</v>
      </c>
      <c r="E96">
        <v>2.8578999999999999</v>
      </c>
      <c r="F96">
        <v>10.398300000000001</v>
      </c>
      <c r="G96">
        <f>F96+E96</f>
        <v>13.2562</v>
      </c>
      <c r="H96">
        <f>E96+D96*(G96-E96)</f>
        <v>13.660693869999999</v>
      </c>
      <c r="I96" s="15">
        <f>(((F96/100)+1)^(1/365)-1)</f>
        <v>2.710628930608916E-4</v>
      </c>
      <c r="J96" s="15">
        <f>1+I96</f>
        <v>1.0002710628930609</v>
      </c>
      <c r="K96">
        <f>C96-I96</f>
        <v>-3.9538078599867153E-2</v>
      </c>
      <c r="L96" s="29">
        <f>K96^2</f>
        <v>1.5632596593692729E-3</v>
      </c>
      <c r="M96" s="7"/>
      <c r="N96" s="7"/>
      <c r="O96" s="7">
        <f>C96/$N$3</f>
        <v>-0.87543782190220487</v>
      </c>
      <c r="P96" s="7"/>
      <c r="Q96" s="7">
        <f>O96</f>
        <v>-0.87543782190220487</v>
      </c>
      <c r="R96" s="7">
        <f>RANK(Q96,$Q$4:$Q$126)</f>
        <v>102</v>
      </c>
      <c r="S96" s="7">
        <f>O96</f>
        <v>-0.87543782190220487</v>
      </c>
      <c r="T96" s="7">
        <f>RANK(S96,$S$4:$S$126)</f>
        <v>102</v>
      </c>
      <c r="U96">
        <v>93</v>
      </c>
      <c r="V96">
        <f>R96/(COUNT($U$4:$U$126)+1)-0.5</f>
        <v>0.32258064516129037</v>
      </c>
      <c r="W96">
        <f>SUM($V$4:V96)/U96</f>
        <v>-4.8560527228581427E-3</v>
      </c>
      <c r="X96">
        <f>(U96/11)*W96^2</f>
        <v>1.9936873348977749E-4</v>
      </c>
      <c r="Z96">
        <f>T96/(COUNT($U$4:$U$126)+1)-0.5</f>
        <v>0.32258064516129037</v>
      </c>
      <c r="AA96">
        <f>SUM($Z$4:Z96)/U96</f>
        <v>-4.5959070412764595E-3</v>
      </c>
      <c r="AB96">
        <f>(U96/11)*AA96^2</f>
        <v>1.7857996568009749E-4</v>
      </c>
    </row>
    <row r="97" spans="1:28" ht="15.75" x14ac:dyDescent="0.25">
      <c r="A97" s="4">
        <v>41652</v>
      </c>
      <c r="B97">
        <v>6.72</v>
      </c>
      <c r="C97">
        <f>(B97-B96)/B96</f>
        <v>-8.4468664850136252E-2</v>
      </c>
      <c r="D97">
        <v>1.0701000000000001</v>
      </c>
      <c r="E97">
        <v>2.8256999999999999</v>
      </c>
      <c r="F97">
        <v>10.435700000000001</v>
      </c>
      <c r="G97">
        <f>F97+E97</f>
        <v>13.2614</v>
      </c>
      <c r="H97">
        <f>E97+D97*(G97-E97)</f>
        <v>13.99294257</v>
      </c>
      <c r="I97" s="15">
        <f>(((F97/100)+1)^(1/365)-1)</f>
        <v>2.7199113397147201E-4</v>
      </c>
      <c r="J97" s="15">
        <f>1+I97</f>
        <v>1.0002719911339715</v>
      </c>
      <c r="K97">
        <f>C97-I97</f>
        <v>-8.4740655984107724E-2</v>
      </c>
      <c r="L97" s="29">
        <f>K97^2</f>
        <v>7.1809787766168925E-3</v>
      </c>
      <c r="M97" s="7"/>
      <c r="N97" s="7"/>
      <c r="O97" s="7">
        <f>C97/$N$3</f>
        <v>-1.8831852292399485</v>
      </c>
      <c r="P97" s="7"/>
      <c r="Q97" s="7">
        <f>O97</f>
        <v>-1.8831852292399485</v>
      </c>
      <c r="R97" s="7">
        <f>RANK(Q97,$Q$4:$Q$126)</f>
        <v>117</v>
      </c>
      <c r="S97" s="7">
        <f>O97</f>
        <v>-1.8831852292399485</v>
      </c>
      <c r="T97" s="7">
        <f>RANK(S97,$S$4:$S$126)</f>
        <v>117</v>
      </c>
      <c r="U97">
        <v>94</v>
      </c>
      <c r="V97">
        <f>R97/(COUNT($U$4:$U$126)+1)-0.5</f>
        <v>0.44354838709677424</v>
      </c>
      <c r="W97">
        <f>SUM($V$4:V97)/U97</f>
        <v>-8.5792724776947112E-5</v>
      </c>
      <c r="X97">
        <f>(U97/11)*W97^2</f>
        <v>6.2897892065216498E-8</v>
      </c>
      <c r="Z97">
        <f>T97/(COUNT($U$4:$U$126)+1)-0.5</f>
        <v>0.44354838709677424</v>
      </c>
      <c r="AA97">
        <f>SUM($Z$4:Z97)/U97</f>
        <v>1.7158544955386704E-4</v>
      </c>
      <c r="AB97">
        <f>(U97/11)*AA97^2</f>
        <v>2.5159156826078627E-7</v>
      </c>
    </row>
    <row r="98" spans="1:28" ht="15.75" x14ac:dyDescent="0.25">
      <c r="A98" s="4">
        <v>41653</v>
      </c>
      <c r="B98">
        <v>6.93</v>
      </c>
      <c r="C98">
        <f>(B98-B97)/B97</f>
        <v>3.1249999999999997E-2</v>
      </c>
      <c r="D98">
        <v>1.0796999999999999</v>
      </c>
      <c r="E98">
        <v>2.8708999999999998</v>
      </c>
      <c r="F98">
        <v>10.4862</v>
      </c>
      <c r="G98">
        <f>F98+E98</f>
        <v>13.357099999999999</v>
      </c>
      <c r="H98">
        <f>E98+D98*(G98-E98)</f>
        <v>14.192850139999997</v>
      </c>
      <c r="I98" s="15">
        <f>(((F98/100)+1)^(1/365)-1)</f>
        <v>2.732440100794431E-4</v>
      </c>
      <c r="J98" s="15">
        <f>1+I98</f>
        <v>1.0002732440100794</v>
      </c>
      <c r="K98">
        <f>C98-I98</f>
        <v>3.0976755989920553E-2</v>
      </c>
      <c r="L98" s="29">
        <f>K98^2</f>
        <v>9.5955941165907891E-4</v>
      </c>
      <c r="M98" s="7"/>
      <c r="N98" s="7"/>
      <c r="O98" s="7">
        <f>C98/$N$3</f>
        <v>0.69670259993050498</v>
      </c>
      <c r="P98" s="7"/>
      <c r="Q98" s="7">
        <f>O98</f>
        <v>0.69670259993050498</v>
      </c>
      <c r="R98" s="7">
        <f>RANK(Q98,$Q$4:$Q$126)</f>
        <v>24</v>
      </c>
      <c r="S98" s="7">
        <f>O98</f>
        <v>0.69670259993050498</v>
      </c>
      <c r="T98" s="7">
        <f>RANK(S98,$S$4:$S$126)</f>
        <v>24</v>
      </c>
      <c r="U98">
        <v>95</v>
      </c>
      <c r="V98">
        <f>R98/(COUNT($U$4:$U$126)+1)-0.5</f>
        <v>-0.30645161290322581</v>
      </c>
      <c r="W98">
        <f>SUM($V$4:V98)/U98</f>
        <v>-3.3106960950764087E-3</v>
      </c>
      <c r="X98">
        <f>(U98/11)*W98^2</f>
        <v>9.4660665475058839E-5</v>
      </c>
      <c r="Z98">
        <f>T98/(COUNT($U$4:$U$126)+1)-0.5</f>
        <v>-0.30645161290322581</v>
      </c>
      <c r="AA98">
        <f>SUM($Z$4:Z98)/U98</f>
        <v>-3.0560271646859192E-3</v>
      </c>
      <c r="AB98">
        <f>(U98/11)*AA98^2</f>
        <v>8.0657608452121325E-5</v>
      </c>
    </row>
    <row r="99" spans="1:28" ht="15.75" x14ac:dyDescent="0.25">
      <c r="A99" s="4">
        <v>41654</v>
      </c>
      <c r="B99">
        <v>7.01</v>
      </c>
      <c r="C99">
        <f>(B99-B98)/B98</f>
        <v>1.1544011544011554E-2</v>
      </c>
      <c r="D99">
        <v>1.0810999999999999</v>
      </c>
      <c r="E99">
        <v>2.8912</v>
      </c>
      <c r="F99">
        <v>10.4169</v>
      </c>
      <c r="G99">
        <f>F99+E99</f>
        <v>13.3081</v>
      </c>
      <c r="H99">
        <f>E99+D99*(G99-E99)</f>
        <v>14.152910589999999</v>
      </c>
      <c r="I99" s="15">
        <f>(((F99/100)+1)^(1/365)-1)</f>
        <v>2.7152457078116754E-4</v>
      </c>
      <c r="J99" s="15">
        <f>1+I99</f>
        <v>1.0002715245707812</v>
      </c>
      <c r="K99">
        <f>C99-I99</f>
        <v>1.1272486973230387E-2</v>
      </c>
      <c r="L99" s="29">
        <f>K99^2</f>
        <v>1.2706896256164878E-4</v>
      </c>
      <c r="M99" s="7"/>
      <c r="N99" s="7"/>
      <c r="O99" s="7">
        <f>C99/$N$3</f>
        <v>0.25736777140289963</v>
      </c>
      <c r="P99" s="7"/>
      <c r="Q99" s="7">
        <f>O99</f>
        <v>0.25736777140289963</v>
      </c>
      <c r="R99" s="7">
        <f>RANK(Q99,$Q$4:$Q$126)</f>
        <v>40</v>
      </c>
      <c r="S99" s="7">
        <f>O99</f>
        <v>0.25736777140289963</v>
      </c>
      <c r="T99" s="7">
        <f>RANK(S99,$S$4:$S$126)</f>
        <v>40</v>
      </c>
      <c r="U99">
        <v>96</v>
      </c>
      <c r="V99">
        <f>R99/(COUNT($U$4:$U$126)+1)-0.5</f>
        <v>-0.17741935483870969</v>
      </c>
      <c r="W99">
        <f>SUM($V$4:V99)/U99</f>
        <v>-5.1243279569892558E-3</v>
      </c>
      <c r="X99">
        <f>(U99/11)*W99^2</f>
        <v>2.2916715936682191E-4</v>
      </c>
      <c r="Z99">
        <f>T99/(COUNT($U$4:$U$126)+1)-0.5</f>
        <v>-0.17741935483870969</v>
      </c>
      <c r="AA99">
        <f>SUM($Z$4:Z99)/U99</f>
        <v>-4.8723118279569997E-3</v>
      </c>
      <c r="AB99">
        <f>(U99/11)*AA99^2</f>
        <v>2.0718041497177903E-4</v>
      </c>
    </row>
    <row r="100" spans="1:28" ht="15.75" x14ac:dyDescent="0.25">
      <c r="A100" s="4">
        <v>41655</v>
      </c>
      <c r="B100">
        <v>6.9</v>
      </c>
      <c r="C100">
        <f>(B100-B99)/B99</f>
        <v>-1.5691868758915754E-2</v>
      </c>
      <c r="D100">
        <v>1.0819000000000001</v>
      </c>
      <c r="E100">
        <v>2.8414000000000001</v>
      </c>
      <c r="F100">
        <v>10.4017</v>
      </c>
      <c r="G100">
        <f>F100+E100</f>
        <v>13.2431</v>
      </c>
      <c r="H100">
        <f>E100+D100*(G100-E100)</f>
        <v>14.094999230000001</v>
      </c>
      <c r="I100" s="15">
        <f>(((F100/100)+1)^(1/365)-1)</f>
        <v>2.7114729155597317E-4</v>
      </c>
      <c r="J100" s="15">
        <f>1+I100</f>
        <v>1.000271147291556</v>
      </c>
      <c r="K100">
        <f>C100-I100</f>
        <v>-1.5963016050471728E-2</v>
      </c>
      <c r="L100" s="29">
        <f>K100^2</f>
        <v>2.5481788142761797E-4</v>
      </c>
      <c r="M100" s="7"/>
      <c r="N100" s="7"/>
      <c r="O100" s="7">
        <f>C100/$N$3</f>
        <v>-0.34984210438735597</v>
      </c>
      <c r="P100" s="7"/>
      <c r="Q100" s="7">
        <f>O100</f>
        <v>-0.34984210438735597</v>
      </c>
      <c r="R100" s="7">
        <f>RANK(Q100,$Q$4:$Q$126)</f>
        <v>75</v>
      </c>
      <c r="S100" s="7">
        <f>O100</f>
        <v>-0.34984210438735597</v>
      </c>
      <c r="T100" s="7">
        <f>RANK(S100,$S$4:$S$126)</f>
        <v>75</v>
      </c>
      <c r="U100">
        <v>97</v>
      </c>
      <c r="V100">
        <f>R100/(COUNT($U$4:$U$126)+1)-0.5</f>
        <v>0.10483870967741937</v>
      </c>
      <c r="W100">
        <f>SUM($V$4:V100)/U100</f>
        <v>-3.9906883937479293E-3</v>
      </c>
      <c r="X100">
        <f>(U100/11)*W100^2</f>
        <v>1.4043478218467813E-4</v>
      </c>
      <c r="Z100">
        <f>T100/(COUNT($U$4:$U$126)+1)-0.5</f>
        <v>0.10483870967741937</v>
      </c>
      <c r="AA100">
        <f>SUM($Z$4:Z100)/U100</f>
        <v>-3.7412703691386867E-3</v>
      </c>
      <c r="AB100">
        <f>(U100/11)*AA100^2</f>
        <v>1.2342900777950248E-4</v>
      </c>
    </row>
    <row r="101" spans="1:28" ht="15.75" x14ac:dyDescent="0.25">
      <c r="A101" s="4">
        <v>41656</v>
      </c>
      <c r="B101">
        <v>6.52</v>
      </c>
      <c r="C101">
        <f>(B101-B100)/B100</f>
        <v>-5.5072463768116052E-2</v>
      </c>
      <c r="D101">
        <v>1.0895999999999999</v>
      </c>
      <c r="E101">
        <v>2.8193999999999999</v>
      </c>
      <c r="F101">
        <v>10.385999999999999</v>
      </c>
      <c r="G101">
        <f>F101+E101</f>
        <v>13.205399999999999</v>
      </c>
      <c r="H101">
        <f>E101+D101*(G101-E101)</f>
        <v>14.135985599999998</v>
      </c>
      <c r="I101" s="15">
        <f>(((F101/100)+1)^(1/365)-1)</f>
        <v>2.7075754744099179E-4</v>
      </c>
      <c r="J101" s="15">
        <f>1+I101</f>
        <v>1.000270757547441</v>
      </c>
      <c r="K101">
        <f>C101-I101</f>
        <v>-5.5343221315557044E-2</v>
      </c>
      <c r="L101" s="29">
        <f>K101^2</f>
        <v>3.0628721455827276E-3</v>
      </c>
      <c r="M101" s="7"/>
      <c r="N101" s="7"/>
      <c r="O101" s="7">
        <f>C101/$N$3</f>
        <v>-1.2278121181383999</v>
      </c>
      <c r="P101" s="7"/>
      <c r="Q101" s="7">
        <f>O101</f>
        <v>-1.2278121181383999</v>
      </c>
      <c r="R101" s="7">
        <f>RANK(Q101,$Q$4:$Q$126)</f>
        <v>108</v>
      </c>
      <c r="S101" s="7">
        <f>O101</f>
        <v>-1.2278121181383999</v>
      </c>
      <c r="T101" s="7">
        <f>RANK(S101,$S$4:$S$126)</f>
        <v>108</v>
      </c>
      <c r="U101">
        <v>98</v>
      </c>
      <c r="V101">
        <f>R101/(COUNT($U$4:$U$126)+1)-0.5</f>
        <v>0.37096774193548387</v>
      </c>
      <c r="W101">
        <f>SUM($V$4:V101)/U101</f>
        <v>-1.6458196181699263E-4</v>
      </c>
      <c r="X101">
        <f>(U101/11)*W101^2</f>
        <v>2.4132252465835836E-7</v>
      </c>
      <c r="Z101">
        <f>T101/(COUNT($U$4:$U$126)+1)-0.5</f>
        <v>0.37096774193548387</v>
      </c>
      <c r="AA101">
        <f>SUM($Z$4:Z101)/U101</f>
        <v>8.2290980908482166E-5</v>
      </c>
      <c r="AB101">
        <f>(U101/11)*AA101^2</f>
        <v>6.0330631164568838E-8</v>
      </c>
    </row>
    <row r="102" spans="1:28" ht="15.75" x14ac:dyDescent="0.25">
      <c r="A102" s="4">
        <v>41660</v>
      </c>
      <c r="B102">
        <v>6.49</v>
      </c>
      <c r="C102">
        <f>(B102-B101)/B101</f>
        <v>-4.601226993864933E-3</v>
      </c>
      <c r="D102">
        <v>1.0787</v>
      </c>
      <c r="E102">
        <v>2.8285999999999998</v>
      </c>
      <c r="F102">
        <v>10.328799999999999</v>
      </c>
      <c r="G102">
        <f>F102+E102</f>
        <v>13.157399999999999</v>
      </c>
      <c r="H102">
        <f>E102+D102*(G102-E102)</f>
        <v>13.970276559999999</v>
      </c>
      <c r="I102" s="15">
        <f>(((F102/100)+1)^(1/365)-1)</f>
        <v>2.6933712024690415E-4</v>
      </c>
      <c r="J102" s="15">
        <f>1+I102</f>
        <v>1.0002693371202469</v>
      </c>
      <c r="K102">
        <f>C102-I102</f>
        <v>-4.8705641141118371E-3</v>
      </c>
      <c r="L102" s="29">
        <f>K102^2</f>
        <v>2.3722394789674026E-5</v>
      </c>
      <c r="M102" s="7"/>
      <c r="N102" s="7"/>
      <c r="O102" s="7">
        <f>C102/$N$3</f>
        <v>-0.10258197790387587</v>
      </c>
      <c r="P102" s="7"/>
      <c r="Q102" s="7">
        <f>O102</f>
        <v>-0.10258197790387587</v>
      </c>
      <c r="R102" s="7">
        <f>RANK(Q102,$Q$4:$Q$126)</f>
        <v>63</v>
      </c>
      <c r="S102" s="7">
        <f>O102</f>
        <v>-0.10258197790387587</v>
      </c>
      <c r="T102" s="7">
        <f>RANK(S102,$S$4:$S$126)</f>
        <v>63</v>
      </c>
      <c r="U102">
        <v>99</v>
      </c>
      <c r="V102">
        <f>R102/(COUNT($U$4:$U$126)+1)-0.5</f>
        <v>8.0645161290322509E-3</v>
      </c>
      <c r="W102">
        <f>SUM($V$4:V102)/U102</f>
        <v>-8.1459758879121497E-5</v>
      </c>
      <c r="X102">
        <f>(U102/11)*W102^2</f>
        <v>5.9721230849801524E-8</v>
      </c>
      <c r="Z102">
        <f>T102/(COUNT($U$4:$U$126)+1)-0.5</f>
        <v>8.0645161290322509E-3</v>
      </c>
      <c r="AA102">
        <f>SUM($Z$4:Z102)/U102</f>
        <v>1.6291951775821719E-4</v>
      </c>
      <c r="AB102">
        <f>(U102/11)*AA102^2</f>
        <v>2.3888492339913044E-7</v>
      </c>
    </row>
    <row r="103" spans="1:28" ht="15.75" x14ac:dyDescent="0.25">
      <c r="A103" s="4">
        <v>41661</v>
      </c>
      <c r="B103">
        <v>6.75</v>
      </c>
      <c r="C103">
        <f>(B103-B102)/B102</f>
        <v>4.006163328197223E-2</v>
      </c>
      <c r="D103">
        <v>1.0785</v>
      </c>
      <c r="E103">
        <v>2.8656000000000001</v>
      </c>
      <c r="F103">
        <v>10.3019</v>
      </c>
      <c r="G103">
        <f>F103+E103</f>
        <v>13.1675</v>
      </c>
      <c r="H103">
        <f>E103+D103*(G103-E103)</f>
        <v>13.976199150000001</v>
      </c>
      <c r="I103" s="15">
        <f>(((F103/100)+1)^(1/365)-1)</f>
        <v>2.6866886822540792E-4</v>
      </c>
      <c r="J103" s="15">
        <f>1+I103</f>
        <v>1.0002686688682254</v>
      </c>
      <c r="K103">
        <f>C103-I103</f>
        <v>3.9792964413746822E-2</v>
      </c>
      <c r="L103" s="29">
        <f>K103^2</f>
        <v>1.583480016833721E-3</v>
      </c>
      <c r="M103" s="7"/>
      <c r="N103" s="7"/>
      <c r="O103" s="7">
        <f>C103/$N$3</f>
        <v>0.89315341008040017</v>
      </c>
      <c r="P103" s="7"/>
      <c r="Q103" s="7">
        <f>O103</f>
        <v>0.89315341008040017</v>
      </c>
      <c r="R103" s="7">
        <f>RANK(Q103,$Q$4:$Q$126)</f>
        <v>17</v>
      </c>
      <c r="S103" s="7">
        <f>O103</f>
        <v>0.89315341008040017</v>
      </c>
      <c r="T103" s="7">
        <f>RANK(S103,$S$4:$S$126)</f>
        <v>17</v>
      </c>
      <c r="U103">
        <v>100</v>
      </c>
      <c r="V103">
        <f>R103/(COUNT($U$4:$U$126)+1)-0.5</f>
        <v>-0.36290322580645162</v>
      </c>
      <c r="W103">
        <f>SUM($V$4:V103)/U103</f>
        <v>-3.7096774193548466E-3</v>
      </c>
      <c r="X103">
        <f>(U103/11)*W103^2</f>
        <v>1.2510642323337485E-4</v>
      </c>
      <c r="Z103">
        <f>T103/(COUNT($U$4:$U$126)+1)-0.5</f>
        <v>-0.36290322580645162</v>
      </c>
      <c r="AA103">
        <f>SUM($Z$4:Z103)/U103</f>
        <v>-3.4677419354838812E-3</v>
      </c>
      <c r="AB103">
        <f>(U103/11)*AA103^2</f>
        <v>1.0932031028284997E-4</v>
      </c>
    </row>
    <row r="104" spans="1:28" ht="15.75" x14ac:dyDescent="0.25">
      <c r="A104" s="4">
        <v>41662</v>
      </c>
      <c r="B104">
        <v>6.84</v>
      </c>
      <c r="C104">
        <f>(B104-B103)/B103</f>
        <v>1.3333333333333312E-2</v>
      </c>
      <c r="D104">
        <v>1.0695999999999999</v>
      </c>
      <c r="E104">
        <v>2.7772000000000001</v>
      </c>
      <c r="F104">
        <v>10.269</v>
      </c>
      <c r="G104">
        <f>F104+E104</f>
        <v>13.046200000000001</v>
      </c>
      <c r="H104">
        <f>E104+D104*(G104-E104)</f>
        <v>13.7609224</v>
      </c>
      <c r="I104" s="15">
        <f>(((F104/100)+1)^(1/365)-1)</f>
        <v>2.6785134273010769E-4</v>
      </c>
      <c r="J104" s="15">
        <f>1+I104</f>
        <v>1.0002678513427301</v>
      </c>
      <c r="K104">
        <f>C104-I104</f>
        <v>1.3065481990603204E-2</v>
      </c>
      <c r="L104" s="29">
        <f>K104^2</f>
        <v>1.7070681964677665E-4</v>
      </c>
      <c r="M104" s="7"/>
      <c r="N104" s="7"/>
      <c r="O104" s="7">
        <f>C104/$N$3</f>
        <v>0.29725977597034836</v>
      </c>
      <c r="P104" s="7"/>
      <c r="Q104" s="7">
        <f>O104</f>
        <v>0.29725977597034836</v>
      </c>
      <c r="R104" s="7">
        <f>RANK(Q104,$Q$4:$Q$126)</f>
        <v>38</v>
      </c>
      <c r="S104" s="7">
        <f>O104</f>
        <v>0.29725977597034836</v>
      </c>
      <c r="T104" s="7">
        <f>RANK(S104,$S$4:$S$126)</f>
        <v>38</v>
      </c>
      <c r="U104">
        <v>101</v>
      </c>
      <c r="V104">
        <f>R104/(COUNT($U$4:$U$126)+1)-0.5</f>
        <v>-0.19354838709677419</v>
      </c>
      <c r="W104">
        <f>SUM($V$4:V104)/U104</f>
        <v>-5.5892686042797908E-3</v>
      </c>
      <c r="X104">
        <f>(U104/11)*W104^2</f>
        <v>2.8683929787359672E-4</v>
      </c>
      <c r="Z104">
        <f>T104/(COUNT($U$4:$U$126)+1)-0.5</f>
        <v>-0.19354838709677419</v>
      </c>
      <c r="AA104">
        <f>SUM($Z$4:Z104)/U104</f>
        <v>-5.3497285212392312E-3</v>
      </c>
      <c r="AB104">
        <f>(U104/11)*AA104^2</f>
        <v>2.6277992003154632E-4</v>
      </c>
    </row>
    <row r="105" spans="1:28" ht="15.75" x14ac:dyDescent="0.25">
      <c r="A105" s="4">
        <v>41663</v>
      </c>
      <c r="B105">
        <v>6.7</v>
      </c>
      <c r="C105">
        <f>(B105-B104)/B104</f>
        <v>-2.0467836257309895E-2</v>
      </c>
      <c r="D105">
        <v>1.0653999999999999</v>
      </c>
      <c r="E105">
        <v>2.7149999999999999</v>
      </c>
      <c r="F105">
        <v>10.279400000000001</v>
      </c>
      <c r="G105">
        <f>F105+E105</f>
        <v>12.994400000000001</v>
      </c>
      <c r="H105">
        <f>E105+D105*(G105-E105)</f>
        <v>13.666672759999999</v>
      </c>
      <c r="I105" s="15">
        <f>(((F105/100)+1)^(1/365)-1)</f>
        <v>2.6810979653268951E-4</v>
      </c>
      <c r="J105" s="15">
        <f>1+I105</f>
        <v>1.0002681097965327</v>
      </c>
      <c r="K105">
        <f>C105-I105</f>
        <v>-2.0735946053842585E-2</v>
      </c>
      <c r="L105" s="29">
        <f>K105^2</f>
        <v>4.2997945874786986E-4</v>
      </c>
      <c r="M105" s="7"/>
      <c r="N105" s="7"/>
      <c r="O105" s="7">
        <f>C105/$N$3</f>
        <v>-0.4563198315334292</v>
      </c>
      <c r="P105" s="7"/>
      <c r="Q105" s="7">
        <f>O105</f>
        <v>-0.4563198315334292</v>
      </c>
      <c r="R105" s="7">
        <f>RANK(Q105,$Q$4:$Q$126)</f>
        <v>84</v>
      </c>
      <c r="S105" s="7">
        <f>O105</f>
        <v>-0.4563198315334292</v>
      </c>
      <c r="T105" s="7">
        <f>RANK(S105,$S$4:$S$126)</f>
        <v>84</v>
      </c>
      <c r="U105">
        <v>102</v>
      </c>
      <c r="V105">
        <f>R105/(COUNT($U$4:$U$126)+1)-0.5</f>
        <v>0.17741935483870963</v>
      </c>
      <c r="W105">
        <f>SUM($V$4:V105)/U105</f>
        <v>-3.7950664136622478E-3</v>
      </c>
      <c r="X105">
        <f>(U105/11)*W105^2</f>
        <v>1.3355072423444891E-4</v>
      </c>
      <c r="Z105">
        <f>T105/(COUNT($U$4:$U$126)+1)-0.5</f>
        <v>0.17741935483870963</v>
      </c>
      <c r="AA105">
        <f>SUM($Z$4:Z105)/U105</f>
        <v>-3.5578747628083602E-3</v>
      </c>
      <c r="AB105">
        <f>(U105/11)*AA105^2</f>
        <v>1.1737856622168382E-4</v>
      </c>
    </row>
    <row r="106" spans="1:28" ht="15.75" x14ac:dyDescent="0.25">
      <c r="A106" s="4">
        <v>41666</v>
      </c>
      <c r="B106">
        <v>6.51</v>
      </c>
      <c r="C106">
        <f>(B106-B105)/B105</f>
        <v>-2.8358208955223937E-2</v>
      </c>
      <c r="D106">
        <v>1.1188</v>
      </c>
      <c r="E106">
        <v>2.7479</v>
      </c>
      <c r="F106">
        <v>10.423400000000001</v>
      </c>
      <c r="G106">
        <f>F106+E106</f>
        <v>13.1713</v>
      </c>
      <c r="H106">
        <f>E106+D106*(G106-E106)</f>
        <v>14.409599920000002</v>
      </c>
      <c r="I106" s="15">
        <f>(((F106/100)+1)^(1/365)-1)</f>
        <v>2.7168589148196531E-4</v>
      </c>
      <c r="J106" s="15">
        <f>1+I106</f>
        <v>1.000271685891482</v>
      </c>
      <c r="K106">
        <f>C106-I106</f>
        <v>-2.8629894846705903E-2</v>
      </c>
      <c r="L106" s="29">
        <f>K106^2</f>
        <v>8.196708789334372E-4</v>
      </c>
      <c r="M106" s="7"/>
      <c r="N106" s="7"/>
      <c r="O106" s="7">
        <f>C106/$N$3</f>
        <v>-0.63223161307126552</v>
      </c>
      <c r="P106" s="7"/>
      <c r="Q106" s="7">
        <f>O106</f>
        <v>-0.63223161307126552</v>
      </c>
      <c r="R106" s="7">
        <f>RANK(Q106,$Q$4:$Q$126)</f>
        <v>92</v>
      </c>
      <c r="S106" s="7">
        <f>O106</f>
        <v>-0.63223161307126552</v>
      </c>
      <c r="T106" s="7">
        <f>RANK(S106,$S$4:$S$126)</f>
        <v>92</v>
      </c>
      <c r="U106">
        <v>103</v>
      </c>
      <c r="V106">
        <f>R106/(COUNT($U$4:$U$126)+1)-0.5</f>
        <v>0.24193548387096775</v>
      </c>
      <c r="W106">
        <f>SUM($V$4:V106)/U106</f>
        <v>-1.4093329157532186E-3</v>
      </c>
      <c r="X106">
        <f>(U106/11)*W106^2</f>
        <v>1.8598234958620296E-5</v>
      </c>
      <c r="Z106">
        <f>T106/(COUNT($U$4:$U$126)+1)-0.5</f>
        <v>0.24193548387096775</v>
      </c>
      <c r="AA106">
        <f>SUM($Z$4:Z106)/U106</f>
        <v>-1.1744440964610193E-3</v>
      </c>
      <c r="AB106">
        <f>(U106/11)*AA106^2</f>
        <v>1.2915440943486399E-5</v>
      </c>
    </row>
    <row r="107" spans="1:28" ht="15.75" x14ac:dyDescent="0.25">
      <c r="A107" s="4">
        <v>41667</v>
      </c>
      <c r="B107">
        <v>6.42</v>
      </c>
      <c r="C107">
        <f>(B107-B106)/B106</f>
        <v>-1.3824884792626706E-2</v>
      </c>
      <c r="D107">
        <v>1.1173999999999999</v>
      </c>
      <c r="E107">
        <v>2.7488000000000001</v>
      </c>
      <c r="F107">
        <v>10.332800000000001</v>
      </c>
      <c r="G107">
        <f>F107+E107</f>
        <v>13.081600000000002</v>
      </c>
      <c r="H107">
        <f>E107+D107*(G107-E107)</f>
        <v>14.294670720000003</v>
      </c>
      <c r="I107" s="15">
        <f>(((F107/100)+1)^(1/365)-1)</f>
        <v>2.6943647470001331E-4</v>
      </c>
      <c r="J107" s="15">
        <f>1+I107</f>
        <v>1.0002694364747</v>
      </c>
      <c r="K107">
        <f>C107-I107</f>
        <v>-1.409432126732672E-2</v>
      </c>
      <c r="L107" s="29">
        <f>K107^2</f>
        <v>1.9864989198661826E-4</v>
      </c>
      <c r="M107" s="7"/>
      <c r="N107" s="7"/>
      <c r="O107" s="7">
        <f>C107/$N$3</f>
        <v>-0.30821866172040729</v>
      </c>
      <c r="P107" s="7"/>
      <c r="Q107" s="7">
        <f>O107</f>
        <v>-0.30821866172040729</v>
      </c>
      <c r="R107" s="7">
        <f>RANK(Q107,$Q$4:$Q$126)</f>
        <v>74</v>
      </c>
      <c r="S107" s="7">
        <f>O107</f>
        <v>-0.30821866172040729</v>
      </c>
      <c r="T107" s="7">
        <f>RANK(S107,$S$4:$S$126)</f>
        <v>74</v>
      </c>
      <c r="U107">
        <v>104</v>
      </c>
      <c r="V107">
        <f>R107/(COUNT($U$4:$U$126)+1)-0.5</f>
        <v>9.6774193548387122E-2</v>
      </c>
      <c r="W107">
        <f>SUM($V$4:V107)/U107</f>
        <v>-4.6526054590571533E-4</v>
      </c>
      <c r="X107">
        <f>(U107/11)*W107^2</f>
        <v>2.0466006418140327E-6</v>
      </c>
      <c r="Z107">
        <f>T107/(COUNT($U$4:$U$126)+1)-0.5</f>
        <v>9.6774193548387122E-2</v>
      </c>
      <c r="AA107">
        <f>SUM($Z$4:Z107)/U107</f>
        <v>-2.3263027295286406E-4</v>
      </c>
      <c r="AB107">
        <f>(U107/11)*AA107^2</f>
        <v>5.1165016045353633E-7</v>
      </c>
    </row>
    <row r="108" spans="1:28" ht="15.75" x14ac:dyDescent="0.25">
      <c r="A108" s="4">
        <v>41668</v>
      </c>
      <c r="B108">
        <v>6.29</v>
      </c>
      <c r="C108">
        <f>(B108-B107)/B107</f>
        <v>-2.0249221183800608E-2</v>
      </c>
      <c r="D108">
        <v>1.1193</v>
      </c>
      <c r="E108">
        <v>2.6766999999999999</v>
      </c>
      <c r="F108">
        <v>10.3406</v>
      </c>
      <c r="G108">
        <f>F108+E108</f>
        <v>13.017300000000001</v>
      </c>
      <c r="H108">
        <f>E108+D108*(G108-E108)</f>
        <v>14.25093358</v>
      </c>
      <c r="I108" s="15">
        <f>(((F108/100)+1)^(1/365)-1)</f>
        <v>2.6963020555226258E-4</v>
      </c>
      <c r="J108" s="15">
        <f>1+I108</f>
        <v>1.0002696302055523</v>
      </c>
      <c r="K108">
        <f>C108-I108</f>
        <v>-2.0518851389352871E-2</v>
      </c>
      <c r="L108" s="29">
        <f>K108^2</f>
        <v>4.2102326233834823E-4</v>
      </c>
      <c r="M108" s="7"/>
      <c r="N108" s="7"/>
      <c r="O108" s="7">
        <f>C108/$N$3</f>
        <v>-0.45144592145029577</v>
      </c>
      <c r="P108" s="7"/>
      <c r="Q108" s="7">
        <f>O108</f>
        <v>-0.45144592145029577</v>
      </c>
      <c r="R108" s="7">
        <f>RANK(Q108,$Q$4:$Q$126)</f>
        <v>83</v>
      </c>
      <c r="S108" s="7">
        <f>O108</f>
        <v>-0.45144592145029577</v>
      </c>
      <c r="T108" s="7">
        <f>RANK(S108,$S$4:$S$126)</f>
        <v>83</v>
      </c>
      <c r="U108">
        <v>105</v>
      </c>
      <c r="V108">
        <f>R108/(COUNT($U$4:$U$126)+1)-0.5</f>
        <v>0.16935483870967738</v>
      </c>
      <c r="W108">
        <f>SUM($V$4:V108)/U108</f>
        <v>1.1520737327188856E-3</v>
      </c>
      <c r="X108">
        <f>(U108/11)*W108^2</f>
        <v>1.2669432544562432E-5</v>
      </c>
      <c r="Z108">
        <f>T108/(COUNT($U$4:$U$126)+1)-0.5</f>
        <v>0.16935483870967738</v>
      </c>
      <c r="AA108">
        <f>SUM($Z$4:Z108)/U108</f>
        <v>1.382488479262662E-3</v>
      </c>
      <c r="AB108">
        <f>(U108/11)*AA108^2</f>
        <v>1.8243982864169882E-5</v>
      </c>
    </row>
    <row r="109" spans="1:28" ht="15.75" x14ac:dyDescent="0.25">
      <c r="A109" s="4">
        <v>41669</v>
      </c>
      <c r="B109">
        <v>5.77</v>
      </c>
      <c r="C109">
        <f>(B109-B108)/B108</f>
        <v>-8.2670906200318042E-2</v>
      </c>
      <c r="D109">
        <v>1.0858000000000001</v>
      </c>
      <c r="E109">
        <v>2.6949000000000001</v>
      </c>
      <c r="F109">
        <v>10.3286</v>
      </c>
      <c r="G109">
        <f>F109+E109</f>
        <v>13.0235</v>
      </c>
      <c r="H109">
        <f>E109+D109*(G109-E109)</f>
        <v>13.909693880000001</v>
      </c>
      <c r="I109" s="15">
        <f>(((F109/100)+1)^(1/365)-1)</f>
        <v>2.6933215243007957E-4</v>
      </c>
      <c r="J109" s="15">
        <f>1+I109</f>
        <v>1.0002693321524301</v>
      </c>
      <c r="K109">
        <f>C109-I109</f>
        <v>-8.2940238352748122E-2</v>
      </c>
      <c r="L109" s="29">
        <f>K109^2</f>
        <v>6.8790831380106708E-3</v>
      </c>
      <c r="M109" s="7"/>
      <c r="N109" s="7"/>
      <c r="O109" s="7">
        <f>C109/$N$3</f>
        <v>-1.8431051292279197</v>
      </c>
      <c r="P109" s="7"/>
      <c r="Q109" s="7">
        <f>O109</f>
        <v>-1.8431051292279197</v>
      </c>
      <c r="R109" s="7">
        <f>RANK(Q109,$Q$4:$Q$126)</f>
        <v>114</v>
      </c>
      <c r="S109" s="7">
        <f>O109</f>
        <v>-1.8431051292279197</v>
      </c>
      <c r="T109" s="7">
        <f>RANK(S109,$S$4:$S$126)</f>
        <v>114</v>
      </c>
      <c r="U109">
        <v>106</v>
      </c>
      <c r="V109">
        <f>R109/(COUNT($U$4:$U$126)+1)-0.5</f>
        <v>0.41935483870967738</v>
      </c>
      <c r="W109">
        <f>SUM($V$4:V109)/U109</f>
        <v>5.0973828362750979E-3</v>
      </c>
      <c r="X109">
        <f>(U109/11)*W109^2</f>
        <v>2.5038464078477348E-4</v>
      </c>
      <c r="Z109">
        <f>T109/(COUNT($U$4:$U$126)+1)-0.5</f>
        <v>0.41935483870967738</v>
      </c>
      <c r="AA109">
        <f>SUM($Z$4:Z109)/U109</f>
        <v>5.3256238587948762E-3</v>
      </c>
      <c r="AB109">
        <f>(U109/11)*AA109^2</f>
        <v>2.7330914231351948E-4</v>
      </c>
    </row>
    <row r="110" spans="1:28" ht="15.75" x14ac:dyDescent="0.25">
      <c r="A110" s="4">
        <v>41670</v>
      </c>
      <c r="B110">
        <v>5.92</v>
      </c>
      <c r="C110">
        <f>(B110-B109)/B109</f>
        <v>2.5996533795493999E-2</v>
      </c>
      <c r="D110">
        <v>1.0767</v>
      </c>
      <c r="E110">
        <v>2.6440000000000001</v>
      </c>
      <c r="F110">
        <v>10.354800000000001</v>
      </c>
      <c r="G110">
        <f>F110+E110</f>
        <v>12.998800000000001</v>
      </c>
      <c r="H110">
        <f>E110+D110*(G110-E110)</f>
        <v>13.793013160000001</v>
      </c>
      <c r="I110" s="15">
        <f>(((F110/100)+1)^(1/365)-1)</f>
        <v>2.6998285999102478E-4</v>
      </c>
      <c r="J110" s="15">
        <f>1+I110</f>
        <v>1.000269982859991</v>
      </c>
      <c r="K110">
        <f>C110-I110</f>
        <v>2.5726550935502975E-2</v>
      </c>
      <c r="L110" s="29">
        <f>K110^2</f>
        <v>6.6185542303702895E-4</v>
      </c>
      <c r="M110" s="7"/>
      <c r="N110" s="7"/>
      <c r="O110" s="7">
        <f>C110/$N$3</f>
        <v>0.57957928590406116</v>
      </c>
      <c r="P110" s="7"/>
      <c r="Q110" s="7">
        <f>O110</f>
        <v>0.57957928590406116</v>
      </c>
      <c r="R110" s="7">
        <f>RANK(Q110,$Q$4:$Q$126)</f>
        <v>29</v>
      </c>
      <c r="S110" s="7">
        <f>O110</f>
        <v>0.57957928590406116</v>
      </c>
      <c r="T110" s="7">
        <f>RANK(S110,$S$4:$S$126)</f>
        <v>29</v>
      </c>
      <c r="U110">
        <v>107</v>
      </c>
      <c r="V110">
        <f>R110/(COUNT($U$4:$U$126)+1)-0.5</f>
        <v>-0.2661290322580645</v>
      </c>
      <c r="W110">
        <f>SUM($V$4:V110)/U110</f>
        <v>2.5625565269822045E-3</v>
      </c>
      <c r="X110">
        <f>(U110/11)*W110^2</f>
        <v>6.3876042461433048E-5</v>
      </c>
      <c r="Z110">
        <f>T110/(COUNT($U$4:$U$126)+1)-0.5</f>
        <v>-0.2661290322580645</v>
      </c>
      <c r="AA110">
        <f>SUM($Z$4:Z110)/U110</f>
        <v>2.7886644558335737E-3</v>
      </c>
      <c r="AB110">
        <f>(U110/11)*AA110^2</f>
        <v>7.5645590077596647E-5</v>
      </c>
    </row>
    <row r="111" spans="1:28" ht="15.75" x14ac:dyDescent="0.25">
      <c r="A111" s="4">
        <v>41673</v>
      </c>
      <c r="B111">
        <v>5.68</v>
      </c>
      <c r="C111">
        <f>(B111-B110)/B110</f>
        <v>-4.0540540540540577E-2</v>
      </c>
      <c r="D111">
        <v>1.0992</v>
      </c>
      <c r="E111">
        <v>2.5760999999999998</v>
      </c>
      <c r="F111">
        <v>10.506</v>
      </c>
      <c r="G111">
        <f>F111+E111</f>
        <v>13.082100000000001</v>
      </c>
      <c r="H111">
        <f>E111+D111*(G111-E111)</f>
        <v>14.124295200000001</v>
      </c>
      <c r="I111" s="15">
        <f>(((F111/100)+1)^(1/365)-1)</f>
        <v>2.7373508090788867E-4</v>
      </c>
      <c r="J111" s="15">
        <f>1+I111</f>
        <v>1.0002737350809079</v>
      </c>
      <c r="K111">
        <f>C111-I111</f>
        <v>-4.0814275621448466E-2</v>
      </c>
      <c r="L111" s="29">
        <f>K111^2</f>
        <v>1.6658050945035625E-3</v>
      </c>
      <c r="M111" s="7"/>
      <c r="N111" s="7"/>
      <c r="O111" s="7">
        <f>C111/$N$3</f>
        <v>-0.90383039990984526</v>
      </c>
      <c r="P111" s="7"/>
      <c r="Q111" s="7">
        <f>O111</f>
        <v>-0.90383039990984526</v>
      </c>
      <c r="R111" s="7">
        <f>RANK(Q111,$Q$4:$Q$126)</f>
        <v>103</v>
      </c>
      <c r="S111" s="7">
        <f>O111</f>
        <v>-0.90383039990984526</v>
      </c>
      <c r="T111" s="7">
        <f>RANK(S111,$S$4:$S$126)</f>
        <v>103</v>
      </c>
      <c r="U111">
        <v>108</v>
      </c>
      <c r="V111">
        <f>R111/(COUNT($U$4:$U$126)+1)-0.5</f>
        <v>0.33064516129032262</v>
      </c>
      <c r="W111">
        <f>SUM($V$4:V111)/U111</f>
        <v>5.6003584229390602E-3</v>
      </c>
      <c r="X111">
        <f>(U111/11)*W111^2</f>
        <v>3.0793759656922939E-4</v>
      </c>
      <c r="Z111">
        <f>T111/(COUNT($U$4:$U$126)+1)-0.5</f>
        <v>0.33064516129032262</v>
      </c>
      <c r="AA111">
        <f>SUM($Z$4:Z111)/U111</f>
        <v>5.8243727598566207E-3</v>
      </c>
      <c r="AB111">
        <f>(U111/11)*AA111^2</f>
        <v>3.330653044492783E-4</v>
      </c>
    </row>
    <row r="112" spans="1:28" ht="15.75" x14ac:dyDescent="0.25">
      <c r="A112" s="4">
        <v>41674</v>
      </c>
      <c r="B112">
        <v>5.08</v>
      </c>
      <c r="C112">
        <f>(B112-B111)/B111</f>
        <v>-0.10563380281690135</v>
      </c>
      <c r="D112">
        <v>1.0730999999999999</v>
      </c>
      <c r="E112">
        <v>2.6294</v>
      </c>
      <c r="F112">
        <v>10.547800000000001</v>
      </c>
      <c r="G112">
        <f>F112+E112</f>
        <v>13.177200000000001</v>
      </c>
      <c r="H112">
        <f>E112+D112*(G112-E112)</f>
        <v>13.94824418</v>
      </c>
      <c r="I112" s="15">
        <f>(((F112/100)+1)^(1/365)-1)</f>
        <v>2.7477149789723043E-4</v>
      </c>
      <c r="J112" s="15">
        <f>1+I112</f>
        <v>1.0002747714978972</v>
      </c>
      <c r="K112">
        <f>C112-I112</f>
        <v>-0.10590857431479858</v>
      </c>
      <c r="L112" s="29">
        <f>K112^2</f>
        <v>1.1216626113393214E-2</v>
      </c>
      <c r="M112" s="7"/>
      <c r="N112" s="7"/>
      <c r="O112" s="7">
        <f>C112/$N$3</f>
        <v>-2.3550510420186073</v>
      </c>
      <c r="P112" s="7"/>
      <c r="Q112" s="7">
        <f>O112</f>
        <v>-2.3550510420186073</v>
      </c>
      <c r="R112" s="7">
        <f>RANK(Q112,$Q$4:$Q$126)</f>
        <v>121</v>
      </c>
      <c r="S112" s="7">
        <f>O112</f>
        <v>-2.3550510420186073</v>
      </c>
      <c r="T112" s="7">
        <f>RANK(S112,$S$4:$S$126)</f>
        <v>121</v>
      </c>
      <c r="U112">
        <v>109</v>
      </c>
      <c r="V112">
        <f>R112/(COUNT($U$4:$U$126)+1)-0.5</f>
        <v>0.47580645161290325</v>
      </c>
      <c r="W112">
        <f>SUM($V$4:V112)/U112</f>
        <v>9.9141757916543262E-3</v>
      </c>
      <c r="X112">
        <f>(U112/11)*W112^2</f>
        <v>9.7397328158480814E-4</v>
      </c>
      <c r="Z112">
        <f>T112/(COUNT($U$4:$U$126)+1)-0.5</f>
        <v>0.47580645161290325</v>
      </c>
      <c r="AA112">
        <f>SUM($Z$4:Z112)/U112</f>
        <v>1.0136134951168973E-2</v>
      </c>
      <c r="AB112">
        <f>(U112/11)*AA112^2</f>
        <v>1.0180722055059734E-3</v>
      </c>
    </row>
    <row r="113" spans="1:29" ht="15.75" x14ac:dyDescent="0.25">
      <c r="A113" s="4">
        <v>41675</v>
      </c>
      <c r="B113">
        <v>5.22</v>
      </c>
      <c r="C113">
        <f>(B113-B112)/B112</f>
        <v>2.7559055118110173E-2</v>
      </c>
      <c r="D113">
        <v>1.0701000000000001</v>
      </c>
      <c r="E113">
        <v>2.6675</v>
      </c>
      <c r="F113">
        <v>10.4946</v>
      </c>
      <c r="G113">
        <f>F113+E113</f>
        <v>13.162100000000001</v>
      </c>
      <c r="H113">
        <f>E113+D113*(G113-E113)</f>
        <v>13.897771460000001</v>
      </c>
      <c r="I113" s="15">
        <f>(((F113/100)+1)^(1/365)-1)</f>
        <v>2.7345235387588041E-4</v>
      </c>
      <c r="J113" s="15">
        <f>1+I113</f>
        <v>1.0002734523538759</v>
      </c>
      <c r="K113">
        <f>C113-I113</f>
        <v>2.7285602764234293E-2</v>
      </c>
      <c r="L113" s="29">
        <f>K113^2</f>
        <v>7.4450411820759009E-4</v>
      </c>
      <c r="M113" s="7"/>
      <c r="N113" s="7"/>
      <c r="O113" s="7">
        <f>C113/$N$3</f>
        <v>0.61441489127729443</v>
      </c>
      <c r="P113" s="7"/>
      <c r="Q113" s="7">
        <f>O113</f>
        <v>0.61441489127729443</v>
      </c>
      <c r="R113" s="7">
        <f>RANK(Q113,$Q$4:$Q$126)</f>
        <v>27</v>
      </c>
      <c r="S113" s="7">
        <f>O113</f>
        <v>0.61441489127729443</v>
      </c>
      <c r="T113" s="7">
        <f>RANK(S113,$S$4:$S$126)</f>
        <v>27</v>
      </c>
      <c r="U113">
        <v>110</v>
      </c>
      <c r="V113">
        <f>R113/(COUNT($U$4:$U$126)+1)-0.5</f>
        <v>-0.282258064516129</v>
      </c>
      <c r="W113">
        <f>SUM($V$4:V113)/U113</f>
        <v>7.2580645161290239E-3</v>
      </c>
      <c r="X113">
        <f>(U113/11)*W113^2</f>
        <v>5.2679500520291247E-4</v>
      </c>
      <c r="Z113">
        <f>T113/(COUNT($U$4:$U$126)+1)-0.5</f>
        <v>-0.282258064516129</v>
      </c>
      <c r="AA113">
        <f>SUM($Z$4:Z113)/U113</f>
        <v>7.4780058651026287E-3</v>
      </c>
      <c r="AB113">
        <f>(U113/11)*AA113^2</f>
        <v>5.5920571718509312E-4</v>
      </c>
    </row>
    <row r="114" spans="1:29" ht="15.75" x14ac:dyDescent="0.25">
      <c r="A114" s="4">
        <v>41676</v>
      </c>
      <c r="B114">
        <v>5.66</v>
      </c>
      <c r="C114">
        <f>(B114-B113)/B113</f>
        <v>8.4291187739463674E-2</v>
      </c>
      <c r="D114">
        <v>1.1002000000000001</v>
      </c>
      <c r="E114">
        <v>2.7002999999999999</v>
      </c>
      <c r="F114">
        <v>10.4114</v>
      </c>
      <c r="G114">
        <f>F114+E114</f>
        <v>13.111700000000001</v>
      </c>
      <c r="H114">
        <f>E114+D114*(G114-E114)</f>
        <v>14.154922280000001</v>
      </c>
      <c r="I114" s="15">
        <f>(((F114/100)+1)^(1/365)-1)</f>
        <v>2.7138806125237558E-4</v>
      </c>
      <c r="J114" s="15">
        <f>1+I114</f>
        <v>1.0002713880612524</v>
      </c>
      <c r="K114">
        <f>C114-I114</f>
        <v>8.4019799678211299E-2</v>
      </c>
      <c r="L114" s="29">
        <f>K114^2</f>
        <v>7.0593267379667557E-3</v>
      </c>
      <c r="M114" s="7"/>
      <c r="N114" s="7"/>
      <c r="O114" s="7">
        <f>C114/$N$3</f>
        <v>1.8792284687780689</v>
      </c>
      <c r="P114" s="7"/>
      <c r="Q114" s="7">
        <f>O114</f>
        <v>1.8792284687780689</v>
      </c>
      <c r="R114" s="7">
        <f>RANK(Q114,$Q$4:$Q$126)</f>
        <v>3</v>
      </c>
      <c r="S114" s="7">
        <f>O114</f>
        <v>1.8792284687780689</v>
      </c>
      <c r="T114" s="7">
        <f>RANK(S114,$S$4:$S$126)</f>
        <v>3</v>
      </c>
      <c r="U114">
        <v>111</v>
      </c>
      <c r="V114">
        <f>R114/(COUNT($U$4:$U$126)+1)-0.5</f>
        <v>-0.47580645161290325</v>
      </c>
      <c r="W114">
        <f>SUM($V$4:V114)/U114</f>
        <v>2.9061319383899943E-3</v>
      </c>
      <c r="X114">
        <f>(U114/11)*W114^2</f>
        <v>8.5223810509970263E-5</v>
      </c>
      <c r="Z114">
        <f>T114/(COUNT($U$4:$U$126)+1)-0.5</f>
        <v>-0.47580645161290325</v>
      </c>
      <c r="AA114">
        <f>SUM($Z$4:Z114)/U114</f>
        <v>3.1240918337692423E-3</v>
      </c>
      <c r="AB114">
        <f>(U114/11)*AA114^2</f>
        <v>9.8486766020584277E-5</v>
      </c>
    </row>
    <row r="115" spans="1:29" ht="15.75" x14ac:dyDescent="0.25">
      <c r="A115" s="4">
        <v>41677</v>
      </c>
      <c r="B115">
        <v>5.51</v>
      </c>
      <c r="C115">
        <f>(B115-B114)/B114</f>
        <v>-2.650176678445236E-2</v>
      </c>
      <c r="D115">
        <v>1.0831999999999999</v>
      </c>
      <c r="E115">
        <v>2.6829000000000001</v>
      </c>
      <c r="F115">
        <v>10.2941</v>
      </c>
      <c r="G115">
        <f>F115+E115</f>
        <v>12.977</v>
      </c>
      <c r="H115">
        <f>E115+D115*(G115-E115)</f>
        <v>13.83346912</v>
      </c>
      <c r="I115" s="15">
        <f>(((F115/100)+1)^(1/365)-1)</f>
        <v>2.684750695856053E-4</v>
      </c>
      <c r="J115" s="15">
        <f>1+I115</f>
        <v>1.0002684750695856</v>
      </c>
      <c r="K115">
        <f>C115-I115</f>
        <v>-2.6770241854037966E-2</v>
      </c>
      <c r="L115" s="29">
        <f>K115^2</f>
        <v>7.1664584892368603E-4</v>
      </c>
      <c r="M115" s="7"/>
      <c r="N115" s="7"/>
      <c r="O115" s="7">
        <f>C115/$N$3</f>
        <v>-0.59084319428735554</v>
      </c>
      <c r="P115" s="7"/>
      <c r="Q115" s="7">
        <f>O115</f>
        <v>-0.59084319428735554</v>
      </c>
      <c r="R115" s="7">
        <f>RANK(Q115,$Q$4:$Q$126)</f>
        <v>89</v>
      </c>
      <c r="S115" s="7">
        <f>O115</f>
        <v>-0.59084319428735554</v>
      </c>
      <c r="T115" s="7">
        <f>RANK(S115,$S$4:$S$126)</f>
        <v>89</v>
      </c>
      <c r="U115">
        <v>112</v>
      </c>
      <c r="V115">
        <f>R115/(COUNT($U$4:$U$126)+1)-0.5</f>
        <v>0.217741935483871</v>
      </c>
      <c r="W115">
        <f>SUM($V$4:V115)/U115</f>
        <v>4.8243087557603608E-3</v>
      </c>
      <c r="X115">
        <f>(U115/11)*W115^2</f>
        <v>2.3697117788558917E-4</v>
      </c>
      <c r="Z115">
        <f>T115/(COUNT($U$4:$U$126)+1)-0.5</f>
        <v>0.217741935483871</v>
      </c>
      <c r="AA115">
        <f>SUM($Z$4:Z115)/U115</f>
        <v>5.0403225806451507E-3</v>
      </c>
      <c r="AB115">
        <f>(U115/11)*AA115^2</f>
        <v>2.5866758111815237E-4</v>
      </c>
    </row>
    <row r="116" spans="1:29" ht="15.75" x14ac:dyDescent="0.25">
      <c r="A116" s="4">
        <v>41680</v>
      </c>
      <c r="B116">
        <v>5.71</v>
      </c>
      <c r="C116">
        <f>(B116-B115)/B115</f>
        <v>3.6297640653357569E-2</v>
      </c>
      <c r="D116">
        <v>1.0823</v>
      </c>
      <c r="E116">
        <v>2.6673999999999998</v>
      </c>
      <c r="F116">
        <v>10.263999999999999</v>
      </c>
      <c r="G116">
        <f>F116+E116</f>
        <v>12.9314</v>
      </c>
      <c r="H116">
        <f>E116+D116*(G116-E116)</f>
        <v>13.776127200000001</v>
      </c>
      <c r="I116" s="15">
        <f>(((F116/100)+1)^(1/365)-1)</f>
        <v>2.6772707744115998E-4</v>
      </c>
      <c r="J116" s="15">
        <f>1+I116</f>
        <v>1.0002677270774412</v>
      </c>
      <c r="K116">
        <f>C116-I116</f>
        <v>3.6029913575916409E-2</v>
      </c>
      <c r="L116" s="29">
        <f>K116^2</f>
        <v>1.2981546722880056E-3</v>
      </c>
      <c r="M116" s="7"/>
      <c r="N116" s="7"/>
      <c r="O116" s="7">
        <f>C116/$N$3</f>
        <v>0.80923713966519728</v>
      </c>
      <c r="P116" s="7"/>
      <c r="Q116" s="7">
        <f>O116</f>
        <v>0.80923713966519728</v>
      </c>
      <c r="R116" s="7">
        <f>RANK(Q116,$Q$4:$Q$126)</f>
        <v>20</v>
      </c>
      <c r="S116" s="7">
        <f>O116</f>
        <v>0.80923713966519728</v>
      </c>
      <c r="T116" s="7">
        <f>RANK(S116,$S$4:$S$126)</f>
        <v>20</v>
      </c>
      <c r="U116">
        <v>113</v>
      </c>
      <c r="V116">
        <f>R116/(COUNT($U$4:$U$126)+1)-0.5</f>
        <v>-0.33870967741935487</v>
      </c>
      <c r="W116">
        <f>SUM($V$4:V116)/U116</f>
        <v>1.7841849842991637E-3</v>
      </c>
      <c r="X116">
        <f>(U116/11)*W116^2</f>
        <v>3.270133768876751E-5</v>
      </c>
      <c r="Z116">
        <f>T116/(COUNT($U$4:$U$126)+1)-0.5</f>
        <v>-0.33870967741935487</v>
      </c>
      <c r="AA116">
        <f>SUM($Z$4:Z116)/U116</f>
        <v>1.9982871824150623E-3</v>
      </c>
      <c r="AB116">
        <f>(U116/11)*AA116^2</f>
        <v>4.1020557996789925E-5</v>
      </c>
    </row>
    <row r="117" spans="1:29" ht="15.75" x14ac:dyDescent="0.25">
      <c r="A117" s="4">
        <v>41681</v>
      </c>
      <c r="B117">
        <v>5.99</v>
      </c>
      <c r="C117">
        <f>(B117-B116)/B116</f>
        <v>4.9036777583187433E-2</v>
      </c>
      <c r="D117">
        <v>1.0995999999999999</v>
      </c>
      <c r="E117">
        <v>2.7250000000000001</v>
      </c>
      <c r="F117">
        <v>10.2082</v>
      </c>
      <c r="G117">
        <f>F117+E117</f>
        <v>12.933199999999999</v>
      </c>
      <c r="H117">
        <f>E117+D117*(G117-E117)</f>
        <v>13.949936719999998</v>
      </c>
      <c r="I117" s="15">
        <f>(((F117/100)+1)^(1/365)-1)</f>
        <v>2.6633989539459613E-4</v>
      </c>
      <c r="J117" s="15">
        <f>1+I117</f>
        <v>1.0002663398953946</v>
      </c>
      <c r="K117">
        <f>C117-I117</f>
        <v>4.8770437687792836E-2</v>
      </c>
      <c r="L117" s="29">
        <f>K117^2</f>
        <v>2.3785555922588839E-3</v>
      </c>
      <c r="M117" s="7"/>
      <c r="N117" s="7"/>
      <c r="O117" s="7">
        <f>C117/$N$3</f>
        <v>1.0932496139014589</v>
      </c>
      <c r="P117" s="7"/>
      <c r="Q117" s="7">
        <f>O117</f>
        <v>1.0932496139014589</v>
      </c>
      <c r="R117" s="7">
        <f>RANK(Q117,$Q$4:$Q$126)</f>
        <v>11</v>
      </c>
      <c r="S117" s="7">
        <f>O117</f>
        <v>1.0932496139014589</v>
      </c>
      <c r="T117" s="7">
        <f>RANK(S117,$S$4:$S$126)</f>
        <v>12</v>
      </c>
      <c r="U117">
        <v>114</v>
      </c>
      <c r="V117">
        <f>R117/(COUNT($U$4:$U$126)+1)-0.5</f>
        <v>-0.41129032258064513</v>
      </c>
      <c r="W117">
        <f>SUM($V$4:V117)/U117</f>
        <v>-1.8392756083757862E-3</v>
      </c>
      <c r="X117">
        <f>(U117/11)*W117^2</f>
        <v>3.5059505731503412E-5</v>
      </c>
      <c r="Z117">
        <f>T117/(COUNT($U$4:$U$126)+1)-0.5</f>
        <v>-0.40322580645161288</v>
      </c>
      <c r="AA117">
        <f>SUM($Z$4:Z117)/U117</f>
        <v>-1.5563101301641303E-3</v>
      </c>
      <c r="AB117">
        <f>(U117/11)*AA117^2</f>
        <v>2.5101776292970009E-5</v>
      </c>
    </row>
    <row r="118" spans="1:29" ht="15.75" x14ac:dyDescent="0.25">
      <c r="A118" s="4">
        <v>41682</v>
      </c>
      <c r="B118">
        <v>5.96</v>
      </c>
      <c r="C118">
        <f>(B118-B117)/B117</f>
        <v>-5.0083472454090566E-3</v>
      </c>
      <c r="D118">
        <v>1.0995999999999999</v>
      </c>
      <c r="E118">
        <v>2.7608000000000001</v>
      </c>
      <c r="F118">
        <v>10.198499999999999</v>
      </c>
      <c r="G118">
        <f>F118+E118</f>
        <v>12.959299999999999</v>
      </c>
      <c r="H118">
        <f>E118+D118*(G118-E118)</f>
        <v>13.975070599999999</v>
      </c>
      <c r="I118" s="15">
        <f>(((F118/100)+1)^(1/365)-1)</f>
        <v>2.6609868296922912E-4</v>
      </c>
      <c r="J118" s="15">
        <f>1+I118</f>
        <v>1.0002660986829692</v>
      </c>
      <c r="K118">
        <f>C118-I118</f>
        <v>-5.2744459283782857E-3</v>
      </c>
      <c r="L118" s="29">
        <f>K118^2</f>
        <v>2.7819779851386277E-5</v>
      </c>
      <c r="M118" s="7"/>
      <c r="N118" s="7"/>
      <c r="O118" s="7">
        <f>C118/$N$3</f>
        <v>-0.11165851351140073</v>
      </c>
      <c r="P118" s="7"/>
      <c r="Q118" s="7">
        <f>O118</f>
        <v>-0.11165851351140073</v>
      </c>
      <c r="R118" s="7">
        <f>RANK(Q118,$Q$4:$Q$126)</f>
        <v>65</v>
      </c>
      <c r="S118" s="7">
        <f>O118</f>
        <v>-0.11165851351140073</v>
      </c>
      <c r="T118" s="7">
        <f>RANK(S118,$S$4:$S$126)</f>
        <v>65</v>
      </c>
      <c r="U118">
        <v>115</v>
      </c>
      <c r="V118">
        <f>R118/(COUNT($U$4:$U$126)+1)-0.5</f>
        <v>2.4193548387096753E-2</v>
      </c>
      <c r="W118">
        <f>SUM($V$4:V118)/U118</f>
        <v>-1.6129032258064599E-3</v>
      </c>
      <c r="X118">
        <f>(U118/11)*W118^2</f>
        <v>2.7197048528994697E-5</v>
      </c>
      <c r="Z118">
        <f>T118/(COUNT($U$4:$U$126)+1)-0.5</f>
        <v>2.4193548387096753E-2</v>
      </c>
      <c r="AA118">
        <f>SUM($Z$4:Z118)/U118</f>
        <v>-1.3323983169705575E-3</v>
      </c>
      <c r="AB118">
        <f>(U118/11)*AA118^2</f>
        <v>1.8559800602962458E-5</v>
      </c>
    </row>
    <row r="119" spans="1:29" ht="15.75" x14ac:dyDescent="0.25">
      <c r="A119" s="4">
        <v>41683</v>
      </c>
      <c r="B119">
        <v>5.99</v>
      </c>
      <c r="C119">
        <f>(B119-B118)/B118</f>
        <v>5.0335570469799079E-3</v>
      </c>
      <c r="D119">
        <v>1.1001000000000001</v>
      </c>
      <c r="E119">
        <v>2.7320000000000002</v>
      </c>
      <c r="F119">
        <v>10.163500000000001</v>
      </c>
      <c r="G119">
        <f>F119+E119</f>
        <v>12.895500000000002</v>
      </c>
      <c r="H119">
        <f>E119+D119*(G119-E119)</f>
        <v>13.912866350000005</v>
      </c>
      <c r="I119" s="15">
        <f>(((F119/100)+1)^(1/365)-1)</f>
        <v>2.6522815278395839E-4</v>
      </c>
      <c r="J119" s="15">
        <f>1+I119</f>
        <v>1.000265228152784</v>
      </c>
      <c r="K119">
        <f>C119-I119</f>
        <v>4.7683288941959496E-3</v>
      </c>
      <c r="L119" s="29">
        <f>K119^2</f>
        <v>2.2736960443223966E-5</v>
      </c>
      <c r="M119" s="7"/>
      <c r="N119" s="7"/>
      <c r="O119" s="7">
        <f>C119/$N$3</f>
        <v>0.11222055300894135</v>
      </c>
      <c r="P119" s="7"/>
      <c r="Q119" s="7">
        <f>O119</f>
        <v>0.11222055300894135</v>
      </c>
      <c r="R119" s="7">
        <f>RANK(Q119,$Q$4:$Q$126)</f>
        <v>50</v>
      </c>
      <c r="S119" s="7">
        <f>O119</f>
        <v>0.11222055300894135</v>
      </c>
      <c r="T119" s="7">
        <f>RANK(S119,$S$4:$S$126)</f>
        <v>50</v>
      </c>
      <c r="U119">
        <v>116</v>
      </c>
      <c r="V119">
        <f>R119/(COUNT($U$4:$U$126)+1)-0.5</f>
        <v>-9.6774193548387122E-2</v>
      </c>
      <c r="W119">
        <f>SUM($V$4:V119)/U119</f>
        <v>-2.4332591768631896E-3</v>
      </c>
      <c r="X119">
        <f>(U119/11)*W119^2</f>
        <v>6.2437002338865049E-5</v>
      </c>
      <c r="Z119">
        <f>T119/(COUNT($U$4:$U$126)+1)-0.5</f>
        <v>-9.6774193548387122E-2</v>
      </c>
      <c r="AA119">
        <f>SUM($Z$4:Z119)/U119</f>
        <v>-2.1551724137931138E-3</v>
      </c>
      <c r="AB119">
        <f>(U119/11)*AA119^2</f>
        <v>4.8981191222570999E-5</v>
      </c>
    </row>
    <row r="120" spans="1:29" ht="15.75" x14ac:dyDescent="0.25">
      <c r="A120" s="4">
        <v>41684</v>
      </c>
      <c r="B120">
        <v>6.14</v>
      </c>
      <c r="C120">
        <f>(B120-B119)/B119</f>
        <v>2.5041736227044985E-2</v>
      </c>
      <c r="D120">
        <v>1.1041000000000001</v>
      </c>
      <c r="E120">
        <v>2.7427999999999999</v>
      </c>
      <c r="F120">
        <v>10.133800000000001</v>
      </c>
      <c r="G120">
        <f>F120+E120</f>
        <v>12.8766</v>
      </c>
      <c r="H120">
        <f>E120+D120*(G120-E120)</f>
        <v>13.931528580000002</v>
      </c>
      <c r="I120" s="15">
        <f>(((F120/100)+1)^(1/365)-1)</f>
        <v>2.6448922938349106E-4</v>
      </c>
      <c r="J120" s="15">
        <f>1+I120</f>
        <v>1.0002644892293835</v>
      </c>
      <c r="K120">
        <f>C120-I120</f>
        <v>2.4777246997661494E-2</v>
      </c>
      <c r="L120" s="29">
        <f>K120^2</f>
        <v>6.1391196878312552E-4</v>
      </c>
      <c r="M120" s="7"/>
      <c r="N120" s="7"/>
      <c r="O120" s="7">
        <f>C120/$N$3</f>
        <v>0.55829256755699708</v>
      </c>
      <c r="P120" s="7"/>
      <c r="Q120" s="7">
        <f>O120</f>
        <v>0.55829256755699708</v>
      </c>
      <c r="R120" s="7">
        <f>RANK(Q120,$Q$4:$Q$126)</f>
        <v>31</v>
      </c>
      <c r="S120" s="7">
        <f>O120</f>
        <v>0.55829256755699708</v>
      </c>
      <c r="T120" s="7">
        <f>RANK(S120,$S$4:$S$126)</f>
        <v>31</v>
      </c>
      <c r="U120">
        <v>117</v>
      </c>
      <c r="V120">
        <f>R120/(COUNT($U$4:$U$126)+1)-0.5</f>
        <v>-0.25</v>
      </c>
      <c r="W120">
        <f>SUM($V$4:V120)/U120</f>
        <v>-4.5492142266335897E-3</v>
      </c>
      <c r="X120">
        <f>(U120/11)*W120^2</f>
        <v>2.2012326903065799E-4</v>
      </c>
      <c r="Z120">
        <f>T120/(COUNT($U$4:$U$126)+1)-0.5</f>
        <v>-0.25</v>
      </c>
      <c r="AA120">
        <f>SUM($Z$4:Z120)/U120</f>
        <v>-4.2735042735042843E-3</v>
      </c>
      <c r="AB120">
        <f>(U120/11)*AA120^2</f>
        <v>1.9425019425019523E-4</v>
      </c>
    </row>
    <row r="121" spans="1:29" ht="15.75" x14ac:dyDescent="0.25">
      <c r="A121" s="4">
        <v>41688</v>
      </c>
      <c r="B121">
        <v>6.11</v>
      </c>
      <c r="C121">
        <f>(B121-B120)/B120</f>
        <v>-4.8859934853419159E-3</v>
      </c>
      <c r="D121">
        <v>1.1097999999999999</v>
      </c>
      <c r="E121">
        <v>2.7069000000000001</v>
      </c>
      <c r="F121">
        <v>10.1432</v>
      </c>
      <c r="G121">
        <f>F121+E121</f>
        <v>12.850100000000001</v>
      </c>
      <c r="H121">
        <f>E121+D121*(G121-E121)</f>
        <v>13.963823359999999</v>
      </c>
      <c r="I121" s="15">
        <f>(((F121/100)+1)^(1/365)-1)</f>
        <v>2.6472311888792177E-4</v>
      </c>
      <c r="J121" s="15">
        <f>1+I121</f>
        <v>1.0002647231188879</v>
      </c>
      <c r="K121">
        <f>C121-I121</f>
        <v>-5.1507166042298377E-3</v>
      </c>
      <c r="L121" s="29">
        <f>K121^2</f>
        <v>2.6529881537088951E-5</v>
      </c>
      <c r="M121" s="7"/>
      <c r="N121" s="7"/>
      <c r="O121" s="7">
        <f>C121/$N$3</f>
        <v>-0.10893069966339913</v>
      </c>
      <c r="P121" s="7"/>
      <c r="Q121" s="7">
        <f>O121</f>
        <v>-0.10893069966339913</v>
      </c>
      <c r="R121" s="7">
        <f>RANK(Q121,$Q$4:$Q$126)</f>
        <v>64</v>
      </c>
      <c r="S121" s="7">
        <f>O121</f>
        <v>-0.10893069966339913</v>
      </c>
      <c r="T121" s="7">
        <f>RANK(S121,$S$4:$S$126)</f>
        <v>64</v>
      </c>
      <c r="U121">
        <v>118</v>
      </c>
      <c r="V121">
        <f>R121/(COUNT($U$4:$U$126)+1)-0.5</f>
        <v>1.6129032258064502E-2</v>
      </c>
      <c r="W121">
        <f>SUM($V$4:V121)/U121</f>
        <v>-4.373974849644623E-3</v>
      </c>
      <c r="X121">
        <f>(U121/11)*W121^2</f>
        <v>2.0523049147892699E-4</v>
      </c>
      <c r="Z121">
        <f>T121/(COUNT($U$4:$U$126)+1)-0.5</f>
        <v>1.6129032258064502E-2</v>
      </c>
      <c r="AA121">
        <f>SUM($Z$4:Z121)/U121</f>
        <v>-4.1006014215418368E-3</v>
      </c>
      <c r="AB121">
        <f>(U121/11)*AA121^2</f>
        <v>1.8037836165140091E-4</v>
      </c>
    </row>
    <row r="122" spans="1:29" ht="15.75" x14ac:dyDescent="0.25">
      <c r="A122" s="4">
        <v>41689</v>
      </c>
      <c r="B122">
        <v>6</v>
      </c>
      <c r="C122">
        <f>(B122-B121)/B121</f>
        <v>-1.8003273322422311E-2</v>
      </c>
      <c r="D122">
        <v>1.1114999999999999</v>
      </c>
      <c r="E122">
        <v>2.7391999999999999</v>
      </c>
      <c r="F122">
        <v>10.170500000000001</v>
      </c>
      <c r="G122">
        <f>F122+E122</f>
        <v>12.909700000000001</v>
      </c>
      <c r="H122">
        <f>E122+D122*(G122-E122)</f>
        <v>14.043710750000001</v>
      </c>
      <c r="I122" s="15">
        <f>(((F122/100)+1)^(1/365)-1)</f>
        <v>2.6540228088434148E-4</v>
      </c>
      <c r="J122" s="15">
        <f>1+I122</f>
        <v>1.0002654022808843</v>
      </c>
      <c r="K122">
        <f>C122-I122</f>
        <v>-1.8268675603306653E-2</v>
      </c>
      <c r="L122" s="29">
        <f>K122^2</f>
        <v>3.3374450829885171E-4</v>
      </c>
      <c r="M122" s="7"/>
      <c r="N122" s="7"/>
      <c r="O122" s="7">
        <f>C122/$N$3</f>
        <v>-0.40137367459171602</v>
      </c>
      <c r="P122" s="7"/>
      <c r="Q122" s="7">
        <f>O122</f>
        <v>-0.40137367459171602</v>
      </c>
      <c r="R122" s="7">
        <f>RANK(Q122,$Q$4:$Q$126)</f>
        <v>81</v>
      </c>
      <c r="S122" s="7">
        <f>O122</f>
        <v>-0.40137367459171602</v>
      </c>
      <c r="T122" s="7">
        <f>RANK(S122,$S$4:$S$126)</f>
        <v>81</v>
      </c>
      <c r="U122">
        <v>119</v>
      </c>
      <c r="V122">
        <f>R122/(COUNT($U$4:$U$126)+1)-0.5</f>
        <v>0.15322580645161288</v>
      </c>
      <c r="W122">
        <f>SUM($V$4:V122)/U122</f>
        <v>-3.0496069395500218E-3</v>
      </c>
      <c r="X122">
        <f>(U122/11)*W122^2</f>
        <v>1.0061019961858604E-4</v>
      </c>
      <c r="Z122">
        <f>T122/(COUNT($U$4:$U$126)+1)-0.5</f>
        <v>0.15322580645161288</v>
      </c>
      <c r="AA122">
        <f>SUM($Z$4:Z122)/U122</f>
        <v>-2.7785307671455784E-3</v>
      </c>
      <c r="AB122">
        <f>(U122/11)*AA122^2</f>
        <v>8.3518886695725181E-5</v>
      </c>
    </row>
    <row r="123" spans="1:29" ht="15.75" x14ac:dyDescent="0.25">
      <c r="A123" s="4">
        <v>41690</v>
      </c>
      <c r="B123">
        <v>5.65</v>
      </c>
      <c r="C123">
        <f>(B123-B122)/B122</f>
        <v>-5.8333333333333272E-2</v>
      </c>
      <c r="D123">
        <v>1.1003000000000001</v>
      </c>
      <c r="E123">
        <v>2.7509000000000001</v>
      </c>
      <c r="F123">
        <v>10.141999999999999</v>
      </c>
      <c r="G123">
        <f>F123+E123</f>
        <v>12.892899999999999</v>
      </c>
      <c r="H123">
        <f>E123+D123*(G123-E123)</f>
        <v>13.9101426</v>
      </c>
      <c r="I123" s="15">
        <f>(((F123/100)+1)^(1/365)-1)</f>
        <v>2.6469326176159491E-4</v>
      </c>
      <c r="J123" s="15">
        <f>1+I123</f>
        <v>1.0002646932617616</v>
      </c>
      <c r="K123">
        <f>C123-I123</f>
        <v>-5.8598026595094867E-2</v>
      </c>
      <c r="L123" s="29">
        <f>K123^2</f>
        <v>3.4337287208394455E-3</v>
      </c>
      <c r="M123" s="7"/>
      <c r="N123" s="7"/>
      <c r="O123" s="7">
        <f>C123/$N$3</f>
        <v>-1.3005115198702748</v>
      </c>
      <c r="P123" s="7"/>
      <c r="Q123" s="7">
        <f>O123</f>
        <v>-1.3005115198702748</v>
      </c>
      <c r="R123" s="7">
        <f>RANK(Q123,$Q$4:$Q$126)</f>
        <v>110</v>
      </c>
      <c r="S123" s="7">
        <f>O123</f>
        <v>-1.3005115198702748</v>
      </c>
      <c r="T123" s="7">
        <f>RANK(S123,$S$4:$S$126)</f>
        <v>110</v>
      </c>
      <c r="U123">
        <v>120</v>
      </c>
      <c r="V123">
        <f>R123/(COUNT($U$4:$U$126)+1)-0.5</f>
        <v>0.38709677419354838</v>
      </c>
      <c r="W123">
        <f>SUM($V$4:V123)/U123</f>
        <v>2.0161290322579794E-4</v>
      </c>
      <c r="X123">
        <f>(U123/11)*W123^2</f>
        <v>4.4343013905965412E-7</v>
      </c>
      <c r="Z123">
        <f>T123/(COUNT($U$4:$U$126)+1)-0.5</f>
        <v>0.38709677419354838</v>
      </c>
      <c r="AA123">
        <f>SUM($Z$4:Z123)/U123</f>
        <v>4.7043010752687112E-4</v>
      </c>
      <c r="AB123">
        <f>(U123/11)*AA123^2</f>
        <v>2.4142307571026563E-6</v>
      </c>
    </row>
    <row r="124" spans="1:29" ht="15.75" x14ac:dyDescent="0.25">
      <c r="A124" s="4">
        <v>41691</v>
      </c>
      <c r="B124">
        <v>5.64</v>
      </c>
      <c r="C124">
        <f>(B124-B123)/B123</f>
        <v>-1.7699115044248982E-3</v>
      </c>
      <c r="D124">
        <v>1.1000000000000001</v>
      </c>
      <c r="E124">
        <v>2.7309999999999999</v>
      </c>
      <c r="F124">
        <v>10.173400000000001</v>
      </c>
      <c r="G124">
        <f>F124+E124</f>
        <v>12.904400000000001</v>
      </c>
      <c r="H124">
        <f>E124+D124*(G124-E124)</f>
        <v>13.921740000000002</v>
      </c>
      <c r="I124" s="15">
        <f>(((F124/100)+1)^(1/365)-1)</f>
        <v>2.6547441643653968E-4</v>
      </c>
      <c r="J124" s="15">
        <f>1+I124</f>
        <v>1.0002654744164365</v>
      </c>
      <c r="K124">
        <f>C124-I124</f>
        <v>-2.0353859208614381E-3</v>
      </c>
      <c r="L124" s="29">
        <f>K124^2</f>
        <v>4.1427958468409647E-6</v>
      </c>
      <c r="M124" s="7"/>
      <c r="N124" s="7"/>
      <c r="O124" s="7">
        <f>C124/$N$3</f>
        <v>-3.9459262296951625E-2</v>
      </c>
      <c r="P124" s="7"/>
      <c r="Q124" s="7">
        <f>O124</f>
        <v>-3.9459262296951625E-2</v>
      </c>
      <c r="R124" s="7">
        <f>RANK(Q124,$Q$4:$Q$126)</f>
        <v>59</v>
      </c>
      <c r="S124" s="7">
        <f>O124</f>
        <v>-3.9459262296951625E-2</v>
      </c>
      <c r="T124" s="7">
        <f>RANK(S124,$S$4:$S$126)</f>
        <v>59</v>
      </c>
      <c r="U124">
        <v>121</v>
      </c>
      <c r="V124">
        <f>R124/(COUNT($U$4:$U$126)+1)-0.5</f>
        <v>-2.4193548387096753E-2</v>
      </c>
      <c r="W124">
        <f>SUM($V$4:V124)/U124</f>
        <v>-8.25785720795571E-18</v>
      </c>
      <c r="X124">
        <f>(U124/11)*W124^2</f>
        <v>7.5011426233684686E-34</v>
      </c>
      <c r="Z124">
        <f>T124/(COUNT($U$4:$U$126)+1)-0.5</f>
        <v>-2.4193548387096753E-2</v>
      </c>
      <c r="AA124">
        <f>SUM($Z$4:Z124)/U124</f>
        <v>2.6659557451345277E-4</v>
      </c>
      <c r="AB124">
        <f>(U124/11)*AA124^2</f>
        <v>7.8180520385173737E-7</v>
      </c>
    </row>
    <row r="125" spans="1:29" s="27" customFormat="1" ht="16.5" thickBot="1" x14ac:dyDescent="0.3">
      <c r="A125" s="26">
        <v>41694</v>
      </c>
      <c r="B125" s="27">
        <v>5.23</v>
      </c>
      <c r="C125" s="27">
        <f>(B125-B124)/B124</f>
        <v>-7.2695035460992777E-2</v>
      </c>
      <c r="D125">
        <v>1.0869</v>
      </c>
      <c r="E125" s="27">
        <v>2.7382</v>
      </c>
      <c r="F125" s="27">
        <v>10.1236</v>
      </c>
      <c r="G125">
        <f>F125+E125</f>
        <v>12.861799999999999</v>
      </c>
      <c r="H125">
        <f>E125+D125*(G125-E125)</f>
        <v>13.741540839999999</v>
      </c>
      <c r="I125" s="15">
        <f>(((F125/100)+1)^(1/365)-1)</f>
        <v>2.6423541186670896E-4</v>
      </c>
      <c r="J125" s="30">
        <f>1+I125</f>
        <v>1.0002642354118667</v>
      </c>
      <c r="K125" s="27">
        <f>C125-I125</f>
        <v>-7.2959270872859486E-2</v>
      </c>
      <c r="L125" s="31">
        <f>K125^2</f>
        <v>5.3230552062992825E-3</v>
      </c>
      <c r="O125" s="27">
        <f>C125/$N$3</f>
        <v>-1.6206982466468458</v>
      </c>
      <c r="Q125" s="7">
        <f>O125</f>
        <v>-1.6206982466468458</v>
      </c>
      <c r="R125" s="7">
        <f>RANK(Q125,$Q$4:$Q$126)</f>
        <v>112</v>
      </c>
      <c r="S125" s="7">
        <f>O125</f>
        <v>-1.6206982466468458</v>
      </c>
      <c r="T125" s="7">
        <f>RANK(S125,$S$4:$S$126)</f>
        <v>112</v>
      </c>
      <c r="U125">
        <v>122</v>
      </c>
      <c r="V125">
        <f>R125/(COUNT($U$4:$U$126)+1)-0.5</f>
        <v>0.40322580645161288</v>
      </c>
      <c r="W125">
        <f>SUM($V$4:V125)/U125</f>
        <v>3.3051295610787858E-3</v>
      </c>
      <c r="X125">
        <f>(U125/11)*W125^2</f>
        <v>1.2115577569936869E-4</v>
      </c>
      <c r="Z125">
        <f>T125/(COUNT($U$4:$U$126)+1)-0.5</f>
        <v>0.40322580645161288</v>
      </c>
      <c r="AA125">
        <f>SUM($Z$4:Z125)/U125</f>
        <v>3.5695399259650872E-3</v>
      </c>
      <c r="AB125">
        <f>(U125/11)*AA125^2</f>
        <v>1.4131609677574351E-4</v>
      </c>
    </row>
    <row r="126" spans="1:29" ht="16.5" thickBot="1" x14ac:dyDescent="0.3">
      <c r="A126" s="4">
        <v>41695</v>
      </c>
      <c r="B126">
        <v>5.63</v>
      </c>
      <c r="C126">
        <f>(B126-B125)/B125</f>
        <v>7.6481835564053427E-2</v>
      </c>
      <c r="D126">
        <v>1.0817000000000001</v>
      </c>
      <c r="E126">
        <v>2.7023000000000001</v>
      </c>
      <c r="F126">
        <v>10.1404</v>
      </c>
      <c r="G126">
        <f>F126+E126</f>
        <v>12.842700000000001</v>
      </c>
      <c r="H126">
        <f>E126+D126*(G126-E126)</f>
        <v>13.671170679999999</v>
      </c>
      <c r="I126" s="15">
        <f>(((F126/100)+1)^(1/365)-1)</f>
        <v>2.6465345175541444E-4</v>
      </c>
      <c r="J126" s="15">
        <f>1+I126</f>
        <v>1.0002646534517554</v>
      </c>
      <c r="K126">
        <f>C126-I126</f>
        <v>7.6217182112298013E-2</v>
      </c>
      <c r="L126" s="29">
        <f>K126^2</f>
        <v>5.8090588491392006E-3</v>
      </c>
      <c r="M126" s="7"/>
      <c r="N126" s="7"/>
      <c r="O126" s="7">
        <f>C126/$N$3</f>
        <v>1.7051229979178684</v>
      </c>
      <c r="P126" s="33" t="s">
        <v>67</v>
      </c>
      <c r="Q126" s="11">
        <f>'[1]Market Adj Return'!$H$19</f>
        <v>1.020257356575867</v>
      </c>
      <c r="R126" s="7">
        <f>RANK(Q126,$Q$4:$Q$126)</f>
        <v>12</v>
      </c>
      <c r="S126" s="11">
        <f>'[1]Market Adj Return'!$H$20</f>
        <v>1.2854673222073598</v>
      </c>
      <c r="T126" s="7">
        <f>RANK(S126,$S$4:$S$126)</f>
        <v>8</v>
      </c>
      <c r="U126">
        <v>123</v>
      </c>
      <c r="V126">
        <f>R126/(COUNT($U$4:$U$126)+1)-0.5</f>
        <v>-0.40322580645161288</v>
      </c>
      <c r="W126">
        <f>SUM($V$4:V126)/U126</f>
        <v>-8.1235831070133401E-18</v>
      </c>
      <c r="X126">
        <f>(U126/11)*W126^2</f>
        <v>7.3791728246145074E-34</v>
      </c>
      <c r="Y126" s="7" t="s">
        <v>74</v>
      </c>
      <c r="Z126">
        <f>T126/(COUNT($U$4:$U$126)+1)-0.5</f>
        <v>-0.43548387096774194</v>
      </c>
      <c r="AA126">
        <f>SUM($Z$4:Z126)/U126</f>
        <v>-1.0380133970072601E-17</v>
      </c>
      <c r="AB126">
        <f>(U126/11)*AA126^2</f>
        <v>1.2048093901916897E-33</v>
      </c>
      <c r="AC126" s="7" t="s">
        <v>74</v>
      </c>
    </row>
    <row r="127" spans="1:29" ht="15.75" x14ac:dyDescent="0.25">
      <c r="A127" s="4">
        <v>41696</v>
      </c>
      <c r="B127">
        <v>5.96</v>
      </c>
      <c r="C127">
        <f>(B127-B126)/B126</f>
        <v>5.8614564831261116E-2</v>
      </c>
      <c r="D127">
        <v>1.0804</v>
      </c>
      <c r="E127">
        <v>2.6654999999999998</v>
      </c>
      <c r="F127">
        <v>10.1265</v>
      </c>
      <c r="G127">
        <f>F127+E127</f>
        <v>12.792</v>
      </c>
      <c r="H127">
        <f>E127+D127*(G127-E127)</f>
        <v>13.6061706</v>
      </c>
      <c r="I127" s="15">
        <f>(((F127/100)+1)^(1/365)-1)</f>
        <v>2.6430757805573357E-4</v>
      </c>
      <c r="J127" s="15">
        <f>1+I127</f>
        <v>1.0002643075780557</v>
      </c>
      <c r="K127">
        <f>C127-I127</f>
        <v>5.8350257253205383E-2</v>
      </c>
      <c r="L127" s="29">
        <f>K127^2</f>
        <v>3.4047525215152473E-3</v>
      </c>
      <c r="M127" s="7"/>
      <c r="N127" s="7"/>
      <c r="O127" s="7">
        <f>C127/$N$3</f>
        <v>1.3067814307755126</v>
      </c>
      <c r="P127" s="7"/>
      <c r="Q127" s="7"/>
      <c r="R127" s="7"/>
      <c r="S127" s="7"/>
      <c r="T127" s="7"/>
      <c r="X127">
        <f>SUM(X4:X126)</f>
        <v>0.38109130578964112</v>
      </c>
      <c r="Y127">
        <f>SQRT(X127/U126)</f>
        <v>5.5662404719009163E-2</v>
      </c>
      <c r="AB127">
        <f>SUM(AB4:AB126)</f>
        <v>0.37995214585570874</v>
      </c>
      <c r="AC127">
        <f>SQRT(AB127/U126)</f>
        <v>5.5579149293824875E-2</v>
      </c>
    </row>
    <row r="128" spans="1:29" ht="15.75" x14ac:dyDescent="0.25">
      <c r="A128" s="4">
        <v>41697</v>
      </c>
      <c r="B128">
        <v>7.47</v>
      </c>
      <c r="C128">
        <f>(B128-B127)/B127</f>
        <v>0.25335570469798652</v>
      </c>
      <c r="D128">
        <v>1.1169</v>
      </c>
      <c r="E128">
        <v>2.6387</v>
      </c>
      <c r="F128">
        <v>10.095599999999999</v>
      </c>
      <c r="G128">
        <f>F128+E128</f>
        <v>12.734299999999999</v>
      </c>
      <c r="H128">
        <f>E128+D128*(G128-E128)</f>
        <v>13.914475639999999</v>
      </c>
      <c r="I128" s="15">
        <f>(((F128/100)+1)^(1/365)-1)</f>
        <v>2.6353853736549304E-4</v>
      </c>
      <c r="J128" s="15">
        <f>1+I128</f>
        <v>1.0002635385373655</v>
      </c>
      <c r="K128">
        <f>C128-I128</f>
        <v>0.25309216616062102</v>
      </c>
      <c r="L128" s="29">
        <f>K128^2</f>
        <v>6.4055644571875403E-2</v>
      </c>
      <c r="M128" s="7"/>
      <c r="N128" s="7"/>
      <c r="O128" s="7">
        <f>C128/$N$3</f>
        <v>5.6484345014499997</v>
      </c>
      <c r="P128" s="7"/>
      <c r="Q128" s="7"/>
      <c r="R128" s="7"/>
      <c r="S128" s="7"/>
      <c r="T128" s="7"/>
    </row>
    <row r="129" spans="1:27" ht="15.75" x14ac:dyDescent="0.25">
      <c r="A129" s="4">
        <v>41698</v>
      </c>
      <c r="B129">
        <v>7.28</v>
      </c>
      <c r="C129">
        <f>(B129-B128)/B128</f>
        <v>-2.5435073627844647E-2</v>
      </c>
      <c r="D129">
        <v>1.1088</v>
      </c>
      <c r="E129">
        <v>2.6475999999999997</v>
      </c>
      <c r="F129">
        <v>10.068899999999999</v>
      </c>
      <c r="G129">
        <f>F129+E129</f>
        <v>12.7165</v>
      </c>
      <c r="H129">
        <f>E129+D129*(G129-E129)</f>
        <v>13.811996319999999</v>
      </c>
      <c r="I129" s="15">
        <f>(((F129/100)+1)^(1/365)-1)</f>
        <v>2.6287385310452827E-4</v>
      </c>
      <c r="J129" s="15">
        <f>1+I129</f>
        <v>1.0002628738531045</v>
      </c>
      <c r="K129">
        <f>C129-I129</f>
        <v>-2.5697947480949175E-2</v>
      </c>
      <c r="L129" s="29">
        <f>K129^2</f>
        <v>6.6038450473362206E-4</v>
      </c>
      <c r="M129" s="7"/>
      <c r="N129" s="7"/>
      <c r="O129" s="7">
        <f>C129/$N$3</f>
        <v>-0.56706182163018204</v>
      </c>
      <c r="P129" s="7"/>
      <c r="Q129" s="7"/>
      <c r="R129" s="7"/>
      <c r="S129" s="7"/>
      <c r="T129" s="7"/>
      <c r="V129" s="7" t="s">
        <v>71</v>
      </c>
      <c r="W129">
        <f>W126</f>
        <v>-8.1235831070133401E-18</v>
      </c>
      <c r="Z129" s="7" t="s">
        <v>71</v>
      </c>
      <c r="AA129">
        <f>AA126</f>
        <v>-1.0380133970072601E-17</v>
      </c>
    </row>
    <row r="130" spans="1:27" ht="15.75" x14ac:dyDescent="0.25">
      <c r="A130" s="4">
        <v>41701</v>
      </c>
      <c r="B130">
        <v>7.96</v>
      </c>
      <c r="C130">
        <f>(B130-B129)/B129</f>
        <v>9.3406593406593366E-2</v>
      </c>
      <c r="D130">
        <v>1.0849</v>
      </c>
      <c r="E130">
        <v>2.6012</v>
      </c>
      <c r="F130">
        <v>10.088200000000001</v>
      </c>
      <c r="G130">
        <f>F130+E130</f>
        <v>12.689400000000001</v>
      </c>
      <c r="H130">
        <f>E130+D130*(G130-E130)</f>
        <v>13.54588818</v>
      </c>
      <c r="I130" s="15">
        <f>(((F130/100)+1)^(1/365)-1)</f>
        <v>2.6335433386170948E-4</v>
      </c>
      <c r="J130" s="15">
        <f>1+I130</f>
        <v>1.0002633543338617</v>
      </c>
      <c r="K130">
        <f>C130-I130</f>
        <v>9.3143239072731657E-2</v>
      </c>
      <c r="L130" s="29">
        <f>K130^2</f>
        <v>8.6756629849600447E-3</v>
      </c>
      <c r="M130" s="7"/>
      <c r="N130" s="7"/>
      <c r="O130" s="7">
        <f>C130/$N$3</f>
        <v>2.0824517272648055</v>
      </c>
      <c r="P130" s="7"/>
      <c r="Q130" s="7"/>
      <c r="R130" s="7"/>
      <c r="S130" s="7"/>
      <c r="T130" s="7"/>
      <c r="V130" s="7" t="s">
        <v>72</v>
      </c>
      <c r="W130">
        <f>X127</f>
        <v>0.38109130578964112</v>
      </c>
      <c r="Z130" s="7" t="s">
        <v>72</v>
      </c>
      <c r="AA130">
        <f>AB127</f>
        <v>0.37995214585570874</v>
      </c>
    </row>
    <row r="131" spans="1:27" ht="15.75" x14ac:dyDescent="0.25">
      <c r="A131" s="4">
        <v>41702</v>
      </c>
      <c r="B131">
        <v>8.2899999999999991</v>
      </c>
      <c r="C131">
        <f>(B131-B130)/B130</f>
        <v>4.1457286432160699E-2</v>
      </c>
      <c r="D131">
        <v>1.0986</v>
      </c>
      <c r="E131">
        <v>2.6977000000000002</v>
      </c>
      <c r="F131">
        <v>10.0541</v>
      </c>
      <c r="G131">
        <f>F131+E131</f>
        <v>12.751799999999999</v>
      </c>
      <c r="H131">
        <f>E131+D131*(G131-E131)</f>
        <v>13.743134259999998</v>
      </c>
      <c r="I131" s="15">
        <f>(((F131/100)+1)^(1/365)-1)</f>
        <v>2.6250534461791375E-4</v>
      </c>
      <c r="J131" s="15">
        <f>1+I131</f>
        <v>1.0002625053446179</v>
      </c>
      <c r="K131">
        <f>C131-I131</f>
        <v>4.1194781087542785E-2</v>
      </c>
      <c r="L131" s="29">
        <f>K131^2</f>
        <v>1.6970099888505728E-3</v>
      </c>
      <c r="M131" s="7"/>
      <c r="N131" s="7"/>
      <c r="O131" s="7">
        <f>C131/$N$3</f>
        <v>0.92426877578720035</v>
      </c>
      <c r="P131" s="7"/>
      <c r="Q131" s="7"/>
      <c r="R131" s="7"/>
      <c r="S131" s="7"/>
      <c r="T131" s="7"/>
      <c r="V131" s="7" t="s">
        <v>73</v>
      </c>
      <c r="W131">
        <f>Y127</f>
        <v>5.5662404719009163E-2</v>
      </c>
      <c r="Z131" s="7" t="s">
        <v>73</v>
      </c>
      <c r="AA131">
        <f>AC127</f>
        <v>5.5579149293824875E-2</v>
      </c>
    </row>
    <row r="132" spans="1:27" ht="15.75" x14ac:dyDescent="0.25">
      <c r="A132" s="4">
        <v>41703</v>
      </c>
      <c r="B132">
        <v>8.3000000000000007</v>
      </c>
      <c r="C132">
        <f>(B132-B131)/B131</f>
        <v>1.206272617611769E-3</v>
      </c>
      <c r="D132">
        <v>1.0985</v>
      </c>
      <c r="E132">
        <v>2.7048000000000001</v>
      </c>
      <c r="F132">
        <v>10.053699999999999</v>
      </c>
      <c r="G132">
        <f>F132+E132</f>
        <v>12.7585</v>
      </c>
      <c r="H132">
        <f>E132+D132*(G132-E132)</f>
        <v>13.74878945</v>
      </c>
      <c r="I132" s="15">
        <f>(((F132/100)+1)^(1/365)-1)</f>
        <v>2.6249538424316654E-4</v>
      </c>
      <c r="J132" s="15">
        <f>1+I132</f>
        <v>1.0002624953842432</v>
      </c>
      <c r="K132">
        <f>C132-I132</f>
        <v>9.4377723336860246E-4</v>
      </c>
      <c r="L132" s="29">
        <f>K132^2</f>
        <v>8.9071546622489348E-7</v>
      </c>
      <c r="M132" s="7"/>
      <c r="N132" s="7"/>
      <c r="O132" s="7">
        <f>C132/$N$3</f>
        <v>2.6893224605283053E-2</v>
      </c>
      <c r="P132" s="7"/>
      <c r="Q132" s="7"/>
      <c r="R132" s="7"/>
      <c r="S132" s="7"/>
      <c r="T132" s="7"/>
    </row>
    <row r="133" spans="1:27" ht="15.75" x14ac:dyDescent="0.25">
      <c r="A133" s="4">
        <v>41704</v>
      </c>
      <c r="B133">
        <v>8.64</v>
      </c>
      <c r="C133">
        <f>(B133-B132)/B132</f>
        <v>4.0963855421686728E-2</v>
      </c>
      <c r="D133">
        <v>1.1078000000000001</v>
      </c>
      <c r="E133">
        <v>2.7372999999999998</v>
      </c>
      <c r="F133">
        <v>10.045199999999999</v>
      </c>
      <c r="G133">
        <f>F133+E133</f>
        <v>12.782499999999999</v>
      </c>
      <c r="H133">
        <f>E133+D133*(G133-E133)</f>
        <v>13.865372560000001</v>
      </c>
      <c r="I133" s="15">
        <f>(((F133/100)+1)^(1/365)-1)</f>
        <v>2.6228371774528192E-4</v>
      </c>
      <c r="J133" s="15">
        <f>1+I133</f>
        <v>1.0002622837177453</v>
      </c>
      <c r="K133">
        <f>C133-I133</f>
        <v>4.0701571703941446E-2</v>
      </c>
      <c r="L133" s="29">
        <f>K133^2</f>
        <v>1.656617939171087E-3</v>
      </c>
      <c r="O133" s="7">
        <f>C133/$N$3</f>
        <v>0.91326798641492668</v>
      </c>
      <c r="T133" s="7"/>
    </row>
    <row r="134" spans="1:27" ht="15.75" x14ac:dyDescent="0.25">
      <c r="A134" s="4">
        <v>41705</v>
      </c>
      <c r="B134">
        <v>8.68</v>
      </c>
      <c r="C134">
        <f>(B134-B133)/B133</f>
        <v>4.6296296296295305E-3</v>
      </c>
      <c r="D134">
        <v>1.107</v>
      </c>
      <c r="E134">
        <v>2.7879</v>
      </c>
      <c r="F134">
        <v>10.056699999999999</v>
      </c>
      <c r="G134">
        <f>F134+E134</f>
        <v>12.8446</v>
      </c>
      <c r="H134">
        <f>E134+D134*(G134-E134)</f>
        <v>13.920666899999999</v>
      </c>
      <c r="I134" s="15">
        <f>(((F134/100)+1)^(1/365)-1)</f>
        <v>2.6257008617358579E-4</v>
      </c>
      <c r="J134" s="15">
        <f>1+I134</f>
        <v>1.0002625700861736</v>
      </c>
      <c r="K134">
        <f>C134-I134</f>
        <v>4.3670595434559447E-3</v>
      </c>
      <c r="L134" s="29">
        <f>K134^2</f>
        <v>1.9071209056089643E-5</v>
      </c>
      <c r="O134" s="7">
        <f>C134/$N$3</f>
        <v>0.10321519998970224</v>
      </c>
      <c r="T134" s="7"/>
    </row>
    <row r="135" spans="1:27" ht="15.75" x14ac:dyDescent="0.25">
      <c r="A135" s="4">
        <v>41708</v>
      </c>
      <c r="B135">
        <v>8.42</v>
      </c>
      <c r="C135">
        <f>(B135-B134)/B134</f>
        <v>-2.9953917050691222E-2</v>
      </c>
      <c r="D135">
        <v>1.1144000000000001</v>
      </c>
      <c r="E135">
        <v>2.7770000000000001</v>
      </c>
      <c r="F135">
        <v>10.058199999999999</v>
      </c>
      <c r="G135">
        <f>F135+E135</f>
        <v>12.8352</v>
      </c>
      <c r="H135">
        <f>E135+D135*(G135-E135)</f>
        <v>13.98585808</v>
      </c>
      <c r="I135" s="15">
        <f>(((F135/100)+1)^(1/365)-1)</f>
        <v>2.6260743637718242E-4</v>
      </c>
      <c r="J135" s="15">
        <f>1+I135</f>
        <v>1.0002626074363772</v>
      </c>
      <c r="K135">
        <f>C135-I135</f>
        <v>-3.0216524487068405E-2</v>
      </c>
      <c r="L135" s="29">
        <f>K135^2</f>
        <v>9.1303835207760451E-4</v>
      </c>
      <c r="O135" s="7">
        <f>C135/$N$3</f>
        <v>-0.66780710039421631</v>
      </c>
      <c r="T135" s="7"/>
    </row>
    <row r="136" spans="1:27" ht="15.75" x14ac:dyDescent="0.25">
      <c r="A136" s="4">
        <v>41709</v>
      </c>
      <c r="B136">
        <v>8.67</v>
      </c>
      <c r="C136">
        <f>(B136-B135)/B135</f>
        <v>2.969121140142518E-2</v>
      </c>
      <c r="D136">
        <v>1.107</v>
      </c>
      <c r="E136">
        <v>2.7679999999999998</v>
      </c>
      <c r="F136">
        <v>10.0884</v>
      </c>
      <c r="G136">
        <f>F136+E136</f>
        <v>12.856400000000001</v>
      </c>
      <c r="H136">
        <f>E136+D136*(G136-E136)</f>
        <v>13.935858799999998</v>
      </c>
      <c r="I136" s="15">
        <f>(((F136/100)+1)^(1/365)-1)</f>
        <v>2.6335931249721334E-4</v>
      </c>
      <c r="J136" s="15">
        <f>1+I136</f>
        <v>1.0002633593124972</v>
      </c>
      <c r="K136">
        <f>C136-I136</f>
        <v>2.9427852088927967E-2</v>
      </c>
      <c r="L136" s="29">
        <f>K136^2</f>
        <v>8.6599847856782207E-4</v>
      </c>
      <c r="O136" s="7">
        <f>C136/$N$3</f>
        <v>0.66195021371069362</v>
      </c>
      <c r="T136" s="7"/>
    </row>
    <row r="137" spans="1:27" ht="15.75" x14ac:dyDescent="0.25">
      <c r="A137" s="4">
        <v>41710</v>
      </c>
      <c r="B137">
        <v>8.93</v>
      </c>
      <c r="C137">
        <f>(B137-B136)/B136</f>
        <v>2.9988465974625119E-2</v>
      </c>
      <c r="D137">
        <v>1.1066</v>
      </c>
      <c r="E137">
        <v>2.73</v>
      </c>
      <c r="F137">
        <v>10.090299999999999</v>
      </c>
      <c r="G137">
        <f>F137+E137</f>
        <v>12.8203</v>
      </c>
      <c r="H137">
        <f>E137+D137*(G137-E137)</f>
        <v>13.895925979999999</v>
      </c>
      <c r="I137" s="15">
        <f>(((F137/100)+1)^(1/365)-1)</f>
        <v>2.6340660908386049E-4</v>
      </c>
      <c r="J137" s="15">
        <f>1+I137</f>
        <v>1.0002634066090839</v>
      </c>
      <c r="K137">
        <f>C137-I137</f>
        <v>2.9725059365541259E-2</v>
      </c>
      <c r="L137" s="29">
        <f>K137^2</f>
        <v>8.8357915428495212E-4</v>
      </c>
      <c r="O137" s="7">
        <f>C137/$N$3</f>
        <v>0.66857735079836189</v>
      </c>
      <c r="T137" s="7"/>
    </row>
    <row r="138" spans="1:27" ht="15.75" x14ac:dyDescent="0.25">
      <c r="A138" s="4">
        <v>41711</v>
      </c>
      <c r="B138">
        <v>8.77</v>
      </c>
      <c r="C138">
        <f>(B138-B137)/B137</f>
        <v>-1.7917133258678629E-2</v>
      </c>
      <c r="D138">
        <v>1.1157999999999999</v>
      </c>
      <c r="E138">
        <v>2.6446000000000001</v>
      </c>
      <c r="F138">
        <v>10.1363</v>
      </c>
      <c r="G138">
        <f>F138+E138</f>
        <v>12.780900000000001</v>
      </c>
      <c r="H138">
        <f>E138+D138*(G138-E138)</f>
        <v>13.95468354</v>
      </c>
      <c r="I138" s="15">
        <f>(((F138/100)+1)^(1/365)-1)</f>
        <v>2.6455143598203001E-4</v>
      </c>
      <c r="J138" s="15">
        <f>1+I138</f>
        <v>1.000264551435982</v>
      </c>
      <c r="K138">
        <f>C138-I138</f>
        <v>-1.8181684694660659E-2</v>
      </c>
      <c r="L138" s="29">
        <f>K138^2</f>
        <v>3.3057365833605767E-4</v>
      </c>
      <c r="O138" s="7">
        <f>C138/$N$3</f>
        <v>-0.39945322638792713</v>
      </c>
      <c r="T138" s="7"/>
    </row>
    <row r="139" spans="1:27" ht="15.75" x14ac:dyDescent="0.25">
      <c r="A139" s="4">
        <v>41712</v>
      </c>
      <c r="B139">
        <v>8.7100000000000009</v>
      </c>
      <c r="C139">
        <f>(B139-B138)/B138</f>
        <v>-6.8415051311287028E-3</v>
      </c>
      <c r="D139">
        <v>1.1146</v>
      </c>
      <c r="E139">
        <v>2.6543000000000001</v>
      </c>
      <c r="F139">
        <v>10.1419</v>
      </c>
      <c r="G139">
        <f>F139+E139</f>
        <v>12.796199999999999</v>
      </c>
      <c r="H139">
        <f>E139+D139*(G139-E139)</f>
        <v>13.958461740000001</v>
      </c>
      <c r="I139" s="15">
        <f>(((F139/100)+1)^(1/365)-1)</f>
        <v>2.6469077365320892E-4</v>
      </c>
      <c r="J139" s="15">
        <f>1+I139</f>
        <v>1.0002646907736532</v>
      </c>
      <c r="K139">
        <f>C139-I139</f>
        <v>-7.1061959047819118E-3</v>
      </c>
      <c r="L139" s="29">
        <f>K139^2</f>
        <v>5.0498020237139211E-5</v>
      </c>
      <c r="O139" s="7">
        <f>C139/$N$3</f>
        <v>-0.15252782119344827</v>
      </c>
      <c r="T139" s="7"/>
    </row>
    <row r="140" spans="1:27" ht="15.75" x14ac:dyDescent="0.25">
      <c r="A140" s="4">
        <v>41715</v>
      </c>
      <c r="B140">
        <v>8.69</v>
      </c>
      <c r="C140">
        <f>(B140-B139)/B139</f>
        <v>-2.2962112514352869E-3</v>
      </c>
      <c r="D140">
        <v>1.111</v>
      </c>
      <c r="E140">
        <v>2.6920999999999999</v>
      </c>
      <c r="F140">
        <v>10.099</v>
      </c>
      <c r="G140">
        <f>F140+E140</f>
        <v>12.7911</v>
      </c>
      <c r="H140">
        <f>E140+D140*(G140-E140)</f>
        <v>13.912089</v>
      </c>
      <c r="I140" s="15">
        <f>(((F140/100)+1)^(1/365)-1)</f>
        <v>2.636231672681344E-4</v>
      </c>
      <c r="J140" s="15">
        <f>1+I140</f>
        <v>1.0002636231672681</v>
      </c>
      <c r="K140">
        <f>C140-I140</f>
        <v>-2.5598344187034213E-3</v>
      </c>
      <c r="L140" s="29">
        <f>K140^2</f>
        <v>6.5527522511786832E-6</v>
      </c>
      <c r="O140" s="7">
        <f>C140/$N$3</f>
        <v>-5.119284316366858E-2</v>
      </c>
      <c r="T140" s="7"/>
    </row>
    <row r="141" spans="1:27" ht="15.75" x14ac:dyDescent="0.25">
      <c r="A141" s="4">
        <v>41716</v>
      </c>
      <c r="B141">
        <v>8.39</v>
      </c>
      <c r="C141">
        <f>(B141-B140)/B140</f>
        <v>-3.4522439585730605E-2</v>
      </c>
      <c r="D141">
        <v>1.1021000000000001</v>
      </c>
      <c r="E141">
        <v>2.6722000000000001</v>
      </c>
      <c r="F141">
        <v>10.0314</v>
      </c>
      <c r="G141">
        <f>F141+E141</f>
        <v>12.7036</v>
      </c>
      <c r="H141">
        <f>E141+D141*(G141-E141)</f>
        <v>13.727805940000001</v>
      </c>
      <c r="I141" s="15">
        <f>(((F141/100)+1)^(1/365)-1)</f>
        <v>2.6194003623425388E-4</v>
      </c>
      <c r="J141" s="15">
        <f>1+I141</f>
        <v>1.0002619400362343</v>
      </c>
      <c r="K141">
        <f>C141-I141</f>
        <v>-3.4784379621964859E-2</v>
      </c>
      <c r="L141" s="29">
        <f>K141^2</f>
        <v>1.2099530656849641E-3</v>
      </c>
      <c r="O141" s="7">
        <f>C141/$N$3</f>
        <v>-0.76965994929031356</v>
      </c>
      <c r="T141" s="7"/>
    </row>
    <row r="142" spans="1:27" ht="15.75" x14ac:dyDescent="0.25">
      <c r="A142" s="4">
        <v>41717</v>
      </c>
      <c r="B142">
        <v>8.27</v>
      </c>
      <c r="C142">
        <f>(B142-B141)/B141</f>
        <v>-1.4302741358760546E-2</v>
      </c>
      <c r="D142">
        <v>1.1032</v>
      </c>
      <c r="E142">
        <v>2.7725</v>
      </c>
      <c r="F142">
        <v>10.0594</v>
      </c>
      <c r="G142">
        <f>F142+E142</f>
        <v>12.831900000000001</v>
      </c>
      <c r="H142">
        <f>E142+D142*(G142-E142)</f>
        <v>13.870030079999999</v>
      </c>
      <c r="I142" s="15">
        <f>(((F142/100)+1)^(1/365)-1)</f>
        <v>2.6263731617470754E-4</v>
      </c>
      <c r="J142" s="15">
        <f>1+I142</f>
        <v>1.0002626373161747</v>
      </c>
      <c r="K142">
        <f>C142-I142</f>
        <v>-1.4565378674935254E-2</v>
      </c>
      <c r="L142" s="29">
        <f>K142^2</f>
        <v>2.1215025594425866E-4</v>
      </c>
      <c r="O142" s="7">
        <f>C142/$N$3</f>
        <v>-0.3188722269050252</v>
      </c>
      <c r="T142" s="7"/>
    </row>
    <row r="143" spans="1:27" ht="15.75" x14ac:dyDescent="0.25">
      <c r="A143" s="4">
        <v>41718</v>
      </c>
      <c r="B143">
        <v>8.36</v>
      </c>
      <c r="C143">
        <f>(B143-B142)/B142</f>
        <v>1.0882708585247867E-2</v>
      </c>
      <c r="D143">
        <v>1.1078000000000001</v>
      </c>
      <c r="E143">
        <v>2.7715999999999998</v>
      </c>
      <c r="F143">
        <v>10.0243</v>
      </c>
      <c r="G143">
        <f>F143+E143</f>
        <v>12.7959</v>
      </c>
      <c r="H143">
        <f>E143+D143*(G143-E143)</f>
        <v>13.87651954</v>
      </c>
      <c r="I143" s="15">
        <f>(((F143/100)+1)^(1/365)-1)</f>
        <v>2.6176319783965951E-4</v>
      </c>
      <c r="J143" s="15">
        <f>1+I143</f>
        <v>1.0002617631978397</v>
      </c>
      <c r="K143">
        <f>C143-I143</f>
        <v>1.0620945387408208E-2</v>
      </c>
      <c r="L143" s="29">
        <f>K143^2</f>
        <v>1.1280448092230769E-4</v>
      </c>
      <c r="O143" s="7">
        <f>C143/$N$3</f>
        <v>0.24262436370010296</v>
      </c>
      <c r="T143" s="7"/>
    </row>
    <row r="144" spans="1:27" ht="15.75" x14ac:dyDescent="0.25">
      <c r="A144" s="4">
        <v>41719</v>
      </c>
      <c r="B144">
        <v>8.49</v>
      </c>
      <c r="C144">
        <f>(B144-B143)/B143</f>
        <v>1.5550239234449856E-2</v>
      </c>
      <c r="D144">
        <v>1.1052999999999999</v>
      </c>
      <c r="E144">
        <v>2.7425999999999999</v>
      </c>
      <c r="F144">
        <v>10.031000000000001</v>
      </c>
      <c r="G144">
        <f>F144+E144</f>
        <v>12.7736</v>
      </c>
      <c r="H144">
        <f>E144+D144*(G144-E144)</f>
        <v>13.829864299999999</v>
      </c>
      <c r="I144" s="15">
        <f>(((F144/100)+1)^(1/365)-1)</f>
        <v>2.6193007381025701E-4</v>
      </c>
      <c r="J144" s="15">
        <f>1+I144</f>
        <v>1.0002619300738103</v>
      </c>
      <c r="K144">
        <f>C144-I144</f>
        <v>1.5288309160639599E-2</v>
      </c>
      <c r="L144" s="29">
        <f>K144^2</f>
        <v>2.3373239699129667E-4</v>
      </c>
      <c r="O144" s="7">
        <f>C144/$N$3</f>
        <v>0.34668454733384196</v>
      </c>
      <c r="T144" s="7"/>
    </row>
    <row r="145" spans="1:20" ht="15.75" x14ac:dyDescent="0.25">
      <c r="A145" s="4">
        <v>41722</v>
      </c>
      <c r="B145">
        <v>8.6</v>
      </c>
      <c r="C145">
        <f>(B145-B144)/B144</f>
        <v>1.2956419316843278E-2</v>
      </c>
      <c r="D145">
        <v>1.1105</v>
      </c>
      <c r="E145">
        <v>2.7281</v>
      </c>
      <c r="F145">
        <v>10.028600000000001</v>
      </c>
      <c r="G145">
        <f>F145+E145</f>
        <v>12.7567</v>
      </c>
      <c r="H145">
        <f>E145+D145*(G145-E145)</f>
        <v>13.8648603</v>
      </c>
      <c r="I145" s="15">
        <f>(((F145/100)+1)^(1/365)-1)</f>
        <v>2.6187029850799348E-4</v>
      </c>
      <c r="J145" s="15">
        <f>1+I145</f>
        <v>1.000261870298508</v>
      </c>
      <c r="K145">
        <f>C145-I145</f>
        <v>1.2694549018335284E-2</v>
      </c>
      <c r="L145" s="29">
        <f>K145^2</f>
        <v>1.6115157477891734E-4</v>
      </c>
      <c r="O145" s="7">
        <f>C145/$N$3</f>
        <v>0.28885667276270494</v>
      </c>
      <c r="T145" s="7"/>
    </row>
    <row r="146" spans="1:20" ht="15.75" x14ac:dyDescent="0.25">
      <c r="A146" s="4">
        <v>41723</v>
      </c>
      <c r="B146">
        <v>8.64</v>
      </c>
      <c r="C146">
        <f>(B146-B145)/B145</f>
        <v>4.6511627906977819E-3</v>
      </c>
      <c r="D146">
        <v>1.1108</v>
      </c>
      <c r="E146">
        <v>2.7480000000000002</v>
      </c>
      <c r="F146">
        <v>10.034800000000001</v>
      </c>
      <c r="G146">
        <f>F146+E146</f>
        <v>12.782800000000002</v>
      </c>
      <c r="H146">
        <f>E146+D146*(G146-E146)</f>
        <v>13.894655840000002</v>
      </c>
      <c r="I146" s="15">
        <f>(((F146/100)+1)^(1/365)-1)</f>
        <v>2.6202471537972727E-4</v>
      </c>
      <c r="J146" s="15">
        <f>1+I146</f>
        <v>1.0002620247153797</v>
      </c>
      <c r="K146">
        <f>C146-I146</f>
        <v>4.3891380753180546E-3</v>
      </c>
      <c r="L146" s="29">
        <f>K146^2</f>
        <v>1.9264533044206679E-5</v>
      </c>
      <c r="O146" s="7">
        <f>C146/$N$3</f>
        <v>0.10369527068733338</v>
      </c>
      <c r="T146" s="7"/>
    </row>
    <row r="147" spans="1:20" ht="15.75" x14ac:dyDescent="0.25">
      <c r="A147" s="4">
        <v>41724</v>
      </c>
      <c r="B147">
        <v>8.77</v>
      </c>
      <c r="C147">
        <f>(B147-B146)/B146</f>
        <v>1.5046296296296181E-2</v>
      </c>
      <c r="D147">
        <v>1.1042000000000001</v>
      </c>
      <c r="E147">
        <v>2.6919</v>
      </c>
      <c r="F147">
        <v>10.1395</v>
      </c>
      <c r="G147">
        <f>F147+E147</f>
        <v>12.8314</v>
      </c>
      <c r="H147">
        <f>E147+D147*(G147-E147)</f>
        <v>13.8879359</v>
      </c>
      <c r="I147" s="15">
        <f>(((F147/100)+1)^(1/365)-1)</f>
        <v>2.646310583735989E-4</v>
      </c>
      <c r="J147" s="15">
        <f>1+I147</f>
        <v>1.0002646310583736</v>
      </c>
      <c r="K147">
        <f>C147-I147</f>
        <v>1.4781665237922582E-2</v>
      </c>
      <c r="L147" s="29">
        <f>K147^2</f>
        <v>2.1849762720600887E-4</v>
      </c>
      <c r="O147" s="7">
        <f>C147/$N$3</f>
        <v>0.33544939996653689</v>
      </c>
      <c r="T147" s="7"/>
    </row>
    <row r="148" spans="1:20" ht="15.75" x14ac:dyDescent="0.25">
      <c r="A148" s="4">
        <v>41725</v>
      </c>
      <c r="B148">
        <v>8.9700000000000006</v>
      </c>
      <c r="C148">
        <f>(B148-B147)/B147</f>
        <v>2.280501710376295E-2</v>
      </c>
      <c r="D148">
        <v>1.1048</v>
      </c>
      <c r="E148">
        <v>2.681</v>
      </c>
      <c r="F148">
        <v>10.1511</v>
      </c>
      <c r="G148">
        <f>F148+E148</f>
        <v>12.832100000000001</v>
      </c>
      <c r="H148">
        <f>E148+D148*(G148-E148)</f>
        <v>13.89593528</v>
      </c>
      <c r="I148" s="15">
        <f>(((F148/100)+1)^(1/365)-1)</f>
        <v>2.6491967020469964E-4</v>
      </c>
      <c r="J148" s="15">
        <f>1+I148</f>
        <v>1.0002649196702047</v>
      </c>
      <c r="K148">
        <f>C148-I148</f>
        <v>2.254009743355825E-2</v>
      </c>
      <c r="L148" s="29">
        <f>K148^2</f>
        <v>5.0805599231429919E-4</v>
      </c>
      <c r="O148" s="7">
        <f>C148/$N$3</f>
        <v>0.50842607064484102</v>
      </c>
      <c r="T148" s="7"/>
    </row>
    <row r="149" spans="1:20" ht="15.75" x14ac:dyDescent="0.25">
      <c r="A149" s="4">
        <v>41726</v>
      </c>
      <c r="B149">
        <v>8.83</v>
      </c>
      <c r="C149">
        <f>(B149-B148)/B148</f>
        <v>-1.5607580824972192E-2</v>
      </c>
      <c r="D149">
        <v>1.1012</v>
      </c>
      <c r="E149">
        <v>2.7208000000000001</v>
      </c>
      <c r="F149">
        <v>10.125</v>
      </c>
      <c r="G149">
        <f>F149+E149</f>
        <v>12.845800000000001</v>
      </c>
      <c r="H149">
        <f>E149+D149*(G149-E149)</f>
        <v>13.87045</v>
      </c>
      <c r="I149" s="15">
        <f>(((F149/100)+1)^(1/365)-1)</f>
        <v>2.6427025095321355E-4</v>
      </c>
      <c r="J149" s="15">
        <f>1+I149</f>
        <v>1.0002642702509532</v>
      </c>
      <c r="K149">
        <f>C149-I149</f>
        <v>-1.5871851075925404E-2</v>
      </c>
      <c r="L149" s="29">
        <f>K149^2</f>
        <v>2.5191565657635439E-4</v>
      </c>
      <c r="O149" s="7">
        <f>C149/$N$3</f>
        <v>-0.34796294846027592</v>
      </c>
      <c r="T149" s="7"/>
    </row>
    <row r="150" spans="1:20" ht="15.75" x14ac:dyDescent="0.25">
      <c r="A150" s="4">
        <v>41729</v>
      </c>
      <c r="B150">
        <v>8.6199999999999992</v>
      </c>
      <c r="C150">
        <f>(B150-B149)/B149</f>
        <v>-2.3782559456398737E-2</v>
      </c>
      <c r="D150">
        <v>1.0931999999999999</v>
      </c>
      <c r="E150">
        <v>2.718</v>
      </c>
      <c r="F150">
        <v>10.078200000000001</v>
      </c>
      <c r="G150">
        <f>F150+E150</f>
        <v>12.796200000000001</v>
      </c>
      <c r="H150">
        <f>E150+D150*(G150-E150)</f>
        <v>13.73548824</v>
      </c>
      <c r="I150" s="15">
        <f>(((F150/100)+1)^(1/365)-1)</f>
        <v>2.6310539058926885E-4</v>
      </c>
      <c r="J150" s="15">
        <f>1+I150</f>
        <v>1.0002631053905893</v>
      </c>
      <c r="K150">
        <f>C150-I150</f>
        <v>-2.4045664846988005E-2</v>
      </c>
      <c r="L150" s="29">
        <f>K150^2</f>
        <v>5.7819399793367467E-4</v>
      </c>
      <c r="O150" s="7">
        <f>C150/$N$3</f>
        <v>-0.53021987220079414</v>
      </c>
      <c r="T150" s="7"/>
    </row>
    <row r="151" spans="1:20" ht="15.75" x14ac:dyDescent="0.25">
      <c r="A151" s="4">
        <v>41730</v>
      </c>
      <c r="B151">
        <v>8.84</v>
      </c>
      <c r="C151">
        <f>(B151-B150)/B150</f>
        <v>2.5522041763341143E-2</v>
      </c>
      <c r="D151">
        <v>1.0976999999999999</v>
      </c>
      <c r="E151">
        <v>2.7524999999999999</v>
      </c>
      <c r="F151">
        <v>10.0458</v>
      </c>
      <c r="G151">
        <f>F151+E151</f>
        <v>12.798299999999999</v>
      </c>
      <c r="H151">
        <f>E151+D151*(G151-E151)</f>
        <v>13.779774659999998</v>
      </c>
      <c r="I151" s="15">
        <f>(((F151/100)+1)^(1/365)-1)</f>
        <v>2.622986594447152E-4</v>
      </c>
      <c r="J151" s="15">
        <f>1+I151</f>
        <v>1.0002622986594447</v>
      </c>
      <c r="K151">
        <f>C151-I151</f>
        <v>2.5259743103896427E-2</v>
      </c>
      <c r="L151" s="29">
        <f>K151^2</f>
        <v>6.380546216748431E-4</v>
      </c>
      <c r="O151" s="7">
        <f>C151/$N$3</f>
        <v>0.56900073126575057</v>
      </c>
      <c r="T151" s="7"/>
    </row>
    <row r="152" spans="1:20" ht="15.75" x14ac:dyDescent="0.25">
      <c r="A152" s="4">
        <v>41731</v>
      </c>
      <c r="B152">
        <v>8.9600000000000009</v>
      </c>
      <c r="C152">
        <f>(B152-B151)/B151</f>
        <v>1.3574660633484276E-2</v>
      </c>
      <c r="D152">
        <v>1.0987</v>
      </c>
      <c r="E152">
        <v>2.8045</v>
      </c>
      <c r="F152">
        <v>10.0406</v>
      </c>
      <c r="G152">
        <f>F152+E152</f>
        <v>12.845099999999999</v>
      </c>
      <c r="H152">
        <f>E152+D152*(G152-E152)</f>
        <v>13.836107219999999</v>
      </c>
      <c r="I152" s="15">
        <f>(((F152/100)+1)^(1/365)-1)</f>
        <v>2.621691620174893E-4</v>
      </c>
      <c r="J152" s="15">
        <f>1+I152</f>
        <v>1.0002621691620175</v>
      </c>
      <c r="K152">
        <f>C152-I152</f>
        <v>1.3312491471466787E-2</v>
      </c>
      <c r="L152" s="29">
        <f>K152^2</f>
        <v>1.7722242917787593E-4</v>
      </c>
      <c r="O152" s="7">
        <f>C152/$N$3</f>
        <v>0.30264004340872869</v>
      </c>
      <c r="T152" s="7"/>
    </row>
    <row r="153" spans="1:20" ht="15.75" x14ac:dyDescent="0.25">
      <c r="A153" s="4">
        <v>41732</v>
      </c>
      <c r="B153">
        <v>8.83</v>
      </c>
      <c r="C153">
        <f>(B153-B152)/B152</f>
        <v>-1.4508928571428657E-2</v>
      </c>
      <c r="D153">
        <v>1.0983000000000001</v>
      </c>
      <c r="E153">
        <v>2.7972000000000001</v>
      </c>
      <c r="F153">
        <v>10.046799999999999</v>
      </c>
      <c r="G153">
        <f>F153+E153</f>
        <v>12.843999999999999</v>
      </c>
      <c r="H153">
        <f>E153+D153*(G153-E153)</f>
        <v>13.831600440000001</v>
      </c>
      <c r="I153" s="15">
        <f>(((F153/100)+1)^(1/365)-1)</f>
        <v>2.623235620964337E-4</v>
      </c>
      <c r="J153" s="15">
        <f>1+I153</f>
        <v>1.0002623235620964</v>
      </c>
      <c r="K153">
        <f>C153-I153</f>
        <v>-1.4771252133525091E-2</v>
      </c>
      <c r="L153" s="29">
        <f>K153^2</f>
        <v>2.1818988959216955E-4</v>
      </c>
      <c r="O153" s="7">
        <f>C153/$N$3</f>
        <v>-0.32346906425345068</v>
      </c>
      <c r="T153" s="7"/>
    </row>
    <row r="154" spans="1:20" ht="15.75" x14ac:dyDescent="0.25">
      <c r="A154" s="4">
        <v>41733</v>
      </c>
      <c r="B154">
        <v>8.8800000000000008</v>
      </c>
      <c r="C154">
        <f>(B154-B153)/B153</f>
        <v>5.6625141562854711E-3</v>
      </c>
      <c r="D154">
        <v>1.0976999999999999</v>
      </c>
      <c r="E154">
        <v>2.7206999999999999</v>
      </c>
      <c r="F154">
        <v>10.111499999999999</v>
      </c>
      <c r="G154">
        <f>F154+E154</f>
        <v>12.8322</v>
      </c>
      <c r="H154">
        <f>E154+D154*(G154-E154)</f>
        <v>13.820093549999999</v>
      </c>
      <c r="I154" s="15">
        <f>(((F154/100)+1)^(1/365)-1)</f>
        <v>2.6393428421211951E-4</v>
      </c>
      <c r="J154" s="15">
        <f>1+I154</f>
        <v>1.0002639342842121</v>
      </c>
      <c r="K154">
        <f>C154-I154</f>
        <v>5.3985798720733516E-3</v>
      </c>
      <c r="L154" s="29">
        <f>K154^2</f>
        <v>2.9144664635155527E-5</v>
      </c>
      <c r="O154" s="7">
        <f>C154/$N$3</f>
        <v>0.12624282671447609</v>
      </c>
      <c r="T154" s="7"/>
    </row>
    <row r="155" spans="1:20" ht="15.75" x14ac:dyDescent="0.25">
      <c r="A155" s="4">
        <v>41736</v>
      </c>
      <c r="B155">
        <v>8.8800000000000008</v>
      </c>
      <c r="C155">
        <f>(B155-B154)/B154</f>
        <v>0</v>
      </c>
      <c r="D155">
        <v>1.0849</v>
      </c>
      <c r="E155">
        <v>2.6997999999999998</v>
      </c>
      <c r="F155">
        <v>10.162800000000001</v>
      </c>
      <c r="G155">
        <f>F155+E155</f>
        <v>12.8626</v>
      </c>
      <c r="H155">
        <f>E155+D155*(G155-E155)</f>
        <v>13.72542172</v>
      </c>
      <c r="I155" s="15">
        <f>(((F155/100)+1)^(1/365)-1)</f>
        <v>2.6521073936702777E-4</v>
      </c>
      <c r="J155" s="15">
        <f>1+I155</f>
        <v>1.000265210739367</v>
      </c>
      <c r="K155">
        <f>C155-I155</f>
        <v>-2.6521073936702777E-4</v>
      </c>
      <c r="L155" s="29">
        <f>K155^2</f>
        <v>7.0336736275605527E-8</v>
      </c>
      <c r="O155" s="7">
        <f>C155/$N$3</f>
        <v>0</v>
      </c>
      <c r="T155" s="7"/>
    </row>
    <row r="156" spans="1:20" ht="15.75" x14ac:dyDescent="0.25">
      <c r="A156" s="4">
        <v>41737</v>
      </c>
      <c r="B156">
        <v>8.92</v>
      </c>
      <c r="C156">
        <f>(B156-B155)/B155</f>
        <v>4.5045045045044082E-3</v>
      </c>
      <c r="D156">
        <v>1.0851999999999999</v>
      </c>
      <c r="E156">
        <v>2.6808000000000001</v>
      </c>
      <c r="F156">
        <v>10.1569</v>
      </c>
      <c r="G156">
        <f>F156+E156</f>
        <v>12.8377</v>
      </c>
      <c r="H156">
        <f>E156+D156*(G156-E156)</f>
        <v>13.703067879999999</v>
      </c>
      <c r="I156" s="15">
        <f>(((F156/100)+1)^(1/365)-1)</f>
        <v>2.6506396475411975E-4</v>
      </c>
      <c r="J156" s="15">
        <f>1+I156</f>
        <v>1.0002650639647541</v>
      </c>
      <c r="K156">
        <f>C156-I156</f>
        <v>4.2394405397502884E-3</v>
      </c>
      <c r="L156" s="29">
        <f>K156^2</f>
        <v>1.7972856090078218E-5</v>
      </c>
      <c r="O156" s="7">
        <f>C156/$N$3</f>
        <v>0.10042559998998056</v>
      </c>
      <c r="T156" s="7"/>
    </row>
    <row r="157" spans="1:20" ht="15.75" x14ac:dyDescent="0.25">
      <c r="A157" s="4">
        <v>41738</v>
      </c>
      <c r="B157">
        <v>8.82</v>
      </c>
      <c r="C157">
        <f>(B157-B156)/B156</f>
        <v>-1.1210762331838525E-2</v>
      </c>
      <c r="D157">
        <v>1.0781000000000001</v>
      </c>
      <c r="E157">
        <v>2.6898</v>
      </c>
      <c r="F157">
        <v>10.124000000000001</v>
      </c>
      <c r="G157">
        <f>F157+E157</f>
        <v>12.813800000000001</v>
      </c>
      <c r="H157">
        <f>E157+D157*(G157-E157)</f>
        <v>13.6044844</v>
      </c>
      <c r="I157" s="15">
        <f>(((F157/100)+1)^(1/365)-1)</f>
        <v>2.6424536593649961E-4</v>
      </c>
      <c r="J157" s="15">
        <f>1+I157</f>
        <v>1.0002642453659365</v>
      </c>
      <c r="K157">
        <f>C157-I157</f>
        <v>-1.1475007697775024E-2</v>
      </c>
      <c r="L157" s="29">
        <f>K157^2</f>
        <v>1.3167580166399605E-4</v>
      </c>
      <c r="O157" s="7">
        <f>C157/$N$3</f>
        <v>-0.24993815244143588</v>
      </c>
      <c r="T157" s="7"/>
    </row>
    <row r="158" spans="1:20" ht="15.75" x14ac:dyDescent="0.25">
      <c r="A158" s="4">
        <v>41739</v>
      </c>
      <c r="B158">
        <v>8.52</v>
      </c>
      <c r="C158">
        <f>(B158-B157)/B157</f>
        <v>-3.401360544217695E-2</v>
      </c>
      <c r="D158">
        <v>1.0852999999999999</v>
      </c>
      <c r="E158">
        <v>2.6474000000000002</v>
      </c>
      <c r="F158">
        <v>10.217499999999999</v>
      </c>
      <c r="G158">
        <f>F158+E158</f>
        <v>12.864899999999999</v>
      </c>
      <c r="H158">
        <f>E158+D158*(G158-E158)</f>
        <v>13.736452749999998</v>
      </c>
      <c r="I158" s="15">
        <f>(((F158/100)+1)^(1/365)-1)</f>
        <v>2.665711410363425E-4</v>
      </c>
      <c r="J158" s="15">
        <f>1+I158</f>
        <v>1.0002665711410363</v>
      </c>
      <c r="K158">
        <f>C158-I158</f>
        <v>-3.4280176583213293E-2</v>
      </c>
      <c r="L158" s="29">
        <f>K158^2</f>
        <v>1.175130506576285E-3</v>
      </c>
      <c r="O158" s="7">
        <f>C158/$N$3</f>
        <v>-0.75831575502640181</v>
      </c>
      <c r="T158" s="7"/>
    </row>
    <row r="159" spans="1:20" ht="15.75" x14ac:dyDescent="0.25">
      <c r="A159" s="4">
        <v>41740</v>
      </c>
      <c r="B159">
        <v>7.7</v>
      </c>
      <c r="C159">
        <f>(B159-B158)/B158</f>
        <v>-9.6244131455398993E-2</v>
      </c>
      <c r="D159">
        <v>1.1063000000000001</v>
      </c>
      <c r="E159">
        <v>2.6246999999999998</v>
      </c>
      <c r="F159">
        <v>10.273</v>
      </c>
      <c r="G159">
        <f>F159+E159</f>
        <v>12.8977</v>
      </c>
      <c r="H159">
        <f>E159+D159*(G159-E159)</f>
        <v>13.989719900000001</v>
      </c>
      <c r="I159" s="15">
        <f>(((F159/100)+1)^(1/365)-1)</f>
        <v>2.6795075091556875E-4</v>
      </c>
      <c r="J159" s="15">
        <f>1+I159</f>
        <v>1.0002679507509156</v>
      </c>
      <c r="K159">
        <f>C159-I159</f>
        <v>-9.6512082206314562E-2</v>
      </c>
      <c r="L159" s="29">
        <f>K159^2</f>
        <v>9.3145820117984199E-3</v>
      </c>
      <c r="O159" s="7">
        <f>C159/$N$3</f>
        <v>-2.1457131716169529</v>
      </c>
      <c r="T159" s="7"/>
    </row>
    <row r="160" spans="1:20" ht="15.75" x14ac:dyDescent="0.25">
      <c r="A160" s="4">
        <v>41743</v>
      </c>
      <c r="B160">
        <v>7.61</v>
      </c>
      <c r="C160">
        <f>(B160-B159)/B159</f>
        <v>-1.168831168831167E-2</v>
      </c>
      <c r="D160">
        <v>1.1089</v>
      </c>
      <c r="E160">
        <v>2.6471999999999998</v>
      </c>
      <c r="F160">
        <v>10.183299999999999</v>
      </c>
      <c r="G160">
        <f>F160+E160</f>
        <v>12.830499999999999</v>
      </c>
      <c r="H160">
        <f>E160+D160*(G160-E160)</f>
        <v>13.939461369999998</v>
      </c>
      <c r="I160" s="15">
        <f>(((F160/100)+1)^(1/365)-1)</f>
        <v>2.65720658021662E-4</v>
      </c>
      <c r="J160" s="15">
        <f>1+I160</f>
        <v>1.0002657206580217</v>
      </c>
      <c r="K160">
        <f>C160-I160</f>
        <v>-1.1954032346333332E-2</v>
      </c>
      <c r="L160" s="29">
        <f>K160^2</f>
        <v>1.4289888933718357E-4</v>
      </c>
      <c r="O160" s="7">
        <f>C160/$N$3</f>
        <v>-0.26058486854543522</v>
      </c>
      <c r="T160" s="7"/>
    </row>
    <row r="161" spans="1:20" ht="15.75" x14ac:dyDescent="0.25">
      <c r="A161" s="4">
        <v>41744</v>
      </c>
      <c r="B161">
        <v>7.25</v>
      </c>
      <c r="C161">
        <f>(B161-B160)/B160</f>
        <v>-4.7306176084099906E-2</v>
      </c>
      <c r="D161">
        <v>1.0982000000000001</v>
      </c>
      <c r="E161">
        <v>2.6282999999999999</v>
      </c>
      <c r="F161">
        <v>10.139099999999999</v>
      </c>
      <c r="G161">
        <f>F161+E161</f>
        <v>12.767399999999999</v>
      </c>
      <c r="H161">
        <f>E161+D161*(G161-E161)</f>
        <v>13.76305962</v>
      </c>
      <c r="I161" s="15">
        <f>(((F161/100)+1)^(1/365)-1)</f>
        <v>2.6462110570069086E-4</v>
      </c>
      <c r="J161" s="15">
        <f>1+I161</f>
        <v>1.0002646211057007</v>
      </c>
      <c r="K161">
        <f>C161-I161</f>
        <v>-4.7570797189800597E-2</v>
      </c>
      <c r="L161" s="29">
        <f>K161^2</f>
        <v>2.2629807452731404E-3</v>
      </c>
      <c r="O161" s="7">
        <f>C161/$N$3</f>
        <v>-1.0546667478580058</v>
      </c>
      <c r="T161" s="7"/>
    </row>
    <row r="162" spans="1:20" ht="15.75" x14ac:dyDescent="0.25">
      <c r="A162" s="4">
        <v>41745</v>
      </c>
      <c r="B162">
        <v>7.26</v>
      </c>
      <c r="C162">
        <f>(B162-B161)/B161</f>
        <v>1.3793103448275568E-3</v>
      </c>
      <c r="D162">
        <v>1.0958000000000001</v>
      </c>
      <c r="E162">
        <v>2.6282000000000001</v>
      </c>
      <c r="F162">
        <v>10.050599999999999</v>
      </c>
      <c r="G162">
        <f>F162+E162</f>
        <v>12.678799999999999</v>
      </c>
      <c r="H162">
        <f>E162+D162*(G162-E162)</f>
        <v>13.64164748</v>
      </c>
      <c r="I162" s="15">
        <f>(((F162/100)+1)^(1/365)-1)</f>
        <v>2.6241819011496581E-4</v>
      </c>
      <c r="J162" s="15">
        <f>1+I162</f>
        <v>1.000262418190115</v>
      </c>
      <c r="K162">
        <f>C162-I162</f>
        <v>1.116892154712591E-3</v>
      </c>
      <c r="L162" s="29">
        <f>K162^2</f>
        <v>1.2474480852585343E-6</v>
      </c>
      <c r="O162" s="7">
        <f>C162/$N$3</f>
        <v>3.075101130727681E-2</v>
      </c>
      <c r="T162" s="7"/>
    </row>
    <row r="163" spans="1:20" ht="15.75" x14ac:dyDescent="0.25">
      <c r="A163" s="4">
        <v>41746</v>
      </c>
      <c r="B163">
        <v>7.5</v>
      </c>
      <c r="C163">
        <f>(B163-B162)/B162</f>
        <v>3.305785123966945E-2</v>
      </c>
      <c r="D163">
        <v>1.0940000000000001</v>
      </c>
      <c r="E163">
        <v>2.7214999999999998</v>
      </c>
      <c r="F163">
        <v>10.0159</v>
      </c>
      <c r="G163">
        <f>F163+E163</f>
        <v>12.737400000000001</v>
      </c>
      <c r="H163">
        <f>E163+D163*(G163-E163)</f>
        <v>13.678894600000003</v>
      </c>
      <c r="I163" s="15">
        <f>(((F163/100)+1)^(1/365)-1)</f>
        <v>2.6155396588678492E-4</v>
      </c>
      <c r="J163" s="15">
        <f>1+I163</f>
        <v>1.0002615539658868</v>
      </c>
      <c r="K163">
        <f>C163-I163</f>
        <v>3.2796297273782665E-2</v>
      </c>
      <c r="L163" s="29">
        <f>K163^2</f>
        <v>1.0755971148703244E-3</v>
      </c>
      <c r="O163" s="7">
        <f>C163/$N$3</f>
        <v>0.73700770901739443</v>
      </c>
      <c r="T163" s="7"/>
    </row>
    <row r="164" spans="1:20" ht="15.75" x14ac:dyDescent="0.25">
      <c r="A164" s="4">
        <v>41750</v>
      </c>
      <c r="B164">
        <v>8.19</v>
      </c>
      <c r="C164">
        <f>(B164-B163)/B163</f>
        <v>9.1999999999999929E-2</v>
      </c>
      <c r="D164">
        <v>1.1039000000000001</v>
      </c>
      <c r="E164">
        <v>2.7151000000000001</v>
      </c>
      <c r="F164">
        <v>9.9885000000000002</v>
      </c>
      <c r="G164">
        <f>F164+E164</f>
        <v>12.7036</v>
      </c>
      <c r="H164">
        <f>E164+D164*(G164-E164)</f>
        <v>13.74140515</v>
      </c>
      <c r="I164" s="15">
        <f>(((F164/100)+1)^(1/365)-1)</f>
        <v>2.608713604264068E-4</v>
      </c>
      <c r="J164" s="15">
        <f>1+I164</f>
        <v>1.0002608713604264</v>
      </c>
      <c r="K164">
        <f>C164-I164</f>
        <v>9.1739128639573522E-2</v>
      </c>
      <c r="L164" s="29">
        <f>K164^2</f>
        <v>8.4160677235482189E-3</v>
      </c>
      <c r="O164" s="7">
        <f>C164/$N$3</f>
        <v>2.0510924541954054</v>
      </c>
      <c r="T164" s="7"/>
    </row>
    <row r="165" spans="1:20" ht="15.75" x14ac:dyDescent="0.25">
      <c r="A165" s="4">
        <v>41751</v>
      </c>
      <c r="B165">
        <v>8.09</v>
      </c>
      <c r="C165">
        <f>(B165-B164)/B164</f>
        <v>-1.2210012210012167E-2</v>
      </c>
      <c r="D165">
        <v>1.1022000000000001</v>
      </c>
      <c r="E165">
        <v>2.7105000000000001</v>
      </c>
      <c r="F165">
        <v>9.9629999999999992</v>
      </c>
      <c r="G165">
        <f>F165+E165</f>
        <v>12.673499999999999</v>
      </c>
      <c r="H165">
        <f>E165+D165*(G165-E165)</f>
        <v>13.6917186</v>
      </c>
      <c r="I165" s="15">
        <f>(((F165/100)+1)^(1/365)-1)</f>
        <v>2.602359365526663E-4</v>
      </c>
      <c r="J165" s="15">
        <f>1+I165</f>
        <v>1.0002602359365527</v>
      </c>
      <c r="K165">
        <f>C165-I165</f>
        <v>-1.2470248146564833E-2</v>
      </c>
      <c r="L165" s="29">
        <f>K165^2</f>
        <v>1.5550708883690364E-4</v>
      </c>
      <c r="O165" s="7">
        <f>C165/$N$3</f>
        <v>-0.27221591206075801</v>
      </c>
      <c r="T165" s="7"/>
    </row>
    <row r="166" spans="1:20" ht="15.75" x14ac:dyDescent="0.25">
      <c r="A166" s="4">
        <v>41752</v>
      </c>
      <c r="B166">
        <v>8.15</v>
      </c>
      <c r="C166">
        <f>(B166-B165)/B165</f>
        <v>7.4165636588381335E-3</v>
      </c>
      <c r="D166">
        <v>1.101</v>
      </c>
      <c r="E166">
        <v>2.6987000000000001</v>
      </c>
      <c r="F166">
        <v>9.9763000000000002</v>
      </c>
      <c r="G166">
        <f>F166+E166</f>
        <v>12.675000000000001</v>
      </c>
      <c r="H166">
        <f>E166+D166*(G166-E166)</f>
        <v>13.6826063</v>
      </c>
      <c r="I166" s="15">
        <f>(((F166/100)+1)^(1/365)-1)</f>
        <v>2.6056737204260827E-4</v>
      </c>
      <c r="J166" s="15">
        <f>1+I166</f>
        <v>1.0002605673720426</v>
      </c>
      <c r="K166">
        <f>C166-I166</f>
        <v>7.1559962867955252E-3</v>
      </c>
      <c r="L166" s="29">
        <f>K166^2</f>
        <v>5.1208282856631348E-5</v>
      </c>
      <c r="O166" s="7">
        <f>C166/$N$3</f>
        <v>0.16534845387720407</v>
      </c>
      <c r="T166" s="7"/>
    </row>
    <row r="167" spans="1:20" ht="15.75" x14ac:dyDescent="0.25">
      <c r="A167" s="4">
        <v>41753</v>
      </c>
      <c r="B167">
        <v>8.15</v>
      </c>
      <c r="C167">
        <f>(B167-B166)/B166</f>
        <v>0</v>
      </c>
      <c r="D167">
        <v>1.0977999999999999</v>
      </c>
      <c r="E167">
        <v>2.6804999999999999</v>
      </c>
      <c r="F167">
        <v>9.9626000000000001</v>
      </c>
      <c r="G167">
        <f>F167+E167</f>
        <v>12.6431</v>
      </c>
      <c r="H167">
        <f>E167+D167*(G167-E167)</f>
        <v>13.617442279999999</v>
      </c>
      <c r="I167" s="15">
        <f>(((F167/100)+1)^(1/365)-1)</f>
        <v>2.6022596794872399E-4</v>
      </c>
      <c r="J167" s="15">
        <f>1+I167</f>
        <v>1.0002602259679487</v>
      </c>
      <c r="K167">
        <f>C167-I167</f>
        <v>-2.6022596794872399E-4</v>
      </c>
      <c r="L167" s="29">
        <f>K167^2</f>
        <v>6.7717554394850319E-8</v>
      </c>
      <c r="O167" s="7">
        <f>C167/$N$3</f>
        <v>0</v>
      </c>
      <c r="T167" s="7"/>
    </row>
    <row r="168" spans="1:20" ht="15.75" x14ac:dyDescent="0.25">
      <c r="A168" s="4">
        <v>41754</v>
      </c>
      <c r="B168">
        <v>7.98</v>
      </c>
      <c r="C168">
        <f>(B168-B167)/B167</f>
        <v>-2.0858895705521463E-2</v>
      </c>
      <c r="D168">
        <v>1.0815999999999999</v>
      </c>
      <c r="E168">
        <v>2.6623000000000001</v>
      </c>
      <c r="F168">
        <v>9.9741</v>
      </c>
      <c r="G168">
        <f>F168+E168</f>
        <v>12.6364</v>
      </c>
      <c r="H168">
        <f>E168+D168*(G168-E168)</f>
        <v>13.450286559999999</v>
      </c>
      <c r="I168" s="15">
        <f>(((F168/100)+1)^(1/365)-1)</f>
        <v>2.6051255088610503E-4</v>
      </c>
      <c r="J168" s="15">
        <f>1+I168</f>
        <v>1.0002605125508861</v>
      </c>
      <c r="K168">
        <f>C168-I168</f>
        <v>-2.1119408256407568E-2</v>
      </c>
      <c r="L168" s="29">
        <f>K168^2</f>
        <v>4.4602940510081614E-4</v>
      </c>
      <c r="O168" s="7">
        <f>C168/$N$3</f>
        <v>-0.4650382998309136</v>
      </c>
      <c r="T168" s="7"/>
    </row>
    <row r="169" spans="1:20" ht="15.75" x14ac:dyDescent="0.25">
      <c r="A169" s="4">
        <v>41757</v>
      </c>
      <c r="B169">
        <v>8.6999999999999993</v>
      </c>
      <c r="C169">
        <f>(B169-B168)/B168</f>
        <v>9.0225563909774292E-2</v>
      </c>
      <c r="D169">
        <v>1.0844</v>
      </c>
      <c r="E169">
        <v>2.7004000000000001</v>
      </c>
      <c r="F169">
        <v>9.9176000000000002</v>
      </c>
      <c r="G169">
        <f>F169+E169</f>
        <v>12.618</v>
      </c>
      <c r="H169">
        <f>E169+D169*(G169-E169)</f>
        <v>13.455045440000001</v>
      </c>
      <c r="I169" s="15">
        <f>(((F169/100)+1)^(1/365)-1)</f>
        <v>2.5910426907405082E-4</v>
      </c>
      <c r="J169" s="15">
        <f>1+I169</f>
        <v>1.0002591042690741</v>
      </c>
      <c r="K169">
        <f>C169-I169</f>
        <v>8.9966459640700241E-2</v>
      </c>
      <c r="L169" s="29">
        <f>K169^2</f>
        <v>8.093963860281746E-3</v>
      </c>
      <c r="O169" s="7">
        <f>C169/$N$3</f>
        <v>2.0115323185963421</v>
      </c>
      <c r="T169" s="7"/>
    </row>
    <row r="170" spans="1:20" ht="15.75" x14ac:dyDescent="0.25">
      <c r="A170" s="4">
        <v>41758</v>
      </c>
      <c r="B170">
        <v>8.82</v>
      </c>
      <c r="C170">
        <f>(B170-B169)/B169</f>
        <v>1.3793103448275978E-2</v>
      </c>
      <c r="D170">
        <v>1.0860000000000001</v>
      </c>
      <c r="E170">
        <v>2.6913</v>
      </c>
      <c r="F170">
        <v>9.5450999999999997</v>
      </c>
      <c r="G170">
        <f>F170+E170</f>
        <v>12.2364</v>
      </c>
      <c r="H170">
        <f>E170+D170*(G170-E170)</f>
        <v>13.0572786</v>
      </c>
      <c r="I170" s="15">
        <f>(((F170/100)+1)^(1/365)-1)</f>
        <v>2.4980147085962301E-4</v>
      </c>
      <c r="J170" s="15">
        <f>1+I170</f>
        <v>1.0002498014708596</v>
      </c>
      <c r="K170">
        <f>C170-I170</f>
        <v>1.3543301977416355E-2</v>
      </c>
      <c r="L170" s="29">
        <f>K170^2</f>
        <v>1.8342102845148974E-4</v>
      </c>
      <c r="O170" s="7">
        <f>C170/$N$3</f>
        <v>0.30751011307277726</v>
      </c>
      <c r="T170" s="7"/>
    </row>
    <row r="171" spans="1:20" ht="15.75" x14ac:dyDescent="0.25">
      <c r="A171" s="4">
        <v>41759</v>
      </c>
      <c r="B171">
        <v>8.52</v>
      </c>
      <c r="C171">
        <f>(B171-B170)/B170</f>
        <v>-3.401360544217695E-2</v>
      </c>
      <c r="D171">
        <v>1.0831999999999999</v>
      </c>
      <c r="E171">
        <v>2.6459000000000001</v>
      </c>
      <c r="F171">
        <v>9.3084000000000007</v>
      </c>
      <c r="G171">
        <f>F171+E171</f>
        <v>11.9543</v>
      </c>
      <c r="H171">
        <f>E171+D171*(G171-E171)</f>
        <v>12.728758879999997</v>
      </c>
      <c r="I171" s="15">
        <f>(((F171/100)+1)^(1/365)-1)</f>
        <v>2.4387372946099717E-4</v>
      </c>
      <c r="J171" s="15">
        <f>1+I171</f>
        <v>1.000243873729461</v>
      </c>
      <c r="K171">
        <f>C171-I171</f>
        <v>-3.4257479171637947E-2</v>
      </c>
      <c r="L171" s="29">
        <f>K171^2</f>
        <v>1.1735748791952079E-3</v>
      </c>
      <c r="O171" s="7">
        <f>C171/$N$3</f>
        <v>-0.75831575502640181</v>
      </c>
      <c r="T171" s="7"/>
    </row>
    <row r="172" spans="1:20" ht="15.75" x14ac:dyDescent="0.25">
      <c r="A172" s="4">
        <v>41760</v>
      </c>
      <c r="B172">
        <v>8.44</v>
      </c>
      <c r="C172">
        <f>(B172-B171)/B171</f>
        <v>-9.3896713615023563E-3</v>
      </c>
      <c r="D172">
        <v>1.0858000000000001</v>
      </c>
      <c r="E172">
        <v>2.6132999999999997</v>
      </c>
      <c r="F172">
        <v>9.3533000000000008</v>
      </c>
      <c r="G172">
        <f>F172+E172</f>
        <v>11.9666</v>
      </c>
      <c r="H172">
        <f>E172+D172*(G172-E172)</f>
        <v>12.769113140000002</v>
      </c>
      <c r="I172" s="15">
        <f>(((F172/100)+1)^(1/365)-1)</f>
        <v>2.4499915535303174E-4</v>
      </c>
      <c r="J172" s="15">
        <f>1+I172</f>
        <v>1.000244999155353</v>
      </c>
      <c r="K172">
        <f>C172-I172</f>
        <v>-9.634670516855388E-3</v>
      </c>
      <c r="L172" s="29">
        <f>K172^2</f>
        <v>9.2826875968362471E-5</v>
      </c>
      <c r="O172" s="7">
        <f>C172/$N$3</f>
        <v>-0.2093378704016543</v>
      </c>
      <c r="T172" s="7"/>
    </row>
    <row r="173" spans="1:20" ht="15.75" x14ac:dyDescent="0.25">
      <c r="A173" s="4">
        <v>41761</v>
      </c>
      <c r="B173">
        <v>8.58</v>
      </c>
      <c r="C173">
        <f>(B173-B172)/B172</f>
        <v>1.6587677725118551E-2</v>
      </c>
      <c r="D173">
        <v>1.0838000000000001</v>
      </c>
      <c r="E173">
        <v>2.5842999999999998</v>
      </c>
      <c r="F173">
        <v>9.6919000000000004</v>
      </c>
      <c r="G173">
        <f>F173+E173</f>
        <v>12.276199999999999</v>
      </c>
      <c r="H173">
        <f>E173+D173*(G173-E173)</f>
        <v>13.088381220000002</v>
      </c>
      <c r="I173" s="15">
        <f>(((F173/100)+1)^(1/365)-1)</f>
        <v>2.5347140838904991E-4</v>
      </c>
      <c r="J173" s="15">
        <f>1+I173</f>
        <v>1.000253471408389</v>
      </c>
      <c r="K173">
        <f>C173-I173</f>
        <v>1.6334206316729501E-2</v>
      </c>
      <c r="L173" s="29">
        <f>K173^2</f>
        <v>2.6680629599748593E-4</v>
      </c>
      <c r="O173" s="7">
        <f>C173/$N$3</f>
        <v>0.36981370233278144</v>
      </c>
      <c r="T173" s="7"/>
    </row>
    <row r="174" spans="1:20" ht="15.75" x14ac:dyDescent="0.25">
      <c r="A174" s="4">
        <v>41764</v>
      </c>
      <c r="B174">
        <v>8.5</v>
      </c>
      <c r="C174">
        <f>(B174-B173)/B173</f>
        <v>-9.3240093240093327E-3</v>
      </c>
      <c r="D174">
        <v>1.0732999999999999</v>
      </c>
      <c r="E174">
        <v>2.6067999999999998</v>
      </c>
      <c r="F174">
        <v>9.8488000000000007</v>
      </c>
      <c r="G174">
        <f>F174+E174</f>
        <v>12.4556</v>
      </c>
      <c r="H174">
        <f>E174+D174*(G174-E174)</f>
        <v>13.17751704</v>
      </c>
      <c r="I174" s="15">
        <f>(((F174/100)+1)^(1/365)-1)</f>
        <v>2.5738843048817017E-4</v>
      </c>
      <c r="J174" s="15">
        <f>1+I174</f>
        <v>1.0002573884304882</v>
      </c>
      <c r="K174">
        <f>C174-I174</f>
        <v>-9.5813977544975028E-3</v>
      </c>
      <c r="L174" s="29">
        <f>K174^2</f>
        <v>9.1803182929889784E-5</v>
      </c>
      <c r="O174" s="7">
        <f>C174/$N$3</f>
        <v>-0.20787396921003434</v>
      </c>
      <c r="T174" s="7"/>
    </row>
    <row r="175" spans="1:20" ht="15.75" x14ac:dyDescent="0.25">
      <c r="A175" s="4">
        <v>41765</v>
      </c>
      <c r="B175">
        <v>8.09</v>
      </c>
      <c r="C175">
        <f>(B175-B174)/B174</f>
        <v>-4.8235294117647078E-2</v>
      </c>
      <c r="D175">
        <v>1.0852999999999999</v>
      </c>
      <c r="E175">
        <v>2.5914000000000001</v>
      </c>
      <c r="F175">
        <v>9.8866999999999994</v>
      </c>
      <c r="G175">
        <f>F175+E175</f>
        <v>12.4781</v>
      </c>
      <c r="H175">
        <f>E175+D175*(G175-E175)</f>
        <v>13.321435509999999</v>
      </c>
      <c r="I175" s="15">
        <f>(((F175/100)+1)^(1/365)-1)</f>
        <v>2.5833377061412754E-4</v>
      </c>
      <c r="J175" s="15">
        <f>1+I175</f>
        <v>1.0002583337706141</v>
      </c>
      <c r="K175">
        <f>C175-I175</f>
        <v>-4.8493627888261205E-2</v>
      </c>
      <c r="L175" s="29">
        <f>K175^2</f>
        <v>2.3516319457651449E-3</v>
      </c>
      <c r="O175" s="7">
        <f>C175/$N$3</f>
        <v>-1.075380954245674</v>
      </c>
      <c r="T175" s="7"/>
    </row>
    <row r="176" spans="1:20" ht="15.75" x14ac:dyDescent="0.25">
      <c r="A176" s="4">
        <v>41766</v>
      </c>
      <c r="B176">
        <v>8.7200000000000006</v>
      </c>
      <c r="C176">
        <f>(B176-B175)/B175</f>
        <v>7.7873918417799851E-2</v>
      </c>
      <c r="D176">
        <v>1.0980000000000001</v>
      </c>
      <c r="E176">
        <v>2.5878000000000001</v>
      </c>
      <c r="F176">
        <v>9.8685000000000009</v>
      </c>
      <c r="G176">
        <f>F176+E176</f>
        <v>12.456300000000001</v>
      </c>
      <c r="H176">
        <f>E176+D176*(G176-E176)</f>
        <v>13.423413000000002</v>
      </c>
      <c r="I176" s="15">
        <f>(((F176/100)+1)^(1/365)-1)</f>
        <v>2.5787984839698019E-4</v>
      </c>
      <c r="J176" s="15">
        <f>1+I176</f>
        <v>1.000257879848397</v>
      </c>
      <c r="K176">
        <f>C176-I176</f>
        <v>7.761603856940287E-2</v>
      </c>
      <c r="L176" s="29">
        <f>K176^2</f>
        <v>6.0242494432070342E-3</v>
      </c>
      <c r="O176" s="7">
        <f>C176/$N$3</f>
        <v>1.7361587657106303</v>
      </c>
      <c r="T176" s="7"/>
    </row>
    <row r="177" spans="1:20" ht="15.75" x14ac:dyDescent="0.25">
      <c r="A177" s="4">
        <v>41767</v>
      </c>
      <c r="B177">
        <v>8.5500000000000007</v>
      </c>
      <c r="C177">
        <f>(B177-B176)/B176</f>
        <v>-1.9495412844036688E-2</v>
      </c>
      <c r="D177">
        <v>1.0985</v>
      </c>
      <c r="E177">
        <v>2.6160999999999999</v>
      </c>
      <c r="F177">
        <v>9.8758999999999997</v>
      </c>
      <c r="G177">
        <f>F177+E177</f>
        <v>12.491999999999999</v>
      </c>
      <c r="H177">
        <f>E177+D177*(G177-E177)</f>
        <v>13.464776149999999</v>
      </c>
      <c r="I177" s="15">
        <f>(((F177/100)+1)^(1/365)-1)</f>
        <v>2.5806441922315848E-4</v>
      </c>
      <c r="J177" s="15">
        <f>1+I177</f>
        <v>1.0002580644192232</v>
      </c>
      <c r="K177">
        <f>C177-I177</f>
        <v>-1.9753477263259846E-2</v>
      </c>
      <c r="L177" s="29">
        <f>K177^2</f>
        <v>3.9019986399012373E-4</v>
      </c>
      <c r="O177" s="7">
        <f>C177/$N$3</f>
        <v>-0.43464015408508549</v>
      </c>
      <c r="T177" s="7"/>
    </row>
    <row r="178" spans="1:20" ht="15.75" x14ac:dyDescent="0.25">
      <c r="A178" s="4">
        <v>41768</v>
      </c>
      <c r="B178">
        <v>8.8000000000000007</v>
      </c>
      <c r="C178">
        <f>(B178-B177)/B177</f>
        <v>2.9239766081871343E-2</v>
      </c>
      <c r="D178">
        <v>1.1056999999999999</v>
      </c>
      <c r="E178">
        <v>2.6233</v>
      </c>
      <c r="F178">
        <v>9.8587000000000007</v>
      </c>
      <c r="G178">
        <f>F178+E178</f>
        <v>12.482000000000001</v>
      </c>
      <c r="H178">
        <f>E178+D178*(G178-E178)</f>
        <v>13.52406459</v>
      </c>
      <c r="I178" s="15">
        <f>(((F178/100)+1)^(1/365)-1)</f>
        <v>2.5763539768086652E-4</v>
      </c>
      <c r="J178" s="15">
        <f>1+I178</f>
        <v>1.0002576353976809</v>
      </c>
      <c r="K178">
        <f>C178-I178</f>
        <v>2.8982130684190477E-2</v>
      </c>
      <c r="L178" s="29">
        <f>K178^2</f>
        <v>8.3996389899549512E-4</v>
      </c>
      <c r="O178" s="7">
        <f>C178/$N$3</f>
        <v>0.65188547361918603</v>
      </c>
      <c r="T178" s="7"/>
    </row>
    <row r="179" spans="1:20" ht="15.75" x14ac:dyDescent="0.25">
      <c r="A179" s="4">
        <v>41771</v>
      </c>
      <c r="B179">
        <v>9.18</v>
      </c>
      <c r="C179">
        <f>(B179-B178)/B178</f>
        <v>4.3181818181818064E-2</v>
      </c>
      <c r="D179">
        <v>1.1163000000000001</v>
      </c>
      <c r="E179">
        <v>2.6611000000000002</v>
      </c>
      <c r="F179">
        <v>9.7775999999999996</v>
      </c>
      <c r="G179">
        <f>F179+E179</f>
        <v>12.438700000000001</v>
      </c>
      <c r="H179">
        <f>E179+D179*(G179-E179)</f>
        <v>13.575834880000002</v>
      </c>
      <c r="I179" s="15">
        <f>(((F179/100)+1)^(1/365)-1)</f>
        <v>2.5561160825660068E-4</v>
      </c>
      <c r="J179" s="15">
        <f>1+I179</f>
        <v>1.0002556116082566</v>
      </c>
      <c r="K179">
        <f>C179-I179</f>
        <v>4.2926206573561464E-2</v>
      </c>
      <c r="L179" s="29">
        <f>K179^2</f>
        <v>1.8426592107960713E-3</v>
      </c>
      <c r="O179" s="7">
        <f>C179/$N$3</f>
        <v>0.962716319903968</v>
      </c>
      <c r="T179" s="7"/>
    </row>
    <row r="180" spans="1:20" ht="15.75" x14ac:dyDescent="0.25">
      <c r="A180" s="4">
        <v>41772</v>
      </c>
      <c r="B180">
        <v>9.09</v>
      </c>
      <c r="C180">
        <f>(B180-B179)/B179</f>
        <v>-9.8039215686274352E-3</v>
      </c>
      <c r="D180">
        <v>1.1164000000000001</v>
      </c>
      <c r="E180">
        <v>2.6089000000000002</v>
      </c>
      <c r="F180">
        <v>9.7623999999999995</v>
      </c>
      <c r="G180">
        <f>F180+E180</f>
        <v>12.3713</v>
      </c>
      <c r="H180">
        <f>E180+D180*(G180-E180)</f>
        <v>13.507643359999999</v>
      </c>
      <c r="I180" s="15">
        <f>(((F180/100)+1)^(1/365)-1)</f>
        <v>2.5523213779643505E-4</v>
      </c>
      <c r="J180" s="15">
        <f>1+I180</f>
        <v>1.0002552321377964</v>
      </c>
      <c r="K180">
        <f>C180-I180</f>
        <v>-1.005915370642387E-2</v>
      </c>
      <c r="L180" s="29">
        <f>K180^2</f>
        <v>1.0118657328946109E-4</v>
      </c>
      <c r="O180" s="7">
        <f>C180/$N$3</f>
        <v>-0.21857336468407967</v>
      </c>
      <c r="T180" s="7"/>
    </row>
    <row r="181" spans="1:20" ht="15.75" x14ac:dyDescent="0.25">
      <c r="A181" s="4">
        <v>41773</v>
      </c>
      <c r="B181">
        <v>8.61</v>
      </c>
      <c r="C181">
        <f>(B181-B180)/B180</f>
        <v>-5.2805280528052854E-2</v>
      </c>
      <c r="D181">
        <v>1.1248</v>
      </c>
      <c r="E181">
        <v>2.5427</v>
      </c>
      <c r="F181">
        <v>9.7862000000000009</v>
      </c>
      <c r="G181">
        <f>F181+E181</f>
        <v>12.328900000000001</v>
      </c>
      <c r="H181">
        <f>E181+D181*(G181-E181)</f>
        <v>13.550217760000001</v>
      </c>
      <c r="I181" s="15">
        <f>(((F181/100)+1)^(1/365)-1)</f>
        <v>2.5582628543951991E-4</v>
      </c>
      <c r="J181" s="15">
        <f>1+I181</f>
        <v>1.0002558262854395</v>
      </c>
      <c r="K181">
        <f>C181-I181</f>
        <v>-5.3061106813492374E-2</v>
      </c>
      <c r="L181" s="29">
        <f>K181^2</f>
        <v>2.8154810562728469E-3</v>
      </c>
      <c r="O181" s="7">
        <f>C181/$N$3</f>
        <v>-1.1772664394865311</v>
      </c>
      <c r="T181" s="7"/>
    </row>
    <row r="182" spans="1:20" ht="15.75" x14ac:dyDescent="0.25">
      <c r="A182" s="4">
        <v>41774</v>
      </c>
      <c r="B182">
        <v>8.3699999999999992</v>
      </c>
      <c r="C182">
        <f>(B182-B181)/B181</f>
        <v>-2.7874564459930341E-2</v>
      </c>
      <c r="D182">
        <v>1.1305000000000001</v>
      </c>
      <c r="E182">
        <v>2.4893000000000001</v>
      </c>
      <c r="F182">
        <v>9.8358000000000008</v>
      </c>
      <c r="G182">
        <f>F182+E182</f>
        <v>12.325100000000001</v>
      </c>
      <c r="H182">
        <f>E182+D182*(G182-E182)</f>
        <v>13.608671900000001</v>
      </c>
      <c r="I182" s="15">
        <f>(((F182/100)+1)^(1/365)-1)</f>
        <v>2.5706409642101136E-4</v>
      </c>
      <c r="J182" s="15">
        <f>1+I182</f>
        <v>1.000257064096421</v>
      </c>
      <c r="K182">
        <f>C182-I182</f>
        <v>-2.8131628556351353E-2</v>
      </c>
      <c r="L182" s="29">
        <f>K182^2</f>
        <v>7.9138852523252291E-4</v>
      </c>
      <c r="O182" s="7">
        <f>C182/$N$3</f>
        <v>-0.62144900899724553</v>
      </c>
      <c r="T182" s="7"/>
    </row>
    <row r="183" spans="1:20" ht="15.75" x14ac:dyDescent="0.25">
      <c r="A183" s="4">
        <v>41775</v>
      </c>
      <c r="B183">
        <v>9.73</v>
      </c>
      <c r="C183">
        <f>(B183-B182)/B182</f>
        <v>0.16248506571087232</v>
      </c>
      <c r="D183">
        <v>1.1136999999999999</v>
      </c>
      <c r="E183">
        <v>2.5230999999999999</v>
      </c>
      <c r="F183">
        <v>9.8193999999999999</v>
      </c>
      <c r="G183">
        <f>F183+E183</f>
        <v>12.342499999999999</v>
      </c>
      <c r="H183">
        <f>E183+D183*(G183-E183)</f>
        <v>13.458965779999998</v>
      </c>
      <c r="I183" s="15">
        <f>(((F183/100)+1)^(1/365)-1)</f>
        <v>2.5665488190651509E-4</v>
      </c>
      <c r="J183" s="15">
        <f>1+I183</f>
        <v>1.0002566548819065</v>
      </c>
      <c r="K183">
        <f>C183-I183</f>
        <v>0.1622284108289658</v>
      </c>
      <c r="L183" s="29">
        <f>K183^2</f>
        <v>2.6318057280091709E-2</v>
      </c>
      <c r="O183" s="7">
        <f>C183/$N$3</f>
        <v>3.6225205673805982</v>
      </c>
      <c r="T183" s="7"/>
    </row>
    <row r="184" spans="1:20" ht="15.75" x14ac:dyDescent="0.25">
      <c r="A184" s="4">
        <v>41778</v>
      </c>
      <c r="B184">
        <v>9.36</v>
      </c>
      <c r="C184">
        <f>(B184-B183)/B183</f>
        <v>-3.8026721479958989E-2</v>
      </c>
      <c r="D184">
        <v>1.1107</v>
      </c>
      <c r="E184">
        <v>2.5445000000000002</v>
      </c>
      <c r="F184">
        <v>9.8154000000000003</v>
      </c>
      <c r="G184">
        <f>F184+E184</f>
        <v>12.3599</v>
      </c>
      <c r="H184">
        <f>E184+D184*(G184-E184)</f>
        <v>13.446464779999999</v>
      </c>
      <c r="I184" s="15">
        <f>(((F184/100)+1)^(1/365)-1)</f>
        <v>2.565550642437131E-4</v>
      </c>
      <c r="J184" s="15">
        <f>1+I184</f>
        <v>1.0002565550642437</v>
      </c>
      <c r="K184">
        <f>C184-I184</f>
        <v>-3.8283276544202702E-2</v>
      </c>
      <c r="L184" s="29">
        <f>K184^2</f>
        <v>1.4656092629599007E-3</v>
      </c>
      <c r="O184" s="7">
        <f>C184/$N$3</f>
        <v>-0.84778610310145952</v>
      </c>
      <c r="T184" s="7"/>
    </row>
    <row r="185" spans="1:20" ht="15.75" x14ac:dyDescent="0.25">
      <c r="A185" s="4">
        <v>41779</v>
      </c>
      <c r="B185">
        <v>8.93</v>
      </c>
      <c r="C185">
        <f>(B185-B184)/B184</f>
        <v>-4.5940170940170916E-2</v>
      </c>
      <c r="D185">
        <v>1.1200000000000001</v>
      </c>
      <c r="E185">
        <v>2.5106000000000002</v>
      </c>
      <c r="F185">
        <v>9.8427000000000007</v>
      </c>
      <c r="G185">
        <f>F185+E185</f>
        <v>12.353300000000001</v>
      </c>
      <c r="H185">
        <f>E185+D185*(G185-E185)</f>
        <v>13.534424000000001</v>
      </c>
      <c r="I185" s="15">
        <f>(((F185/100)+1)^(1/365)-1)</f>
        <v>2.5723624773132947E-4</v>
      </c>
      <c r="J185" s="15">
        <f>1+I185</f>
        <v>1.0002572362477313</v>
      </c>
      <c r="K185">
        <f>C185-I185</f>
        <v>-4.6197407187902245E-2</v>
      </c>
      <c r="L185" s="29">
        <f>K185^2</f>
        <v>2.1342004308848419E-3</v>
      </c>
      <c r="O185" s="7">
        <f>C185/$N$3</f>
        <v>-1.0242123691286051</v>
      </c>
      <c r="T185" s="7"/>
    </row>
    <row r="186" spans="1:20" ht="15.75" x14ac:dyDescent="0.25">
      <c r="A186" s="4">
        <v>41780</v>
      </c>
      <c r="B186">
        <v>8.6</v>
      </c>
      <c r="C186">
        <f>(B186-B185)/B185</f>
        <v>-3.6954087346024643E-2</v>
      </c>
      <c r="D186">
        <v>1.1086</v>
      </c>
      <c r="E186">
        <v>2.532</v>
      </c>
      <c r="F186">
        <v>9.8084000000000007</v>
      </c>
      <c r="G186">
        <f>F186+E186</f>
        <v>12.340400000000001</v>
      </c>
      <c r="H186">
        <f>E186+D186*(G186-E186)</f>
        <v>13.405592240000001</v>
      </c>
      <c r="I186" s="15">
        <f>(((F186/100)+1)^(1/365)-1)</f>
        <v>2.5638037460828933E-4</v>
      </c>
      <c r="J186" s="15">
        <f>1+I186</f>
        <v>1.0002563803746083</v>
      </c>
      <c r="K186">
        <f>C186-I186</f>
        <v>-3.7210467720632932E-2</v>
      </c>
      <c r="L186" s="29">
        <f>K186^2</f>
        <v>1.3846189079882653E-3</v>
      </c>
      <c r="O186" s="7">
        <f>C186/$N$3</f>
        <v>-0.82387227942509911</v>
      </c>
      <c r="T186" s="7"/>
    </row>
    <row r="187" spans="1:20" ht="15.75" x14ac:dyDescent="0.25">
      <c r="A187" s="4">
        <v>41781</v>
      </c>
      <c r="B187">
        <v>8.8800000000000008</v>
      </c>
      <c r="C187">
        <f>(B187-B186)/B186</f>
        <v>3.2558139534883852E-2</v>
      </c>
      <c r="D187">
        <v>1.1104000000000001</v>
      </c>
      <c r="E187">
        <v>2.5499000000000001</v>
      </c>
      <c r="F187">
        <v>9.7951999999999995</v>
      </c>
      <c r="G187">
        <f>F187+E187</f>
        <v>12.345099999999999</v>
      </c>
      <c r="H187">
        <f>E187+D187*(G187-E187)</f>
        <v>13.426490079999997</v>
      </c>
      <c r="I187" s="15">
        <f>(((F187/100)+1)^(1/365)-1)</f>
        <v>2.5605092964942067E-4</v>
      </c>
      <c r="J187" s="15">
        <f>1+I187</f>
        <v>1.0002560509296494</v>
      </c>
      <c r="K187">
        <f>C187-I187</f>
        <v>3.2302088605234432E-2</v>
      </c>
      <c r="L187" s="29">
        <f>K187^2</f>
        <v>1.0434249282604161E-3</v>
      </c>
      <c r="O187" s="7">
        <f>C187/$N$3</f>
        <v>0.72586689481131983</v>
      </c>
      <c r="T187" s="7"/>
    </row>
    <row r="188" spans="1:20" ht="15.75" x14ac:dyDescent="0.25">
      <c r="A188" s="4">
        <v>41782</v>
      </c>
      <c r="B188">
        <v>9.01</v>
      </c>
      <c r="C188">
        <f>(B188-B187)/B187</f>
        <v>1.4639639639639527E-2</v>
      </c>
      <c r="D188">
        <v>1.1109</v>
      </c>
      <c r="E188">
        <v>2.532</v>
      </c>
      <c r="F188">
        <v>9.7696000000000005</v>
      </c>
      <c r="G188">
        <f>F188+E188</f>
        <v>12.301600000000001</v>
      </c>
      <c r="H188">
        <f>E188+D188*(G188-E188)</f>
        <v>13.385048640000001</v>
      </c>
      <c r="I188" s="15">
        <f>(((F188/100)+1)^(1/365)-1)</f>
        <v>2.5541189349387317E-4</v>
      </c>
      <c r="J188" s="15">
        <f>1+I188</f>
        <v>1.0002554118934939</v>
      </c>
      <c r="K188">
        <f>C188-I188</f>
        <v>1.4384227746145653E-2</v>
      </c>
      <c r="L188" s="29">
        <f>K188^2</f>
        <v>2.0690600785298646E-4</v>
      </c>
      <c r="O188" s="7">
        <f>C188/$N$3</f>
        <v>0.32638319996744131</v>
      </c>
      <c r="T188" s="7"/>
    </row>
    <row r="189" spans="1:20" ht="15.75" x14ac:dyDescent="0.25">
      <c r="A189" s="4">
        <v>41786</v>
      </c>
      <c r="B189">
        <v>8.85</v>
      </c>
      <c r="C189">
        <f>(B189-B188)/B188</f>
        <v>-1.7758046614872382E-2</v>
      </c>
      <c r="D189">
        <v>1.1147</v>
      </c>
      <c r="E189">
        <v>2.5141999999999998</v>
      </c>
      <c r="F189">
        <v>9.7307000000000006</v>
      </c>
      <c r="G189">
        <f>F189+E189</f>
        <v>12.244900000000001</v>
      </c>
      <c r="H189">
        <f>E189+D189*(G189-E189)</f>
        <v>13.361011290000004</v>
      </c>
      <c r="I189" s="15">
        <f>(((F189/100)+1)^(1/365)-1)</f>
        <v>2.5444057352363991E-4</v>
      </c>
      <c r="J189" s="15">
        <f>1+I189</f>
        <v>1.0002544405735236</v>
      </c>
      <c r="K189">
        <f>C189-I189</f>
        <v>-1.8012487188396022E-2</v>
      </c>
      <c r="L189" s="29">
        <f>K189^2</f>
        <v>3.244496947121308E-4</v>
      </c>
      <c r="O189" s="7">
        <f>C189/$N$3</f>
        <v>-0.39590647188059813</v>
      </c>
      <c r="T189" s="7"/>
    </row>
    <row r="190" spans="1:20" ht="15.75" x14ac:dyDescent="0.25">
      <c r="A190" s="4">
        <v>41787</v>
      </c>
      <c r="B190">
        <v>8.7799999999999994</v>
      </c>
      <c r="C190">
        <f>(B190-B189)/B189</f>
        <v>-7.9096045197740439E-3</v>
      </c>
      <c r="D190">
        <v>1.115</v>
      </c>
      <c r="E190">
        <v>2.4430999999999998</v>
      </c>
      <c r="F190">
        <v>9.7265999999999995</v>
      </c>
      <c r="G190">
        <f>F190+E190</f>
        <v>12.169699999999999</v>
      </c>
      <c r="H190">
        <f>E190+D190*(G190-E190)</f>
        <v>13.288258999999998</v>
      </c>
      <c r="I190" s="15">
        <f>(((F190/100)+1)^(1/365)-1)</f>
        <v>2.5433817789366486E-4</v>
      </c>
      <c r="J190" s="15">
        <f>1+I190</f>
        <v>1.0002543381778937</v>
      </c>
      <c r="K190">
        <f>C190-I190</f>
        <v>-8.1639426976677087E-3</v>
      </c>
      <c r="L190" s="29">
        <f>K190^2</f>
        <v>6.6649960370801904E-5</v>
      </c>
      <c r="O190" s="7">
        <f>C190/$N$3</f>
        <v>-0.1763405450671568</v>
      </c>
      <c r="T190" s="7"/>
    </row>
    <row r="191" spans="1:20" ht="15.75" x14ac:dyDescent="0.25">
      <c r="A191" s="4">
        <v>41788</v>
      </c>
      <c r="B191">
        <v>9.0299999999999994</v>
      </c>
      <c r="C191">
        <f>(B191-B190)/B190</f>
        <v>2.8473804100227793E-2</v>
      </c>
      <c r="D191">
        <v>1.119</v>
      </c>
      <c r="E191">
        <v>2.4643999999999999</v>
      </c>
      <c r="F191">
        <v>9.6989000000000001</v>
      </c>
      <c r="G191">
        <f>F191+E191</f>
        <v>12.1633</v>
      </c>
      <c r="H191">
        <f>E191+D191*(G191-E191)</f>
        <v>13.3174691</v>
      </c>
      <c r="I191" s="15">
        <f>(((F191/100)+1)^(1/365)-1)</f>
        <v>2.5364628304158643E-4</v>
      </c>
      <c r="J191" s="15">
        <f>1+I191</f>
        <v>1.0002536462830416</v>
      </c>
      <c r="K191">
        <f>C191-I191</f>
        <v>2.8220157817186207E-2</v>
      </c>
      <c r="L191" s="29">
        <f>K191^2</f>
        <v>7.9637730722689575E-4</v>
      </c>
      <c r="O191" s="7">
        <f>C191/$N$3</f>
        <v>0.63480874708929846</v>
      </c>
      <c r="T191" s="7"/>
    </row>
    <row r="192" spans="1:20" ht="15.75" x14ac:dyDescent="0.25">
      <c r="A192" s="4">
        <v>41789</v>
      </c>
      <c r="B192">
        <v>8.99</v>
      </c>
      <c r="C192">
        <f>(B192-B191)/B191</f>
        <v>-4.4296788482834056E-3</v>
      </c>
      <c r="D192">
        <v>1.1096999999999999</v>
      </c>
      <c r="E192">
        <v>2.4759000000000002</v>
      </c>
      <c r="F192">
        <v>9.6737000000000002</v>
      </c>
      <c r="G192">
        <f>F192+E192</f>
        <v>12.1496</v>
      </c>
      <c r="H192">
        <f>E192+D192*(G192-E192)</f>
        <v>13.210804889999999</v>
      </c>
      <c r="I192" s="15">
        <f>(((F192/100)+1)^(1/365)-1)</f>
        <v>2.5301668220278906E-4</v>
      </c>
      <c r="J192" s="15">
        <f>1+I192</f>
        <v>1.0002530166822028</v>
      </c>
      <c r="K192">
        <f>C192-I192</f>
        <v>-4.6826955304861946E-3</v>
      </c>
      <c r="L192" s="29">
        <f>K192^2</f>
        <v>2.1927637431235384E-5</v>
      </c>
      <c r="O192" s="7">
        <f>C192/$N$3</f>
        <v>-9.8757400654598843E-2</v>
      </c>
      <c r="T192" s="7"/>
    </row>
    <row r="193" spans="1:20" ht="15.75" x14ac:dyDescent="0.25">
      <c r="A193" s="4">
        <v>41792</v>
      </c>
      <c r="B193">
        <v>8.68</v>
      </c>
      <c r="C193">
        <f>(B193-B192)/B192</f>
        <v>-3.448275862068971E-2</v>
      </c>
      <c r="D193">
        <v>1.1198999999999999</v>
      </c>
      <c r="E193">
        <v>2.5266999999999999</v>
      </c>
      <c r="F193">
        <v>9.6737000000000002</v>
      </c>
      <c r="G193">
        <f>F193+E193</f>
        <v>12.2004</v>
      </c>
      <c r="H193">
        <f>E193+D193*(G193-E193)</f>
        <v>13.36027663</v>
      </c>
      <c r="I193" s="15">
        <f>(((F193/100)+1)^(1/365)-1)</f>
        <v>2.5301668220278906E-4</v>
      </c>
      <c r="J193" s="15">
        <f>1+I193</f>
        <v>1.0002530166822028</v>
      </c>
      <c r="K193">
        <f>C193-I193</f>
        <v>-3.4735775302892499E-2</v>
      </c>
      <c r="L193" s="29">
        <f>K193^2</f>
        <v>1.2065740858930366E-3</v>
      </c>
      <c r="O193" s="7">
        <f>C193/$N$3</f>
        <v>-0.76877528268193784</v>
      </c>
      <c r="T193" s="7"/>
    </row>
    <row r="194" spans="1:20" ht="15.75" x14ac:dyDescent="0.25">
      <c r="A194" s="4">
        <v>41793</v>
      </c>
      <c r="B194">
        <v>8.59</v>
      </c>
      <c r="C194">
        <f>(B194-B193)/B193</f>
        <v>-1.0368663594470031E-2</v>
      </c>
      <c r="D194">
        <v>1.1203000000000001</v>
      </c>
      <c r="E194">
        <v>2.5985</v>
      </c>
      <c r="F194">
        <v>9.6820000000000004</v>
      </c>
      <c r="G194">
        <f>F194+E194</f>
        <v>12.2805</v>
      </c>
      <c r="H194">
        <f>E194+D194*(G194-E194)</f>
        <v>13.445244600000001</v>
      </c>
      <c r="I194" s="15">
        <f>(((F194/100)+1)^(1/365)-1)</f>
        <v>2.532240666650587E-4</v>
      </c>
      <c r="J194" s="15">
        <f>1+I194</f>
        <v>1.0002532240666651</v>
      </c>
      <c r="K194">
        <f>C194-I194</f>
        <v>-1.0621887661135089E-2</v>
      </c>
      <c r="L194" s="29">
        <f>K194^2</f>
        <v>1.1282449748577386E-4</v>
      </c>
      <c r="O194" s="7">
        <f>C194/$N$3</f>
        <v>-0.23116399629030548</v>
      </c>
      <c r="T194" s="7"/>
    </row>
    <row r="195" spans="1:20" ht="15.75" x14ac:dyDescent="0.25">
      <c r="A195" s="4">
        <v>41794</v>
      </c>
      <c r="B195">
        <v>8.4600000000000009</v>
      </c>
      <c r="C195">
        <f>(B195-B194)/B194</f>
        <v>-1.513387660069837E-2</v>
      </c>
      <c r="D195">
        <v>1.1196999999999999</v>
      </c>
      <c r="E195">
        <v>2.6021000000000001</v>
      </c>
      <c r="F195">
        <v>10.169700000000001</v>
      </c>
      <c r="G195">
        <f>F195+E195</f>
        <v>12.771800000000001</v>
      </c>
      <c r="H195">
        <f>E195+D195*(G195-E195)</f>
        <v>13.98911309</v>
      </c>
      <c r="I195" s="15">
        <f>(((F195/100)+1)^(1/365)-1)</f>
        <v>2.6538238108853029E-4</v>
      </c>
      <c r="J195" s="15">
        <f>1+I195</f>
        <v>1.0002653823810885</v>
      </c>
      <c r="K195">
        <f>C195-I195</f>
        <v>-1.5399258981786901E-2</v>
      </c>
      <c r="L195" s="29">
        <f>K195^2</f>
        <v>2.3713717718814453E-4</v>
      </c>
      <c r="O195" s="7">
        <f>C195/$N$3</f>
        <v>-0.33740195759148761</v>
      </c>
      <c r="T195" s="7"/>
    </row>
    <row r="196" spans="1:20" ht="15.75" x14ac:dyDescent="0.25">
      <c r="A196" s="4">
        <v>41795</v>
      </c>
      <c r="B196">
        <v>8.5299999999999994</v>
      </c>
      <c r="C196">
        <f>(B196-B195)/B195</f>
        <v>8.2742316784868205E-3</v>
      </c>
      <c r="D196">
        <v>1.1280999999999999</v>
      </c>
      <c r="E196">
        <v>2.5823999999999998</v>
      </c>
      <c r="F196">
        <v>10.363899999999999</v>
      </c>
      <c r="G196">
        <f>F196+E196</f>
        <v>12.946299999999999</v>
      </c>
      <c r="H196">
        <f>E196+D196*(G196-E196)</f>
        <v>14.273915589999998</v>
      </c>
      <c r="I196" s="15">
        <f>(((F196/100)+1)^(1/365)-1)</f>
        <v>2.7020883305772792E-4</v>
      </c>
      <c r="J196" s="15">
        <f>1+I196</f>
        <v>1.0002702088330577</v>
      </c>
      <c r="K196">
        <f>C196-I196</f>
        <v>8.0040228454290926E-3</v>
      </c>
      <c r="L196" s="29">
        <f>K196^2</f>
        <v>6.4064381710150821E-5</v>
      </c>
      <c r="O196" s="7">
        <f>C196/$N$3</f>
        <v>0.18446971913053167</v>
      </c>
      <c r="T196" s="7"/>
    </row>
    <row r="197" spans="1:20" ht="15.75" x14ac:dyDescent="0.25">
      <c r="A197" s="4">
        <v>41796</v>
      </c>
      <c r="B197">
        <v>8.6300000000000008</v>
      </c>
      <c r="C197">
        <f>(B197-B196)/B196</f>
        <v>1.1723329425557026E-2</v>
      </c>
      <c r="D197">
        <v>1.1282000000000001</v>
      </c>
      <c r="E197">
        <v>2.5869</v>
      </c>
      <c r="F197">
        <v>9.8857999999999997</v>
      </c>
      <c r="G197">
        <f>F197+E197</f>
        <v>12.4727</v>
      </c>
      <c r="H197">
        <f>E197+D197*(G197-E197)</f>
        <v>13.740059560000001</v>
      </c>
      <c r="I197" s="15">
        <f>(((F197/100)+1)^(1/365)-1)</f>
        <v>2.583113256733327E-4</v>
      </c>
      <c r="J197" s="15">
        <f>1+I197</f>
        <v>1.0002583113256733</v>
      </c>
      <c r="K197">
        <f>C197-I197</f>
        <v>1.1465018099883694E-2</v>
      </c>
      <c r="L197" s="29">
        <f>K197^2</f>
        <v>1.314466400306607E-4</v>
      </c>
      <c r="O197" s="7">
        <f>C197/$N$3</f>
        <v>0.26136557090007601</v>
      </c>
      <c r="T197" s="7"/>
    </row>
    <row r="198" spans="1:20" ht="15.75" x14ac:dyDescent="0.25">
      <c r="A198" s="4">
        <v>41799</v>
      </c>
      <c r="B198">
        <v>8.66</v>
      </c>
      <c r="C198">
        <f>(B198-B197)/B197</f>
        <v>3.4762456546928574E-3</v>
      </c>
      <c r="D198">
        <v>1.1088</v>
      </c>
      <c r="E198">
        <v>2.6032000000000002</v>
      </c>
      <c r="F198">
        <v>9.6557999999999993</v>
      </c>
      <c r="G198">
        <f>F198+E198</f>
        <v>12.259</v>
      </c>
      <c r="H198">
        <f>E198+D198*(G198-E198)</f>
        <v>13.309551039999999</v>
      </c>
      <c r="I198" s="15">
        <f>(((F198/100)+1)^(1/365)-1)</f>
        <v>2.5256937809414737E-4</v>
      </c>
      <c r="J198" s="15">
        <f>1+I198</f>
        <v>1.0002525693780941</v>
      </c>
      <c r="K198">
        <f>C198-I198</f>
        <v>3.2236762765987101E-3</v>
      </c>
      <c r="L198" s="29">
        <f>K198^2</f>
        <v>1.0392088736305323E-5</v>
      </c>
      <c r="O198" s="7">
        <f>C198/$N$3</f>
        <v>7.7501100339892298E-2</v>
      </c>
      <c r="T198" s="7"/>
    </row>
    <row r="199" spans="1:20" ht="15.75" x14ac:dyDescent="0.25">
      <c r="A199" s="4">
        <v>41800</v>
      </c>
      <c r="B199">
        <v>8.8699999999999992</v>
      </c>
      <c r="C199">
        <f>(B199-B198)/B198</f>
        <v>2.4249422632794351E-2</v>
      </c>
      <c r="D199">
        <v>1.1076999999999999</v>
      </c>
      <c r="E199">
        <v>2.6438999999999999</v>
      </c>
      <c r="F199">
        <v>9.6278000000000006</v>
      </c>
      <c r="G199">
        <f>F199+E199</f>
        <v>12.271700000000001</v>
      </c>
      <c r="H199">
        <f>E199+D199*(G199-E199)</f>
        <v>13.30861406</v>
      </c>
      <c r="I199" s="15">
        <f>(((F199/100)+1)^(1/365)-1)</f>
        <v>2.5186953845701687E-4</v>
      </c>
      <c r="J199" s="15">
        <f>1+I199</f>
        <v>1.000251869538457</v>
      </c>
      <c r="K199">
        <f>C199-I199</f>
        <v>2.3997553094337334E-2</v>
      </c>
      <c r="L199" s="29">
        <f>K199^2</f>
        <v>5.7588255451553939E-4</v>
      </c>
      <c r="O199" s="7">
        <f>C199/$N$3</f>
        <v>0.54062834544260663</v>
      </c>
      <c r="T199" s="7"/>
    </row>
    <row r="200" spans="1:20" ht="15.75" x14ac:dyDescent="0.25">
      <c r="A200" s="4">
        <v>41801</v>
      </c>
      <c r="B200">
        <v>8.69</v>
      </c>
      <c r="C200">
        <f>(B200-B199)/B199</f>
        <v>-2.0293122886133004E-2</v>
      </c>
      <c r="D200">
        <v>1.1100000000000001</v>
      </c>
      <c r="E200">
        <v>2.6394000000000002</v>
      </c>
      <c r="F200">
        <v>9.6488999999999994</v>
      </c>
      <c r="G200">
        <f>F200+E200</f>
        <v>12.2883</v>
      </c>
      <c r="H200">
        <f>E200+D200*(G200-E200)</f>
        <v>13.349679</v>
      </c>
      <c r="I200" s="15">
        <f>(((F200/100)+1)^(1/365)-1)</f>
        <v>2.523969341605703E-4</v>
      </c>
      <c r="J200" s="15">
        <f>1+I200</f>
        <v>1.0002523969341606</v>
      </c>
      <c r="K200">
        <f>C200-I200</f>
        <v>-2.0545519820293574E-2</v>
      </c>
      <c r="L200" s="29">
        <f>K200^2</f>
        <v>4.221183846860761E-4</v>
      </c>
      <c r="O200" s="7">
        <f>C200/$N$3</f>
        <v>-0.45242468721529916</v>
      </c>
      <c r="T200" s="7"/>
    </row>
    <row r="201" spans="1:20" ht="15.75" x14ac:dyDescent="0.25">
      <c r="A201" s="4">
        <v>41802</v>
      </c>
      <c r="B201">
        <v>8.4600000000000009</v>
      </c>
      <c r="C201">
        <f>(B201-B200)/B200</f>
        <v>-2.64672036823934E-2</v>
      </c>
      <c r="D201">
        <v>1.1163000000000001</v>
      </c>
      <c r="E201">
        <v>2.5951</v>
      </c>
      <c r="F201">
        <v>9.6815999999999995</v>
      </c>
      <c r="G201">
        <f>F201+E201</f>
        <v>12.2767</v>
      </c>
      <c r="H201">
        <f>E201+D201*(G201-E201)</f>
        <v>13.40267008</v>
      </c>
      <c r="I201" s="15">
        <f>(((F201/100)+1)^(1/365)-1)</f>
        <v>2.5321407259193407E-4</v>
      </c>
      <c r="J201" s="15">
        <f>1+I201</f>
        <v>1.0002532140725919</v>
      </c>
      <c r="K201">
        <f>C201-I201</f>
        <v>-2.6720417754985334E-2</v>
      </c>
      <c r="L201" s="29">
        <f>K201^2</f>
        <v>7.139807250009355E-4</v>
      </c>
      <c r="O201" s="7">
        <f>C201/$N$3</f>
        <v>-0.59007262778923897</v>
      </c>
      <c r="T201" s="7"/>
    </row>
    <row r="202" spans="1:20" ht="15.75" x14ac:dyDescent="0.25">
      <c r="A202" s="4">
        <v>41803</v>
      </c>
      <c r="B202">
        <v>8.61</v>
      </c>
      <c r="C202">
        <f>(B202-B201)/B201</f>
        <v>1.7730496453900541E-2</v>
      </c>
      <c r="D202">
        <v>1.1151</v>
      </c>
      <c r="E202">
        <v>2.6032999999999999</v>
      </c>
      <c r="F202">
        <v>9.6720000000000006</v>
      </c>
      <c r="G202">
        <f>F202+E202</f>
        <v>12.275300000000001</v>
      </c>
      <c r="H202">
        <f>E202+D202*(G202-E202)</f>
        <v>13.388547200000001</v>
      </c>
      <c r="I202" s="15">
        <f>(((F202/100)+1)^(1/365)-1)</f>
        <v>2.5297420393610714E-4</v>
      </c>
      <c r="J202" s="15">
        <f>1+I202</f>
        <v>1.0002529742039361</v>
      </c>
      <c r="K202">
        <f>C202-I202</f>
        <v>1.7477522249964433E-2</v>
      </c>
      <c r="L202" s="29">
        <f>K202^2</f>
        <v>3.0546378399800184E-4</v>
      </c>
      <c r="O202" s="7">
        <f>C202/$N$3</f>
        <v>0.3952922552797154</v>
      </c>
      <c r="T202" s="7"/>
    </row>
    <row r="203" spans="1:20" ht="15.75" x14ac:dyDescent="0.25">
      <c r="A203" s="4">
        <v>41806</v>
      </c>
      <c r="B203">
        <v>8.64</v>
      </c>
      <c r="C203">
        <f>(B203-B202)/B202</f>
        <v>3.4843205574914215E-3</v>
      </c>
      <c r="D203">
        <v>1.1047</v>
      </c>
      <c r="E203">
        <v>2.597</v>
      </c>
      <c r="F203">
        <v>9.6561000000000003</v>
      </c>
      <c r="G203">
        <f>F203+E203</f>
        <v>12.2531</v>
      </c>
      <c r="H203">
        <f>E203+D203*(G203-E203)</f>
        <v>13.264093669999999</v>
      </c>
      <c r="I203" s="15">
        <f>(((F203/100)+1)^(1/365)-1)</f>
        <v>2.5257687541113683E-4</v>
      </c>
      <c r="J203" s="15">
        <f>1+I203</f>
        <v>1.0002525768754111</v>
      </c>
      <c r="K203">
        <f>C203-I203</f>
        <v>3.2317436820802846E-3</v>
      </c>
      <c r="L203" s="29">
        <f>K203^2</f>
        <v>1.0444167226665836E-5</v>
      </c>
      <c r="O203" s="7">
        <f>C203/$N$3</f>
        <v>7.7681126124658564E-2</v>
      </c>
      <c r="T203" s="7"/>
    </row>
    <row r="204" spans="1:20" ht="15.75" x14ac:dyDescent="0.25">
      <c r="A204" s="4">
        <v>41807</v>
      </c>
      <c r="B204">
        <v>8.8800000000000008</v>
      </c>
      <c r="C204">
        <f>(B204-B203)/B203</f>
        <v>2.7777777777777801E-2</v>
      </c>
      <c r="D204">
        <v>1.1061000000000001</v>
      </c>
      <c r="E204">
        <v>2.6522999999999999</v>
      </c>
      <c r="F204">
        <v>9.6514000000000006</v>
      </c>
      <c r="G204">
        <f>F204+E204</f>
        <v>12.303700000000001</v>
      </c>
      <c r="H204">
        <f>E204+D204*(G204-E204)</f>
        <v>13.327713540000001</v>
      </c>
      <c r="I204" s="15">
        <f>(((F204/100)+1)^(1/365)-1)</f>
        <v>2.5245941509677294E-4</v>
      </c>
      <c r="J204" s="15">
        <f>1+I204</f>
        <v>1.0002524594150968</v>
      </c>
      <c r="K204">
        <f>C204-I204</f>
        <v>2.7525318362681028E-2</v>
      </c>
      <c r="L204" s="29">
        <f>K204^2</f>
        <v>7.5764315096694534E-4</v>
      </c>
      <c r="O204" s="7">
        <f>C204/$N$3</f>
        <v>0.61929119993822723</v>
      </c>
      <c r="T204" s="7"/>
    </row>
    <row r="205" spans="1:20" ht="15.75" x14ac:dyDescent="0.25">
      <c r="A205" s="4">
        <v>41808</v>
      </c>
      <c r="B205">
        <v>9.0299999999999994</v>
      </c>
      <c r="C205">
        <f>(B205-B204)/B204</f>
        <v>1.689189189189173E-2</v>
      </c>
      <c r="D205">
        <v>1.1089</v>
      </c>
      <c r="E205">
        <v>2.5844</v>
      </c>
      <c r="F205">
        <v>9.6126000000000005</v>
      </c>
      <c r="G205">
        <f>F205+E205</f>
        <v>12.197000000000001</v>
      </c>
      <c r="H205">
        <f>E205+D205*(G205-E205)</f>
        <v>13.243812140000001</v>
      </c>
      <c r="I205" s="15">
        <f>(((F205/100)+1)^(1/365)-1)</f>
        <v>2.5148955085829705E-4</v>
      </c>
      <c r="J205" s="15">
        <f>1+I205</f>
        <v>1.0002514895508583</v>
      </c>
      <c r="K205">
        <f>C205-I205</f>
        <v>1.6640402341033433E-2</v>
      </c>
      <c r="L205" s="29">
        <f>K205^2</f>
        <v>2.7690299007147097E-4</v>
      </c>
      <c r="O205" s="7">
        <f>C205/$N$3</f>
        <v>0.37659599996243154</v>
      </c>
      <c r="T205" s="7"/>
    </row>
    <row r="206" spans="1:20" ht="15.75" x14ac:dyDescent="0.25">
      <c r="A206" s="4">
        <v>41809</v>
      </c>
      <c r="B206">
        <v>9.0299999999999994</v>
      </c>
      <c r="C206">
        <f>(B206-B205)/B205</f>
        <v>0</v>
      </c>
      <c r="D206">
        <v>1.1412</v>
      </c>
      <c r="E206">
        <v>2.6206</v>
      </c>
      <c r="F206">
        <v>9.6036999999999999</v>
      </c>
      <c r="G206">
        <f>F206+E206</f>
        <v>12.224299999999999</v>
      </c>
      <c r="H206">
        <f>E206+D206*(G206-E206)</f>
        <v>13.580342439999999</v>
      </c>
      <c r="I206" s="15">
        <f>(((F206/100)+1)^(1/365)-1)</f>
        <v>2.5126703372646553E-4</v>
      </c>
      <c r="J206" s="15">
        <f>1+I206</f>
        <v>1.0002512670337265</v>
      </c>
      <c r="K206">
        <f>C206-I206</f>
        <v>-2.5126703372646553E-4</v>
      </c>
      <c r="L206" s="29">
        <f>K206^2</f>
        <v>6.3135122237696763E-8</v>
      </c>
      <c r="O206" s="7">
        <f>C206/$N$3</f>
        <v>0</v>
      </c>
      <c r="T206" s="7"/>
    </row>
    <row r="207" spans="1:20" ht="15.75" x14ac:dyDescent="0.25">
      <c r="A207" s="4">
        <v>41810</v>
      </c>
      <c r="B207">
        <v>9</v>
      </c>
      <c r="C207">
        <f>(B207-B206)/B206</f>
        <v>-3.322259136212554E-3</v>
      </c>
      <c r="D207">
        <v>1.1466000000000001</v>
      </c>
      <c r="E207">
        <v>2.6052</v>
      </c>
      <c r="F207">
        <v>9.5801999999999996</v>
      </c>
      <c r="G207">
        <f>F207+E207</f>
        <v>12.1854</v>
      </c>
      <c r="H207">
        <f>E207+D207*(G207-E207)</f>
        <v>13.58985732</v>
      </c>
      <c r="I207" s="15">
        <f>(((F207/100)+1)^(1/365)-1)</f>
        <v>2.5067940187550874E-4</v>
      </c>
      <c r="J207" s="15">
        <f>1+I207</f>
        <v>1.0002506794018755</v>
      </c>
      <c r="K207">
        <f>C207-I207</f>
        <v>-3.5729385380880627E-3</v>
      </c>
      <c r="L207" s="29">
        <f>K207^2</f>
        <v>1.2765889796954863E-5</v>
      </c>
      <c r="O207" s="7">
        <f>C207/$N$3</f>
        <v>-7.4068050490949125E-2</v>
      </c>
      <c r="T207" s="7"/>
    </row>
    <row r="208" spans="1:20" ht="15.75" x14ac:dyDescent="0.25">
      <c r="A208" s="4">
        <v>41813</v>
      </c>
      <c r="B208">
        <v>8.69</v>
      </c>
      <c r="C208">
        <f>(B208-B207)/B207</f>
        <v>-3.44444444444445E-2</v>
      </c>
      <c r="D208">
        <v>1.135</v>
      </c>
      <c r="E208">
        <v>2.6261000000000001</v>
      </c>
      <c r="F208">
        <v>9.5821000000000005</v>
      </c>
      <c r="G208">
        <f>F208+E208</f>
        <v>12.208200000000001</v>
      </c>
      <c r="H208">
        <f>E208+D208*(G208-E208)</f>
        <v>13.501783500000002</v>
      </c>
      <c r="I208" s="15">
        <f>(((F208/100)+1)^(1/365)-1)</f>
        <v>2.5072691720517959E-4</v>
      </c>
      <c r="J208" s="15">
        <f>1+I208</f>
        <v>1.0002507269172052</v>
      </c>
      <c r="K208">
        <f>C208-I208</f>
        <v>-3.4695171361649679E-2</v>
      </c>
      <c r="L208" s="29">
        <f>K208^2</f>
        <v>1.2037549158142361E-3</v>
      </c>
      <c r="O208" s="7">
        <f>C208/$N$3</f>
        <v>-0.7679210879234023</v>
      </c>
      <c r="T208" s="7"/>
    </row>
    <row r="209" spans="1:20" ht="15.75" x14ac:dyDescent="0.25">
      <c r="A209" s="4">
        <v>41814</v>
      </c>
      <c r="B209">
        <v>8.5500000000000007</v>
      </c>
      <c r="C209">
        <f>(B209-B208)/B208</f>
        <v>-1.6110471806674201E-2</v>
      </c>
      <c r="D209">
        <v>1.1369</v>
      </c>
      <c r="E209">
        <v>2.5781000000000001</v>
      </c>
      <c r="F209">
        <v>9.6307000000000009</v>
      </c>
      <c r="G209">
        <f>F209+E209</f>
        <v>12.2088</v>
      </c>
      <c r="H209">
        <f>E209+D209*(G209-E209)</f>
        <v>13.527242830000002</v>
      </c>
      <c r="I209" s="15">
        <f>(((F209/100)+1)^(1/365)-1)</f>
        <v>2.519420301225761E-4</v>
      </c>
      <c r="J209" s="15">
        <f>1+I209</f>
        <v>1.0002519420301226</v>
      </c>
      <c r="K209">
        <f>C209-I209</f>
        <v>-1.6362413836796777E-2</v>
      </c>
      <c r="L209" s="29">
        <f>K209^2</f>
        <v>2.6772858656659863E-4</v>
      </c>
      <c r="O209" s="7">
        <f>C209/$N$3</f>
        <v>-0.35917464300214452</v>
      </c>
      <c r="T209" s="7"/>
    </row>
    <row r="210" spans="1:20" ht="15.75" x14ac:dyDescent="0.25">
      <c r="A210" s="4">
        <v>41815</v>
      </c>
      <c r="B210">
        <v>8.5500000000000007</v>
      </c>
      <c r="C210">
        <f>(B210-B209)/B209</f>
        <v>0</v>
      </c>
      <c r="D210">
        <v>1.1363000000000001</v>
      </c>
      <c r="E210">
        <v>2.5592000000000001</v>
      </c>
      <c r="F210">
        <v>9.6000999999999994</v>
      </c>
      <c r="G210">
        <f>F210+E210</f>
        <v>12.1593</v>
      </c>
      <c r="H210">
        <f>E210+D210*(G210-E210)</f>
        <v>13.467793630000001</v>
      </c>
      <c r="I210" s="15">
        <f>(((F210/100)+1)^(1/365)-1)</f>
        <v>2.511770216782061E-4</v>
      </c>
      <c r="J210" s="15">
        <f>1+I210</f>
        <v>1.0002511770216782</v>
      </c>
      <c r="K210">
        <f>C210-I210</f>
        <v>-2.511770216782061E-4</v>
      </c>
      <c r="L210" s="29">
        <f>K210^2</f>
        <v>6.3089896219134012E-8</v>
      </c>
      <c r="O210" s="7">
        <f>C210/$N$3</f>
        <v>0</v>
      </c>
      <c r="T210" s="7"/>
    </row>
    <row r="211" spans="1:20" ht="15.75" x14ac:dyDescent="0.25">
      <c r="A211" s="4">
        <v>41816</v>
      </c>
      <c r="B211">
        <v>8.74</v>
      </c>
      <c r="C211">
        <f>(B211-B210)/B210</f>
        <v>2.2222222222222161E-2</v>
      </c>
      <c r="D211">
        <v>1.1332</v>
      </c>
      <c r="E211">
        <v>2.5286</v>
      </c>
      <c r="F211">
        <v>9.5978999999999992</v>
      </c>
      <c r="G211">
        <f>F211+E211</f>
        <v>12.1265</v>
      </c>
      <c r="H211">
        <f>E211+D211*(G211-E211)</f>
        <v>13.404940279999998</v>
      </c>
      <c r="I211" s="15">
        <f>(((F211/100)+1)^(1/365)-1)</f>
        <v>2.5112201286403568E-4</v>
      </c>
      <c r="J211" s="15">
        <f>1+I211</f>
        <v>1.000251122012864</v>
      </c>
      <c r="K211">
        <f>C211-I211</f>
        <v>2.1971100209358125E-2</v>
      </c>
      <c r="L211" s="29">
        <f>K211^2</f>
        <v>4.8272924440965662E-4</v>
      </c>
      <c r="O211" s="7">
        <f>C211/$N$3</f>
        <v>0.49543295995058001</v>
      </c>
      <c r="T211" s="7"/>
    </row>
    <row r="212" spans="1:20" ht="15.75" x14ac:dyDescent="0.25">
      <c r="A212" s="4">
        <v>41817</v>
      </c>
      <c r="B212">
        <v>8.9499999999999993</v>
      </c>
      <c r="C212">
        <f>(B212-B211)/B211</f>
        <v>2.4027459954233304E-2</v>
      </c>
      <c r="D212">
        <v>1.1377999999999999</v>
      </c>
      <c r="E212">
        <v>2.5339999999999998</v>
      </c>
      <c r="F212">
        <v>9.5862999999999996</v>
      </c>
      <c r="G212">
        <f>F212+E212</f>
        <v>12.1203</v>
      </c>
      <c r="H212">
        <f>E212+D212*(G212-E212)</f>
        <v>13.441292140000002</v>
      </c>
      <c r="I212" s="15">
        <f>(((F212/100)+1)^(1/365)-1)</f>
        <v>2.5083194817687726E-4</v>
      </c>
      <c r="J212" s="15">
        <f>1+I212</f>
        <v>1.0002508319481769</v>
      </c>
      <c r="K212">
        <f>C212-I212</f>
        <v>2.3776628006056427E-2</v>
      </c>
      <c r="L212" s="29">
        <f>K212^2</f>
        <v>5.6532803933838686E-4</v>
      </c>
      <c r="O212" s="7">
        <f>C212/$N$3</f>
        <v>0.53567980223489398</v>
      </c>
      <c r="T212" s="7"/>
    </row>
    <row r="213" spans="1:20" ht="15.75" x14ac:dyDescent="0.25">
      <c r="A213" s="4">
        <v>41820</v>
      </c>
      <c r="B213">
        <v>9.0500000000000007</v>
      </c>
      <c r="C213">
        <f>(B213-B212)/B212</f>
        <v>1.1173184357542059E-2</v>
      </c>
      <c r="D213">
        <v>1.1315</v>
      </c>
      <c r="E213">
        <v>2.5304000000000002</v>
      </c>
      <c r="F213">
        <v>9.5753000000000004</v>
      </c>
      <c r="G213">
        <f>F213+E213</f>
        <v>12.105700000000001</v>
      </c>
      <c r="H213">
        <f>E213+D213*(G213-E213)</f>
        <v>13.36485195</v>
      </c>
      <c r="I213" s="15">
        <f>(((F213/100)+1)^(1/365)-1)</f>
        <v>2.5055685854891152E-4</v>
      </c>
      <c r="J213" s="15">
        <f>1+I213</f>
        <v>1.0002505568585489</v>
      </c>
      <c r="K213">
        <f>C213-I213</f>
        <v>1.0922627498993148E-2</v>
      </c>
      <c r="L213" s="29">
        <f>K213^2</f>
        <v>1.1930379148176131E-4</v>
      </c>
      <c r="O213" s="7">
        <f>C213/$N$3</f>
        <v>0.24910037092487688</v>
      </c>
      <c r="T213" s="7"/>
    </row>
    <row r="214" spans="1:20" ht="15.75" x14ac:dyDescent="0.25">
      <c r="A214" s="4">
        <v>41821</v>
      </c>
      <c r="B214">
        <v>9.07</v>
      </c>
      <c r="C214">
        <f>(B214-B213)/B213</f>
        <v>2.2099447513811684E-3</v>
      </c>
      <c r="D214">
        <v>1.1307</v>
      </c>
      <c r="E214">
        <v>2.5647000000000002</v>
      </c>
      <c r="F214">
        <v>9.5556999999999999</v>
      </c>
      <c r="G214">
        <f>F214+E214</f>
        <v>12.1204</v>
      </c>
      <c r="H214">
        <f>E214+D214*(G214-E214)</f>
        <v>13.369329990000001</v>
      </c>
      <c r="I214" s="15">
        <f>(((F214/100)+1)^(1/365)-1)</f>
        <v>2.5006663058779743E-4</v>
      </c>
      <c r="J214" s="15">
        <f>1+I214</f>
        <v>1.0002500666305878</v>
      </c>
      <c r="K214">
        <f>C214-I214</f>
        <v>1.9598781207933709E-3</v>
      </c>
      <c r="L214" s="29">
        <f>K214^2</f>
        <v>3.8411222483645551E-6</v>
      </c>
      <c r="O214" s="7">
        <f>C214/$N$3</f>
        <v>4.9269576127681076E-2</v>
      </c>
      <c r="T214" s="7"/>
    </row>
    <row r="215" spans="1:20" ht="15.75" x14ac:dyDescent="0.25">
      <c r="A215" s="4">
        <v>41822</v>
      </c>
      <c r="B215">
        <v>9.36</v>
      </c>
      <c r="C215">
        <f>(B215-B214)/B214</f>
        <v>3.1973539140021955E-2</v>
      </c>
      <c r="D215">
        <v>1.1306</v>
      </c>
      <c r="E215">
        <v>2.6263999999999998</v>
      </c>
      <c r="F215">
        <v>9.5658999999999992</v>
      </c>
      <c r="G215">
        <f>F215+E215</f>
        <v>12.192299999999999</v>
      </c>
      <c r="H215">
        <f>E215+D215*(G215-E215)</f>
        <v>13.44160654</v>
      </c>
      <c r="I215" s="15">
        <f>(((F215/100)+1)^(1/365)-1)</f>
        <v>2.5032176013439766E-4</v>
      </c>
      <c r="J215" s="15">
        <f>1+I215</f>
        <v>1.0002503217601344</v>
      </c>
      <c r="K215">
        <f>C215-I215</f>
        <v>3.1723217379887557E-2</v>
      </c>
      <c r="L215" s="29">
        <f>K215^2</f>
        <v>1.0063625209316E-3</v>
      </c>
      <c r="O215" s="7">
        <f>C215/$N$3</f>
        <v>0.71283353113065795</v>
      </c>
      <c r="T215" s="7"/>
    </row>
    <row r="216" spans="1:20" ht="15.75" x14ac:dyDescent="0.25">
      <c r="A216" s="4">
        <v>41823</v>
      </c>
      <c r="B216">
        <v>9.25</v>
      </c>
      <c r="C216">
        <f>(B216-B215)/B215</f>
        <v>-1.1752136752136691E-2</v>
      </c>
      <c r="D216">
        <v>1.1367</v>
      </c>
      <c r="E216">
        <v>2.6383000000000001</v>
      </c>
      <c r="F216">
        <v>9.5524000000000004</v>
      </c>
      <c r="G216">
        <f>F216+E216</f>
        <v>12.1907</v>
      </c>
      <c r="H216">
        <f>E216+D216*(G216-E216)</f>
        <v>13.49651308</v>
      </c>
      <c r="I216" s="15">
        <f>(((F216/100)+1)^(1/365)-1)</f>
        <v>2.4998408360388247E-4</v>
      </c>
      <c r="J216" s="15">
        <f>1+I216</f>
        <v>1.0002499840836039</v>
      </c>
      <c r="K216">
        <f>C216-I216</f>
        <v>-1.2002120835740574E-2</v>
      </c>
      <c r="L216" s="29">
        <f>K216^2</f>
        <v>1.4405090455571801E-4</v>
      </c>
      <c r="O216" s="7">
        <f>C216/$N$3</f>
        <v>-0.26200781535847917</v>
      </c>
      <c r="T216" s="7"/>
    </row>
    <row r="217" spans="1:20" ht="15.75" x14ac:dyDescent="0.25">
      <c r="A217" s="4">
        <v>41827</v>
      </c>
      <c r="B217">
        <v>9.07</v>
      </c>
      <c r="C217">
        <f>(B217-B216)/B216</f>
        <v>-1.9459459459459427E-2</v>
      </c>
      <c r="D217">
        <v>1.1453</v>
      </c>
      <c r="E217">
        <v>2.6109999999999998</v>
      </c>
      <c r="F217">
        <v>9.6204000000000001</v>
      </c>
      <c r="G217">
        <f>F217+E217</f>
        <v>12.231400000000001</v>
      </c>
      <c r="H217">
        <f>E217+D217*(G217-E217)</f>
        <v>13.629244119999999</v>
      </c>
      <c r="I217" s="15">
        <f>(((F217/100)+1)^(1/365)-1)</f>
        <v>2.5168455105806231E-4</v>
      </c>
      <c r="J217" s="15">
        <f>1+I217</f>
        <v>1.0002516845510581</v>
      </c>
      <c r="K217">
        <f>C217-I217</f>
        <v>-1.971114401051749E-2</v>
      </c>
      <c r="L217" s="29">
        <f>K217^2</f>
        <v>3.8852919820335952E-4</v>
      </c>
      <c r="O217" s="7">
        <f>C217/$N$3</f>
        <v>-0.43383859195672458</v>
      </c>
      <c r="T217" s="7"/>
    </row>
    <row r="218" spans="1:20" ht="15.75" x14ac:dyDescent="0.25">
      <c r="A218" s="4">
        <v>41828</v>
      </c>
      <c r="B218">
        <v>8.76</v>
      </c>
      <c r="C218">
        <f>(B218-B217)/B217</f>
        <v>-3.4178610804851212E-2</v>
      </c>
      <c r="D218">
        <v>1.1529</v>
      </c>
      <c r="E218">
        <v>2.5556999999999999</v>
      </c>
      <c r="F218">
        <v>9.6442999999999994</v>
      </c>
      <c r="G218">
        <f>F218+E218</f>
        <v>12.2</v>
      </c>
      <c r="H218">
        <f>E218+D218*(G218-E218)</f>
        <v>13.674613469999999</v>
      </c>
      <c r="I218" s="15">
        <f>(((F218/100)+1)^(1/365)-1)</f>
        <v>2.5228196552595783E-4</v>
      </c>
      <c r="J218" s="15">
        <f>1+I218</f>
        <v>1.000252281965526</v>
      </c>
      <c r="K218">
        <f>C218-I218</f>
        <v>-3.4430892770377169E-2</v>
      </c>
      <c r="L218" s="29">
        <f>K218^2</f>
        <v>1.1854863769652109E-3</v>
      </c>
      <c r="O218" s="7">
        <f>C218/$N$3</f>
        <v>-0.76199446431208606</v>
      </c>
      <c r="T218" s="7"/>
    </row>
    <row r="219" spans="1:20" ht="15.75" x14ac:dyDescent="0.25">
      <c r="A219" s="4">
        <v>41829</v>
      </c>
      <c r="B219">
        <v>8.94</v>
      </c>
      <c r="C219">
        <f>(B219-B218)/B218</f>
        <v>2.054794520547942E-2</v>
      </c>
      <c r="D219">
        <v>1.1556</v>
      </c>
      <c r="E219">
        <v>2.5503</v>
      </c>
      <c r="F219">
        <v>9.6397999999999993</v>
      </c>
      <c r="G219">
        <f>F219+E219</f>
        <v>12.190099999999999</v>
      </c>
      <c r="H219">
        <f>E219+D219*(G219-E219)</f>
        <v>13.69005288</v>
      </c>
      <c r="I219" s="15">
        <f>(((F219/100)+1)^(1/365)-1)</f>
        <v>2.5216949155493218E-4</v>
      </c>
      <c r="J219" s="15">
        <f>1+I219</f>
        <v>1.0002521694915549</v>
      </c>
      <c r="K219">
        <f>C219-I219</f>
        <v>2.0295775713924488E-2</v>
      </c>
      <c r="L219" s="29">
        <f>K219^2</f>
        <v>4.1191851182992702E-4</v>
      </c>
      <c r="O219" s="7">
        <f>C219/$N$3</f>
        <v>0.45810581913238618</v>
      </c>
      <c r="T219" s="7"/>
    </row>
    <row r="220" spans="1:20" ht="15.75" x14ac:dyDescent="0.25">
      <c r="A220" s="4">
        <v>41830</v>
      </c>
      <c r="B220">
        <v>8.74</v>
      </c>
      <c r="C220">
        <f>(B220-B219)/B219</f>
        <v>-2.2371364653243769E-2</v>
      </c>
      <c r="D220">
        <v>1.1421000000000001</v>
      </c>
      <c r="E220">
        <v>2.5358999999999998</v>
      </c>
      <c r="F220">
        <v>9.6488999999999994</v>
      </c>
      <c r="G220">
        <f>F220+E220</f>
        <v>12.184799999999999</v>
      </c>
      <c r="H220">
        <f>E220+D220*(G220-E220)</f>
        <v>13.555908690000001</v>
      </c>
      <c r="I220" s="15">
        <f>(((F220/100)+1)^(1/365)-1)</f>
        <v>2.523969341605703E-4</v>
      </c>
      <c r="J220" s="15">
        <f>1+I220</f>
        <v>1.0002523969341606</v>
      </c>
      <c r="K220">
        <f>C220-I220</f>
        <v>-2.262376158740434E-2</v>
      </c>
      <c r="L220" s="29">
        <f>K220^2</f>
        <v>5.118345883637121E-4</v>
      </c>
      <c r="O220" s="7">
        <f>C220/$N$3</f>
        <v>-0.49875801337306674</v>
      </c>
      <c r="T220" s="7"/>
    </row>
    <row r="221" spans="1:20" ht="15.75" x14ac:dyDescent="0.25">
      <c r="A221" s="4">
        <v>41831</v>
      </c>
      <c r="B221">
        <v>8.75</v>
      </c>
      <c r="C221">
        <f>(B221-B220)/B220</f>
        <v>1.144164759725376E-3</v>
      </c>
      <c r="D221">
        <v>1.1415</v>
      </c>
      <c r="E221">
        <v>2.516</v>
      </c>
      <c r="F221">
        <v>9.6242999999999999</v>
      </c>
      <c r="G221">
        <f>F221+E221</f>
        <v>12.1403</v>
      </c>
      <c r="H221">
        <f>E221+D221*(G221-E221)</f>
        <v>13.502138449999999</v>
      </c>
      <c r="I221" s="15">
        <f>(((F221/100)+1)^(1/365)-1)</f>
        <v>2.5178204596909559E-4</v>
      </c>
      <c r="J221" s="15">
        <f>1+I221</f>
        <v>1.0002517820459691</v>
      </c>
      <c r="K221">
        <f>C221-I221</f>
        <v>8.9238271375628037E-4</v>
      </c>
      <c r="L221" s="29">
        <f>K221^2</f>
        <v>7.9634690781102347E-7</v>
      </c>
      <c r="O221" s="7">
        <f>C221/$N$3</f>
        <v>2.5508562011184992E-2</v>
      </c>
      <c r="T221" s="7"/>
    </row>
    <row r="222" spans="1:20" ht="15.75" x14ac:dyDescent="0.25">
      <c r="A222" s="4">
        <v>41834</v>
      </c>
      <c r="B222">
        <v>8.61</v>
      </c>
      <c r="C222">
        <f>(B222-B221)/B221</f>
        <v>-1.6000000000000066E-2</v>
      </c>
      <c r="D222">
        <v>1.1463000000000001</v>
      </c>
      <c r="E222">
        <v>2.5468000000000002</v>
      </c>
      <c r="F222">
        <v>9.5898000000000003</v>
      </c>
      <c r="G222">
        <f>F222+E222</f>
        <v>12.136600000000001</v>
      </c>
      <c r="H222">
        <f>E222+D222*(G222-E222)</f>
        <v>13.539587740000002</v>
      </c>
      <c r="I222" s="15">
        <f>(((F222/100)+1)^(1/365)-1)</f>
        <v>2.5091947091993028E-4</v>
      </c>
      <c r="J222" s="15">
        <f>1+I222</f>
        <v>1.0002509194709199</v>
      </c>
      <c r="K222">
        <f>C222-I222</f>
        <v>-1.6250919470919997E-2</v>
      </c>
      <c r="L222" s="29">
        <f>K222^2</f>
        <v>2.6409238365032668E-4</v>
      </c>
      <c r="O222" s="7">
        <f>C222/$N$3</f>
        <v>-0.35671173116442007</v>
      </c>
      <c r="T222" s="7"/>
    </row>
    <row r="223" spans="1:20" ht="15.75" x14ac:dyDescent="0.25">
      <c r="A223" s="4">
        <v>41835</v>
      </c>
      <c r="B223">
        <v>8.5500000000000007</v>
      </c>
      <c r="C223">
        <f>(B223-B222)/B222</f>
        <v>-6.9686411149824301E-3</v>
      </c>
      <c r="D223">
        <v>1.1466000000000001</v>
      </c>
      <c r="E223">
        <v>2.5468000000000002</v>
      </c>
      <c r="F223">
        <v>9.6302000000000003</v>
      </c>
      <c r="G223">
        <f>F223+E223</f>
        <v>12.177</v>
      </c>
      <c r="H223">
        <f>E223+D223*(G223-E223)</f>
        <v>13.588787319999998</v>
      </c>
      <c r="I223" s="15">
        <f>(((F223/100)+1)^(1/365)-1)</f>
        <v>2.5192953169606014E-4</v>
      </c>
      <c r="J223" s="15">
        <f>1+I223</f>
        <v>1.0002519295316961</v>
      </c>
      <c r="K223">
        <f>C223-I223</f>
        <v>-7.2205706466784902E-3</v>
      </c>
      <c r="L223" s="29">
        <f>K223^2</f>
        <v>5.2136640463675032E-5</v>
      </c>
      <c r="O223" s="7">
        <f>C223/$N$3</f>
        <v>-0.15536225224930791</v>
      </c>
      <c r="T223" s="7"/>
    </row>
    <row r="224" spans="1:20" ht="15.75" x14ac:dyDescent="0.25">
      <c r="A224" s="4">
        <v>41836</v>
      </c>
      <c r="B224">
        <v>8.6999999999999993</v>
      </c>
      <c r="C224">
        <f>(B224-B223)/B223</f>
        <v>1.754385964912264E-2</v>
      </c>
      <c r="D224">
        <v>1.1486000000000001</v>
      </c>
      <c r="E224">
        <v>2.5259999999999998</v>
      </c>
      <c r="F224">
        <v>9.6605000000000008</v>
      </c>
      <c r="G224">
        <f>F224+E224</f>
        <v>12.186500000000001</v>
      </c>
      <c r="H224">
        <f>E224+D224*(G224-E224)</f>
        <v>13.622050300000001</v>
      </c>
      <c r="I224" s="15">
        <f>(((F224/100)+1)^(1/365)-1)</f>
        <v>2.5268683370827105E-4</v>
      </c>
      <c r="J224" s="15">
        <f>1+I224</f>
        <v>1.0002526868337083</v>
      </c>
      <c r="K224">
        <f>C224-I224</f>
        <v>1.7291172815414368E-2</v>
      </c>
      <c r="L224" s="29">
        <f>K224^2</f>
        <v>2.9898465733252486E-4</v>
      </c>
      <c r="O224" s="7">
        <f>C224/$N$3</f>
        <v>0.39113128417150789</v>
      </c>
      <c r="T224" s="7"/>
    </row>
    <row r="225" spans="1:20" ht="15.75" x14ac:dyDescent="0.25">
      <c r="A225" s="4">
        <v>41837</v>
      </c>
      <c r="B225">
        <v>8.56</v>
      </c>
      <c r="C225">
        <f>(B225-B224)/B224</f>
        <v>-1.6091954022988367E-2</v>
      </c>
      <c r="D225">
        <v>1.1553</v>
      </c>
      <c r="E225">
        <v>2.4458000000000002</v>
      </c>
      <c r="F225">
        <v>9.7337000000000007</v>
      </c>
      <c r="G225">
        <f>F225+E225</f>
        <v>12.179500000000001</v>
      </c>
      <c r="H225">
        <f>E225+D225*(G225-E225)</f>
        <v>13.691143610000001</v>
      </c>
      <c r="I225" s="15">
        <f>(((F225/100)+1)^(1/365)-1)</f>
        <v>2.5451549473798352E-4</v>
      </c>
      <c r="J225" s="15">
        <f>1+I225</f>
        <v>1.000254515494738</v>
      </c>
      <c r="K225">
        <f>C225-I225</f>
        <v>-1.634646951772635E-2</v>
      </c>
      <c r="L225" s="29">
        <f>K225^2</f>
        <v>2.6720706569395672E-4</v>
      </c>
      <c r="O225" s="7">
        <f>C225/$N$3</f>
        <v>-0.35876179858490065</v>
      </c>
      <c r="T225" s="7"/>
    </row>
    <row r="226" spans="1:20" ht="15.75" x14ac:dyDescent="0.25">
      <c r="A226" s="4">
        <v>41838</v>
      </c>
      <c r="B226">
        <v>8.58</v>
      </c>
      <c r="C226">
        <f>(B226-B225)/B225</f>
        <v>2.3364485981307911E-3</v>
      </c>
      <c r="D226">
        <v>1.1480999999999999</v>
      </c>
      <c r="E226">
        <v>2.4809000000000001</v>
      </c>
      <c r="F226">
        <v>9.6610999999999994</v>
      </c>
      <c r="G226">
        <f>F226+E226</f>
        <v>12.141999999999999</v>
      </c>
      <c r="H226">
        <f>E226+D226*(G226-E226)</f>
        <v>13.572808909999999</v>
      </c>
      <c r="I226" s="15">
        <f>(((F226/100)+1)^(1/365)-1)</f>
        <v>2.5270182768077909E-4</v>
      </c>
      <c r="J226" s="15">
        <f>1+I226</f>
        <v>1.0002527018276808</v>
      </c>
      <c r="K226">
        <f>C226-I226</f>
        <v>2.083746770450012E-3</v>
      </c>
      <c r="L226" s="29">
        <f>K226^2</f>
        <v>4.3420006033608545E-6</v>
      </c>
      <c r="O226" s="7">
        <f>C226/$N$3</f>
        <v>5.2089914013494588E-2</v>
      </c>
      <c r="T226" s="7"/>
    </row>
    <row r="227" spans="1:20" ht="15.75" x14ac:dyDescent="0.25">
      <c r="A227" s="4">
        <v>41841</v>
      </c>
      <c r="B227">
        <v>8.66</v>
      </c>
      <c r="C227">
        <f>(B227-B226)/B226</f>
        <v>9.3240093240093327E-3</v>
      </c>
      <c r="D227">
        <v>1.1566000000000001</v>
      </c>
      <c r="E227">
        <v>2.4674</v>
      </c>
      <c r="F227">
        <v>9.6468000000000007</v>
      </c>
      <c r="G227">
        <f>F227+E227</f>
        <v>12.1142</v>
      </c>
      <c r="H227">
        <f>E227+D227*(G227-E227)</f>
        <v>13.62488888</v>
      </c>
      <c r="I227" s="15">
        <f>(((F227/100)+1)^(1/365)-1)</f>
        <v>2.5234444907629161E-4</v>
      </c>
      <c r="J227" s="15">
        <f>1+I227</f>
        <v>1.0002523444490763</v>
      </c>
      <c r="K227">
        <f>C227-I227</f>
        <v>9.0716648749330411E-3</v>
      </c>
      <c r="L227" s="29">
        <f>K227^2</f>
        <v>8.2295103603093902E-5</v>
      </c>
      <c r="O227" s="7">
        <f>C227/$N$3</f>
        <v>0.20787396921003434</v>
      </c>
      <c r="T227" s="7"/>
    </row>
    <row r="228" spans="1:20" ht="15.75" x14ac:dyDescent="0.25">
      <c r="A228" s="4">
        <v>41842</v>
      </c>
      <c r="B228">
        <v>8.65</v>
      </c>
      <c r="C228">
        <f>(B228-B227)/B227</f>
        <v>-1.1547344110854256E-3</v>
      </c>
      <c r="D228">
        <v>1.1556999999999999</v>
      </c>
      <c r="E228">
        <v>2.4601000000000002</v>
      </c>
      <c r="F228">
        <v>9.6294000000000004</v>
      </c>
      <c r="G228">
        <f>F228+E228</f>
        <v>12.089500000000001</v>
      </c>
      <c r="H228">
        <f>E228+D228*(G228-E228)</f>
        <v>13.588797580000001</v>
      </c>
      <c r="I228" s="15">
        <f>(((F228/100)+1)^(1/365)-1)</f>
        <v>2.519095340951516E-4</v>
      </c>
      <c r="J228" s="15">
        <f>1+I228</f>
        <v>1.0002519095340952</v>
      </c>
      <c r="K228">
        <f>C228-I228</f>
        <v>-1.4066439451805772E-3</v>
      </c>
      <c r="L228" s="29">
        <f>K228^2</f>
        <v>1.9786471885131788E-6</v>
      </c>
      <c r="O228" s="7">
        <f>C228/$N$3</f>
        <v>-2.5744206925837971E-2</v>
      </c>
      <c r="T228" s="7"/>
    </row>
    <row r="229" spans="1:20" ht="15.75" x14ac:dyDescent="0.25">
      <c r="A229" s="4">
        <v>41843</v>
      </c>
      <c r="B229">
        <v>8.77</v>
      </c>
      <c r="C229">
        <f>(B229-B228)/B228</f>
        <v>1.3872832369942106E-2</v>
      </c>
      <c r="D229">
        <v>1.1562999999999999</v>
      </c>
      <c r="E229">
        <v>2.4655</v>
      </c>
      <c r="F229">
        <v>9.6411999999999995</v>
      </c>
      <c r="G229">
        <f>F229+E229</f>
        <v>12.1067</v>
      </c>
      <c r="H229">
        <f>E229+D229*(G229-E229)</f>
        <v>13.613619559999998</v>
      </c>
      <c r="I229" s="15">
        <f>(((F229/100)+1)^(1/365)-1)</f>
        <v>2.5220448395035788E-4</v>
      </c>
      <c r="J229" s="15">
        <f>1+I229</f>
        <v>1.0002522044839504</v>
      </c>
      <c r="K229">
        <f>C229-I229</f>
        <v>1.3620627885991748E-2</v>
      </c>
      <c r="L229" s="29">
        <f>K229^2</f>
        <v>1.8552150400865603E-4</v>
      </c>
      <c r="O229" s="7">
        <f>C229/$N$3</f>
        <v>0.30928762817723954</v>
      </c>
      <c r="T229" s="7"/>
    </row>
    <row r="230" spans="1:20" ht="15.75" x14ac:dyDescent="0.25">
      <c r="A230" s="4">
        <v>41844</v>
      </c>
      <c r="B230">
        <v>9.06</v>
      </c>
      <c r="C230">
        <f>(B230-B229)/B229</f>
        <v>3.3067274800456209E-2</v>
      </c>
      <c r="D230">
        <v>1.1639999999999999</v>
      </c>
      <c r="E230">
        <v>2.5024999999999999</v>
      </c>
      <c r="F230">
        <v>9.6343999999999994</v>
      </c>
      <c r="G230">
        <f>F230+E230</f>
        <v>12.136899999999999</v>
      </c>
      <c r="H230">
        <f>E230+D230*(G230-E230)</f>
        <v>13.716941599999998</v>
      </c>
      <c r="I230" s="15">
        <f>(((F230/100)+1)^(1/365)-1)</f>
        <v>2.5203451671274024E-4</v>
      </c>
      <c r="J230" s="15">
        <f>1+I230</f>
        <v>1.0002520345167127</v>
      </c>
      <c r="K230">
        <f>C230-I230</f>
        <v>3.2815240283743469E-2</v>
      </c>
      <c r="L230" s="29">
        <f>K230^2</f>
        <v>1.07683999487982E-3</v>
      </c>
      <c r="O230" s="7">
        <f>C230/$N$3</f>
        <v>0.737217802435018</v>
      </c>
      <c r="T230" s="7"/>
    </row>
    <row r="231" spans="1:20" ht="15.75" x14ac:dyDescent="0.25">
      <c r="A231" s="4">
        <v>41845</v>
      </c>
      <c r="B231">
        <v>9.19</v>
      </c>
      <c r="C231">
        <f>(B231-B230)/B230</f>
        <v>1.4348785871964569E-2</v>
      </c>
      <c r="D231">
        <v>1.1613</v>
      </c>
      <c r="E231">
        <v>2.4655</v>
      </c>
      <c r="F231">
        <v>9.6370000000000005</v>
      </c>
      <c r="G231">
        <f>F231+E231</f>
        <v>12.102500000000001</v>
      </c>
      <c r="H231">
        <f>E231+D231*(G231-E231)</f>
        <v>13.656948100000001</v>
      </c>
      <c r="I231" s="15">
        <f>(((F231/100)+1)^(1/365)-1)</f>
        <v>2.5209950542715021E-4</v>
      </c>
      <c r="J231" s="15">
        <f>1+I231</f>
        <v>1.0002520995054272</v>
      </c>
      <c r="K231">
        <f>C231-I231</f>
        <v>1.4096686366537419E-2</v>
      </c>
      <c r="L231" s="29">
        <f>K231^2</f>
        <v>1.9871656651652194E-4</v>
      </c>
      <c r="O231" s="7">
        <f>C231/$N$3</f>
        <v>0.31989876553100205</v>
      </c>
      <c r="T231" s="7"/>
    </row>
    <row r="232" spans="1:20" ht="15.75" x14ac:dyDescent="0.25">
      <c r="A232" s="4">
        <v>41848</v>
      </c>
      <c r="B232">
        <v>9.2200000000000006</v>
      </c>
      <c r="C232">
        <f>(B232-B231)/B231</f>
        <v>3.2644178454843457E-3</v>
      </c>
      <c r="D232">
        <v>1.1529</v>
      </c>
      <c r="E232">
        <v>2.4853000000000001</v>
      </c>
      <c r="F232">
        <v>9.6356000000000002</v>
      </c>
      <c r="G232">
        <f>F232+E232</f>
        <v>12.120900000000001</v>
      </c>
      <c r="H232">
        <f>E232+D232*(G232-E232)</f>
        <v>13.594183240000001</v>
      </c>
      <c r="I232" s="15">
        <f>(((F232/100)+1)^(1/365)-1)</f>
        <v>2.5206451169501598E-4</v>
      </c>
      <c r="J232" s="15">
        <f>1+I232</f>
        <v>1.000252064511695</v>
      </c>
      <c r="K232">
        <f>C232-I232</f>
        <v>3.0123533337893297E-3</v>
      </c>
      <c r="L232" s="29">
        <f>K232^2</f>
        <v>9.0742726075916889E-6</v>
      </c>
      <c r="O232" s="7">
        <f>C232/$N$3</f>
        <v>7.2778508806671402E-2</v>
      </c>
      <c r="T232" s="7"/>
    </row>
    <row r="233" spans="1:20" ht="15.75" x14ac:dyDescent="0.25">
      <c r="A233" s="4">
        <v>41849</v>
      </c>
      <c r="B233">
        <v>9.23</v>
      </c>
      <c r="C233">
        <f>(B233-B232)/B232</f>
        <v>1.0845986984815387E-3</v>
      </c>
      <c r="D233">
        <v>1.1511</v>
      </c>
      <c r="E233">
        <v>2.4601000000000002</v>
      </c>
      <c r="F233">
        <v>9.6488999999999994</v>
      </c>
      <c r="G233">
        <f>F233+E233</f>
        <v>12.109</v>
      </c>
      <c r="H233">
        <f>E233+D233*(G233-E233)</f>
        <v>13.56694879</v>
      </c>
      <c r="I233" s="15">
        <f>(((F233/100)+1)^(1/365)-1)</f>
        <v>2.523969341605703E-4</v>
      </c>
      <c r="J233" s="15">
        <f>1+I233</f>
        <v>1.0002523969341606</v>
      </c>
      <c r="K233">
        <f>C233-I233</f>
        <v>8.3220176432096836E-4</v>
      </c>
      <c r="L233" s="29">
        <f>K233^2</f>
        <v>6.9255977653893258E-7</v>
      </c>
      <c r="O233" s="7">
        <f>C233/$N$3</f>
        <v>2.4180567459626556E-2</v>
      </c>
      <c r="T233" s="7"/>
    </row>
    <row r="234" spans="1:20" ht="15.75" x14ac:dyDescent="0.25">
      <c r="A234" s="4">
        <v>41850</v>
      </c>
      <c r="B234">
        <v>9.3800000000000008</v>
      </c>
      <c r="C234">
        <f>(B234-B233)/B233</f>
        <v>1.6251354279523331E-2</v>
      </c>
      <c r="D234">
        <v>1.1506000000000001</v>
      </c>
      <c r="E234">
        <v>2.5568999999999997</v>
      </c>
      <c r="F234">
        <v>9.6503999999999994</v>
      </c>
      <c r="G234">
        <f>F234+E234</f>
        <v>12.2073</v>
      </c>
      <c r="H234">
        <f>E234+D234*(G234-E234)</f>
        <v>13.660650240000002</v>
      </c>
      <c r="I234" s="15">
        <f>(((F234/100)+1)^(1/365)-1)</f>
        <v>2.5243442289291096E-4</v>
      </c>
      <c r="J234" s="15">
        <f>1+I234</f>
        <v>1.0002524344228929</v>
      </c>
      <c r="K234">
        <f>C234-I234</f>
        <v>1.599891985663042E-2</v>
      </c>
      <c r="L234" s="29">
        <f>K234^2</f>
        <v>2.559654365788831E-4</v>
      </c>
      <c r="O234" s="7">
        <f>C234/$N$3</f>
        <v>0.36231554492594059</v>
      </c>
      <c r="T234" s="7"/>
    </row>
    <row r="235" spans="1:20" ht="15.75" x14ac:dyDescent="0.25">
      <c r="A235" s="4">
        <v>41851</v>
      </c>
      <c r="B235">
        <v>9.3800000000000008</v>
      </c>
      <c r="C235">
        <f>(B235-B234)/B234</f>
        <v>0</v>
      </c>
      <c r="D235">
        <v>1.1339999999999999</v>
      </c>
      <c r="E235">
        <v>2.5577999999999999</v>
      </c>
      <c r="F235">
        <v>9.7393999999999998</v>
      </c>
      <c r="G235">
        <f>F235+E235</f>
        <v>12.2972</v>
      </c>
      <c r="H235">
        <f>E235+D235*(G235-E235)</f>
        <v>13.602279599999999</v>
      </c>
      <c r="I235" s="15">
        <f>(((F235/100)+1)^(1/365)-1)</f>
        <v>2.5465783941802655E-4</v>
      </c>
      <c r="J235" s="15">
        <f>1+I235</f>
        <v>1.000254657839418</v>
      </c>
      <c r="K235">
        <f>C235-I235</f>
        <v>-2.5465783941802655E-4</v>
      </c>
      <c r="L235" s="29">
        <f>K235^2</f>
        <v>6.4850615177057397E-8</v>
      </c>
      <c r="O235" s="7">
        <f>C235/$N$3</f>
        <v>0</v>
      </c>
      <c r="T235" s="7"/>
    </row>
    <row r="236" spans="1:20" ht="15.75" x14ac:dyDescent="0.25">
      <c r="A236" s="4">
        <v>41852</v>
      </c>
      <c r="B236">
        <v>9.6300000000000008</v>
      </c>
      <c r="C236">
        <f>(B236-B235)/B235</f>
        <v>2.6652452025586353E-2</v>
      </c>
      <c r="D236">
        <v>1.1201000000000001</v>
      </c>
      <c r="E236">
        <v>2.4925000000000002</v>
      </c>
      <c r="F236">
        <v>9.7584999999999997</v>
      </c>
      <c r="G236">
        <f>F236+E236</f>
        <v>12.250999999999999</v>
      </c>
      <c r="H236">
        <f>E236+D236*(G236-E236)</f>
        <v>13.42299585</v>
      </c>
      <c r="I236" s="15">
        <f>(((F236/100)+1)^(1/365)-1)</f>
        <v>2.551347652171021E-4</v>
      </c>
      <c r="J236" s="15">
        <f>1+I236</f>
        <v>1.0002551347652171</v>
      </c>
      <c r="K236">
        <f>C236-I236</f>
        <v>2.639731726036925E-2</v>
      </c>
      <c r="L236" s="29">
        <f>K236^2</f>
        <v>6.9681835854458832E-4</v>
      </c>
      <c r="O236" s="7">
        <f>C236/$N$3</f>
        <v>0.59420264386397015</v>
      </c>
      <c r="T236" s="7"/>
    </row>
    <row r="237" spans="1:20" ht="15.75" x14ac:dyDescent="0.25">
      <c r="A237" s="4">
        <v>41855</v>
      </c>
      <c r="B237">
        <v>9.24</v>
      </c>
      <c r="C237">
        <f>(B237-B236)/B236</f>
        <v>-4.0498442367601299E-2</v>
      </c>
      <c r="D237">
        <v>1.0994999999999999</v>
      </c>
      <c r="E237">
        <v>2.4817</v>
      </c>
      <c r="F237">
        <v>9.6949000000000005</v>
      </c>
      <c r="G237">
        <f>F237+E237</f>
        <v>12.176600000000001</v>
      </c>
      <c r="H237">
        <f>E237+D237*(G237-E237)</f>
        <v>13.141242549999999</v>
      </c>
      <c r="I237" s="15">
        <f>(((F237/100)+1)^(1/365)-1)</f>
        <v>2.5354635603136444E-4</v>
      </c>
      <c r="J237" s="15">
        <f>1+I237</f>
        <v>1.0002535463560314</v>
      </c>
      <c r="K237">
        <f>C237-I237</f>
        <v>-4.0751988723632664E-2</v>
      </c>
      <c r="L237" s="29">
        <f>K237^2</f>
        <v>1.6607245849310837E-3</v>
      </c>
      <c r="O237" s="7">
        <f>C237/$N$3</f>
        <v>-0.90289184290059343</v>
      </c>
      <c r="T237" s="7"/>
    </row>
    <row r="238" spans="1:20" ht="15.75" x14ac:dyDescent="0.25">
      <c r="A238" s="4">
        <v>41856</v>
      </c>
      <c r="B238">
        <v>9.08</v>
      </c>
      <c r="C238">
        <f>(B238-B237)/B237</f>
        <v>-1.731601731601733E-2</v>
      </c>
      <c r="D238">
        <v>1.1015999999999999</v>
      </c>
      <c r="E238">
        <v>2.4843999999999999</v>
      </c>
      <c r="F238">
        <v>9.7255000000000003</v>
      </c>
      <c r="G238">
        <f>F238+E238</f>
        <v>12.209900000000001</v>
      </c>
      <c r="H238">
        <f>E238+D238*(G238-E238)</f>
        <v>13.198010799999999</v>
      </c>
      <c r="I238" s="15">
        <f>(((F238/100)+1)^(1/365)-1)</f>
        <v>2.5431070524617461E-4</v>
      </c>
      <c r="J238" s="15">
        <f>1+I238</f>
        <v>1.0002543107052462</v>
      </c>
      <c r="K238">
        <f>C238-I238</f>
        <v>-1.7570328021263504E-2</v>
      </c>
      <c r="L238" s="29">
        <f>K238^2</f>
        <v>3.0871642677479747E-4</v>
      </c>
      <c r="O238" s="7">
        <f>C238/$N$3</f>
        <v>-0.38605165710434941</v>
      </c>
      <c r="T238" s="7"/>
    </row>
    <row r="239" spans="1:20" ht="15.75" x14ac:dyDescent="0.25">
      <c r="A239" s="4">
        <v>41857</v>
      </c>
      <c r="B239">
        <v>8.98</v>
      </c>
      <c r="C239">
        <f>(B239-B238)/B238</f>
        <v>-1.1013215859030798E-2</v>
      </c>
      <c r="D239">
        <v>1.1019000000000001</v>
      </c>
      <c r="E239">
        <v>2.4708000000000001</v>
      </c>
      <c r="F239">
        <v>9.7380999999999993</v>
      </c>
      <c r="G239">
        <f>F239+E239</f>
        <v>12.2089</v>
      </c>
      <c r="H239">
        <f>E239+D239*(G239-E239)</f>
        <v>13.20121239</v>
      </c>
      <c r="I239" s="15">
        <f>(((F239/100)+1)^(1/365)-1)</f>
        <v>2.5462537549092445E-4</v>
      </c>
      <c r="J239" s="15">
        <f>1+I239</f>
        <v>1.0002546253754909</v>
      </c>
      <c r="K239">
        <f>C239-I239</f>
        <v>-1.1267841234521722E-2</v>
      </c>
      <c r="L239" s="29">
        <f>K239^2</f>
        <v>1.26964246086388E-4</v>
      </c>
      <c r="O239" s="7">
        <f>C239/$N$3</f>
        <v>-0.24553395592264407</v>
      </c>
      <c r="T239" s="7"/>
    </row>
    <row r="240" spans="1:20" ht="15.75" x14ac:dyDescent="0.25">
      <c r="A240" s="4">
        <v>41858</v>
      </c>
      <c r="B240">
        <v>9.1999999999999993</v>
      </c>
      <c r="C240">
        <f>(B240-B239)/B239</f>
        <v>2.4498886414253771E-2</v>
      </c>
      <c r="D240">
        <v>1.0940000000000001</v>
      </c>
      <c r="E240">
        <v>2.4114</v>
      </c>
      <c r="F240">
        <v>9.7576999999999998</v>
      </c>
      <c r="G240">
        <f>F240+E240</f>
        <v>12.1691</v>
      </c>
      <c r="H240">
        <f>E240+D240*(G240-E240)</f>
        <v>13.086323800000001</v>
      </c>
      <c r="I240" s="15">
        <f>(((F240/100)+1)^(1/365)-1)</f>
        <v>2.5511479092821254E-4</v>
      </c>
      <c r="J240" s="15">
        <f>1+I240</f>
        <v>1.0002551147909282</v>
      </c>
      <c r="K240">
        <f>C240-I240</f>
        <v>2.4243771623325559E-2</v>
      </c>
      <c r="L240" s="29">
        <f>K240^2</f>
        <v>5.8776046252396563E-4</v>
      </c>
      <c r="O240" s="7">
        <f>C240/$N$3</f>
        <v>0.54619001152680735</v>
      </c>
      <c r="T240" s="7"/>
    </row>
    <row r="241" spans="1:20" ht="15.75" x14ac:dyDescent="0.25">
      <c r="A241" s="4">
        <v>41859</v>
      </c>
      <c r="B241">
        <v>9.3699999999999992</v>
      </c>
      <c r="C241">
        <f>(B241-B240)/B240</f>
        <v>1.8478260869565211E-2</v>
      </c>
      <c r="D241">
        <v>1.0973999999999999</v>
      </c>
      <c r="E241">
        <v>2.4203000000000001</v>
      </c>
      <c r="F241">
        <v>9.7083999999999993</v>
      </c>
      <c r="G241">
        <f>F241+E241</f>
        <v>12.128699999999998</v>
      </c>
      <c r="H241">
        <f>E241+D241*(G241-E241)</f>
        <v>13.074298159999998</v>
      </c>
      <c r="I241" s="15">
        <f>(((F241/100)+1)^(1/365)-1)</f>
        <v>2.5388359512845682E-4</v>
      </c>
      <c r="J241" s="15">
        <f>1+I241</f>
        <v>1.0002538835951285</v>
      </c>
      <c r="K241">
        <f>C241-I241</f>
        <v>1.8224377274436755E-2</v>
      </c>
      <c r="L241" s="29">
        <f>K241^2</f>
        <v>3.3212792704100683E-4</v>
      </c>
      <c r="O241" s="7">
        <f>C241/$N$3</f>
        <v>0.41196327648064635</v>
      </c>
      <c r="T241" s="7"/>
    </row>
    <row r="242" spans="1:20" ht="15.75" x14ac:dyDescent="0.25">
      <c r="A242" s="4">
        <v>41862</v>
      </c>
      <c r="B242">
        <v>9.59</v>
      </c>
      <c r="C242">
        <f>(B242-B241)/B241</f>
        <v>2.3479188900747135E-2</v>
      </c>
      <c r="D242">
        <v>1.0937999999999999</v>
      </c>
      <c r="E242">
        <v>2.4275000000000002</v>
      </c>
      <c r="F242">
        <v>9.7538999999999998</v>
      </c>
      <c r="G242">
        <f>F242+E242</f>
        <v>12.1814</v>
      </c>
      <c r="H242">
        <f>E242+D242*(G242-E242)</f>
        <v>13.096315819999999</v>
      </c>
      <c r="I242" s="15">
        <f>(((F242/100)+1)^(1/365)-1)</f>
        <v>2.5501991107290678E-4</v>
      </c>
      <c r="J242" s="15">
        <f>1+I242</f>
        <v>1.0002550199110729</v>
      </c>
      <c r="K242">
        <f>C242-I242</f>
        <v>2.3224168989674228E-2</v>
      </c>
      <c r="L242" s="29">
        <f>K242^2</f>
        <v>5.3936202526094605E-4</v>
      </c>
      <c r="O242" s="7">
        <f>C242/$N$3</f>
        <v>0.52345638244511949</v>
      </c>
      <c r="T242" s="7"/>
    </row>
    <row r="243" spans="1:20" ht="15.75" x14ac:dyDescent="0.25">
      <c r="A243" s="4">
        <v>41863</v>
      </c>
      <c r="B243">
        <v>9.4600000000000009</v>
      </c>
      <c r="C243">
        <f>(B243-B242)/B242</f>
        <v>-1.3555787278414912E-2</v>
      </c>
      <c r="D243">
        <v>1.0948</v>
      </c>
      <c r="E243">
        <v>2.4491000000000001</v>
      </c>
      <c r="F243">
        <v>9.7876999999999992</v>
      </c>
      <c r="G243">
        <f>F243+E243</f>
        <v>12.236799999999999</v>
      </c>
      <c r="H243">
        <f>E243+D243*(G243-E243)</f>
        <v>13.164673959999998</v>
      </c>
      <c r="I243" s="15">
        <f>(((F243/100)+1)^(1/365)-1)</f>
        <v>2.558637274163722E-4</v>
      </c>
      <c r="J243" s="15">
        <f>1+I243</f>
        <v>1.0002558637274164</v>
      </c>
      <c r="K243">
        <f>C243-I243</f>
        <v>-1.3811651005831285E-2</v>
      </c>
      <c r="L243" s="29">
        <f>K243^2</f>
        <v>1.9076170350688034E-4</v>
      </c>
      <c r="O243" s="7">
        <f>C243/$N$3</f>
        <v>-0.30221927171124913</v>
      </c>
      <c r="T243" s="7"/>
    </row>
    <row r="244" spans="1:20" ht="15.75" x14ac:dyDescent="0.25">
      <c r="A244" s="4">
        <v>41864</v>
      </c>
      <c r="B244">
        <v>9.35</v>
      </c>
      <c r="C244">
        <f>(B244-B243)/B243</f>
        <v>-1.1627906976744313E-2</v>
      </c>
      <c r="D244">
        <v>1.0905</v>
      </c>
      <c r="E244">
        <v>2.4165999999999999</v>
      </c>
      <c r="F244">
        <v>9.7666000000000004</v>
      </c>
      <c r="G244">
        <f>F244+E244</f>
        <v>12.183199999999999</v>
      </c>
      <c r="H244">
        <f>E244+D244*(G244-E244)</f>
        <v>13.067077300000001</v>
      </c>
      <c r="I244" s="15">
        <f>(((F244/100)+1)^(1/365)-1)</f>
        <v>2.5533699671553833E-4</v>
      </c>
      <c r="J244" s="15">
        <f>1+I244</f>
        <v>1.0002553369967155</v>
      </c>
      <c r="K244">
        <f>C244-I244</f>
        <v>-1.1883243973459851E-2</v>
      </c>
      <c r="L244" s="29">
        <f>K244^2</f>
        <v>1.4121148733276987E-4</v>
      </c>
      <c r="O244" s="7">
        <f>C244/$N$3</f>
        <v>-0.25923817671833027</v>
      </c>
      <c r="T244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4"/>
  <sheetViews>
    <sheetView topLeftCell="J1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42578125" customWidth="1"/>
    <col min="12" max="12" width="10.7109375" style="2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1" ht="15.75" thickBot="1" x14ac:dyDescent="0.3">
      <c r="A1" t="s">
        <v>76</v>
      </c>
    </row>
    <row r="2" spans="1:31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64</v>
      </c>
      <c r="H2" t="s">
        <v>65</v>
      </c>
      <c r="I2" t="s">
        <v>35</v>
      </c>
      <c r="J2" t="s">
        <v>36</v>
      </c>
      <c r="K2" t="s">
        <v>62</v>
      </c>
      <c r="L2" s="29" t="s">
        <v>53</v>
      </c>
      <c r="M2" s="5" t="s">
        <v>45</v>
      </c>
      <c r="N2" s="7">
        <f>SUM(L4:L125)/(COUNT(F4:F125)-2)</f>
        <v>2.0130081030223452E-3</v>
      </c>
      <c r="O2" s="11"/>
      <c r="P2" s="5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16" t="s">
        <v>37</v>
      </c>
      <c r="V2" s="17" t="s">
        <v>38</v>
      </c>
      <c r="W2" s="7" t="s">
        <v>26</v>
      </c>
      <c r="X2">
        <f>SUM(T3:T8)</f>
        <v>0.49576773880306929</v>
      </c>
    </row>
    <row r="3" spans="1:31" ht="15.75" x14ac:dyDescent="0.25">
      <c r="A3" s="43">
        <v>41514</v>
      </c>
      <c r="B3">
        <v>12.76</v>
      </c>
      <c r="C3">
        <v>0</v>
      </c>
      <c r="D3">
        <v>1.0529999999999999</v>
      </c>
      <c r="E3">
        <v>2.7652999999999999</v>
      </c>
      <c r="F3">
        <v>10.192600000000001</v>
      </c>
      <c r="G3">
        <f>F3+E3</f>
        <v>12.9579</v>
      </c>
      <c r="H3">
        <f>E3+D3*(G3-E3)</f>
        <v>13.4981078</v>
      </c>
      <c r="I3" s="15">
        <f>(((H3/100)+1)^(1/365)-1)</f>
        <v>3.469532686926069E-4</v>
      </c>
      <c r="J3" s="15">
        <f>1+I3</f>
        <v>1.0003469532686926</v>
      </c>
      <c r="L3" s="29"/>
      <c r="M3" s="19" t="s">
        <v>46</v>
      </c>
      <c r="N3" s="7">
        <f>SQRT(N2)</f>
        <v>4.4866558849797532E-2</v>
      </c>
      <c r="O3" s="7"/>
      <c r="P3" s="9">
        <v>41695</v>
      </c>
      <c r="Q3" s="7">
        <v>5.63</v>
      </c>
      <c r="R3" s="7">
        <v>7.6481835564053427E-2</v>
      </c>
      <c r="S3" s="7">
        <f>1+R3</f>
        <v>1.0764818355640535</v>
      </c>
      <c r="T3" s="7">
        <f>R3-I126</f>
        <v>7.6130706462539291E-2</v>
      </c>
      <c r="W3" s="7" t="s">
        <v>27</v>
      </c>
      <c r="X3">
        <f>PRODUCT(S3:S8)-PRODUCT(J126:J131)</f>
        <v>0.58297100809257896</v>
      </c>
      <c r="AD3" t="s">
        <v>28</v>
      </c>
      <c r="AE3">
        <f>1+I3</f>
        <v>1.0003469532686926</v>
      </c>
    </row>
    <row r="4" spans="1:31" ht="15.75" x14ac:dyDescent="0.25">
      <c r="A4" s="4">
        <v>41515</v>
      </c>
      <c r="B4">
        <v>12.4</v>
      </c>
      <c r="C4">
        <f>(B4-B3)/B3</f>
        <v>-2.8213166144200583E-2</v>
      </c>
      <c r="D4">
        <v>1.0522</v>
      </c>
      <c r="E4">
        <v>2.7617000000000003</v>
      </c>
      <c r="F4">
        <v>10.183199999999999</v>
      </c>
      <c r="G4">
        <f>F4+E4</f>
        <v>12.944900000000001</v>
      </c>
      <c r="H4">
        <f>E4+D4*(G4-E4)</f>
        <v>13.476463039999999</v>
      </c>
      <c r="I4" s="15">
        <f>(((H4/100)+1)^(1/365)-1)</f>
        <v>3.4643055576166759E-4</v>
      </c>
      <c r="J4" s="15">
        <f>1+I4</f>
        <v>1.0003464305557617</v>
      </c>
      <c r="K4">
        <f>C4-I4</f>
        <v>-2.8559596699962251E-2</v>
      </c>
      <c r="L4" s="29">
        <f>K4^2</f>
        <v>8.1565056366449465E-4</v>
      </c>
      <c r="M4" s="19" t="s">
        <v>47</v>
      </c>
      <c r="N4" s="7">
        <f>X2</f>
        <v>0.49576773880306929</v>
      </c>
      <c r="O4" s="7"/>
      <c r="P4" s="9">
        <v>41696</v>
      </c>
      <c r="Q4" s="7">
        <v>5.96</v>
      </c>
      <c r="R4" s="7">
        <v>5.8614564831261116E-2</v>
      </c>
      <c r="S4" s="7">
        <f>1+R4</f>
        <v>1.058614564831261</v>
      </c>
      <c r="T4" s="7">
        <f>R4-I127</f>
        <v>5.8265003372215261E-2</v>
      </c>
      <c r="W4" s="7" t="s">
        <v>29</v>
      </c>
      <c r="X4">
        <f>X2/6</f>
        <v>8.2627956467178215E-2</v>
      </c>
    </row>
    <row r="5" spans="1:31" ht="15.75" x14ac:dyDescent="0.25">
      <c r="A5" s="4">
        <v>41516</v>
      </c>
      <c r="B5">
        <v>12.48</v>
      </c>
      <c r="C5">
        <f>(B5-B4)/B4</f>
        <v>6.4516129032258117E-3</v>
      </c>
      <c r="D5">
        <v>1.0514000000000001</v>
      </c>
      <c r="E5">
        <v>2.7839</v>
      </c>
      <c r="F5">
        <v>10.1913</v>
      </c>
      <c r="G5">
        <f>F5+E5</f>
        <v>12.975200000000001</v>
      </c>
      <c r="H5">
        <f>E5+D5*(G5-E5)</f>
        <v>13.499032820000004</v>
      </c>
      <c r="I5" s="15">
        <f>(((H5/100)+1)^(1/365)-1)</f>
        <v>3.4697560536778305E-4</v>
      </c>
      <c r="J5" s="15">
        <f>1+I5</f>
        <v>1.0003469756053678</v>
      </c>
      <c r="K5">
        <f>C5-I5</f>
        <v>6.1046372978580286E-3</v>
      </c>
      <c r="L5" s="29">
        <f>K5^2</f>
        <v>3.7266596538399372E-5</v>
      </c>
      <c r="M5" s="19" t="s">
        <v>48</v>
      </c>
      <c r="N5" s="7">
        <f>X12</f>
        <v>0.63305014424618766</v>
      </c>
      <c r="O5" s="7"/>
      <c r="P5" s="9">
        <v>41697</v>
      </c>
      <c r="Q5" s="7">
        <v>7.47</v>
      </c>
      <c r="R5" s="7">
        <v>0.25335570469798652</v>
      </c>
      <c r="S5" s="7">
        <f>1+R5</f>
        <v>1.2533557046979866</v>
      </c>
      <c r="T5" s="7">
        <f>R5-I128</f>
        <v>0.25299871560303078</v>
      </c>
      <c r="W5" s="11" t="s">
        <v>30</v>
      </c>
      <c r="X5">
        <f>X3/6</f>
        <v>9.7161834682096493E-2</v>
      </c>
    </row>
    <row r="6" spans="1:31" ht="15.75" x14ac:dyDescent="0.25">
      <c r="A6" s="4">
        <v>41520</v>
      </c>
      <c r="B6">
        <v>12.72</v>
      </c>
      <c r="C6">
        <f>(B6-B5)/B5</f>
        <v>1.9230769230769246E-2</v>
      </c>
      <c r="D6">
        <v>1.0537000000000001</v>
      </c>
      <c r="E6">
        <v>2.8576000000000001</v>
      </c>
      <c r="F6">
        <v>10.192299999999999</v>
      </c>
      <c r="G6">
        <f>F6+E6</f>
        <v>13.049899999999999</v>
      </c>
      <c r="H6">
        <f>E6+D6*(G6-E6)</f>
        <v>13.59722651</v>
      </c>
      <c r="I6" s="15">
        <f>(((H6/100)+1)^(1/365)-1)</f>
        <v>3.4934567953159856E-4</v>
      </c>
      <c r="J6" s="15">
        <f>1+I6</f>
        <v>1.0003493456795316</v>
      </c>
      <c r="K6">
        <f>C6-I6</f>
        <v>1.8881423551237647E-2</v>
      </c>
      <c r="L6" s="29">
        <f>K6^2</f>
        <v>3.5650815532123169E-4</v>
      </c>
      <c r="M6" s="19" t="s">
        <v>49</v>
      </c>
      <c r="N6" s="7">
        <f>SQRT(N2*6)</f>
        <v>0.10990017569655687</v>
      </c>
      <c r="O6" s="7"/>
      <c r="P6" s="9">
        <v>41698</v>
      </c>
      <c r="Q6" s="7">
        <v>7.28</v>
      </c>
      <c r="R6" s="7">
        <v>-2.5435073627844647E-2</v>
      </c>
      <c r="S6" s="7">
        <f>1+R6</f>
        <v>0.9745649263721553</v>
      </c>
      <c r="T6" s="7">
        <f>R6-I129</f>
        <v>-2.5789596034051572E-2</v>
      </c>
      <c r="W6" s="11" t="s">
        <v>39</v>
      </c>
      <c r="X6">
        <f>SUM(U3:U8)/6</f>
        <v>0</v>
      </c>
    </row>
    <row r="7" spans="1:31" ht="15.75" x14ac:dyDescent="0.25">
      <c r="A7" s="4">
        <v>41521</v>
      </c>
      <c r="B7">
        <v>13.5</v>
      </c>
      <c r="C7">
        <f>(B7-B6)/B6</f>
        <v>6.1320754716981077E-2</v>
      </c>
      <c r="D7">
        <v>1.0619000000000001</v>
      </c>
      <c r="E7">
        <v>2.8965999999999998</v>
      </c>
      <c r="F7">
        <v>10.1477</v>
      </c>
      <c r="G7">
        <f>F7+E7</f>
        <v>13.0443</v>
      </c>
      <c r="H7">
        <f>E7+D7*(G7-E7)</f>
        <v>13.672442630000001</v>
      </c>
      <c r="I7" s="15">
        <f>(((H7/100)+1)^(1/365)-1)</f>
        <v>3.5115976890920386E-4</v>
      </c>
      <c r="J7" s="15">
        <f>1+I7</f>
        <v>1.0003511597689092</v>
      </c>
      <c r="K7">
        <f>C7-I7</f>
        <v>6.0969594948071873E-2</v>
      </c>
      <c r="L7" s="29">
        <f>K7^2</f>
        <v>3.7172915081319512E-3</v>
      </c>
      <c r="M7" s="19" t="s">
        <v>50</v>
      </c>
      <c r="N7" s="7">
        <f>SQRT(N2*119)</f>
        <v>0.48943637406680257</v>
      </c>
      <c r="O7" s="7"/>
      <c r="P7" s="9">
        <v>41701</v>
      </c>
      <c r="Q7" s="7">
        <v>7.96</v>
      </c>
      <c r="R7" s="7">
        <v>9.3406593406593366E-2</v>
      </c>
      <c r="S7" s="7">
        <f>1+R7</f>
        <v>1.0934065934065933</v>
      </c>
      <c r="T7" s="7">
        <f>R7-I130</f>
        <v>9.3058486611285643E-2</v>
      </c>
      <c r="W7" s="11" t="s">
        <v>40</v>
      </c>
      <c r="X7">
        <f>SQRT(X6)</f>
        <v>0</v>
      </c>
    </row>
    <row r="8" spans="1:31" ht="16.5" thickBot="1" x14ac:dyDescent="0.3">
      <c r="A8" s="4">
        <v>41522</v>
      </c>
      <c r="B8">
        <v>14.22</v>
      </c>
      <c r="C8">
        <f>(B8-B7)/B7</f>
        <v>5.3333333333333378E-2</v>
      </c>
      <c r="D8">
        <v>1.0624</v>
      </c>
      <c r="E8">
        <v>2.9937</v>
      </c>
      <c r="F8">
        <v>10.1401</v>
      </c>
      <c r="G8">
        <f>F8+E8</f>
        <v>13.133800000000001</v>
      </c>
      <c r="H8">
        <f>E8+D8*(G8-E8)</f>
        <v>13.766542240000001</v>
      </c>
      <c r="I8" s="15">
        <f>(((H8/100)+1)^(1/365)-1)</f>
        <v>3.5342761221124341E-4</v>
      </c>
      <c r="J8" s="15">
        <f>1+I8</f>
        <v>1.0003534276122112</v>
      </c>
      <c r="K8">
        <f>C8-I8</f>
        <v>5.2979905721122135E-2</v>
      </c>
      <c r="L8" s="29">
        <f>K8^2</f>
        <v>2.8068704102189898E-3</v>
      </c>
      <c r="M8" s="19" t="s">
        <v>51</v>
      </c>
      <c r="N8" s="7">
        <f>N4/N6</f>
        <v>4.5110732140403806</v>
      </c>
      <c r="O8" s="7"/>
      <c r="P8" s="12">
        <v>41702</v>
      </c>
      <c r="Q8" s="13">
        <v>8.2899999999999991</v>
      </c>
      <c r="R8" s="13">
        <v>4.1457286432160699E-2</v>
      </c>
      <c r="S8" s="13">
        <f>1+R8</f>
        <v>1.0414572864321607</v>
      </c>
      <c r="T8" s="7">
        <f>R8-I131</f>
        <v>4.1104422788049898E-2</v>
      </c>
      <c r="W8" s="11" t="s">
        <v>41</v>
      </c>
      <c r="X8">
        <f>SUM(V3:V8)/6</f>
        <v>0</v>
      </c>
    </row>
    <row r="9" spans="1:31" ht="16.5" thickBot="1" x14ac:dyDescent="0.3">
      <c r="A9" s="4">
        <v>41523</v>
      </c>
      <c r="B9">
        <v>14.27</v>
      </c>
      <c r="C9">
        <f>(B9-B8)/B8</f>
        <v>3.5161744022502764E-3</v>
      </c>
      <c r="D9">
        <v>1.0623</v>
      </c>
      <c r="E9">
        <v>2.9342000000000001</v>
      </c>
      <c r="F9">
        <v>10.130000000000001</v>
      </c>
      <c r="G9">
        <f>F9+E9</f>
        <v>13.064200000000001</v>
      </c>
      <c r="H9">
        <f>E9+D9*(G9-E9)</f>
        <v>13.695299000000002</v>
      </c>
      <c r="I9" s="15">
        <f>(((H9/100)+1)^(1/365)-1)</f>
        <v>3.5171078989826299E-4</v>
      </c>
      <c r="J9" s="15">
        <f>1+I9</f>
        <v>1.0003517107898983</v>
      </c>
      <c r="K9">
        <f>C9-I9</f>
        <v>3.1644636123520135E-3</v>
      </c>
      <c r="L9" s="29">
        <f>K9^2</f>
        <v>1.0013829953899953E-5</v>
      </c>
      <c r="M9" s="20" t="s">
        <v>52</v>
      </c>
      <c r="N9" s="7">
        <f>N5/N7</f>
        <v>1.2934268431789735</v>
      </c>
      <c r="O9" s="7"/>
      <c r="T9" s="7"/>
      <c r="W9" s="11" t="s">
        <v>42</v>
      </c>
      <c r="X9">
        <f>SQRT(X8)</f>
        <v>0</v>
      </c>
    </row>
    <row r="10" spans="1:31" ht="15.75" x14ac:dyDescent="0.25">
      <c r="A10" s="4">
        <v>41526</v>
      </c>
      <c r="B10">
        <v>14.47</v>
      </c>
      <c r="C10">
        <f>(B10-B9)/B9</f>
        <v>1.4015416958654594E-2</v>
      </c>
      <c r="D10">
        <v>1.0606</v>
      </c>
      <c r="E10">
        <v>2.9119999999999999</v>
      </c>
      <c r="F10">
        <v>10.1051</v>
      </c>
      <c r="G10">
        <f>F10+E10</f>
        <v>13.017099999999999</v>
      </c>
      <c r="H10">
        <f>E10+D10*(G10-E10)</f>
        <v>13.629469060000002</v>
      </c>
      <c r="I10" s="15">
        <f>(((H10/100)+1)^(1/365)-1)</f>
        <v>3.5012346356677604E-4</v>
      </c>
      <c r="J10" s="15">
        <f>1+I10</f>
        <v>1.0003501234635668</v>
      </c>
      <c r="K10">
        <f>C10-I10</f>
        <v>1.3665293495087818E-2</v>
      </c>
      <c r="L10" s="29">
        <f>K10^2</f>
        <v>1.8674024630688943E-4</v>
      </c>
      <c r="M10" s="7"/>
      <c r="N10" s="7"/>
      <c r="O10" s="7"/>
      <c r="P10" s="5" t="s">
        <v>31</v>
      </c>
      <c r="Q10" s="6" t="s">
        <v>22</v>
      </c>
      <c r="R10" s="6" t="s">
        <v>23</v>
      </c>
      <c r="S10" s="6" t="s">
        <v>24</v>
      </c>
      <c r="T10" s="6" t="s">
        <v>25</v>
      </c>
      <c r="U10" s="16" t="s">
        <v>37</v>
      </c>
      <c r="V10" s="17" t="s">
        <v>38</v>
      </c>
    </row>
    <row r="11" spans="1:31" ht="15.75" x14ac:dyDescent="0.25">
      <c r="A11" s="4">
        <v>41527</v>
      </c>
      <c r="B11">
        <v>14.24</v>
      </c>
      <c r="C11">
        <f>(B11-B10)/B10</f>
        <v>-1.5894955079474804E-2</v>
      </c>
      <c r="D11">
        <v>1.0559000000000001</v>
      </c>
      <c r="E11">
        <v>2.9643000000000002</v>
      </c>
      <c r="F11">
        <v>10.075200000000001</v>
      </c>
      <c r="G11">
        <f>F11+E11</f>
        <v>13.0395</v>
      </c>
      <c r="H11">
        <f>E11+D11*(G11-E11)</f>
        <v>13.602703680000001</v>
      </c>
      <c r="I11" s="15">
        <f>(((H11/100)+1)^(1/365)-1)</f>
        <v>3.4947782031569119E-4</v>
      </c>
      <c r="J11" s="15">
        <f>1+I11</f>
        <v>1.0003494778203157</v>
      </c>
      <c r="K11">
        <f>C11-I11</f>
        <v>-1.6244432899790495E-2</v>
      </c>
      <c r="L11" s="29">
        <f>K11^2</f>
        <v>2.6388160023579584E-4</v>
      </c>
      <c r="M11" s="7"/>
      <c r="N11" s="7"/>
      <c r="O11" s="7"/>
      <c r="P11" s="9">
        <v>41695</v>
      </c>
      <c r="Q11" s="7">
        <v>5.63</v>
      </c>
      <c r="R11" s="7">
        <v>7.6481835564053427E-2</v>
      </c>
      <c r="S11" s="7">
        <f>1+R11</f>
        <v>1.0764818355640535</v>
      </c>
      <c r="T11" s="7">
        <f>R11-I134</f>
        <v>7.6124697515669207E-2</v>
      </c>
    </row>
    <row r="12" spans="1:31" ht="15.75" x14ac:dyDescent="0.25">
      <c r="A12" s="4">
        <v>41528</v>
      </c>
      <c r="B12">
        <v>13.94</v>
      </c>
      <c r="C12">
        <f>(B12-B11)/B11</f>
        <v>-2.1067415730337127E-2</v>
      </c>
      <c r="D12">
        <v>1.0548</v>
      </c>
      <c r="E12">
        <v>2.9121999999999999</v>
      </c>
      <c r="F12">
        <v>10.0655</v>
      </c>
      <c r="G12">
        <f>F12+E12</f>
        <v>12.9777</v>
      </c>
      <c r="H12">
        <f>E12+D12*(G12-E12)</f>
        <v>13.5292894</v>
      </c>
      <c r="I12" s="15">
        <f>(((H12/100)+1)^(1/365)-1)</f>
        <v>3.4770611803791596E-4</v>
      </c>
      <c r="J12" s="15">
        <f>1+I12</f>
        <v>1.0003477061180379</v>
      </c>
      <c r="K12">
        <f>C12-I12</f>
        <v>-2.1415121848375043E-2</v>
      </c>
      <c r="L12" s="29">
        <f>K12^2</f>
        <v>4.5860744378075009E-4</v>
      </c>
      <c r="M12" s="7"/>
      <c r="N12" s="7"/>
      <c r="O12" s="7"/>
      <c r="P12" s="9">
        <v>41696</v>
      </c>
      <c r="Q12" s="7">
        <v>5.96</v>
      </c>
      <c r="R12" s="7">
        <v>5.8614564831261116E-2</v>
      </c>
      <c r="S12" s="7">
        <f>1+R12</f>
        <v>1.058614564831261</v>
      </c>
      <c r="T12" s="7">
        <f>R12-I135</f>
        <v>5.825585886019876E-2</v>
      </c>
      <c r="W12" s="7" t="s">
        <v>26</v>
      </c>
      <c r="X12">
        <f>SUM(T11:T129)</f>
        <v>0.63305014424618766</v>
      </c>
    </row>
    <row r="13" spans="1:31" ht="15.75" x14ac:dyDescent="0.25">
      <c r="A13" s="4">
        <v>41529</v>
      </c>
      <c r="B13">
        <v>13.91</v>
      </c>
      <c r="C13">
        <f>(B13-B12)/B12</f>
        <v>-2.1520803443328095E-3</v>
      </c>
      <c r="D13">
        <v>1.0545</v>
      </c>
      <c r="E13">
        <v>2.9095</v>
      </c>
      <c r="F13">
        <v>10.082000000000001</v>
      </c>
      <c r="G13">
        <f>F13+E13</f>
        <v>12.9915</v>
      </c>
      <c r="H13">
        <f>E13+D13*(G13-E13)</f>
        <v>13.540969</v>
      </c>
      <c r="I13" s="15">
        <f>(((H13/100)+1)^(1/365)-1)</f>
        <v>3.4798805751412587E-4</v>
      </c>
      <c r="J13" s="15">
        <f>1+I13</f>
        <v>1.0003479880575141</v>
      </c>
      <c r="K13">
        <f>C13-I13</f>
        <v>-2.5000684018469353E-3</v>
      </c>
      <c r="L13" s="29">
        <f>K13^2</f>
        <v>6.2503420139134894E-6</v>
      </c>
      <c r="M13" s="7"/>
      <c r="N13" s="7"/>
      <c r="O13" s="7"/>
      <c r="P13" s="9">
        <v>41697</v>
      </c>
      <c r="Q13" s="7">
        <v>7.47</v>
      </c>
      <c r="R13" s="7">
        <v>0.25335570469798652</v>
      </c>
      <c r="S13" s="7">
        <f>1+R13</f>
        <v>1.2533557046979866</v>
      </c>
      <c r="T13" s="7">
        <f>R13-I136</f>
        <v>0.25299820118702832</v>
      </c>
      <c r="W13" s="7" t="s">
        <v>27</v>
      </c>
      <c r="X13">
        <f>PRODUCT(S11:S129)-PRODUCT(J126:J244)</f>
        <v>0.74542598263929949</v>
      </c>
    </row>
    <row r="14" spans="1:31" ht="15.75" x14ac:dyDescent="0.25">
      <c r="A14" s="4">
        <v>41530</v>
      </c>
      <c r="B14">
        <v>13.82</v>
      </c>
      <c r="C14">
        <f>(B14-B13)/B13</f>
        <v>-6.4701653486700112E-3</v>
      </c>
      <c r="D14">
        <v>1.0528</v>
      </c>
      <c r="E14">
        <v>2.8845999999999998</v>
      </c>
      <c r="F14">
        <v>10.0589</v>
      </c>
      <c r="G14">
        <f>F14+E14</f>
        <v>12.9435</v>
      </c>
      <c r="H14">
        <f>E14+D14*(G14-E14)</f>
        <v>13.474609920000002</v>
      </c>
      <c r="I14" s="15">
        <f>(((H14/100)+1)^(1/365)-1)</f>
        <v>3.4638579897983135E-4</v>
      </c>
      <c r="J14" s="15">
        <f>1+I14</f>
        <v>1.0003463857989798</v>
      </c>
      <c r="K14">
        <f>C14-I14</f>
        <v>-6.8165511476498426E-3</v>
      </c>
      <c r="L14" s="29">
        <f>K14^2</f>
        <v>4.6465369548526386E-5</v>
      </c>
      <c r="M14" s="7"/>
      <c r="N14" s="7"/>
      <c r="O14" s="7"/>
      <c r="P14" s="9">
        <v>41698</v>
      </c>
      <c r="Q14" s="7">
        <v>7.28</v>
      </c>
      <c r="R14" s="7">
        <v>-2.5435073627844647E-2</v>
      </c>
      <c r="S14" s="7">
        <f>1+R14</f>
        <v>0.9745649263721553</v>
      </c>
      <c r="T14" s="7">
        <f>R14-I137</f>
        <v>-2.5791616394474311E-2</v>
      </c>
      <c r="W14" s="7" t="s">
        <v>29</v>
      </c>
      <c r="X14">
        <f>X12/119</f>
        <v>5.3197491113125012E-3</v>
      </c>
    </row>
    <row r="15" spans="1:31" ht="15.75" x14ac:dyDescent="0.25">
      <c r="A15" s="4">
        <v>41533</v>
      </c>
      <c r="B15">
        <v>13.64</v>
      </c>
      <c r="C15">
        <f>(B15-B14)/B14</f>
        <v>-1.3024602026049183E-2</v>
      </c>
      <c r="D15">
        <v>1.0468</v>
      </c>
      <c r="E15">
        <v>2.8643000000000001</v>
      </c>
      <c r="F15">
        <v>10.0152</v>
      </c>
      <c r="G15">
        <f>F15+E15</f>
        <v>12.8795</v>
      </c>
      <c r="H15">
        <f>E15+D15*(G15-E15)</f>
        <v>13.348211360000001</v>
      </c>
      <c r="I15" s="15">
        <f>(((H15/100)+1)^(1/365)-1)</f>
        <v>3.4333128372265875E-4</v>
      </c>
      <c r="J15" s="15">
        <f>1+I15</f>
        <v>1.0003433312837227</v>
      </c>
      <c r="K15">
        <f>C15-I15</f>
        <v>-1.3367933309771842E-2</v>
      </c>
      <c r="L15" s="29">
        <f>K15^2</f>
        <v>1.7870164097450757E-4</v>
      </c>
      <c r="M15" s="7"/>
      <c r="N15" s="7"/>
      <c r="O15" s="7"/>
      <c r="P15" s="9">
        <v>41701</v>
      </c>
      <c r="Q15" s="7">
        <v>7.96</v>
      </c>
      <c r="R15" s="7">
        <v>9.3406593406593366E-2</v>
      </c>
      <c r="S15" s="7">
        <f>1+R15</f>
        <v>1.0934065934065933</v>
      </c>
      <c r="T15" s="7">
        <f>R15-I138</f>
        <v>9.3048637107384272E-2</v>
      </c>
      <c r="W15" s="11" t="s">
        <v>30</v>
      </c>
      <c r="X15">
        <f>X13/119</f>
        <v>6.264083887725206E-3</v>
      </c>
    </row>
    <row r="16" spans="1:31" ht="15.75" x14ac:dyDescent="0.25">
      <c r="A16" s="4">
        <v>41534</v>
      </c>
      <c r="B16">
        <v>13.74</v>
      </c>
      <c r="C16">
        <f>(B16-B15)/B15</f>
        <v>7.3313782991202081E-3</v>
      </c>
      <c r="D16">
        <v>1.0452999999999999</v>
      </c>
      <c r="E16">
        <v>2.8468</v>
      </c>
      <c r="F16">
        <v>9.9917999999999996</v>
      </c>
      <c r="G16">
        <f>F16+E16</f>
        <v>12.8386</v>
      </c>
      <c r="H16">
        <f>E16+D16*(G16-E16)</f>
        <v>13.291228539999999</v>
      </c>
      <c r="I16" s="15">
        <f>(((H16/100)+1)^(1/365)-1)</f>
        <v>3.419531404409426E-4</v>
      </c>
      <c r="J16" s="15">
        <f>1+I16</f>
        <v>1.0003419531404409</v>
      </c>
      <c r="K16">
        <f>C16-I16</f>
        <v>6.9894251586792655E-3</v>
      </c>
      <c r="L16" s="29">
        <f>K16^2</f>
        <v>4.8852064048778677E-5</v>
      </c>
      <c r="M16" s="7"/>
      <c r="N16" s="7"/>
      <c r="O16" s="7"/>
      <c r="P16" s="9">
        <v>41702</v>
      </c>
      <c r="Q16" s="7">
        <v>8.2899999999999991</v>
      </c>
      <c r="R16" s="7">
        <v>4.1457286432160699E-2</v>
      </c>
      <c r="S16" s="7">
        <f>1+R16</f>
        <v>1.0414572864321607</v>
      </c>
      <c r="T16" s="7">
        <f>R16-I139</f>
        <v>4.1099239265541342E-2</v>
      </c>
      <c r="W16" s="11" t="s">
        <v>39</v>
      </c>
      <c r="X16">
        <f>SUM(U11:U131)/119</f>
        <v>0</v>
      </c>
    </row>
    <row r="17" spans="1:24" ht="15.75" x14ac:dyDescent="0.25">
      <c r="A17" s="4">
        <v>41535</v>
      </c>
      <c r="B17">
        <v>13.45</v>
      </c>
      <c r="C17">
        <f>(B17-B16)/B16</f>
        <v>-2.1106259097525538E-2</v>
      </c>
      <c r="D17">
        <v>1.0375000000000001</v>
      </c>
      <c r="E17">
        <v>2.6878000000000002</v>
      </c>
      <c r="F17">
        <v>9.9235000000000007</v>
      </c>
      <c r="G17">
        <f>F17+E17</f>
        <v>12.6113</v>
      </c>
      <c r="H17">
        <f>E17+D17*(G17-E17)</f>
        <v>12.983431250000002</v>
      </c>
      <c r="I17" s="15">
        <f>(((H17/100)+1)^(1/365)-1)</f>
        <v>3.3449701622290107E-4</v>
      </c>
      <c r="J17" s="15">
        <f>1+I17</f>
        <v>1.0003344970162229</v>
      </c>
      <c r="K17">
        <f>C17-I17</f>
        <v>-2.144075611374844E-2</v>
      </c>
      <c r="L17" s="29">
        <f>K17^2</f>
        <v>4.5970602272924106E-4</v>
      </c>
      <c r="M17" s="7"/>
      <c r="N17" s="7"/>
      <c r="O17" s="7"/>
      <c r="P17" s="9">
        <v>41703</v>
      </c>
      <c r="Q17" s="7">
        <v>8.3000000000000007</v>
      </c>
      <c r="R17" s="7">
        <v>1.206272617611769E-3</v>
      </c>
      <c r="S17" s="7">
        <f>1+R17</f>
        <v>1.0012062726176119</v>
      </c>
      <c r="T17" s="7">
        <f>R17-I140</f>
        <v>8.4934094417579058E-4</v>
      </c>
      <c r="W17" s="11" t="s">
        <v>40</v>
      </c>
      <c r="X17">
        <f>SQRT(X16)</f>
        <v>0</v>
      </c>
    </row>
    <row r="18" spans="1:24" ht="15.75" x14ac:dyDescent="0.25">
      <c r="A18" s="4">
        <v>41536</v>
      </c>
      <c r="B18">
        <v>13.14</v>
      </c>
      <c r="C18">
        <f>(B18-B17)/B17</f>
        <v>-2.3048327137546374E-2</v>
      </c>
      <c r="D18">
        <v>1.0385</v>
      </c>
      <c r="E18">
        <v>2.7519</v>
      </c>
      <c r="F18">
        <v>9.9284999999999997</v>
      </c>
      <c r="G18">
        <f>F18+E18</f>
        <v>12.680399999999999</v>
      </c>
      <c r="H18">
        <f>E18+D18*(G18-E18)</f>
        <v>13.062647249999998</v>
      </c>
      <c r="I18" s="15">
        <f>(((H18/100)+1)^(1/365)-1)</f>
        <v>3.3641788962790464E-4</v>
      </c>
      <c r="J18" s="15">
        <f>1+I18</f>
        <v>1.0003364178896279</v>
      </c>
      <c r="K18">
        <f>C18-I18</f>
        <v>-2.3384745027174279E-2</v>
      </c>
      <c r="L18" s="29">
        <f>K18^2</f>
        <v>5.4684629998595212E-4</v>
      </c>
      <c r="M18" s="7"/>
      <c r="N18" s="7"/>
      <c r="O18" s="7"/>
      <c r="P18" s="9">
        <v>41704</v>
      </c>
      <c r="Q18" s="7">
        <v>8.64</v>
      </c>
      <c r="R18" s="7">
        <v>4.0963855421686728E-2</v>
      </c>
      <c r="S18" s="7">
        <f>1+R18</f>
        <v>1.0409638554216867</v>
      </c>
      <c r="T18" s="7">
        <f>R18-I141</f>
        <v>4.0611361145269025E-2</v>
      </c>
      <c r="W18" s="11" t="s">
        <v>41</v>
      </c>
      <c r="X18">
        <f>SUM(V11:V131)/119</f>
        <v>0</v>
      </c>
    </row>
    <row r="19" spans="1:24" ht="15.75" x14ac:dyDescent="0.25">
      <c r="A19" s="4">
        <v>41537</v>
      </c>
      <c r="B19">
        <v>12.96</v>
      </c>
      <c r="C19">
        <f>(B19-B18)/B18</f>
        <v>-1.369863013698628E-2</v>
      </c>
      <c r="D19">
        <v>1.0387</v>
      </c>
      <c r="E19">
        <v>2.7336999999999998</v>
      </c>
      <c r="F19">
        <v>9.9649000000000001</v>
      </c>
      <c r="G19">
        <f>F19+E19</f>
        <v>12.698599999999999</v>
      </c>
      <c r="H19">
        <f>E19+D19*(G19-E19)</f>
        <v>13.084241630000001</v>
      </c>
      <c r="I19" s="15">
        <f>(((H19/100)+1)^(1/365)-1)</f>
        <v>3.3694128930195077E-4</v>
      </c>
      <c r="J19" s="15">
        <f>1+I19</f>
        <v>1.000336941289302</v>
      </c>
      <c r="K19">
        <f>C19-I19</f>
        <v>-1.4035571426288231E-2</v>
      </c>
      <c r="L19" s="29">
        <f>K19^2</f>
        <v>1.9699726526243864E-4</v>
      </c>
      <c r="M19" s="7"/>
      <c r="N19" s="7"/>
      <c r="O19" s="7"/>
      <c r="P19" s="9">
        <v>41705</v>
      </c>
      <c r="Q19" s="7">
        <v>8.68</v>
      </c>
      <c r="R19" s="7">
        <v>4.6296296296295305E-3</v>
      </c>
      <c r="S19" s="7">
        <f>1+R19</f>
        <v>1.0046296296296295</v>
      </c>
      <c r="T19" s="7">
        <f>R19-I142</f>
        <v>4.2737100724252654E-3</v>
      </c>
      <c r="W19" s="11" t="s">
        <v>42</v>
      </c>
      <c r="X19">
        <f>SQRT(X18)</f>
        <v>0</v>
      </c>
    </row>
    <row r="20" spans="1:24" ht="15.75" x14ac:dyDescent="0.25">
      <c r="A20" s="4">
        <v>41540</v>
      </c>
      <c r="B20">
        <v>12.36</v>
      </c>
      <c r="C20">
        <f>(B20-B19)/B19</f>
        <v>-4.6296296296296405E-2</v>
      </c>
      <c r="D20">
        <v>1.0467</v>
      </c>
      <c r="E20">
        <v>2.6999</v>
      </c>
      <c r="F20">
        <v>10.001099999999999</v>
      </c>
      <c r="G20">
        <f>F20+E20</f>
        <v>12.700999999999999</v>
      </c>
      <c r="H20">
        <f>E20+D20*(G20-E20)</f>
        <v>13.168051369999999</v>
      </c>
      <c r="I20" s="15">
        <f>(((H20/100)+1)^(1/365)-1)</f>
        <v>3.389717070592102E-4</v>
      </c>
      <c r="J20" s="15">
        <f>1+I20</f>
        <v>1.0003389717070592</v>
      </c>
      <c r="K20">
        <f>C20-I20</f>
        <v>-4.6635268003355615E-2</v>
      </c>
      <c r="L20" s="29">
        <f>K20^2</f>
        <v>2.174848221744804E-3</v>
      </c>
      <c r="M20" s="7"/>
      <c r="N20" s="7"/>
      <c r="O20" s="7"/>
      <c r="P20" s="9">
        <v>41708</v>
      </c>
      <c r="Q20" s="7">
        <v>8.42</v>
      </c>
      <c r="R20" s="7">
        <v>-2.9953917050691222E-2</v>
      </c>
      <c r="S20" s="7">
        <f>1+R20</f>
        <v>0.97004608294930883</v>
      </c>
      <c r="T20" s="7">
        <f>R20-I143</f>
        <v>-3.030999279618379E-2</v>
      </c>
    </row>
    <row r="21" spans="1:24" ht="15.75" x14ac:dyDescent="0.25">
      <c r="A21" s="4">
        <v>41541</v>
      </c>
      <c r="B21">
        <v>11.9</v>
      </c>
      <c r="C21">
        <f>(B21-B20)/B20</f>
        <v>-3.7216828478964327E-2</v>
      </c>
      <c r="D21">
        <v>1.0281</v>
      </c>
      <c r="E21">
        <v>2.6551999999999998</v>
      </c>
      <c r="F21">
        <v>10.052199999999999</v>
      </c>
      <c r="G21">
        <f>F21+E21</f>
        <v>12.7074</v>
      </c>
      <c r="H21">
        <f>E21+D21*(G21-E21)</f>
        <v>12.98986682</v>
      </c>
      <c r="I21" s="15">
        <f>(((H21/100)+1)^(1/365)-1)</f>
        <v>3.3465311960245714E-4</v>
      </c>
      <c r="J21" s="15">
        <f>1+I21</f>
        <v>1.0003346531196025</v>
      </c>
      <c r="K21">
        <f>C21-I21</f>
        <v>-3.7551481598566784E-2</v>
      </c>
      <c r="L21" s="29">
        <f>K21^2</f>
        <v>1.4101137702474998E-3</v>
      </c>
      <c r="M21" s="7"/>
      <c r="N21" s="7"/>
      <c r="O21" s="7"/>
      <c r="P21" s="9">
        <v>41709</v>
      </c>
      <c r="Q21" s="7">
        <v>8.67</v>
      </c>
      <c r="R21" s="7">
        <v>2.969121140142518E-2</v>
      </c>
      <c r="S21" s="7">
        <f>1+R21</f>
        <v>1.0296912114014252</v>
      </c>
      <c r="T21" s="7">
        <f>R21-I144</f>
        <v>2.9336258751541347E-2</v>
      </c>
    </row>
    <row r="22" spans="1:24" ht="15.75" x14ac:dyDescent="0.25">
      <c r="A22" s="4">
        <v>41542</v>
      </c>
      <c r="B22">
        <v>10.119999999999999</v>
      </c>
      <c r="C22">
        <f>(B22-B21)/B21</f>
        <v>-0.14957983193277319</v>
      </c>
      <c r="D22">
        <v>1.0396000000000001</v>
      </c>
      <c r="E22">
        <v>2.6280000000000001</v>
      </c>
      <c r="F22">
        <v>10.0791</v>
      </c>
      <c r="G22">
        <f>F22+E22</f>
        <v>12.707100000000001</v>
      </c>
      <c r="H22">
        <f>E22+D22*(G22-E22)</f>
        <v>13.106232360000002</v>
      </c>
      <c r="I22" s="15">
        <f>(((H22/100)+1)^(1/365)-1)</f>
        <v>3.3747419319274385E-4</v>
      </c>
      <c r="J22" s="15">
        <f>1+I22</f>
        <v>1.0003374741931927</v>
      </c>
      <c r="K22">
        <f>C22-I22</f>
        <v>-0.14991730612596593</v>
      </c>
      <c r="L22" s="29">
        <f>K22^2</f>
        <v>2.2475198676066583E-2</v>
      </c>
      <c r="M22" s="7"/>
      <c r="N22" s="7"/>
      <c r="O22" s="7"/>
      <c r="P22" s="9">
        <v>41710</v>
      </c>
      <c r="Q22" s="7">
        <v>8.93</v>
      </c>
      <c r="R22" s="7">
        <v>2.9988465974625119E-2</v>
      </c>
      <c r="S22" s="7">
        <f>1+R22</f>
        <v>1.029988465974625</v>
      </c>
      <c r="T22" s="7">
        <f>R22-I145</f>
        <v>2.9632670850010864E-2</v>
      </c>
    </row>
    <row r="23" spans="1:24" ht="15.75" x14ac:dyDescent="0.25">
      <c r="A23" s="4">
        <v>41543</v>
      </c>
      <c r="B23">
        <v>10.42</v>
      </c>
      <c r="C23">
        <f>(B23-B22)/B22</f>
        <v>2.9644268774703629E-2</v>
      </c>
      <c r="D23">
        <v>1.0413000000000001</v>
      </c>
      <c r="E23">
        <v>2.6497999999999999</v>
      </c>
      <c r="F23">
        <v>10.0547</v>
      </c>
      <c r="G23">
        <f>F23+E23</f>
        <v>12.704499999999999</v>
      </c>
      <c r="H23">
        <f>E23+D23*(G23-E23)</f>
        <v>13.11975911</v>
      </c>
      <c r="I23" s="15">
        <f>(((H23/100)+1)^(1/365)-1)</f>
        <v>3.3780193715871043E-4</v>
      </c>
      <c r="J23" s="15">
        <f>1+I23</f>
        <v>1.0003378019371587</v>
      </c>
      <c r="K23">
        <f>C23-I23</f>
        <v>2.9306466837544919E-2</v>
      </c>
      <c r="L23" s="29">
        <f>K23^2</f>
        <v>8.5886899850012009E-4</v>
      </c>
      <c r="M23" s="7"/>
      <c r="N23" s="7"/>
      <c r="O23" s="7"/>
      <c r="P23" s="9">
        <v>41711</v>
      </c>
      <c r="Q23" s="7">
        <v>8.77</v>
      </c>
      <c r="R23" s="7">
        <v>-1.7917133258678629E-2</v>
      </c>
      <c r="S23" s="7">
        <f>1+R23</f>
        <v>0.98208286674132139</v>
      </c>
      <c r="T23" s="7">
        <f>R23-I146</f>
        <v>-1.8273645461478603E-2</v>
      </c>
    </row>
    <row r="24" spans="1:24" ht="15.75" x14ac:dyDescent="0.25">
      <c r="A24" s="4">
        <v>41544</v>
      </c>
      <c r="B24">
        <v>9.0500000000000007</v>
      </c>
      <c r="C24">
        <f>(B24-B23)/B23</f>
        <v>-0.13147792706333966</v>
      </c>
      <c r="D24">
        <v>1.0544</v>
      </c>
      <c r="E24">
        <v>2.6245000000000003</v>
      </c>
      <c r="F24">
        <v>10.055</v>
      </c>
      <c r="G24">
        <f>F24+E24</f>
        <v>12.679500000000001</v>
      </c>
      <c r="H24">
        <f>E24+D24*(G24-E24)</f>
        <v>13.226492</v>
      </c>
      <c r="I24" s="15">
        <f>(((H24/100)+1)^(1/365)-1)</f>
        <v>3.4038663254931656E-4</v>
      </c>
      <c r="J24" s="15">
        <f>1+I24</f>
        <v>1.0003403866325493</v>
      </c>
      <c r="K24">
        <f>C24-I24</f>
        <v>-0.13181831369588898</v>
      </c>
      <c r="L24" s="29">
        <f>K24^2</f>
        <v>1.737606782562779E-2</v>
      </c>
      <c r="M24" s="7"/>
      <c r="N24" s="7"/>
      <c r="O24" s="7"/>
      <c r="P24" s="9">
        <v>41712</v>
      </c>
      <c r="Q24" s="7">
        <v>8.7100000000000009</v>
      </c>
      <c r="R24" s="7">
        <v>-6.8415051311287028E-3</v>
      </c>
      <c r="S24" s="7">
        <f>1+R24</f>
        <v>0.99315849486887131</v>
      </c>
      <c r="T24" s="7">
        <f>R24-I147</f>
        <v>-7.1978556239703645E-3</v>
      </c>
    </row>
    <row r="25" spans="1:24" ht="15.75" x14ac:dyDescent="0.25">
      <c r="A25" s="4">
        <v>41547</v>
      </c>
      <c r="B25">
        <v>8.8049999999999997</v>
      </c>
      <c r="C25">
        <f>(B25-B24)/B24</f>
        <v>-2.7071823204419997E-2</v>
      </c>
      <c r="D25">
        <v>1.0712999999999999</v>
      </c>
      <c r="E25">
        <v>2.61</v>
      </c>
      <c r="F25">
        <v>10.115</v>
      </c>
      <c r="G25">
        <f>F25+E25</f>
        <v>12.725</v>
      </c>
      <c r="H25">
        <f>E25+D25*(G25-E25)</f>
        <v>13.446199499999999</v>
      </c>
      <c r="I25" s="15">
        <f>(((H25/100)+1)^(1/365)-1)</f>
        <v>3.4569953576268908E-4</v>
      </c>
      <c r="J25" s="15">
        <f>1+I25</f>
        <v>1.0003456995357627</v>
      </c>
      <c r="K25">
        <f>C25-I25</f>
        <v>-2.7417522740182686E-2</v>
      </c>
      <c r="L25" s="29">
        <f>K25^2</f>
        <v>7.5172055320843467E-4</v>
      </c>
      <c r="M25" s="7"/>
      <c r="N25" s="7"/>
      <c r="O25" s="7"/>
      <c r="P25" s="9">
        <v>41715</v>
      </c>
      <c r="Q25" s="7">
        <v>8.69</v>
      </c>
      <c r="R25" s="7">
        <v>-2.2962112514352869E-3</v>
      </c>
      <c r="S25" s="7">
        <f>1+R25</f>
        <v>0.99770378874856469</v>
      </c>
      <c r="T25" s="7">
        <f>R25-I148</f>
        <v>-2.65275424185305E-3</v>
      </c>
    </row>
    <row r="26" spans="1:24" ht="15.75" x14ac:dyDescent="0.25">
      <c r="A26" s="4">
        <v>41548</v>
      </c>
      <c r="B26">
        <v>8.75</v>
      </c>
      <c r="C26">
        <f>(B26-B25)/B25</f>
        <v>-6.2464508801816825E-3</v>
      </c>
      <c r="D26">
        <v>1.075</v>
      </c>
      <c r="E26">
        <v>2.65</v>
      </c>
      <c r="F26">
        <v>10.0748</v>
      </c>
      <c r="G26">
        <f>F26+E26</f>
        <v>12.7248</v>
      </c>
      <c r="H26">
        <f>E26+D26*(G26-E26)</f>
        <v>13.480409999999999</v>
      </c>
      <c r="I26" s="15">
        <f>(((H26/100)+1)^(1/365)-1)</f>
        <v>3.465258807948679E-4</v>
      </c>
      <c r="J26" s="15">
        <f>1+I26</f>
        <v>1.0003465258807949</v>
      </c>
      <c r="K26">
        <f>C26-I26</f>
        <v>-6.5929767609765504E-3</v>
      </c>
      <c r="L26" s="29">
        <f>K26^2</f>
        <v>4.3467342570776842E-5</v>
      </c>
      <c r="M26" s="7"/>
      <c r="N26" s="7"/>
      <c r="O26" s="7"/>
      <c r="P26" s="9">
        <v>41716</v>
      </c>
      <c r="Q26" s="7">
        <v>8.39</v>
      </c>
      <c r="R26" s="7">
        <v>-3.4522439585730605E-2</v>
      </c>
      <c r="S26" s="7">
        <f>1+R26</f>
        <v>0.96547756041426935</v>
      </c>
      <c r="T26" s="7">
        <f>R26-I149</f>
        <v>-3.4878369249835742E-2</v>
      </c>
    </row>
    <row r="27" spans="1:24" ht="15.75" x14ac:dyDescent="0.25">
      <c r="A27" s="4">
        <v>41549</v>
      </c>
      <c r="B27">
        <v>8.7200000000000006</v>
      </c>
      <c r="C27">
        <f>(B27-B26)/B26</f>
        <v>-3.4285714285713555E-3</v>
      </c>
      <c r="D27">
        <v>1.075</v>
      </c>
      <c r="E27">
        <v>2.6173000000000002</v>
      </c>
      <c r="F27">
        <v>10.1073</v>
      </c>
      <c r="G27">
        <f>F27+E27</f>
        <v>12.724600000000001</v>
      </c>
      <c r="H27">
        <f>E27+D27*(G27-E27)</f>
        <v>13.482647500000001</v>
      </c>
      <c r="I27" s="15">
        <f>(((H27/100)+1)^(1/365)-1)</f>
        <v>3.4657991832376389E-4</v>
      </c>
      <c r="J27" s="15">
        <f>1+I27</f>
        <v>1.0003465799183238</v>
      </c>
      <c r="K27">
        <f>C27-I27</f>
        <v>-3.7751513468951194E-3</v>
      </c>
      <c r="L27" s="29">
        <f>K27^2</f>
        <v>1.4251767691964035E-5</v>
      </c>
      <c r="M27" s="7"/>
      <c r="N27" s="7"/>
      <c r="O27" s="7"/>
      <c r="P27" s="9">
        <v>41717</v>
      </c>
      <c r="Q27" s="7">
        <v>8.27</v>
      </c>
      <c r="R27" s="7">
        <v>-1.4302741358760546E-2</v>
      </c>
      <c r="S27" s="7">
        <f>1+R27</f>
        <v>0.98569725864123947</v>
      </c>
      <c r="T27" s="7">
        <f>R27-I150</f>
        <v>-1.4655420762351396E-2</v>
      </c>
    </row>
    <row r="28" spans="1:24" ht="15.75" x14ac:dyDescent="0.25">
      <c r="A28" s="4">
        <v>41550</v>
      </c>
      <c r="B28">
        <v>8.41</v>
      </c>
      <c r="C28">
        <f>(B28-B27)/B27</f>
        <v>-3.5550458715596388E-2</v>
      </c>
      <c r="D28">
        <v>1.0804</v>
      </c>
      <c r="E28">
        <v>2.6046</v>
      </c>
      <c r="F28">
        <v>10.155099999999999</v>
      </c>
      <c r="G28">
        <f>F28+E28</f>
        <v>12.759699999999999</v>
      </c>
      <c r="H28">
        <f>E28+D28*(G28-E28)</f>
        <v>13.576170039999999</v>
      </c>
      <c r="I28" s="15">
        <f>(((H28/100)+1)^(1/365)-1)</f>
        <v>3.4883761741988373E-4</v>
      </c>
      <c r="J28" s="15">
        <f>1+I28</f>
        <v>1.0003488376174199</v>
      </c>
      <c r="K28">
        <f>C28-I28</f>
        <v>-3.5899296333016271E-2</v>
      </c>
      <c r="L28" s="29">
        <f>K28^2</f>
        <v>1.2887594772057155E-3</v>
      </c>
      <c r="M28" s="7"/>
      <c r="N28" s="7"/>
      <c r="O28" s="7"/>
      <c r="P28" s="9">
        <v>41718</v>
      </c>
      <c r="Q28" s="7">
        <v>8.36</v>
      </c>
      <c r="R28" s="7">
        <v>1.0882708585247867E-2</v>
      </c>
      <c r="S28" s="7">
        <f>1+R28</f>
        <v>1.0108827085852479</v>
      </c>
      <c r="T28" s="7">
        <f>R28-I151</f>
        <v>1.0528962215742064E-2</v>
      </c>
    </row>
    <row r="29" spans="1:24" ht="15.75" x14ac:dyDescent="0.25">
      <c r="A29" s="4">
        <v>41551</v>
      </c>
      <c r="B29">
        <v>7.86</v>
      </c>
      <c r="C29">
        <f>(B29-B28)/B28</f>
        <v>-6.5398335315101044E-2</v>
      </c>
      <c r="D29">
        <v>1.0455000000000001</v>
      </c>
      <c r="E29">
        <v>2.6447000000000003</v>
      </c>
      <c r="F29">
        <v>10.130800000000001</v>
      </c>
      <c r="G29">
        <f>F29+E29</f>
        <v>12.775500000000001</v>
      </c>
      <c r="H29">
        <f>E29+D29*(G29-E29)</f>
        <v>13.236451400000002</v>
      </c>
      <c r="I29" s="15">
        <f>(((H29/100)+1)^(1/365)-1)</f>
        <v>3.4062769025244855E-4</v>
      </c>
      <c r="J29" s="15">
        <f>1+I29</f>
        <v>1.0003406276902524</v>
      </c>
      <c r="K29">
        <f>C29-I29</f>
        <v>-6.5738963005353493E-2</v>
      </c>
      <c r="L29" s="29">
        <f>K29^2</f>
        <v>4.3216112570192353E-3</v>
      </c>
      <c r="M29" s="7"/>
      <c r="N29" s="7"/>
      <c r="O29" s="7"/>
      <c r="P29" s="9">
        <v>41719</v>
      </c>
      <c r="Q29" s="7">
        <v>8.49</v>
      </c>
      <c r="R29" s="7">
        <v>1.5550239234449856E-2</v>
      </c>
      <c r="S29" s="7">
        <f>1+R29</f>
        <v>1.0155502392344498</v>
      </c>
      <c r="T29" s="7">
        <f>R29-I152</f>
        <v>1.5195136276966989E-2</v>
      </c>
    </row>
    <row r="30" spans="1:24" ht="15.75" x14ac:dyDescent="0.25">
      <c r="A30" s="4">
        <v>41554</v>
      </c>
      <c r="B30">
        <v>7.71</v>
      </c>
      <c r="C30">
        <f>(B30-B29)/B29</f>
        <v>-1.9083969465648901E-2</v>
      </c>
      <c r="D30">
        <v>1.0592999999999999</v>
      </c>
      <c r="E30">
        <v>2.6265000000000001</v>
      </c>
      <c r="F30">
        <v>10.152699999999999</v>
      </c>
      <c r="G30">
        <f>F30+E30</f>
        <v>12.779199999999999</v>
      </c>
      <c r="H30">
        <f>E30+D30*(G30-E30)</f>
        <v>13.381255109999998</v>
      </c>
      <c r="I30" s="15">
        <f>(((H30/100)+1)^(1/365)-1)</f>
        <v>3.4413013834178052E-4</v>
      </c>
      <c r="J30" s="15">
        <f>1+I30</f>
        <v>1.0003441301383418</v>
      </c>
      <c r="K30">
        <f>C30-I30</f>
        <v>-1.9428099603990681E-2</v>
      </c>
      <c r="L30" s="29">
        <f>K30^2</f>
        <v>3.7745105422258286E-4</v>
      </c>
      <c r="M30" s="7"/>
      <c r="N30" s="7"/>
      <c r="O30" s="7"/>
      <c r="P30" s="9">
        <v>41722</v>
      </c>
      <c r="Q30" s="7">
        <v>8.6</v>
      </c>
      <c r="R30" s="7">
        <v>1.2956419316843278E-2</v>
      </c>
      <c r="S30" s="7">
        <f>1+R30</f>
        <v>1.0129564193168432</v>
      </c>
      <c r="T30" s="7">
        <f>R30-I153</f>
        <v>1.2601424865977436E-2</v>
      </c>
    </row>
    <row r="31" spans="1:24" ht="15.75" x14ac:dyDescent="0.25">
      <c r="A31" s="4">
        <v>41555</v>
      </c>
      <c r="B31">
        <v>7.77</v>
      </c>
      <c r="C31">
        <f>(B31-B30)/B30</f>
        <v>7.782101167315124E-3</v>
      </c>
      <c r="D31">
        <v>1.0483</v>
      </c>
      <c r="E31">
        <v>2.6320000000000001</v>
      </c>
      <c r="F31">
        <v>10.1694</v>
      </c>
      <c r="G31">
        <f>F31+E31</f>
        <v>12.801399999999999</v>
      </c>
      <c r="H31">
        <f>E31+D31*(G31-E31)</f>
        <v>13.292582019999999</v>
      </c>
      <c r="I31" s="15">
        <f>(((H31/100)+1)^(1/365)-1)</f>
        <v>3.41985882696072E-4</v>
      </c>
      <c r="J31" s="15">
        <f>1+I31</f>
        <v>1.0003419858826961</v>
      </c>
      <c r="K31">
        <f>C31-I31</f>
        <v>7.440115284619052E-3</v>
      </c>
      <c r="L31" s="29">
        <f>K31^2</f>
        <v>5.5355315448422037E-5</v>
      </c>
      <c r="M31" s="7"/>
      <c r="N31" s="7"/>
      <c r="O31" s="7"/>
      <c r="P31" s="9">
        <v>41723</v>
      </c>
      <c r="Q31" s="7">
        <v>8.64</v>
      </c>
      <c r="R31" s="7">
        <v>4.6511627906977819E-3</v>
      </c>
      <c r="S31" s="7">
        <f>1+R31</f>
        <v>1.0046511627906978</v>
      </c>
      <c r="T31" s="7">
        <f>R31-I154</f>
        <v>4.2964454026781611E-3</v>
      </c>
    </row>
    <row r="32" spans="1:24" ht="15.75" x14ac:dyDescent="0.25">
      <c r="A32" s="4">
        <v>41556</v>
      </c>
      <c r="B32">
        <v>7.89</v>
      </c>
      <c r="C32">
        <f>(B32-B31)/B31</f>
        <v>1.5444015444015458E-2</v>
      </c>
      <c r="D32">
        <v>1.0483</v>
      </c>
      <c r="E32">
        <v>2.6631</v>
      </c>
      <c r="F32">
        <v>10.196199999999999</v>
      </c>
      <c r="G32">
        <f>F32+E32</f>
        <v>12.859299999999999</v>
      </c>
      <c r="H32">
        <f>E32+D32*(G32-E32)</f>
        <v>13.35177646</v>
      </c>
      <c r="I32" s="15">
        <f>(((H32/100)+1)^(1/365)-1)</f>
        <v>3.4341748356081503E-4</v>
      </c>
      <c r="J32" s="15">
        <f>1+I32</f>
        <v>1.0003434174835608</v>
      </c>
      <c r="K32">
        <f>C32-I32</f>
        <v>1.5100597960454643E-2</v>
      </c>
      <c r="L32" s="29">
        <f>K32^2</f>
        <v>2.2802805876328693E-4</v>
      </c>
      <c r="M32" s="7"/>
      <c r="N32" s="7"/>
      <c r="O32" s="7"/>
      <c r="P32" s="9">
        <v>41724</v>
      </c>
      <c r="Q32" s="7">
        <v>8.77</v>
      </c>
      <c r="R32" s="7">
        <v>1.5046296296296181E-2</v>
      </c>
      <c r="S32" s="7">
        <f>1+R32</f>
        <v>1.0150462962962963</v>
      </c>
      <c r="T32" s="7">
        <f>R32-I155</f>
        <v>1.4693859477070815E-2</v>
      </c>
    </row>
    <row r="33" spans="1:20" ht="15.75" x14ac:dyDescent="0.25">
      <c r="A33" s="4">
        <v>41557</v>
      </c>
      <c r="B33">
        <v>7.97</v>
      </c>
      <c r="C33">
        <f>(B33-B32)/B32</f>
        <v>1.0139416983523457E-2</v>
      </c>
      <c r="D33">
        <v>1.0431999999999999</v>
      </c>
      <c r="E33">
        <v>2.6814</v>
      </c>
      <c r="F33">
        <v>10.065300000000001</v>
      </c>
      <c r="G33">
        <f>F33+E33</f>
        <v>12.746700000000001</v>
      </c>
      <c r="H33">
        <f>E33+D33*(G33-E33)</f>
        <v>13.18152096</v>
      </c>
      <c r="I33" s="15">
        <f>(((H33/100)+1)^(1/365)-1)</f>
        <v>3.3929788838182873E-4</v>
      </c>
      <c r="J33" s="15">
        <f>1+I33</f>
        <v>1.0003392978883818</v>
      </c>
      <c r="K33">
        <f>C33-I33</f>
        <v>9.8001190951416284E-3</v>
      </c>
      <c r="L33" s="29">
        <f>K33^2</f>
        <v>9.6042334278959574E-5</v>
      </c>
      <c r="M33" s="7"/>
      <c r="N33" s="7"/>
      <c r="O33" s="7"/>
      <c r="P33" s="9">
        <v>41725</v>
      </c>
      <c r="Q33" s="7">
        <v>8.9700000000000006</v>
      </c>
      <c r="R33" s="7">
        <v>2.280501710376295E-2</v>
      </c>
      <c r="S33" s="7">
        <f>1+R33</f>
        <v>1.022805017103763</v>
      </c>
      <c r="T33" s="7">
        <f>R33-I156</f>
        <v>2.2453119046989791E-2</v>
      </c>
    </row>
    <row r="34" spans="1:20" ht="15.75" x14ac:dyDescent="0.25">
      <c r="A34" s="4">
        <v>41558</v>
      </c>
      <c r="B34">
        <v>8</v>
      </c>
      <c r="C34">
        <f>(B34-B33)/B33</f>
        <v>3.7641154328733059E-3</v>
      </c>
      <c r="D34">
        <v>1.0431999999999999</v>
      </c>
      <c r="E34">
        <v>2.6871</v>
      </c>
      <c r="F34">
        <v>10.0379</v>
      </c>
      <c r="G34">
        <f>F34+E34</f>
        <v>12.725000000000001</v>
      </c>
      <c r="H34">
        <f>E34+D34*(G34-E34)</f>
        <v>13.158637280000001</v>
      </c>
      <c r="I34" s="15">
        <f>(((H34/100)+1)^(1/365)-1)</f>
        <v>3.3874371125919289E-4</v>
      </c>
      <c r="J34" s="15">
        <f>1+I34</f>
        <v>1.0003387437112592</v>
      </c>
      <c r="K34">
        <f>C34-I34</f>
        <v>3.4253717216141131E-3</v>
      </c>
      <c r="L34" s="29">
        <f>K34^2</f>
        <v>1.1733171431233632E-5</v>
      </c>
      <c r="M34" s="7"/>
      <c r="N34" s="7"/>
      <c r="O34" s="7"/>
      <c r="P34" s="9">
        <v>41726</v>
      </c>
      <c r="Q34" s="7">
        <v>8.83</v>
      </c>
      <c r="R34" s="7">
        <v>-1.5607580824972192E-2</v>
      </c>
      <c r="S34" s="7">
        <f>1+R34</f>
        <v>0.98439241917502784</v>
      </c>
      <c r="T34" s="7">
        <f>R34-I157</f>
        <v>-1.5957101605108694E-2</v>
      </c>
    </row>
    <row r="35" spans="1:20" ht="15.75" x14ac:dyDescent="0.25">
      <c r="A35" s="4">
        <v>41561</v>
      </c>
      <c r="B35">
        <v>7.87</v>
      </c>
      <c r="C35">
        <f>(B35-B34)/B34</f>
        <v>-1.6249999999999987E-2</v>
      </c>
      <c r="D35">
        <v>1.0414000000000001</v>
      </c>
      <c r="E35">
        <v>2.6871</v>
      </c>
      <c r="F35">
        <v>9.9725999999999999</v>
      </c>
      <c r="G35">
        <f>F35+E35</f>
        <v>12.659700000000001</v>
      </c>
      <c r="H35">
        <f>E35+D35*(G35-E35)</f>
        <v>13.072565640000001</v>
      </c>
      <c r="I35" s="15">
        <f>(((H35/100)+1)^(1/365)-1)</f>
        <v>3.3665830168816413E-4</v>
      </c>
      <c r="J35" s="15">
        <f>1+I35</f>
        <v>1.0003366583016882</v>
      </c>
      <c r="K35">
        <f>C35-I35</f>
        <v>-1.6586658301688151E-2</v>
      </c>
      <c r="L35" s="29">
        <f>K35^2</f>
        <v>2.7511723361696043E-4</v>
      </c>
      <c r="M35" s="7"/>
      <c r="N35" s="7"/>
      <c r="O35" s="7"/>
      <c r="P35" s="9">
        <v>41729</v>
      </c>
      <c r="Q35" s="7">
        <v>8.6199999999999992</v>
      </c>
      <c r="R35" s="7">
        <v>-2.3782559456398737E-2</v>
      </c>
      <c r="S35" s="7">
        <f>1+R35</f>
        <v>0.97621744054360127</v>
      </c>
      <c r="T35" s="7">
        <f>R35-I158</f>
        <v>-2.4135262101758318E-2</v>
      </c>
    </row>
    <row r="36" spans="1:20" ht="15.75" x14ac:dyDescent="0.25">
      <c r="A36" s="4">
        <v>41562</v>
      </c>
      <c r="B36">
        <v>7.17</v>
      </c>
      <c r="C36">
        <f>(B36-B35)/B35</f>
        <v>-8.8945362134688719E-2</v>
      </c>
      <c r="D36">
        <v>1.0671999999999999</v>
      </c>
      <c r="E36">
        <v>2.7275999999999998</v>
      </c>
      <c r="F36">
        <v>9.9893000000000001</v>
      </c>
      <c r="G36">
        <f>F36+E36</f>
        <v>12.716899999999999</v>
      </c>
      <c r="H36">
        <f>E36+D36*(G36-E36)</f>
        <v>13.38818096</v>
      </c>
      <c r="I36" s="15">
        <f>(((H36/100)+1)^(1/365)-1)</f>
        <v>3.4429754593667816E-4</v>
      </c>
      <c r="J36" s="15">
        <f>1+I36</f>
        <v>1.0003442975459367</v>
      </c>
      <c r="K36">
        <f>C36-I36</f>
        <v>-8.9289659680625397E-2</v>
      </c>
      <c r="L36" s="29">
        <f>K36^2</f>
        <v>7.9726433258819011E-3</v>
      </c>
      <c r="M36" s="7"/>
      <c r="N36" s="7"/>
      <c r="O36" s="7"/>
      <c r="P36" s="9">
        <v>41730</v>
      </c>
      <c r="Q36" s="7">
        <v>8.84</v>
      </c>
      <c r="R36" s="7">
        <v>2.5522041763341143E-2</v>
      </c>
      <c r="S36" s="7">
        <f>1+R36</f>
        <v>1.0255220417633411</v>
      </c>
      <c r="T36" s="7">
        <f>R36-I159</f>
        <v>2.5163242939135834E-2</v>
      </c>
    </row>
    <row r="37" spans="1:20" ht="15.75" x14ac:dyDescent="0.25">
      <c r="A37" s="4">
        <v>41563</v>
      </c>
      <c r="B37">
        <v>7.47</v>
      </c>
      <c r="C37">
        <f>(B37-B36)/B36</f>
        <v>4.1841004184100396E-2</v>
      </c>
      <c r="D37">
        <v>1.077</v>
      </c>
      <c r="E37">
        <v>2.6633</v>
      </c>
      <c r="F37">
        <v>9.9701000000000004</v>
      </c>
      <c r="G37">
        <f>F37+E37</f>
        <v>12.6334</v>
      </c>
      <c r="H37">
        <f>E37+D37*(G37-E37)</f>
        <v>13.401097699999999</v>
      </c>
      <c r="I37" s="15">
        <f>(((H37/100)+1)^(1/365)-1)</f>
        <v>3.4460973457850486E-4</v>
      </c>
      <c r="J37" s="15">
        <f>1+I37</f>
        <v>1.0003446097345785</v>
      </c>
      <c r="K37">
        <f>C37-I37</f>
        <v>4.1496394449521891E-2</v>
      </c>
      <c r="L37" s="29">
        <f>K37^2</f>
        <v>1.7219507523103111E-3</v>
      </c>
      <c r="M37" s="7"/>
      <c r="N37" s="7"/>
      <c r="O37" s="7"/>
      <c r="P37" s="9">
        <v>41731</v>
      </c>
      <c r="Q37" s="7">
        <v>8.9600000000000009</v>
      </c>
      <c r="R37" s="7">
        <v>1.3574660633484276E-2</v>
      </c>
      <c r="S37" s="7">
        <f>1+R37</f>
        <v>1.0135746606334843</v>
      </c>
      <c r="T37" s="7">
        <f>R37-I160</f>
        <v>1.3217070464753783E-2</v>
      </c>
    </row>
    <row r="38" spans="1:20" ht="15.75" x14ac:dyDescent="0.25">
      <c r="A38" s="4">
        <v>41564</v>
      </c>
      <c r="B38">
        <v>7.35</v>
      </c>
      <c r="C38">
        <f>(B38-B37)/B37</f>
        <v>-1.6064257028112466E-2</v>
      </c>
      <c r="D38">
        <v>1.0740000000000001</v>
      </c>
      <c r="E38">
        <v>2.5893999999999999</v>
      </c>
      <c r="F38">
        <v>9.8617000000000008</v>
      </c>
      <c r="G38">
        <f>F38+E38</f>
        <v>12.4511</v>
      </c>
      <c r="H38">
        <f>E38+D38*(G38-E38)</f>
        <v>13.180865800000001</v>
      </c>
      <c r="I38" s="15">
        <f>(((H38/100)+1)^(1/365)-1)</f>
        <v>3.3928202383881612E-4</v>
      </c>
      <c r="J38" s="15">
        <f>1+I38</f>
        <v>1.0003392820238388</v>
      </c>
      <c r="K38">
        <f>C38-I38</f>
        <v>-1.6403539051951282E-2</v>
      </c>
      <c r="L38" s="29">
        <f>K38^2</f>
        <v>2.6907609342889075E-4</v>
      </c>
      <c r="M38" s="7"/>
      <c r="N38" s="7"/>
      <c r="O38" s="7"/>
      <c r="P38" s="9">
        <v>41732</v>
      </c>
      <c r="Q38" s="7">
        <v>8.83</v>
      </c>
      <c r="R38" s="7">
        <v>-1.4508928571428657E-2</v>
      </c>
      <c r="S38" s="7">
        <f>1+R38</f>
        <v>0.9854910714285714</v>
      </c>
      <c r="T38" s="7">
        <f>R38-I161</f>
        <v>-1.4862272284258014E-2</v>
      </c>
    </row>
    <row r="39" spans="1:20" ht="15.75" x14ac:dyDescent="0.25">
      <c r="A39" s="4">
        <v>41565</v>
      </c>
      <c r="B39">
        <v>7</v>
      </c>
      <c r="C39">
        <f>(B39-B38)/B38</f>
        <v>-4.7619047619047575E-2</v>
      </c>
      <c r="D39">
        <v>1.0512999999999999</v>
      </c>
      <c r="E39">
        <v>2.5777000000000001</v>
      </c>
      <c r="F39">
        <v>9.8420000000000005</v>
      </c>
      <c r="G39">
        <f>F39+E39</f>
        <v>12.419700000000001</v>
      </c>
      <c r="H39">
        <f>E39+D39*(G39-E39)</f>
        <v>12.924594599999999</v>
      </c>
      <c r="I39" s="15">
        <f>(((H39/100)+1)^(1/365)-1)</f>
        <v>3.3306944312938569E-4</v>
      </c>
      <c r="J39" s="15">
        <f>1+I39</f>
        <v>1.0003330694431294</v>
      </c>
      <c r="K39">
        <f>C39-I39</f>
        <v>-4.795211706217696E-2</v>
      </c>
      <c r="L39" s="29">
        <f>K39^2</f>
        <v>2.2994055307447229E-3</v>
      </c>
      <c r="M39" s="7"/>
      <c r="N39" s="7"/>
      <c r="O39" s="7"/>
      <c r="P39" s="9">
        <v>41733</v>
      </c>
      <c r="Q39" s="7">
        <v>8.8800000000000008</v>
      </c>
      <c r="R39" s="7">
        <v>5.6625141562854711E-3</v>
      </c>
      <c r="S39" s="7">
        <f>1+R39</f>
        <v>1.0056625141562854</v>
      </c>
      <c r="T39" s="7">
        <f>R39-I162</f>
        <v>5.3120969710901203E-3</v>
      </c>
    </row>
    <row r="40" spans="1:20" ht="15.75" x14ac:dyDescent="0.25">
      <c r="A40" s="4">
        <v>41568</v>
      </c>
      <c r="B40">
        <v>6.42</v>
      </c>
      <c r="C40">
        <f>(B40-B39)/B39</f>
        <v>-8.2857142857142865E-2</v>
      </c>
      <c r="D40">
        <v>1.0504</v>
      </c>
      <c r="E40">
        <v>2.6013999999999999</v>
      </c>
      <c r="F40">
        <v>9.8528000000000002</v>
      </c>
      <c r="G40">
        <f>F40+E40</f>
        <v>12.4542</v>
      </c>
      <c r="H40">
        <f>E40+D40*(G40-E40)</f>
        <v>12.95078112</v>
      </c>
      <c r="I40" s="15">
        <f>(((H40/100)+1)^(1/365)-1)</f>
        <v>3.3370490690232124E-4</v>
      </c>
      <c r="J40" s="15">
        <f>1+I40</f>
        <v>1.0003337049069023</v>
      </c>
      <c r="K40">
        <f>C40-I40</f>
        <v>-8.3190847764045187E-2</v>
      </c>
      <c r="L40" s="29">
        <f>K40^2</f>
        <v>6.9207171517005417E-3</v>
      </c>
      <c r="M40" s="7"/>
      <c r="N40" s="7"/>
      <c r="O40" s="7"/>
      <c r="P40" s="9">
        <v>41736</v>
      </c>
      <c r="Q40" s="7">
        <v>8.8800000000000008</v>
      </c>
      <c r="R40" s="7">
        <v>0</v>
      </c>
      <c r="S40" s="7">
        <f>1+R40</f>
        <v>1</v>
      </c>
      <c r="T40" s="7">
        <f>R40-I163</f>
        <v>-3.5131532408683164E-4</v>
      </c>
    </row>
    <row r="41" spans="1:20" ht="15.75" x14ac:dyDescent="0.25">
      <c r="A41" s="4">
        <v>41569</v>
      </c>
      <c r="B41">
        <v>6.55</v>
      </c>
      <c r="C41">
        <f>(B41-B40)/B40</f>
        <v>2.0249221183800608E-2</v>
      </c>
      <c r="D41">
        <v>1.0454000000000001</v>
      </c>
      <c r="E41">
        <v>2.5124</v>
      </c>
      <c r="F41">
        <v>9.8254000000000001</v>
      </c>
      <c r="G41">
        <f>F41+E41</f>
        <v>12.3378</v>
      </c>
      <c r="H41">
        <f>E41+D41*(G41-E41)</f>
        <v>12.783873160000001</v>
      </c>
      <c r="I41" s="15">
        <f>(((H41/100)+1)^(1/365)-1)</f>
        <v>3.2965206142643311E-4</v>
      </c>
      <c r="J41" s="15">
        <f>1+I41</f>
        <v>1.0003296520614264</v>
      </c>
      <c r="K41">
        <f>C41-I41</f>
        <v>1.9919569122374175E-2</v>
      </c>
      <c r="L41" s="29">
        <f>K41^2</f>
        <v>3.9678923402104266E-4</v>
      </c>
      <c r="M41" s="7"/>
      <c r="N41" s="7"/>
      <c r="O41" s="7"/>
      <c r="P41" s="9">
        <v>41737</v>
      </c>
      <c r="Q41" s="7">
        <v>8.92</v>
      </c>
      <c r="R41" s="7">
        <v>4.5045045045044082E-3</v>
      </c>
      <c r="S41" s="7">
        <f>1+R41</f>
        <v>1.0045045045045045</v>
      </c>
      <c r="T41" s="7">
        <f>R41-I164</f>
        <v>4.1516825244045149E-3</v>
      </c>
    </row>
    <row r="42" spans="1:20" ht="15.75" x14ac:dyDescent="0.25">
      <c r="A42" s="4">
        <v>41570</v>
      </c>
      <c r="B42">
        <v>7.04</v>
      </c>
      <c r="C42">
        <f>(B42-B41)/B41</f>
        <v>7.4809160305343542E-2</v>
      </c>
      <c r="D42">
        <v>1.034</v>
      </c>
      <c r="E42">
        <v>2.5015999999999998</v>
      </c>
      <c r="F42">
        <v>9.8313000000000006</v>
      </c>
      <c r="G42">
        <f>F42+E42</f>
        <v>12.3329</v>
      </c>
      <c r="H42">
        <f>E42+D42*(G42-E42)</f>
        <v>12.6671642</v>
      </c>
      <c r="I42" s="15">
        <f>(((H42/100)+1)^(1/365)-1)</f>
        <v>3.2681458894945337E-4</v>
      </c>
      <c r="J42" s="15">
        <f>1+I42</f>
        <v>1.0003268145889495</v>
      </c>
      <c r="K42">
        <f>C42-I42</f>
        <v>7.4482345716394088E-2</v>
      </c>
      <c r="L42" s="29">
        <f>K42^2</f>
        <v>5.5476198234164489E-3</v>
      </c>
      <c r="M42" s="7"/>
      <c r="N42" s="7"/>
      <c r="O42" s="7"/>
      <c r="P42" s="9">
        <v>41738</v>
      </c>
      <c r="Q42" s="7">
        <v>8.82</v>
      </c>
      <c r="R42" s="7">
        <v>-1.1210762331838525E-2</v>
      </c>
      <c r="S42" s="7">
        <f>1+R42</f>
        <v>0.98878923766816151</v>
      </c>
      <c r="T42" s="7">
        <f>R42-I165</f>
        <v>-1.1562386812810337E-2</v>
      </c>
    </row>
    <row r="43" spans="1:20" ht="15.75" x14ac:dyDescent="0.25">
      <c r="A43" s="4">
        <v>41571</v>
      </c>
      <c r="B43">
        <v>6.75</v>
      </c>
      <c r="C43">
        <f>(B43-B42)/B42</f>
        <v>-4.1193181818181823E-2</v>
      </c>
      <c r="D43">
        <v>1.0313000000000001</v>
      </c>
      <c r="E43">
        <v>2.5197000000000003</v>
      </c>
      <c r="F43">
        <v>9.8203999999999994</v>
      </c>
      <c r="G43">
        <f>F43+E43</f>
        <v>12.3401</v>
      </c>
      <c r="H43">
        <f>E43+D43*(G43-E43)</f>
        <v>12.64747852</v>
      </c>
      <c r="I43" s="15">
        <f>(((H43/100)+1)^(1/365)-1)</f>
        <v>3.2633569434548093E-4</v>
      </c>
      <c r="J43" s="15">
        <f>1+I43</f>
        <v>1.0003263356943455</v>
      </c>
      <c r="K43">
        <f>C43-I43</f>
        <v>-4.1519517512527304E-2</v>
      </c>
      <c r="L43" s="29">
        <f>K43^2</f>
        <v>1.7238703344730614E-3</v>
      </c>
      <c r="M43" s="7"/>
      <c r="N43" s="7"/>
      <c r="O43" s="7"/>
      <c r="P43" s="9">
        <v>41739</v>
      </c>
      <c r="Q43" s="7">
        <v>8.52</v>
      </c>
      <c r="R43" s="7">
        <v>-3.401360544217695E-2</v>
      </c>
      <c r="S43" s="7">
        <f>1+R43</f>
        <v>0.96598639455782309</v>
      </c>
      <c r="T43" s="7">
        <f>R43-I166</f>
        <v>-3.4365010250315062E-2</v>
      </c>
    </row>
    <row r="44" spans="1:20" ht="15.75" x14ac:dyDescent="0.25">
      <c r="A44" s="4">
        <v>41572</v>
      </c>
      <c r="B44">
        <v>6.79</v>
      </c>
      <c r="C44">
        <f>(B44-B43)/B43</f>
        <v>5.9259259259259308E-3</v>
      </c>
      <c r="D44">
        <v>1.0291999999999999</v>
      </c>
      <c r="E44">
        <v>2.5087999999999999</v>
      </c>
      <c r="F44">
        <v>9.6483000000000008</v>
      </c>
      <c r="G44">
        <f>F44+E44</f>
        <v>12.1571</v>
      </c>
      <c r="H44">
        <f>E44+D44*(G44-E44)</f>
        <v>12.438830359999997</v>
      </c>
      <c r="I44" s="15">
        <f>(((H44/100)+1)^(1/365)-1)</f>
        <v>3.2125476290123522E-4</v>
      </c>
      <c r="J44" s="15">
        <f>1+I44</f>
        <v>1.0003212547629012</v>
      </c>
      <c r="K44">
        <f>C44-I44</f>
        <v>5.6046711630246956E-3</v>
      </c>
      <c r="L44" s="29">
        <f>K44^2</f>
        <v>3.1412338845640596E-5</v>
      </c>
      <c r="M44" s="7"/>
      <c r="N44" s="7"/>
      <c r="O44" s="7"/>
      <c r="P44" s="9">
        <v>41740</v>
      </c>
      <c r="Q44" s="7">
        <v>7.7</v>
      </c>
      <c r="R44" s="7">
        <v>-9.6244131455398993E-2</v>
      </c>
      <c r="S44" s="7">
        <f>1+R44</f>
        <v>0.90375586854460099</v>
      </c>
      <c r="T44" s="7">
        <f>R44-I167</f>
        <v>-9.6593964823810316E-2</v>
      </c>
    </row>
    <row r="45" spans="1:20" ht="15.75" x14ac:dyDescent="0.25">
      <c r="A45" s="4">
        <v>41575</v>
      </c>
      <c r="B45">
        <v>7.39</v>
      </c>
      <c r="C45">
        <f>(B45-B44)/B44</f>
        <v>8.8365243004418212E-2</v>
      </c>
      <c r="D45">
        <v>1.0444</v>
      </c>
      <c r="E45">
        <v>2.5232999999999999</v>
      </c>
      <c r="F45">
        <v>9.7636000000000003</v>
      </c>
      <c r="G45">
        <f>F45+E45</f>
        <v>12.286899999999999</v>
      </c>
      <c r="H45">
        <f>E45+D45*(G45-E45)</f>
        <v>12.720403839999999</v>
      </c>
      <c r="I45" s="15">
        <f>(((H45/100)+1)^(1/365)-1)</f>
        <v>3.2810933466809189E-4</v>
      </c>
      <c r="J45" s="15">
        <f>1+I45</f>
        <v>1.0003281093346681</v>
      </c>
      <c r="K45">
        <f>C45-I45</f>
        <v>8.803713366975012E-2</v>
      </c>
      <c r="L45" s="29">
        <f>K45^2</f>
        <v>7.7505369047854503E-3</v>
      </c>
      <c r="M45" s="7"/>
      <c r="N45" s="7"/>
      <c r="O45" s="7"/>
      <c r="P45" s="9">
        <v>41743</v>
      </c>
      <c r="Q45" s="7">
        <v>7.61</v>
      </c>
      <c r="R45" s="7">
        <v>-1.168831168831167E-2</v>
      </c>
      <c r="S45" s="7">
        <f>1+R45</f>
        <v>0.98831168831168836</v>
      </c>
      <c r="T45" s="7">
        <f>R45-I168</f>
        <v>-1.2034109958932204E-2</v>
      </c>
    </row>
    <row r="46" spans="1:20" ht="15.75" x14ac:dyDescent="0.25">
      <c r="A46" s="4">
        <v>41576</v>
      </c>
      <c r="B46">
        <v>7.38</v>
      </c>
      <c r="C46">
        <f>(B46-B45)/B45</f>
        <v>-1.3531799729363718E-3</v>
      </c>
      <c r="D46">
        <v>1.0429999999999999</v>
      </c>
      <c r="E46">
        <v>2.5034000000000001</v>
      </c>
      <c r="F46">
        <v>9.7449999999999992</v>
      </c>
      <c r="G46">
        <f>F46+E46</f>
        <v>12.2484</v>
      </c>
      <c r="H46">
        <f>E46+D46*(G46-E46)</f>
        <v>12.667435000000001</v>
      </c>
      <c r="I46" s="15">
        <f>(((H46/100)+1)^(1/365)-1)</f>
        <v>3.268211761338069E-4</v>
      </c>
      <c r="J46" s="15">
        <f>1+I46</f>
        <v>1.0003268211761338</v>
      </c>
      <c r="K46">
        <f>C46-I46</f>
        <v>-1.6800011490701787E-3</v>
      </c>
      <c r="L46" s="29">
        <f>K46^2</f>
        <v>2.8224038608771207E-6</v>
      </c>
      <c r="M46" s="7"/>
      <c r="N46" s="7"/>
      <c r="O46" s="7"/>
      <c r="P46" s="9">
        <v>41744</v>
      </c>
      <c r="Q46" s="7">
        <v>7.25</v>
      </c>
      <c r="R46" s="7">
        <v>-4.7306176084099906E-2</v>
      </c>
      <c r="S46" s="7">
        <f>1+R46</f>
        <v>0.95269382391590007</v>
      </c>
      <c r="T46" s="7">
        <f>R46-I169</f>
        <v>-4.765208931488072E-2</v>
      </c>
    </row>
    <row r="47" spans="1:20" ht="15.75" x14ac:dyDescent="0.25">
      <c r="A47" s="4">
        <v>41577</v>
      </c>
      <c r="B47">
        <v>7.6</v>
      </c>
      <c r="C47">
        <f>(B47-B46)/B46</f>
        <v>2.9810298102980998E-2</v>
      </c>
      <c r="D47">
        <v>1.0373000000000001</v>
      </c>
      <c r="E47">
        <v>2.5377999999999998</v>
      </c>
      <c r="F47">
        <v>9.7687000000000008</v>
      </c>
      <c r="G47">
        <f>F47+E47</f>
        <v>12.3065</v>
      </c>
      <c r="H47">
        <f>E47+D47*(G47-E47)</f>
        <v>12.670872509999999</v>
      </c>
      <c r="I47" s="15">
        <f>(((H47/100)+1)^(1/365)-1)</f>
        <v>3.2690479186747723E-4</v>
      </c>
      <c r="J47" s="15">
        <f>1+I47</f>
        <v>1.0003269047918675</v>
      </c>
      <c r="K47">
        <f>C47-I47</f>
        <v>2.948339331111352E-2</v>
      </c>
      <c r="L47" s="29">
        <f>K47^2</f>
        <v>8.6927048113781351E-4</v>
      </c>
      <c r="M47" s="7"/>
      <c r="N47" s="7"/>
      <c r="O47" s="7"/>
      <c r="P47" s="9">
        <v>41745</v>
      </c>
      <c r="Q47" s="7">
        <v>7.26</v>
      </c>
      <c r="R47" s="7">
        <v>1.3793103448275568E-3</v>
      </c>
      <c r="S47" s="7">
        <f>1+R47</f>
        <v>1.0013793103448276</v>
      </c>
      <c r="T47" s="7">
        <f>R47-I170</f>
        <v>1.0430225947916439E-3</v>
      </c>
    </row>
    <row r="48" spans="1:20" ht="15.75" x14ac:dyDescent="0.25">
      <c r="A48" s="4">
        <v>41578</v>
      </c>
      <c r="B48">
        <v>7.5</v>
      </c>
      <c r="C48">
        <f>(B48-B47)/B47</f>
        <v>-1.3157894736842059E-2</v>
      </c>
      <c r="D48">
        <v>1.0381</v>
      </c>
      <c r="E48">
        <v>2.5541999999999998</v>
      </c>
      <c r="F48">
        <v>9.7853999999999992</v>
      </c>
      <c r="G48">
        <f>F48+E48</f>
        <v>12.339599999999999</v>
      </c>
      <c r="H48">
        <f>E48+D48*(G48-E48)</f>
        <v>12.712423739999998</v>
      </c>
      <c r="I48" s="15">
        <f>(((H48/100)+1)^(1/365)-1)</f>
        <v>3.2791530384002066E-4</v>
      </c>
      <c r="J48" s="15">
        <f>1+I48</f>
        <v>1.00032791530384</v>
      </c>
      <c r="K48">
        <f>C48-I48</f>
        <v>-1.348581004068208E-2</v>
      </c>
      <c r="L48" s="29">
        <f>K48^2</f>
        <v>1.8186707245336161E-4</v>
      </c>
      <c r="M48" s="7"/>
      <c r="N48" s="7"/>
      <c r="O48" s="7"/>
      <c r="P48" s="9">
        <v>41746</v>
      </c>
      <c r="Q48" s="7">
        <v>7.5</v>
      </c>
      <c r="R48" s="7">
        <v>3.305785123966945E-2</v>
      </c>
      <c r="S48" s="7">
        <f>1+R48</f>
        <v>1.0330578512396695</v>
      </c>
      <c r="T48" s="7">
        <f>R48-I171</f>
        <v>3.2729538772435257E-2</v>
      </c>
    </row>
    <row r="49" spans="1:20" ht="15.75" x14ac:dyDescent="0.25">
      <c r="A49" s="4">
        <v>41579</v>
      </c>
      <c r="B49">
        <v>8.14</v>
      </c>
      <c r="C49">
        <f>(B49-B48)/B48</f>
        <v>8.5333333333333414E-2</v>
      </c>
      <c r="D49">
        <v>1.0590999999999999</v>
      </c>
      <c r="E49">
        <v>2.6217999999999999</v>
      </c>
      <c r="F49">
        <v>9.7792999999999992</v>
      </c>
      <c r="G49">
        <f>F49+E49</f>
        <v>12.4011</v>
      </c>
      <c r="H49">
        <f>E49+D49*(G49-E49)</f>
        <v>12.979056629999999</v>
      </c>
      <c r="I49" s="15">
        <f>(((H49/100)+1)^(1/365)-1)</f>
        <v>3.3439089888642748E-4</v>
      </c>
      <c r="J49" s="15">
        <f>1+I49</f>
        <v>1.0003343908988864</v>
      </c>
      <c r="K49">
        <f>C49-I49</f>
        <v>8.4998942434446986E-2</v>
      </c>
      <c r="L49" s="29">
        <f>K49^2</f>
        <v>7.2248202149744322E-3</v>
      </c>
      <c r="M49" s="7"/>
      <c r="N49" s="7"/>
      <c r="O49" s="7"/>
      <c r="P49" s="9">
        <v>41750</v>
      </c>
      <c r="Q49" s="7">
        <v>8.19</v>
      </c>
      <c r="R49" s="7">
        <v>9.1999999999999929E-2</v>
      </c>
      <c r="S49" s="7">
        <f>1+R49</f>
        <v>1.0919999999999999</v>
      </c>
      <c r="T49" s="7">
        <f>R49-I172</f>
        <v>9.1670706627988555E-2</v>
      </c>
    </row>
    <row r="50" spans="1:20" ht="15.75" x14ac:dyDescent="0.25">
      <c r="A50" s="4">
        <v>41582</v>
      </c>
      <c r="B50">
        <v>8.36</v>
      </c>
      <c r="C50">
        <f>(B50-B49)/B49</f>
        <v>2.7027027027026886E-2</v>
      </c>
      <c r="D50">
        <v>1.0524</v>
      </c>
      <c r="E50">
        <v>2.6034999999999999</v>
      </c>
      <c r="F50">
        <v>9.7666000000000004</v>
      </c>
      <c r="G50">
        <f>F50+E50</f>
        <v>12.370100000000001</v>
      </c>
      <c r="H50">
        <f>E50+D50*(G50-E50)</f>
        <v>12.88186984</v>
      </c>
      <c r="I50" s="15">
        <f>(((H50/100)+1)^(1/365)-1)</f>
        <v>3.3203233318546133E-4</v>
      </c>
      <c r="J50" s="15">
        <f>1+I50</f>
        <v>1.0003320323331855</v>
      </c>
      <c r="K50">
        <f>C50-I50</f>
        <v>2.6694994693841425E-2</v>
      </c>
      <c r="L50" s="29">
        <f>K50^2</f>
        <v>7.126227417042218E-4</v>
      </c>
      <c r="M50" s="7"/>
      <c r="N50" s="7"/>
      <c r="O50" s="7"/>
      <c r="P50" s="9">
        <v>41751</v>
      </c>
      <c r="Q50" s="7">
        <v>8.09</v>
      </c>
      <c r="R50" s="7">
        <v>-1.2210012210012167E-2</v>
      </c>
      <c r="S50" s="7">
        <f>1+R50</f>
        <v>0.98778998778998783</v>
      </c>
      <c r="T50" s="7">
        <f>R50-I173</f>
        <v>-1.2547053822370646E-2</v>
      </c>
    </row>
    <row r="51" spans="1:20" ht="15.75" x14ac:dyDescent="0.25">
      <c r="A51" s="4">
        <v>41583</v>
      </c>
      <c r="B51">
        <v>8.31</v>
      </c>
      <c r="C51">
        <f>(B51-B50)/B50</f>
        <v>-5.9808612440190121E-3</v>
      </c>
      <c r="D51">
        <v>1.0541</v>
      </c>
      <c r="E51">
        <v>2.6696</v>
      </c>
      <c r="F51">
        <v>9.7833000000000006</v>
      </c>
      <c r="G51">
        <f>F51+E51</f>
        <v>12.4529</v>
      </c>
      <c r="H51">
        <f>E51+D51*(G51-E51)</f>
        <v>12.98217653</v>
      </c>
      <c r="I51" s="15">
        <f>(((H51/100)+1)^(1/365)-1)</f>
        <v>3.3446658027380671E-4</v>
      </c>
      <c r="J51" s="15">
        <f>1+I51</f>
        <v>1.0003344665802738</v>
      </c>
      <c r="K51">
        <f>C51-I51</f>
        <v>-6.3153278242928188E-3</v>
      </c>
      <c r="L51" s="29">
        <f>K51^2</f>
        <v>3.9883365528287066E-5</v>
      </c>
      <c r="M51" s="7"/>
      <c r="N51" s="7"/>
      <c r="O51" s="7"/>
      <c r="P51" s="9">
        <v>41752</v>
      </c>
      <c r="Q51" s="7">
        <v>8.15</v>
      </c>
      <c r="R51" s="7">
        <v>7.4165636588381335E-3</v>
      </c>
      <c r="S51" s="7">
        <f>1+R51</f>
        <v>1.0074165636588381</v>
      </c>
      <c r="T51" s="7">
        <f>R51-I174</f>
        <v>7.0773627258540152E-3</v>
      </c>
    </row>
    <row r="52" spans="1:20" ht="15.75" x14ac:dyDescent="0.25">
      <c r="A52" s="4">
        <v>41584</v>
      </c>
      <c r="B52">
        <v>7.7</v>
      </c>
      <c r="C52">
        <f>(B52-B51)/B51</f>
        <v>-7.340553549939835E-2</v>
      </c>
      <c r="D52">
        <v>1.0467</v>
      </c>
      <c r="E52">
        <v>2.6421000000000001</v>
      </c>
      <c r="F52">
        <v>9.7424999999999997</v>
      </c>
      <c r="G52">
        <f>F52+E52</f>
        <v>12.384599999999999</v>
      </c>
      <c r="H52">
        <f>E52+D52*(G52-E52)</f>
        <v>12.839574750000001</v>
      </c>
      <c r="I52" s="15">
        <f>(((H52/100)+1)^(1/365)-1)</f>
        <v>3.3100526749518799E-4</v>
      </c>
      <c r="J52" s="15">
        <f>1+I52</f>
        <v>1.0003310052674952</v>
      </c>
      <c r="K52">
        <f>C52-I52</f>
        <v>-7.3736540766893538E-2</v>
      </c>
      <c r="L52" s="29">
        <f>K52^2</f>
        <v>5.437077444267753E-3</v>
      </c>
      <c r="M52" s="7"/>
      <c r="N52" s="7"/>
      <c r="O52" s="7"/>
      <c r="P52" s="9">
        <v>41753</v>
      </c>
      <c r="Q52" s="7">
        <v>8.15</v>
      </c>
      <c r="R52" s="7">
        <v>0</v>
      </c>
      <c r="S52" s="7">
        <f>1+R52</f>
        <v>1</v>
      </c>
      <c r="T52" s="7">
        <f>R52-I175</f>
        <v>-3.4268378938873134E-4</v>
      </c>
    </row>
    <row r="53" spans="1:20" ht="15.75" x14ac:dyDescent="0.25">
      <c r="A53" s="4">
        <v>41585</v>
      </c>
      <c r="B53">
        <v>8.1300000000000008</v>
      </c>
      <c r="C53">
        <f>(B53-B52)/B52</f>
        <v>5.5844155844155918E-2</v>
      </c>
      <c r="D53">
        <v>1.0188999999999999</v>
      </c>
      <c r="E53">
        <v>2.5998999999999999</v>
      </c>
      <c r="F53">
        <v>9.7941000000000003</v>
      </c>
      <c r="G53">
        <f>F53+E53</f>
        <v>12.394</v>
      </c>
      <c r="H53">
        <f>E53+D53*(G53-E53)</f>
        <v>12.579108489999999</v>
      </c>
      <c r="I53" s="15">
        <f>(((H53/100)+1)^(1/365)-1)</f>
        <v>3.246718043872221E-4</v>
      </c>
      <c r="J53" s="15">
        <f>1+I53</f>
        <v>1.0003246718043872</v>
      </c>
      <c r="K53">
        <f>C53-I53</f>
        <v>5.5519484039768696E-2</v>
      </c>
      <c r="L53" s="29">
        <f>K53^2</f>
        <v>3.0824131080421308E-3</v>
      </c>
      <c r="M53" s="7"/>
      <c r="N53" s="7"/>
      <c r="O53" s="7"/>
      <c r="P53" s="9">
        <v>41754</v>
      </c>
      <c r="Q53" s="7">
        <v>7.98</v>
      </c>
      <c r="R53" s="7">
        <v>-2.0858895705521463E-2</v>
      </c>
      <c r="S53" s="7">
        <f>1+R53</f>
        <v>0.97914110429447854</v>
      </c>
      <c r="T53" s="7">
        <f>R53-I176</f>
        <v>-2.1204044701870317E-2</v>
      </c>
    </row>
    <row r="54" spans="1:20" ht="15.75" x14ac:dyDescent="0.25">
      <c r="A54" s="4">
        <v>41586</v>
      </c>
      <c r="B54">
        <v>8.23</v>
      </c>
      <c r="C54">
        <f>(B54-B53)/B53</f>
        <v>1.2300123001229967E-2</v>
      </c>
      <c r="D54">
        <v>1.0192000000000001</v>
      </c>
      <c r="E54">
        <v>2.7477</v>
      </c>
      <c r="F54">
        <v>9.7493999999999996</v>
      </c>
      <c r="G54">
        <f>F54+E54</f>
        <v>12.4971</v>
      </c>
      <c r="H54">
        <f>E54+D54*(G54-E54)</f>
        <v>12.684288480000001</v>
      </c>
      <c r="I54" s="15">
        <f>(((H54/100)+1)^(1/365)-1)</f>
        <v>3.2723110437626879E-4</v>
      </c>
      <c r="J54" s="15">
        <f>1+I54</f>
        <v>1.0003272311043763</v>
      </c>
      <c r="K54">
        <f>C54-I54</f>
        <v>1.1972891896853698E-2</v>
      </c>
      <c r="L54" s="29">
        <f>K54^2</f>
        <v>1.4335014037374495E-4</v>
      </c>
      <c r="M54" s="7"/>
      <c r="N54" s="7"/>
      <c r="O54" s="7"/>
      <c r="P54" s="9">
        <v>41757</v>
      </c>
      <c r="Q54" s="7">
        <v>8.6999999999999993</v>
      </c>
      <c r="R54" s="7">
        <v>9.0225563909774292E-2</v>
      </c>
      <c r="S54" s="7">
        <f>1+R54</f>
        <v>1.0902255639097742</v>
      </c>
      <c r="T54" s="7">
        <f>R54-I177</f>
        <v>8.9879415629412568E-2</v>
      </c>
    </row>
    <row r="55" spans="1:20" ht="15.75" x14ac:dyDescent="0.25">
      <c r="A55" s="4">
        <v>41589</v>
      </c>
      <c r="B55">
        <v>8.56</v>
      </c>
      <c r="C55">
        <f>(B55-B54)/B54</f>
        <v>4.0097205346294053E-2</v>
      </c>
      <c r="D55">
        <v>1.0208999999999999</v>
      </c>
      <c r="E55">
        <v>2.7477</v>
      </c>
      <c r="F55">
        <v>9.8035999999999994</v>
      </c>
      <c r="G55">
        <f>F55+E55</f>
        <v>12.551299999999999</v>
      </c>
      <c r="H55">
        <f>E55+D55*(G55-E55)</f>
        <v>12.756195239999998</v>
      </c>
      <c r="I55" s="15">
        <f>(((H55/100)+1)^(1/365)-1)</f>
        <v>3.2897941030318734E-4</v>
      </c>
      <c r="J55" s="15">
        <f>1+I55</f>
        <v>1.0003289794103032</v>
      </c>
      <c r="K55">
        <f>C55-I55</f>
        <v>3.9768225935990865E-2</v>
      </c>
      <c r="L55" s="29">
        <f>K55^2</f>
        <v>1.5815117940960164E-3</v>
      </c>
      <c r="M55" s="7"/>
      <c r="N55" s="7"/>
      <c r="O55" s="7"/>
      <c r="P55" s="9">
        <v>41758</v>
      </c>
      <c r="Q55" s="7">
        <v>8.82</v>
      </c>
      <c r="R55" s="7">
        <v>1.3793103448275978E-2</v>
      </c>
      <c r="S55" s="7">
        <f>1+R55</f>
        <v>1.0137931034482759</v>
      </c>
      <c r="T55" s="7">
        <f>R55-I178</f>
        <v>1.3445523463801434E-2</v>
      </c>
    </row>
    <row r="56" spans="1:20" ht="15.75" x14ac:dyDescent="0.25">
      <c r="A56" s="4">
        <v>41590</v>
      </c>
      <c r="B56">
        <v>8.3699999999999992</v>
      </c>
      <c r="C56">
        <f>(B56-B55)/B55</f>
        <v>-2.2196261682243139E-2</v>
      </c>
      <c r="D56">
        <v>1.0179</v>
      </c>
      <c r="E56">
        <v>2.7728000000000002</v>
      </c>
      <c r="F56">
        <v>9.8330000000000002</v>
      </c>
      <c r="G56">
        <f>F56+E56</f>
        <v>12.6058</v>
      </c>
      <c r="H56">
        <f>E56+D56*(G56-E56)</f>
        <v>12.781810700000001</v>
      </c>
      <c r="I56" s="15">
        <f>(((H56/100)+1)^(1/365)-1)</f>
        <v>3.2960194353770511E-4</v>
      </c>
      <c r="J56" s="15">
        <f>1+I56</f>
        <v>1.0003296019435377</v>
      </c>
      <c r="K56">
        <f>C56-I56</f>
        <v>-2.2525863625780844E-2</v>
      </c>
      <c r="L56" s="29">
        <f>K56^2</f>
        <v>5.0741453208727656E-4</v>
      </c>
      <c r="M56" s="7"/>
      <c r="N56" s="7"/>
      <c r="O56" s="7"/>
      <c r="P56" s="9">
        <v>41759</v>
      </c>
      <c r="Q56" s="7">
        <v>8.52</v>
      </c>
      <c r="R56" s="7">
        <v>-3.401360544217695E-2</v>
      </c>
      <c r="S56" s="7">
        <f>1+R56</f>
        <v>0.96598639455782309</v>
      </c>
      <c r="T56" s="7">
        <f>R56-I179</f>
        <v>-3.436243497191209E-2</v>
      </c>
    </row>
    <row r="57" spans="1:20" ht="15.75" x14ac:dyDescent="0.25">
      <c r="A57" s="4">
        <v>41591</v>
      </c>
      <c r="B57">
        <v>8.67</v>
      </c>
      <c r="C57">
        <f>(B57-B56)/B56</f>
        <v>3.5842293906810124E-2</v>
      </c>
      <c r="D57">
        <v>1.0244</v>
      </c>
      <c r="E57">
        <v>2.6996000000000002</v>
      </c>
      <c r="F57">
        <v>9.8026</v>
      </c>
      <c r="G57">
        <f>F57+E57</f>
        <v>12.5022</v>
      </c>
      <c r="H57">
        <f>E57+D57*(G57-E57)</f>
        <v>12.74138344</v>
      </c>
      <c r="I57" s="15">
        <f>(((H57/100)+1)^(1/365)-1)</f>
        <v>3.2861937435924027E-4</v>
      </c>
      <c r="J57" s="15">
        <f>1+I57</f>
        <v>1.0003286193743592</v>
      </c>
      <c r="K57">
        <f>C57-I57</f>
        <v>3.5513674532450884E-2</v>
      </c>
      <c r="L57" s="29">
        <f>K57^2</f>
        <v>1.2612210787968504E-3</v>
      </c>
      <c r="M57" s="7"/>
      <c r="N57" s="7"/>
      <c r="O57" s="7"/>
      <c r="P57" s="9">
        <v>41760</v>
      </c>
      <c r="Q57" s="7">
        <v>8.44</v>
      </c>
      <c r="R57" s="7">
        <v>-9.3896713615023563E-3</v>
      </c>
      <c r="S57" s="7">
        <f>1+R57</f>
        <v>0.99061032863849763</v>
      </c>
      <c r="T57" s="7">
        <f>R57-I180</f>
        <v>-9.7368548788904063E-3</v>
      </c>
    </row>
    <row r="58" spans="1:20" ht="15.75" x14ac:dyDescent="0.25">
      <c r="A58" s="4">
        <v>41592</v>
      </c>
      <c r="B58">
        <v>8.69</v>
      </c>
      <c r="C58">
        <f>(B58-B57)/B57</f>
        <v>2.3068050749711156E-3</v>
      </c>
      <c r="D58">
        <v>1.0244</v>
      </c>
      <c r="E58">
        <v>2.69</v>
      </c>
      <c r="F58">
        <v>9.7779000000000007</v>
      </c>
      <c r="G58">
        <f>F58+E58</f>
        <v>12.4679</v>
      </c>
      <c r="H58">
        <f>E58+D58*(G58-E58)</f>
        <v>12.70648076</v>
      </c>
      <c r="I58" s="15">
        <f>(((H58/100)+1)^(1/365)-1)</f>
        <v>3.277707953301956E-4</v>
      </c>
      <c r="J58" s="15">
        <f>1+I58</f>
        <v>1.0003277707953302</v>
      </c>
      <c r="K58">
        <f>C58-I58</f>
        <v>1.97903427964092E-3</v>
      </c>
      <c r="L58" s="29">
        <f>K58^2</f>
        <v>3.9165766799938548E-6</v>
      </c>
      <c r="M58" s="7"/>
      <c r="N58" s="7"/>
      <c r="O58" s="7"/>
      <c r="P58" s="9">
        <v>41761</v>
      </c>
      <c r="Q58" s="7">
        <v>8.58</v>
      </c>
      <c r="R58" s="7">
        <v>1.6587677725118551E-2</v>
      </c>
      <c r="S58" s="7">
        <f>1+R58</f>
        <v>1.0165876777251186</v>
      </c>
      <c r="T58" s="7">
        <f>R58-I181</f>
        <v>1.6239466427861733E-2</v>
      </c>
    </row>
    <row r="59" spans="1:20" ht="15.75" x14ac:dyDescent="0.25">
      <c r="A59" s="4">
        <v>41593</v>
      </c>
      <c r="B59">
        <v>9.0299999999999994</v>
      </c>
      <c r="C59">
        <f>(B59-B58)/B58</f>
        <v>3.912543153049481E-2</v>
      </c>
      <c r="D59">
        <v>1.0310999999999999</v>
      </c>
      <c r="E59">
        <v>2.7033</v>
      </c>
      <c r="F59">
        <v>9.8274000000000008</v>
      </c>
      <c r="G59">
        <f>F59+E59</f>
        <v>12.530700000000001</v>
      </c>
      <c r="H59">
        <f>E59+D59*(G59-E59)</f>
        <v>12.83633214</v>
      </c>
      <c r="I59" s="15">
        <f>(((H59/100)+1)^(1/365)-1)</f>
        <v>3.309265102775516E-4</v>
      </c>
      <c r="J59" s="15">
        <f>1+I59</f>
        <v>1.0003309265102776</v>
      </c>
      <c r="K59">
        <f>C59-I59</f>
        <v>3.8794505020217258E-2</v>
      </c>
      <c r="L59" s="29">
        <f>K59^2</f>
        <v>1.505013619763662E-3</v>
      </c>
      <c r="M59" s="7"/>
      <c r="N59" s="7"/>
      <c r="O59" s="7"/>
      <c r="P59" s="9">
        <v>41764</v>
      </c>
      <c r="Q59" s="7">
        <v>8.5</v>
      </c>
      <c r="R59" s="7">
        <v>-9.3240093240093327E-3</v>
      </c>
      <c r="S59" s="7">
        <f>1+R59</f>
        <v>0.99067599067599066</v>
      </c>
      <c r="T59" s="7">
        <f>R59-I182</f>
        <v>-9.6736311248209941E-3</v>
      </c>
    </row>
    <row r="60" spans="1:20" ht="15.75" x14ac:dyDescent="0.25">
      <c r="A60" s="4">
        <v>41596</v>
      </c>
      <c r="B60">
        <v>8.7100000000000009</v>
      </c>
      <c r="C60">
        <f>(B60-B59)/B59</f>
        <v>-3.5437430786267834E-2</v>
      </c>
      <c r="D60">
        <v>1.0462</v>
      </c>
      <c r="E60">
        <v>2.6657999999999999</v>
      </c>
      <c r="F60">
        <v>9.8536000000000001</v>
      </c>
      <c r="G60">
        <f>F60+E60</f>
        <v>12.519400000000001</v>
      </c>
      <c r="H60">
        <f>E60+D60*(G60-E60)</f>
        <v>12.974636320000002</v>
      </c>
      <c r="I60" s="15">
        <f>(((H60/100)+1)^(1/365)-1)</f>
        <v>3.3428366906274043E-4</v>
      </c>
      <c r="J60" s="15">
        <f>1+I60</f>
        <v>1.0003342836690627</v>
      </c>
      <c r="K60">
        <f>C60-I60</f>
        <v>-3.5771714455330575E-2</v>
      </c>
      <c r="L60" s="29">
        <f>K60^2</f>
        <v>1.2796155550737064E-3</v>
      </c>
      <c r="M60" s="7"/>
      <c r="N60" s="7"/>
      <c r="O60" s="7"/>
      <c r="P60" s="9">
        <v>41765</v>
      </c>
      <c r="Q60" s="7">
        <v>8.09</v>
      </c>
      <c r="R60" s="7">
        <v>-4.8235294117647078E-2</v>
      </c>
      <c r="S60" s="7">
        <f>1+R60</f>
        <v>0.95176470588235296</v>
      </c>
      <c r="T60" s="7">
        <f>R60-I183</f>
        <v>-4.8581302048383325E-2</v>
      </c>
    </row>
    <row r="61" spans="1:20" ht="15.75" x14ac:dyDescent="0.25">
      <c r="A61" s="4">
        <v>41597</v>
      </c>
      <c r="B61">
        <v>8.7100000000000009</v>
      </c>
      <c r="C61">
        <f>(B61-B60)/B60</f>
        <v>0</v>
      </c>
      <c r="D61">
        <v>1.0518000000000001</v>
      </c>
      <c r="E61">
        <v>2.7069000000000001</v>
      </c>
      <c r="F61">
        <v>9.8704000000000001</v>
      </c>
      <c r="G61">
        <f>F61+E61</f>
        <v>12.577300000000001</v>
      </c>
      <c r="H61">
        <f>E61+D61*(G61-E61)</f>
        <v>13.088586720000002</v>
      </c>
      <c r="I61" s="15">
        <f>(((H61/100)+1)^(1/365)-1)</f>
        <v>3.3704659256028613E-4</v>
      </c>
      <c r="J61" s="15">
        <f>1+I61</f>
        <v>1.0003370465925603</v>
      </c>
      <c r="K61">
        <f>C61-I61</f>
        <v>-3.3704659256028613E-4</v>
      </c>
      <c r="L61" s="29">
        <f>K61^2</f>
        <v>1.1360040555649952E-7</v>
      </c>
      <c r="M61" s="7"/>
      <c r="N61" s="7"/>
      <c r="O61" s="7"/>
      <c r="P61" s="9">
        <v>41766</v>
      </c>
      <c r="Q61" s="7">
        <v>8.7200000000000006</v>
      </c>
      <c r="R61" s="7">
        <v>7.7873918417799851E-2</v>
      </c>
      <c r="S61" s="7">
        <f>1+R61</f>
        <v>1.0778739184177999</v>
      </c>
      <c r="T61" s="7">
        <f>R61-I184</f>
        <v>7.7528212473317162E-2</v>
      </c>
    </row>
    <row r="62" spans="1:20" ht="15.75" x14ac:dyDescent="0.25">
      <c r="A62" s="4">
        <v>41598</v>
      </c>
      <c r="B62">
        <v>9.44</v>
      </c>
      <c r="C62">
        <f>(B62-B61)/B61</f>
        <v>8.3811710677382162E-2</v>
      </c>
      <c r="D62">
        <v>1.0397000000000001</v>
      </c>
      <c r="E62">
        <v>2.7987000000000002</v>
      </c>
      <c r="F62">
        <v>9.8932000000000002</v>
      </c>
      <c r="G62">
        <f>F62+E62</f>
        <v>12.6919</v>
      </c>
      <c r="H62">
        <f>E62+D62*(G62-E62)</f>
        <v>13.084660040000001</v>
      </c>
      <c r="I62" s="15">
        <f>(((H62/100)+1)^(1/365)-1)</f>
        <v>3.3695142964407232E-4</v>
      </c>
      <c r="J62" s="15">
        <f>1+I62</f>
        <v>1.0003369514296441</v>
      </c>
      <c r="K62">
        <f>C62-I62</f>
        <v>8.347475924773809E-2</v>
      </c>
      <c r="L62" s="29">
        <f>K62^2</f>
        <v>6.9680354314678354E-3</v>
      </c>
      <c r="M62" s="7"/>
      <c r="N62" s="7"/>
      <c r="O62" s="7"/>
      <c r="P62" s="9">
        <v>41767</v>
      </c>
      <c r="Q62" s="7">
        <v>8.5500000000000007</v>
      </c>
      <c r="R62" s="7">
        <v>-1.9495412844036688E-2</v>
      </c>
      <c r="S62" s="7">
        <f>1+R62</f>
        <v>0.98050458715596334</v>
      </c>
      <c r="T62" s="7">
        <f>R62-I185</f>
        <v>-1.9843242912213867E-2</v>
      </c>
    </row>
    <row r="63" spans="1:20" ht="15.75" x14ac:dyDescent="0.25">
      <c r="A63" s="4">
        <v>41599</v>
      </c>
      <c r="B63">
        <v>9.17</v>
      </c>
      <c r="C63">
        <f>(B63-B62)/B62</f>
        <v>-2.8601694915254192E-2</v>
      </c>
      <c r="D63">
        <v>1.0322</v>
      </c>
      <c r="E63">
        <v>2.7842000000000002</v>
      </c>
      <c r="F63">
        <v>9.8705999999999996</v>
      </c>
      <c r="G63">
        <f>F63+E63</f>
        <v>12.6548</v>
      </c>
      <c r="H63">
        <f>E63+D63*(G63-E63)</f>
        <v>12.97263332</v>
      </c>
      <c r="I63" s="15">
        <f>(((H63/100)+1)^(1/365)-1)</f>
        <v>3.3423507803043151E-4</v>
      </c>
      <c r="J63" s="15">
        <f>1+I63</f>
        <v>1.0003342350780304</v>
      </c>
      <c r="K63">
        <f>C63-I63</f>
        <v>-2.8935929993284624E-2</v>
      </c>
      <c r="L63" s="29">
        <f>K63^2</f>
        <v>8.3728804457626873E-4</v>
      </c>
      <c r="M63" s="7"/>
      <c r="N63" s="7"/>
      <c r="O63" s="7"/>
      <c r="P63" s="9">
        <v>41768</v>
      </c>
      <c r="Q63" s="7">
        <v>8.8000000000000007</v>
      </c>
      <c r="R63" s="7">
        <v>2.9239766081871343E-2</v>
      </c>
      <c r="S63" s="7">
        <f>1+R63</f>
        <v>1.0292397660818713</v>
      </c>
      <c r="T63" s="7">
        <f>R63-I186</f>
        <v>2.8895047725696676E-2</v>
      </c>
    </row>
    <row r="64" spans="1:20" ht="15.75" x14ac:dyDescent="0.25">
      <c r="A64" s="4">
        <v>41600</v>
      </c>
      <c r="B64">
        <v>8.8699999999999992</v>
      </c>
      <c r="C64">
        <f>(B64-B63)/B63</f>
        <v>-3.2715376226826687E-2</v>
      </c>
      <c r="D64">
        <v>1.0262</v>
      </c>
      <c r="E64">
        <v>2.7427000000000001</v>
      </c>
      <c r="F64">
        <v>9.8345000000000002</v>
      </c>
      <c r="G64">
        <f>F64+E64</f>
        <v>12.577200000000001</v>
      </c>
      <c r="H64">
        <f>E64+D64*(G64-E64)</f>
        <v>12.834863900000002</v>
      </c>
      <c r="I64" s="15">
        <f>(((H64/100)+1)^(1/365)-1)</f>
        <v>3.3089084860238316E-4</v>
      </c>
      <c r="J64" s="15">
        <f>1+I64</f>
        <v>1.0003308908486024</v>
      </c>
      <c r="K64">
        <f>C64-I64</f>
        <v>-3.304626707542907E-2</v>
      </c>
      <c r="L64" s="29">
        <f>K64^2</f>
        <v>1.0920557676205873E-3</v>
      </c>
      <c r="M64" s="7"/>
      <c r="N64" s="7"/>
      <c r="O64" s="7"/>
      <c r="P64" s="9">
        <v>41771</v>
      </c>
      <c r="Q64" s="7">
        <v>9.18</v>
      </c>
      <c r="R64" s="7">
        <v>4.3181818181818064E-2</v>
      </c>
      <c r="S64" s="7">
        <f>1+R64</f>
        <v>1.043181818181818</v>
      </c>
      <c r="T64" s="7">
        <f>R64-I187</f>
        <v>4.2836594834401907E-2</v>
      </c>
    </row>
    <row r="65" spans="1:20" ht="15.75" x14ac:dyDescent="0.25">
      <c r="A65" s="4">
        <v>41603</v>
      </c>
      <c r="B65">
        <v>9.19</v>
      </c>
      <c r="C65">
        <f>(B65-B64)/B64</f>
        <v>3.607666290868098E-2</v>
      </c>
      <c r="D65">
        <v>1.0239</v>
      </c>
      <c r="E65">
        <v>2.7282999999999999</v>
      </c>
      <c r="F65">
        <v>9.8370999999999995</v>
      </c>
      <c r="G65">
        <f>F65+E65</f>
        <v>12.5654</v>
      </c>
      <c r="H65">
        <f>E65+D65*(G65-E65)</f>
        <v>12.800506689999999</v>
      </c>
      <c r="I65" s="15">
        <f>(((H65/100)+1)^(1/365)-1)</f>
        <v>3.3005622369208787E-4</v>
      </c>
      <c r="J65" s="15">
        <f>1+I65</f>
        <v>1.0003300562236921</v>
      </c>
      <c r="K65">
        <f>C65-I65</f>
        <v>3.5746606684988892E-2</v>
      </c>
      <c r="L65" s="29">
        <f>K65^2</f>
        <v>1.2778198894912926E-3</v>
      </c>
      <c r="M65" s="7"/>
      <c r="N65" s="7"/>
      <c r="O65" s="7"/>
      <c r="P65" s="9">
        <v>41772</v>
      </c>
      <c r="Q65" s="7">
        <v>9.09</v>
      </c>
      <c r="R65" s="7">
        <v>-9.8039215686274352E-3</v>
      </c>
      <c r="S65" s="7">
        <f>1+R65</f>
        <v>0.99019607843137258</v>
      </c>
      <c r="T65" s="7">
        <f>R65-I188</f>
        <v>-1.0148143403220474E-2</v>
      </c>
    </row>
    <row r="66" spans="1:20" ht="15.75" x14ac:dyDescent="0.25">
      <c r="A66" s="4">
        <v>41604</v>
      </c>
      <c r="B66">
        <v>9.36</v>
      </c>
      <c r="C66">
        <f>(B66-B65)/B65</f>
        <v>1.8498367791077251E-2</v>
      </c>
      <c r="D66">
        <v>1.0331999999999999</v>
      </c>
      <c r="E66">
        <v>2.7077</v>
      </c>
      <c r="F66">
        <v>9.8543000000000003</v>
      </c>
      <c r="G66">
        <f>F66+E66</f>
        <v>12.562000000000001</v>
      </c>
      <c r="H66">
        <f>E66+D66*(G66-E66)</f>
        <v>12.889162760000001</v>
      </c>
      <c r="I66" s="15">
        <f>(((H66/100)+1)^(1/365)-1)</f>
        <v>3.3220939078670852E-4</v>
      </c>
      <c r="J66" s="15">
        <f>1+I66</f>
        <v>1.0003322093907867</v>
      </c>
      <c r="K66">
        <f>C66-I66</f>
        <v>1.8166158400290542E-2</v>
      </c>
      <c r="L66" s="29">
        <f>K66^2</f>
        <v>3.3000931102444663E-4</v>
      </c>
      <c r="M66" s="7"/>
      <c r="N66" s="7"/>
      <c r="O66" s="7"/>
      <c r="P66" s="9">
        <v>41773</v>
      </c>
      <c r="Q66" s="7">
        <v>8.61</v>
      </c>
      <c r="R66" s="7">
        <v>-5.2805280528052854E-2</v>
      </c>
      <c r="S66" s="7">
        <f>1+R66</f>
        <v>0.94719471947194711</v>
      </c>
      <c r="T66" s="7">
        <f>R66-I189</f>
        <v>-5.31489212861452E-2</v>
      </c>
    </row>
    <row r="67" spans="1:20" ht="15.75" x14ac:dyDescent="0.25">
      <c r="A67" s="4">
        <v>41605</v>
      </c>
      <c r="B67">
        <v>10.08</v>
      </c>
      <c r="C67">
        <f>(B67-B66)/B66</f>
        <v>7.6923076923076997E-2</v>
      </c>
      <c r="D67">
        <v>1.0370999999999999</v>
      </c>
      <c r="E67">
        <v>2.7372999999999998</v>
      </c>
      <c r="F67">
        <v>9.8507999999999996</v>
      </c>
      <c r="G67">
        <f>F67+E67</f>
        <v>12.588099999999999</v>
      </c>
      <c r="H67">
        <f>E67+D67*(G67-E67)</f>
        <v>12.953564679999998</v>
      </c>
      <c r="I67" s="15">
        <f>(((H67/100)+1)^(1/365)-1)</f>
        <v>3.3377244643473247E-4</v>
      </c>
      <c r="J67" s="15">
        <f>1+I67</f>
        <v>1.0003337724464347</v>
      </c>
      <c r="K67">
        <f>C67-I67</f>
        <v>7.6589304476642264E-2</v>
      </c>
      <c r="L67" s="29">
        <f>K67^2</f>
        <v>5.8659215602158152E-3</v>
      </c>
      <c r="M67" s="7"/>
      <c r="N67" s="7"/>
      <c r="O67" s="7"/>
      <c r="P67" s="9">
        <v>41774</v>
      </c>
      <c r="Q67" s="7">
        <v>8.3699999999999992</v>
      </c>
      <c r="R67" s="7">
        <v>-2.7874564459930341E-2</v>
      </c>
      <c r="S67" s="7">
        <f>1+R67</f>
        <v>0.97212543554006969</v>
      </c>
      <c r="T67" s="7">
        <f>R67-I190</f>
        <v>-2.8216445762378618E-2</v>
      </c>
    </row>
    <row r="68" spans="1:20" ht="15.75" x14ac:dyDescent="0.25">
      <c r="A68" s="4">
        <v>41607</v>
      </c>
      <c r="B68">
        <v>10.19</v>
      </c>
      <c r="C68">
        <f>(B68-B67)/B67</f>
        <v>1.0912698412698357E-2</v>
      </c>
      <c r="D68">
        <v>1.0361</v>
      </c>
      <c r="E68">
        <v>2.7444999999999999</v>
      </c>
      <c r="F68">
        <v>9.8590999999999998</v>
      </c>
      <c r="G68">
        <f>F68+E68</f>
        <v>12.6036</v>
      </c>
      <c r="H68">
        <f>E68+D68*(G68-E68)</f>
        <v>12.959513510000001</v>
      </c>
      <c r="I68" s="15">
        <f>(((H68/100)+1)^(1/365)-1)</f>
        <v>3.3391678164162997E-4</v>
      </c>
      <c r="J68" s="15">
        <f>1+I68</f>
        <v>1.0003339167816416</v>
      </c>
      <c r="K68">
        <f>C68-I68</f>
        <v>1.0578781631056727E-2</v>
      </c>
      <c r="L68" s="29">
        <f>K68^2</f>
        <v>1.1191062079758321E-4</v>
      </c>
      <c r="M68" s="7"/>
      <c r="N68" s="7"/>
      <c r="O68" s="7"/>
      <c r="P68" s="9">
        <v>41775</v>
      </c>
      <c r="Q68" s="7">
        <v>9.73</v>
      </c>
      <c r="R68" s="7">
        <v>0.16248506571087232</v>
      </c>
      <c r="S68" s="7">
        <f>1+R68</f>
        <v>1.1624850657108723</v>
      </c>
      <c r="T68" s="7">
        <f>R68-I191</f>
        <v>0.16214247785029248</v>
      </c>
    </row>
    <row r="69" spans="1:20" ht="15.75" x14ac:dyDescent="0.25">
      <c r="A69" s="4">
        <v>41610</v>
      </c>
      <c r="B69">
        <v>10.01</v>
      </c>
      <c r="C69">
        <f>(B69-B68)/B68</f>
        <v>-1.7664376840039228E-2</v>
      </c>
      <c r="D69">
        <v>1.0167999999999999</v>
      </c>
      <c r="E69">
        <v>2.7951000000000001</v>
      </c>
      <c r="F69">
        <v>9.8924000000000003</v>
      </c>
      <c r="G69">
        <f>F69+E69</f>
        <v>12.6875</v>
      </c>
      <c r="H69">
        <f>E69+D69*(G69-E69)</f>
        <v>12.853692319999999</v>
      </c>
      <c r="I69" s="15">
        <f>(((H69/100)+1)^(1/365)-1)</f>
        <v>3.3134813180724088E-4</v>
      </c>
      <c r="J69" s="15">
        <f>1+I69</f>
        <v>1.0003313481318072</v>
      </c>
      <c r="K69">
        <f>C69-I69</f>
        <v>-1.7995724971846469E-2</v>
      </c>
      <c r="L69" s="29">
        <f>K69^2</f>
        <v>3.238461172623386E-4</v>
      </c>
      <c r="M69" s="7"/>
      <c r="N69" s="7"/>
      <c r="O69" s="7"/>
      <c r="P69" s="9">
        <v>41778</v>
      </c>
      <c r="Q69" s="7">
        <v>9.36</v>
      </c>
      <c r="R69" s="7">
        <v>-3.8026721479958989E-2</v>
      </c>
      <c r="S69" s="7">
        <f>1+R69</f>
        <v>0.961973278520041</v>
      </c>
      <c r="T69" s="7">
        <f>R69-I192</f>
        <v>-3.8366728378203638E-2</v>
      </c>
    </row>
    <row r="70" spans="1:20" ht="15.75" x14ac:dyDescent="0.25">
      <c r="A70" s="4">
        <v>41611</v>
      </c>
      <c r="B70">
        <v>10.11</v>
      </c>
      <c r="C70">
        <f>(B70-B69)/B69</f>
        <v>9.9900099900099553E-3</v>
      </c>
      <c r="D70">
        <v>1.0121</v>
      </c>
      <c r="E70">
        <v>2.7824999999999998</v>
      </c>
      <c r="F70">
        <v>9.9162999999999997</v>
      </c>
      <c r="G70">
        <f>F70+E70</f>
        <v>12.698799999999999</v>
      </c>
      <c r="H70">
        <f>E70+D70*(G70-E70)</f>
        <v>12.818787229999998</v>
      </c>
      <c r="I70" s="15">
        <f>(((H70/100)+1)^(1/365)-1)</f>
        <v>3.3050033653392319E-4</v>
      </c>
      <c r="J70" s="15">
        <f>1+I70</f>
        <v>1.0003305003365339</v>
      </c>
      <c r="K70">
        <f>C70-I70</f>
        <v>9.6595096534760321E-3</v>
      </c>
      <c r="L70" s="29">
        <f>K70^2</f>
        <v>9.3306126745596648E-5</v>
      </c>
      <c r="M70" s="7"/>
      <c r="N70" s="7"/>
      <c r="O70" s="7"/>
      <c r="P70" s="9">
        <v>41779</v>
      </c>
      <c r="Q70" s="7">
        <v>8.93</v>
      </c>
      <c r="R70" s="7">
        <v>-4.5940170940170916E-2</v>
      </c>
      <c r="S70" s="7">
        <f>1+R70</f>
        <v>0.95405982905982911</v>
      </c>
      <c r="T70" s="7">
        <f>R70-I193</f>
        <v>-4.6283793936730572E-2</v>
      </c>
    </row>
    <row r="71" spans="1:20" ht="15.75" x14ac:dyDescent="0.25">
      <c r="A71" s="4">
        <v>41612</v>
      </c>
      <c r="B71">
        <v>9.66</v>
      </c>
      <c r="C71">
        <f>(B71-B70)/B70</f>
        <v>-4.4510385756676492E-2</v>
      </c>
      <c r="D71">
        <v>1.0148999999999999</v>
      </c>
      <c r="E71">
        <v>2.8342000000000001</v>
      </c>
      <c r="F71">
        <v>9.9236000000000004</v>
      </c>
      <c r="G71">
        <f>F71+E71</f>
        <v>12.7578</v>
      </c>
      <c r="H71">
        <f>E71+D71*(G71-E71)</f>
        <v>12.905661639999998</v>
      </c>
      <c r="I71" s="15">
        <f>(((H71/100)+1)^(1/365)-1)</f>
        <v>3.3260990870709328E-4</v>
      </c>
      <c r="J71" s="15">
        <f>1+I71</f>
        <v>1.0003326099087071</v>
      </c>
      <c r="K71">
        <f>C71-I71</f>
        <v>-4.4842995665383585E-2</v>
      </c>
      <c r="L71" s="29">
        <f>K71^2</f>
        <v>2.0108942602456111E-3</v>
      </c>
      <c r="M71" s="7"/>
      <c r="N71" s="7"/>
      <c r="O71" s="7"/>
      <c r="P71" s="9">
        <v>41780</v>
      </c>
      <c r="Q71" s="7">
        <v>8.6</v>
      </c>
      <c r="R71" s="7">
        <v>-3.6954087346024643E-2</v>
      </c>
      <c r="S71" s="7">
        <f>1+R71</f>
        <v>0.96304591265397532</v>
      </c>
      <c r="T71" s="7">
        <f>R71-I194</f>
        <v>-3.7299763812880769E-2</v>
      </c>
    </row>
    <row r="72" spans="1:20" ht="15.75" x14ac:dyDescent="0.25">
      <c r="A72" s="4">
        <v>41613</v>
      </c>
      <c r="B72">
        <v>8.85</v>
      </c>
      <c r="C72">
        <f>(B72-B71)/B71</f>
        <v>-8.3850931677018681E-2</v>
      </c>
      <c r="D72">
        <v>1.0277000000000001</v>
      </c>
      <c r="E72">
        <v>2.8717000000000001</v>
      </c>
      <c r="F72">
        <v>9.9469999999999992</v>
      </c>
      <c r="G72">
        <f>F72+E72</f>
        <v>12.8187</v>
      </c>
      <c r="H72">
        <f>E72+D72*(G72-E72)</f>
        <v>13.0942319</v>
      </c>
      <c r="I72" s="15">
        <f>(((H72/100)+1)^(1/365)-1)</f>
        <v>3.371833974739058E-4</v>
      </c>
      <c r="J72" s="15">
        <f>1+I72</f>
        <v>1.0003371833974739</v>
      </c>
      <c r="K72">
        <f>C72-I72</f>
        <v>-8.4188115074492587E-2</v>
      </c>
      <c r="L72" s="29">
        <f>K72^2</f>
        <v>7.0876387197960061E-3</v>
      </c>
      <c r="M72" s="7"/>
      <c r="N72" s="7"/>
      <c r="O72" s="7"/>
      <c r="P72" s="9">
        <v>41781</v>
      </c>
      <c r="Q72" s="7">
        <v>8.8800000000000008</v>
      </c>
      <c r="R72" s="7">
        <v>3.2558139534883852E-2</v>
      </c>
      <c r="S72" s="7">
        <f>1+R72</f>
        <v>1.032558139534884</v>
      </c>
      <c r="T72" s="7">
        <f>R72-I195</f>
        <v>3.2199355300538531E-2</v>
      </c>
    </row>
    <row r="73" spans="1:20" ht="15.75" x14ac:dyDescent="0.25">
      <c r="A73" s="4">
        <v>41614</v>
      </c>
      <c r="B73">
        <v>8.08</v>
      </c>
      <c r="C73">
        <f>(B73-B72)/B72</f>
        <v>-8.700564971751408E-2</v>
      </c>
      <c r="D73">
        <v>0.99480000000000002</v>
      </c>
      <c r="E73">
        <v>2.8552999999999997</v>
      </c>
      <c r="F73">
        <v>9.8912999999999993</v>
      </c>
      <c r="G73">
        <f>F73+E73</f>
        <v>12.746599999999999</v>
      </c>
      <c r="H73">
        <f>E73+D73*(G73-E73)</f>
        <v>12.69516524</v>
      </c>
      <c r="I73" s="15">
        <f>(((H73/100)+1)^(1/365)-1)</f>
        <v>3.274956280248098E-4</v>
      </c>
      <c r="J73" s="15">
        <f>1+I73</f>
        <v>1.0003274956280248</v>
      </c>
      <c r="K73">
        <f>C73-I73</f>
        <v>-8.733314534553889E-2</v>
      </c>
      <c r="L73" s="29">
        <f>K73^2</f>
        <v>7.627078275945021E-3</v>
      </c>
      <c r="M73" s="7"/>
      <c r="N73" s="7"/>
      <c r="O73" s="7"/>
      <c r="P73" s="9">
        <v>41782</v>
      </c>
      <c r="Q73" s="7">
        <v>9.01</v>
      </c>
      <c r="R73" s="7">
        <v>1.4639639639639527E-2</v>
      </c>
      <c r="S73" s="7">
        <f>1+R73</f>
        <v>1.0146396396396395</v>
      </c>
      <c r="T73" s="7">
        <f>R73-I196</f>
        <v>1.427401624389211E-2</v>
      </c>
    </row>
    <row r="74" spans="1:20" ht="15.75" x14ac:dyDescent="0.25">
      <c r="A74" s="4">
        <v>41617</v>
      </c>
      <c r="B74">
        <v>8.43</v>
      </c>
      <c r="C74">
        <f>(B74-B73)/B73</f>
        <v>4.3316831683168272E-2</v>
      </c>
      <c r="D74">
        <v>1.0082</v>
      </c>
      <c r="E74">
        <v>2.8388999999999998</v>
      </c>
      <c r="F74">
        <v>9.8939000000000004</v>
      </c>
      <c r="G74">
        <f>F74+E74</f>
        <v>12.732800000000001</v>
      </c>
      <c r="H74">
        <f>E74+D74*(G74-E74)</f>
        <v>12.813929980000001</v>
      </c>
      <c r="I74" s="15">
        <f>(((H74/100)+1)^(1/365)-1)</f>
        <v>3.3038234006799172E-4</v>
      </c>
      <c r="J74" s="15">
        <f>1+I74</f>
        <v>1.000330382340068</v>
      </c>
      <c r="K74">
        <f>C74-I74</f>
        <v>4.298644934310028E-2</v>
      </c>
      <c r="L74" s="29">
        <f>K74^2</f>
        <v>1.8478348271269264E-3</v>
      </c>
      <c r="M74" s="7"/>
      <c r="N74" s="7"/>
      <c r="O74" s="7"/>
      <c r="P74" s="9">
        <v>41786</v>
      </c>
      <c r="Q74" s="7">
        <v>8.85</v>
      </c>
      <c r="R74" s="7">
        <v>-1.7758046614872382E-2</v>
      </c>
      <c r="S74" s="7">
        <f>1+R74</f>
        <v>0.98224195338512765</v>
      </c>
      <c r="T74" s="7">
        <f>R74-I197</f>
        <v>-1.8110836171683554E-2</v>
      </c>
    </row>
    <row r="75" spans="1:20" ht="15.75" x14ac:dyDescent="0.25">
      <c r="A75" s="4">
        <v>41618</v>
      </c>
      <c r="B75">
        <v>8.73</v>
      </c>
      <c r="C75">
        <f>(B75-B74)/B74</f>
        <v>3.5587188612099731E-2</v>
      </c>
      <c r="D75">
        <v>1.0058</v>
      </c>
      <c r="E75">
        <v>2.8006000000000002</v>
      </c>
      <c r="F75">
        <v>9.8939000000000004</v>
      </c>
      <c r="G75">
        <f>F75+E75</f>
        <v>12.694500000000001</v>
      </c>
      <c r="H75">
        <f>E75+D75*(G75-E75)</f>
        <v>12.751884620000002</v>
      </c>
      <c r="I75" s="15">
        <f>(((H75/100)+1)^(1/365)-1)</f>
        <v>3.2887463532205174E-4</v>
      </c>
      <c r="J75" s="15">
        <f>1+I75</f>
        <v>1.0003288746353221</v>
      </c>
      <c r="K75">
        <f>C75-I75</f>
        <v>3.5258313976777679E-2</v>
      </c>
      <c r="L75" s="29">
        <f>K75^2</f>
        <v>1.2431487044850362E-3</v>
      </c>
      <c r="M75" s="7"/>
      <c r="N75" s="7"/>
      <c r="O75" s="7"/>
      <c r="P75" s="9">
        <v>41787</v>
      </c>
      <c r="Q75" s="7">
        <v>8.7799999999999994</v>
      </c>
      <c r="R75" s="7">
        <v>-7.9096045197740439E-3</v>
      </c>
      <c r="S75" s="7">
        <f>1+R75</f>
        <v>0.99209039548022593</v>
      </c>
      <c r="T75" s="7">
        <f>R75-I198</f>
        <v>-8.2520008696958802E-3</v>
      </c>
    </row>
    <row r="76" spans="1:20" ht="15.75" x14ac:dyDescent="0.25">
      <c r="A76" s="4">
        <v>41619</v>
      </c>
      <c r="B76">
        <v>8.48</v>
      </c>
      <c r="C76">
        <f>(B76-B75)/B75</f>
        <v>-2.8636884306987399E-2</v>
      </c>
      <c r="D76">
        <v>1.0117</v>
      </c>
      <c r="E76">
        <v>2.8534999999999999</v>
      </c>
      <c r="F76">
        <v>9.9392999999999994</v>
      </c>
      <c r="G76">
        <f>F76+E76</f>
        <v>12.7928</v>
      </c>
      <c r="H76">
        <f>E76+D76*(G76-E76)</f>
        <v>12.909089809999999</v>
      </c>
      <c r="I76" s="15">
        <f>(((H76/100)+1)^(1/365)-1)</f>
        <v>3.326931217908502E-4</v>
      </c>
      <c r="J76" s="15">
        <f>1+I76</f>
        <v>1.0003326931217909</v>
      </c>
      <c r="K76">
        <f>C76-I76</f>
        <v>-2.8969577428778249E-2</v>
      </c>
      <c r="L76" s="29">
        <f>K76^2</f>
        <v>8.3923641640197815E-4</v>
      </c>
      <c r="M76" s="7"/>
      <c r="N76" s="7"/>
      <c r="O76" s="7"/>
      <c r="P76" s="9">
        <v>41788</v>
      </c>
      <c r="Q76" s="7">
        <v>9.0299999999999994</v>
      </c>
      <c r="R76" s="7">
        <v>2.8473804100227793E-2</v>
      </c>
      <c r="S76" s="7">
        <f>1+R76</f>
        <v>1.0284738041002277</v>
      </c>
      <c r="T76" s="7">
        <f>R76-I199</f>
        <v>2.8131430413514822E-2</v>
      </c>
    </row>
    <row r="77" spans="1:20" ht="15.75" x14ac:dyDescent="0.25">
      <c r="A77" s="4">
        <v>41620</v>
      </c>
      <c r="B77">
        <v>8.5500000000000007</v>
      </c>
      <c r="C77">
        <f>(B77-B76)/B76</f>
        <v>8.2547169811321083E-3</v>
      </c>
      <c r="D77">
        <v>1.0094000000000001</v>
      </c>
      <c r="E77">
        <v>2.8773</v>
      </c>
      <c r="F77">
        <v>9.9761000000000006</v>
      </c>
      <c r="G77">
        <f>F77+E77</f>
        <v>12.853400000000001</v>
      </c>
      <c r="H77">
        <f>E77+D77*(G77-E77)</f>
        <v>12.947175340000001</v>
      </c>
      <c r="I77" s="15">
        <f>(((H77/100)+1)^(1/365)-1)</f>
        <v>3.3361741478277196E-4</v>
      </c>
      <c r="J77" s="15">
        <f>1+I77</f>
        <v>1.0003336174147828</v>
      </c>
      <c r="K77">
        <f>C77-I77</f>
        <v>7.9210995663493364E-3</v>
      </c>
      <c r="L77" s="29">
        <f>K77^2</f>
        <v>6.2743818340019642E-5</v>
      </c>
      <c r="M77" s="7"/>
      <c r="N77" s="7"/>
      <c r="O77" s="7"/>
      <c r="P77" s="9">
        <v>41789</v>
      </c>
      <c r="Q77" s="7">
        <v>8.99</v>
      </c>
      <c r="R77" s="7">
        <v>-4.4296788482834056E-3</v>
      </c>
      <c r="S77" s="7">
        <f>1+R77</f>
        <v>0.99557032115171662</v>
      </c>
      <c r="T77" s="7">
        <f>R77-I200</f>
        <v>-4.7730456181067889E-3</v>
      </c>
    </row>
    <row r="78" spans="1:20" ht="15.75" x14ac:dyDescent="0.25">
      <c r="A78" s="4">
        <v>41621</v>
      </c>
      <c r="B78">
        <v>8.57</v>
      </c>
      <c r="C78">
        <f>(B78-B77)/B77</f>
        <v>2.3391812865496573E-3</v>
      </c>
      <c r="D78">
        <v>1.0004</v>
      </c>
      <c r="E78">
        <v>2.8646000000000003</v>
      </c>
      <c r="F78">
        <v>9.9780999999999995</v>
      </c>
      <c r="G78">
        <f>F78+E78</f>
        <v>12.842700000000001</v>
      </c>
      <c r="H78">
        <f>E78+D78*(G78-E78)</f>
        <v>12.846691240000002</v>
      </c>
      <c r="I78" s="15">
        <f>(((H78/100)+1)^(1/365)-1)</f>
        <v>3.3117810644189838E-4</v>
      </c>
      <c r="J78" s="15">
        <f>1+I78</f>
        <v>1.0003311781064419</v>
      </c>
      <c r="K78">
        <f>C78-I78</f>
        <v>2.008003180107759E-3</v>
      </c>
      <c r="L78" s="29">
        <f>K78^2</f>
        <v>4.0320767713228733E-6</v>
      </c>
      <c r="M78" s="7"/>
      <c r="N78" s="7"/>
      <c r="O78" s="7"/>
      <c r="P78" s="9">
        <v>41792</v>
      </c>
      <c r="Q78" s="7">
        <v>8.68</v>
      </c>
      <c r="R78" s="7">
        <v>-3.448275862068971E-2</v>
      </c>
      <c r="S78" s="7">
        <f>1+R78</f>
        <v>0.96551724137931028</v>
      </c>
      <c r="T78" s="7">
        <f>R78-I201</f>
        <v>-3.482740635618041E-2</v>
      </c>
    </row>
    <row r="79" spans="1:20" ht="15.75" x14ac:dyDescent="0.25">
      <c r="A79" s="4">
        <v>41624</v>
      </c>
      <c r="B79">
        <v>8.48</v>
      </c>
      <c r="C79">
        <f>(B79-B78)/B78</f>
        <v>-1.0501750291715269E-2</v>
      </c>
      <c r="D79">
        <v>1.0093000000000001</v>
      </c>
      <c r="E79">
        <v>2.8784000000000001</v>
      </c>
      <c r="F79">
        <v>9.9303000000000008</v>
      </c>
      <c r="G79">
        <f>F79+E79</f>
        <v>12.808700000000002</v>
      </c>
      <c r="H79">
        <f>E79+D79*(G79-E79)</f>
        <v>12.901051790000004</v>
      </c>
      <c r="I79" s="15">
        <f>(((H79/100)+1)^(1/365)-1)</f>
        <v>3.3249800834855847E-4</v>
      </c>
      <c r="J79" s="15">
        <f>1+I79</f>
        <v>1.0003324980083486</v>
      </c>
      <c r="K79">
        <f>C79-I79</f>
        <v>-1.0834248300063827E-2</v>
      </c>
      <c r="L79" s="29">
        <f>K79^2</f>
        <v>1.1738093622743593E-4</v>
      </c>
      <c r="M79" s="7"/>
      <c r="N79" s="7"/>
      <c r="O79" s="7"/>
      <c r="P79" s="9">
        <v>41793</v>
      </c>
      <c r="Q79" s="7">
        <v>8.59</v>
      </c>
      <c r="R79" s="7">
        <v>-1.0368663594470031E-2</v>
      </c>
      <c r="S79" s="7">
        <f>1+R79</f>
        <v>0.98963133640552992</v>
      </c>
      <c r="T79" s="7">
        <f>R79-I202</f>
        <v>-1.071296999266186E-2</v>
      </c>
    </row>
    <row r="80" spans="1:20" ht="15.75" x14ac:dyDescent="0.25">
      <c r="A80" s="4">
        <v>41625</v>
      </c>
      <c r="B80">
        <v>8.1999999999999993</v>
      </c>
      <c r="C80">
        <f>(B80-B79)/B79</f>
        <v>-3.3018867924528433E-2</v>
      </c>
      <c r="D80">
        <v>1.0145</v>
      </c>
      <c r="E80">
        <v>2.8353999999999999</v>
      </c>
      <c r="F80">
        <v>9.9168000000000003</v>
      </c>
      <c r="G80">
        <f>F80+E80</f>
        <v>12.7522</v>
      </c>
      <c r="H80">
        <f>E80+D80*(G80-E80)</f>
        <v>12.895993600000001</v>
      </c>
      <c r="I80" s="15">
        <f>(((H80/100)+1)^(1/365)-1)</f>
        <v>3.3237521965845396E-4</v>
      </c>
      <c r="J80" s="15">
        <f>1+I80</f>
        <v>1.0003323752196585</v>
      </c>
      <c r="K80">
        <f>C80-I80</f>
        <v>-3.3351243144186887E-2</v>
      </c>
      <c r="L80" s="29">
        <f>K80^2</f>
        <v>1.1123054192626728E-3</v>
      </c>
      <c r="M80" s="7"/>
      <c r="N80" s="7"/>
      <c r="O80" s="7"/>
      <c r="P80" s="9">
        <v>41794</v>
      </c>
      <c r="Q80" s="7">
        <v>8.4600000000000009</v>
      </c>
      <c r="R80" s="7">
        <v>-1.513387660069837E-2</v>
      </c>
      <c r="S80" s="7">
        <f>1+R80</f>
        <v>0.98486612339930169</v>
      </c>
      <c r="T80" s="7">
        <f>R80-I203</f>
        <v>-1.547517323476072E-2</v>
      </c>
    </row>
    <row r="81" spans="1:20" ht="15.75" x14ac:dyDescent="0.25">
      <c r="A81" s="4">
        <v>41626</v>
      </c>
      <c r="B81">
        <v>8.26</v>
      </c>
      <c r="C81">
        <f>(B81-B80)/B80</f>
        <v>7.3170731707317685E-3</v>
      </c>
      <c r="D81">
        <v>1.0108999999999999</v>
      </c>
      <c r="E81">
        <v>2.8931</v>
      </c>
      <c r="F81">
        <v>9.8414000000000001</v>
      </c>
      <c r="G81">
        <f>F81+E81</f>
        <v>12.734500000000001</v>
      </c>
      <c r="H81">
        <f>E81+D81*(G81-E81)</f>
        <v>12.84177126</v>
      </c>
      <c r="I81" s="15">
        <f>(((H81/100)+1)^(1/365)-1)</f>
        <v>3.3105861552606974E-4</v>
      </c>
      <c r="J81" s="15">
        <f>1+I81</f>
        <v>1.0003310586155261</v>
      </c>
      <c r="K81">
        <f>C81-I81</f>
        <v>6.9860145552056987E-3</v>
      </c>
      <c r="L81" s="29">
        <f>K81^2</f>
        <v>4.8804399365545878E-5</v>
      </c>
      <c r="M81" s="7"/>
      <c r="N81" s="7"/>
      <c r="O81" s="7"/>
      <c r="P81" s="9">
        <v>41795</v>
      </c>
      <c r="Q81" s="7">
        <v>8.5299999999999994</v>
      </c>
      <c r="R81" s="7">
        <v>8.2742316784868205E-3</v>
      </c>
      <c r="S81" s="7">
        <f>1+R81</f>
        <v>1.0082742316784867</v>
      </c>
      <c r="T81" s="7">
        <f>R81-I204</f>
        <v>7.9313960599139751E-3</v>
      </c>
    </row>
    <row r="82" spans="1:20" ht="15.75" x14ac:dyDescent="0.25">
      <c r="A82" s="4">
        <v>41627</v>
      </c>
      <c r="B82">
        <v>7.96</v>
      </c>
      <c r="C82">
        <f>(B82-B81)/B81</f>
        <v>-3.6319612590799008E-2</v>
      </c>
      <c r="D82">
        <v>1.0125</v>
      </c>
      <c r="E82">
        <v>2.9291</v>
      </c>
      <c r="F82">
        <v>9.8331999999999997</v>
      </c>
      <c r="G82">
        <f>F82+E82</f>
        <v>12.7623</v>
      </c>
      <c r="H82">
        <f>E82+D82*(G82-E82)</f>
        <v>12.885214999999999</v>
      </c>
      <c r="I82" s="15">
        <f>(((H82/100)+1)^(1/365)-1)</f>
        <v>3.3211354843709628E-4</v>
      </c>
      <c r="J82" s="15">
        <f>1+I82</f>
        <v>1.0003321135484371</v>
      </c>
      <c r="K82">
        <f>C82-I82</f>
        <v>-3.6651726139236104E-2</v>
      </c>
      <c r="L82" s="29">
        <f>K82^2</f>
        <v>1.3433490289855631E-3</v>
      </c>
      <c r="M82" s="7"/>
      <c r="N82" s="7"/>
      <c r="O82" s="7"/>
      <c r="P82" s="9">
        <v>41796</v>
      </c>
      <c r="Q82" s="7">
        <v>8.6300000000000008</v>
      </c>
      <c r="R82" s="7">
        <v>1.1723329425557026E-2</v>
      </c>
      <c r="S82" s="7">
        <f>1+R82</f>
        <v>1.011723329425557</v>
      </c>
      <c r="T82" s="7">
        <f>R82-I205</f>
        <v>1.1382523589255998E-2</v>
      </c>
    </row>
    <row r="83" spans="1:20" ht="15.75" x14ac:dyDescent="0.25">
      <c r="A83" s="4">
        <v>41628</v>
      </c>
      <c r="B83">
        <v>8.32</v>
      </c>
      <c r="C83">
        <f>(B83-B82)/B82</f>
        <v>4.5226130653266375E-2</v>
      </c>
      <c r="D83">
        <v>1.0098</v>
      </c>
      <c r="E83">
        <v>2.8885999999999998</v>
      </c>
      <c r="F83">
        <v>9.7996999999999996</v>
      </c>
      <c r="G83">
        <f>F83+E83</f>
        <v>12.6883</v>
      </c>
      <c r="H83">
        <f>E83+D83*(G83-E83)</f>
        <v>12.78433706</v>
      </c>
      <c r="I83" s="15">
        <f>(((H83/100)+1)^(1/365)-1)</f>
        <v>3.2966333409545356E-4</v>
      </c>
      <c r="J83" s="15">
        <f>1+I83</f>
        <v>1.0003296633340955</v>
      </c>
      <c r="K83">
        <f>C83-I83</f>
        <v>4.4896467319170921E-2</v>
      </c>
      <c r="L83" s="29">
        <f>K83^2</f>
        <v>2.0156927777413825E-3</v>
      </c>
      <c r="M83" s="7"/>
      <c r="N83" s="7"/>
      <c r="O83" s="7"/>
      <c r="P83" s="9">
        <v>41799</v>
      </c>
      <c r="Q83" s="7">
        <v>8.66</v>
      </c>
      <c r="R83" s="7">
        <v>3.4762456546928574E-3</v>
      </c>
      <c r="S83" s="7">
        <f>1+R83</f>
        <v>1.0034762456546928</v>
      </c>
      <c r="T83" s="7">
        <f>R83-I206</f>
        <v>3.1273073558444461E-3</v>
      </c>
    </row>
    <row r="84" spans="1:20" ht="15.75" x14ac:dyDescent="0.25">
      <c r="A84" s="4">
        <v>41631</v>
      </c>
      <c r="B84">
        <v>8.7799999999999994</v>
      </c>
      <c r="C84">
        <f>(B84-B83)/B83</f>
        <v>5.5288461538461425E-2</v>
      </c>
      <c r="D84">
        <v>1.0116000000000001</v>
      </c>
      <c r="E84">
        <v>2.9274</v>
      </c>
      <c r="F84">
        <v>9.7890999999999995</v>
      </c>
      <c r="G84">
        <f>F84+E84</f>
        <v>12.7165</v>
      </c>
      <c r="H84">
        <f>E84+D84*(G84-E84)</f>
        <v>12.83005356</v>
      </c>
      <c r="I84" s="15">
        <f>(((H84/100)+1)^(1/365)-1)</f>
        <v>3.3077400834291559E-4</v>
      </c>
      <c r="J84" s="15">
        <f>1+I84</f>
        <v>1.0003307740083429</v>
      </c>
      <c r="K84">
        <f>C84-I84</f>
        <v>5.495768753011851E-2</v>
      </c>
      <c r="L84" s="29">
        <f>K84^2</f>
        <v>3.0203474186581434E-3</v>
      </c>
      <c r="M84" s="7"/>
      <c r="N84" s="7"/>
      <c r="O84" s="7"/>
      <c r="P84" s="9">
        <v>41800</v>
      </c>
      <c r="Q84" s="7">
        <v>8.8699999999999992</v>
      </c>
      <c r="R84" s="7">
        <v>2.4249422632794351E-2</v>
      </c>
      <c r="S84" s="7">
        <f>1+R84</f>
        <v>1.0242494226327943</v>
      </c>
      <c r="T84" s="7">
        <f>R84-I207</f>
        <v>2.3900254750456609E-2</v>
      </c>
    </row>
    <row r="85" spans="1:20" ht="15.75" x14ac:dyDescent="0.25">
      <c r="A85" s="4">
        <v>41632</v>
      </c>
      <c r="B85">
        <v>8.75</v>
      </c>
      <c r="C85">
        <f>(B85-B84)/B84</f>
        <v>-3.4168564920272625E-3</v>
      </c>
      <c r="D85">
        <v>1.0111000000000001</v>
      </c>
      <c r="E85">
        <v>2.9775</v>
      </c>
      <c r="F85">
        <v>9.7736000000000001</v>
      </c>
      <c r="G85">
        <f>F85+E85</f>
        <v>12.751100000000001</v>
      </c>
      <c r="H85">
        <f>E85+D85*(G85-E85)</f>
        <v>12.859586960000001</v>
      </c>
      <c r="I85" s="15">
        <f>(((H85/100)+1)^(1/365)-1)</f>
        <v>3.3149127846665571E-4</v>
      </c>
      <c r="J85" s="15">
        <f>1+I85</f>
        <v>1.0003314912784667</v>
      </c>
      <c r="K85">
        <f>C85-I85</f>
        <v>-3.7483477704939182E-3</v>
      </c>
      <c r="L85" s="29">
        <f>K85^2</f>
        <v>1.4050111008566727E-5</v>
      </c>
      <c r="M85" s="7"/>
      <c r="N85" s="7"/>
      <c r="O85" s="7"/>
      <c r="P85" s="9">
        <v>41801</v>
      </c>
      <c r="Q85" s="7">
        <v>8.69</v>
      </c>
      <c r="R85" s="7">
        <v>-2.0293122886133004E-2</v>
      </c>
      <c r="S85" s="7">
        <f>1+R85</f>
        <v>0.97970687711386695</v>
      </c>
      <c r="T85" s="7">
        <f>R85-I208</f>
        <v>-2.0640164911743648E-2</v>
      </c>
    </row>
    <row r="86" spans="1:20" ht="15.75" x14ac:dyDescent="0.25">
      <c r="A86" s="4">
        <v>41634</v>
      </c>
      <c r="B86">
        <v>8.9700000000000006</v>
      </c>
      <c r="C86">
        <f>(B86-B85)/B85</f>
        <v>2.5142857142857217E-2</v>
      </c>
      <c r="D86">
        <v>1.0144</v>
      </c>
      <c r="E86">
        <v>2.9904999999999999</v>
      </c>
      <c r="F86">
        <v>9.7690000000000001</v>
      </c>
      <c r="G86">
        <f>F86+E86</f>
        <v>12.759499999999999</v>
      </c>
      <c r="H86">
        <f>E86+D86*(G86-E86)</f>
        <v>12.900173599999999</v>
      </c>
      <c r="I86" s="15">
        <f>(((H86/100)+1)^(1/365)-1)</f>
        <v>3.3247669048419581E-4</v>
      </c>
      <c r="J86" s="15">
        <f>1+I86</f>
        <v>1.0003324766904842</v>
      </c>
      <c r="K86">
        <f>C86-I86</f>
        <v>2.4810380452373021E-2</v>
      </c>
      <c r="L86" s="29">
        <f>K86^2</f>
        <v>6.1555497819149334E-4</v>
      </c>
      <c r="M86" s="7"/>
      <c r="N86" s="7"/>
      <c r="O86" s="7"/>
      <c r="P86" s="9">
        <v>41802</v>
      </c>
      <c r="Q86" s="7">
        <v>8.4600000000000009</v>
      </c>
      <c r="R86" s="7">
        <v>-2.64672036823934E-2</v>
      </c>
      <c r="S86" s="7">
        <f>1+R86</f>
        <v>0.97353279631760659</v>
      </c>
      <c r="T86" s="7">
        <f>R86-I209</f>
        <v>-2.6814860394316561E-2</v>
      </c>
    </row>
    <row r="87" spans="1:20" ht="15.75" x14ac:dyDescent="0.25">
      <c r="A87" s="4">
        <v>41635</v>
      </c>
      <c r="B87">
        <v>9.01</v>
      </c>
      <c r="C87">
        <f>(B87-B86)/B86</f>
        <v>4.4593088071347986E-3</v>
      </c>
      <c r="D87">
        <v>1.0141</v>
      </c>
      <c r="E87">
        <v>3</v>
      </c>
      <c r="F87">
        <v>9.7684999999999995</v>
      </c>
      <c r="G87">
        <f>F87+E87</f>
        <v>12.7685</v>
      </c>
      <c r="H87">
        <f>E87+D87*(G87-E87)</f>
        <v>12.90623585</v>
      </c>
      <c r="I87" s="15">
        <f>(((H87/100)+1)^(1/365)-1)</f>
        <v>3.3262384686860713E-4</v>
      </c>
      <c r="J87" s="15">
        <f>1+I87</f>
        <v>1.0003326238468686</v>
      </c>
      <c r="K87">
        <f>C87-I87</f>
        <v>4.1266849602661915E-3</v>
      </c>
      <c r="L87" s="29">
        <f>K87^2</f>
        <v>1.7029528761287179E-5</v>
      </c>
      <c r="M87" s="7"/>
      <c r="N87" s="7"/>
      <c r="O87" s="7"/>
      <c r="P87" s="9">
        <v>41803</v>
      </c>
      <c r="Q87" s="7">
        <v>8.61</v>
      </c>
      <c r="R87" s="7">
        <v>1.7730496453900541E-2</v>
      </c>
      <c r="S87" s="7">
        <f>1+R87</f>
        <v>1.0177304964539005</v>
      </c>
      <c r="T87" s="7">
        <f>R87-I210</f>
        <v>1.7384275289065471E-2</v>
      </c>
    </row>
    <row r="88" spans="1:20" ht="15.75" x14ac:dyDescent="0.25">
      <c r="A88" s="4">
        <v>41638</v>
      </c>
      <c r="B88">
        <v>9</v>
      </c>
      <c r="C88">
        <f>(B88-B87)/B87</f>
        <v>-1.1098779134294991E-3</v>
      </c>
      <c r="D88">
        <v>1.0225</v>
      </c>
      <c r="E88">
        <v>2.9702999999999999</v>
      </c>
      <c r="F88">
        <v>9.7973999999999997</v>
      </c>
      <c r="G88">
        <f>F88+E88</f>
        <v>12.7677</v>
      </c>
      <c r="H88">
        <f>E88+D88*(G88-E88)</f>
        <v>12.988141499999999</v>
      </c>
      <c r="I88" s="15">
        <f>(((H88/100)+1)^(1/365)-1)</f>
        <v>3.3461127052225592E-4</v>
      </c>
      <c r="J88" s="15">
        <f>1+I88</f>
        <v>1.0003346112705223</v>
      </c>
      <c r="K88">
        <f>C88-I88</f>
        <v>-1.4444891839517551E-3</v>
      </c>
      <c r="L88" s="29">
        <f>K88^2</f>
        <v>2.0865490025536071E-6</v>
      </c>
      <c r="M88" s="7"/>
      <c r="N88" s="7"/>
      <c r="O88" s="7"/>
      <c r="P88" s="9">
        <v>41806</v>
      </c>
      <c r="Q88" s="7">
        <v>8.64</v>
      </c>
      <c r="R88" s="7">
        <v>3.4843205574914215E-3</v>
      </c>
      <c r="S88" s="7">
        <f>1+R88</f>
        <v>1.0034843205574915</v>
      </c>
      <c r="T88" s="7">
        <f>R88-I211</f>
        <v>3.1396179572648563E-3</v>
      </c>
    </row>
    <row r="89" spans="1:20" ht="15.75" x14ac:dyDescent="0.25">
      <c r="A89" s="4">
        <v>41639</v>
      </c>
      <c r="B89">
        <v>9.15</v>
      </c>
      <c r="C89">
        <f>(B89-B88)/B88</f>
        <v>1.6666666666666705E-2</v>
      </c>
      <c r="D89">
        <v>1.0329999999999999</v>
      </c>
      <c r="E89">
        <v>3.0282</v>
      </c>
      <c r="F89">
        <v>9.7740000000000009</v>
      </c>
      <c r="G89">
        <f>F89+E89</f>
        <v>12.802200000000001</v>
      </c>
      <c r="H89">
        <f>E89+D89*(G89-E89)</f>
        <v>13.124741999999999</v>
      </c>
      <c r="I89" s="15">
        <f>(((H89/100)+1)^(1/365)-1)</f>
        <v>3.3792265934873278E-4</v>
      </c>
      <c r="J89" s="15">
        <f>1+I89</f>
        <v>1.0003379226593487</v>
      </c>
      <c r="K89">
        <f>C89-I89</f>
        <v>1.6328744007317972E-2</v>
      </c>
      <c r="L89" s="29">
        <f>K89^2</f>
        <v>2.6662788085652256E-4</v>
      </c>
      <c r="M89" s="7"/>
      <c r="N89" s="7"/>
      <c r="O89" s="7"/>
      <c r="P89" s="9">
        <v>41807</v>
      </c>
      <c r="Q89" s="7">
        <v>8.8800000000000008</v>
      </c>
      <c r="R89" s="7">
        <v>2.7777777777777801E-2</v>
      </c>
      <c r="S89" s="7">
        <f>1+R89</f>
        <v>1.0277777777777779</v>
      </c>
      <c r="T89" s="7">
        <f>R89-I212</f>
        <v>2.7432196798299679E-2</v>
      </c>
    </row>
    <row r="90" spans="1:20" ht="15.75" x14ac:dyDescent="0.25">
      <c r="A90" s="4">
        <v>41641</v>
      </c>
      <c r="B90">
        <v>8.8800000000000008</v>
      </c>
      <c r="C90">
        <f>(B90-B89)/B89</f>
        <v>-2.9508196721311428E-2</v>
      </c>
      <c r="D90">
        <v>1.0388999999999999</v>
      </c>
      <c r="E90">
        <v>2.9889999999999999</v>
      </c>
      <c r="F90">
        <v>10.567399999999999</v>
      </c>
      <c r="G90">
        <f>F90+E90</f>
        <v>13.5564</v>
      </c>
      <c r="H90">
        <f>E90+D90*(G90-E90)</f>
        <v>13.96747186</v>
      </c>
      <c r="I90" s="15">
        <f>(((H90/100)+1)^(1/365)-1)</f>
        <v>3.5826385193526988E-4</v>
      </c>
      <c r="J90" s="15">
        <f>1+I90</f>
        <v>1.0003582638519353</v>
      </c>
      <c r="K90">
        <f>C90-I90</f>
        <v>-2.9866460573246698E-2</v>
      </c>
      <c r="L90" s="29">
        <f>K90^2</f>
        <v>8.9200546717329947E-4</v>
      </c>
      <c r="M90" s="7"/>
      <c r="N90" s="7"/>
      <c r="O90" s="7"/>
      <c r="P90" s="9">
        <v>41808</v>
      </c>
      <c r="Q90" s="7">
        <v>9.0299999999999994</v>
      </c>
      <c r="R90" s="7">
        <v>1.689189189189173E-2</v>
      </c>
      <c r="S90" s="7">
        <f>1+R90</f>
        <v>1.0168918918918917</v>
      </c>
      <c r="T90" s="7">
        <f>R90-I213</f>
        <v>1.654815828182039E-2</v>
      </c>
    </row>
    <row r="91" spans="1:20" ht="15.75" x14ac:dyDescent="0.25">
      <c r="A91" s="4">
        <v>41642</v>
      </c>
      <c r="B91">
        <v>8.74</v>
      </c>
      <c r="C91">
        <f>(B91-B90)/B90</f>
        <v>-1.5765765765765827E-2</v>
      </c>
      <c r="D91">
        <v>1.0394000000000001</v>
      </c>
      <c r="E91">
        <v>2.9948000000000001</v>
      </c>
      <c r="F91">
        <v>10.616300000000001</v>
      </c>
      <c r="G91">
        <f>F91+E91</f>
        <v>13.6111</v>
      </c>
      <c r="H91">
        <f>E91+D91*(G91-E91)</f>
        <v>14.029382220000002</v>
      </c>
      <c r="I91" s="15">
        <f>(((H91/100)+1)^(1/365)-1)</f>
        <v>3.5975227881324123E-4</v>
      </c>
      <c r="J91" s="15">
        <f>1+I91</f>
        <v>1.0003597522788132</v>
      </c>
      <c r="K91">
        <f>C91-I91</f>
        <v>-1.6125518044579068E-2</v>
      </c>
      <c r="L91" s="29">
        <f>K91^2</f>
        <v>2.6003233220604511E-4</v>
      </c>
      <c r="M91" s="7"/>
      <c r="N91" s="7"/>
      <c r="O91" s="7"/>
      <c r="P91" s="9">
        <v>41809</v>
      </c>
      <c r="Q91" s="7">
        <v>9.0299999999999994</v>
      </c>
      <c r="R91" s="7">
        <v>0</v>
      </c>
      <c r="S91" s="7">
        <f>1+R91</f>
        <v>1</v>
      </c>
      <c r="T91" s="7">
        <f>R91-I214</f>
        <v>-3.4384186741864831E-4</v>
      </c>
    </row>
    <row r="92" spans="1:20" ht="15.75" x14ac:dyDescent="0.25">
      <c r="A92" s="4">
        <v>41645</v>
      </c>
      <c r="B92">
        <v>8.67</v>
      </c>
      <c r="C92">
        <f>(B92-B91)/B91</f>
        <v>-8.0091533180778347E-3</v>
      </c>
      <c r="D92">
        <v>1.0458000000000001</v>
      </c>
      <c r="E92">
        <v>2.9576000000000002</v>
      </c>
      <c r="F92">
        <v>10.538600000000001</v>
      </c>
      <c r="G92">
        <f>F92+E92</f>
        <v>13.496200000000002</v>
      </c>
      <c r="H92">
        <f>E92+D92*(G92-E92)</f>
        <v>13.978867880000003</v>
      </c>
      <c r="I92" s="15">
        <f>(((H92/100)+1)^(1/365)-1)</f>
        <v>3.5853789154161042E-4</v>
      </c>
      <c r="J92" s="15">
        <f>1+I92</f>
        <v>1.0003585378915416</v>
      </c>
      <c r="K92">
        <f>C92-I92</f>
        <v>-8.3676912096194451E-3</v>
      </c>
      <c r="L92" s="29">
        <f>K92^2</f>
        <v>7.0018256179542538E-5</v>
      </c>
      <c r="M92" s="7"/>
      <c r="N92" s="7"/>
      <c r="O92" s="7"/>
      <c r="P92" s="9">
        <v>41810</v>
      </c>
      <c r="Q92" s="7">
        <v>9</v>
      </c>
      <c r="R92" s="7">
        <v>-3.322259136212554E-3</v>
      </c>
      <c r="S92" s="7">
        <f>1+R92</f>
        <v>0.99667774086378746</v>
      </c>
      <c r="T92" s="7">
        <f>R92-I215</f>
        <v>-3.6678477113936312E-3</v>
      </c>
    </row>
    <row r="93" spans="1:20" ht="15.75" x14ac:dyDescent="0.25">
      <c r="A93" s="4">
        <v>41646</v>
      </c>
      <c r="B93">
        <v>8.19</v>
      </c>
      <c r="C93">
        <f>(B93-B92)/B92</f>
        <v>-5.5363321799308009E-2</v>
      </c>
      <c r="D93">
        <v>1.0352999999999999</v>
      </c>
      <c r="E93">
        <v>2.9390999999999998</v>
      </c>
      <c r="F93">
        <v>10.4572</v>
      </c>
      <c r="G93">
        <f>F93+E93</f>
        <v>13.3963</v>
      </c>
      <c r="H93">
        <f>E93+D93*(G93-E93)</f>
        <v>13.76543916</v>
      </c>
      <c r="I93" s="15">
        <f>(((H93/100)+1)^(1/365)-1)</f>
        <v>3.5340103831993375E-4</v>
      </c>
      <c r="J93" s="15">
        <f>1+I93</f>
        <v>1.0003534010383199</v>
      </c>
      <c r="K93">
        <f>C93-I93</f>
        <v>-5.5716722837627942E-2</v>
      </c>
      <c r="L93" s="29">
        <f>K93^2</f>
        <v>3.1043532037650511E-3</v>
      </c>
      <c r="M93" s="7"/>
      <c r="N93" s="7"/>
      <c r="O93" s="7"/>
      <c r="P93" s="9">
        <v>41813</v>
      </c>
      <c r="Q93" s="7">
        <v>8.69</v>
      </c>
      <c r="R93" s="7">
        <v>-3.44444444444445E-2</v>
      </c>
      <c r="S93" s="7">
        <f>1+R93</f>
        <v>0.9655555555555555</v>
      </c>
      <c r="T93" s="7">
        <f>R93-I216</f>
        <v>-3.4791359204632721E-2</v>
      </c>
    </row>
    <row r="94" spans="1:20" ht="15.75" x14ac:dyDescent="0.25">
      <c r="A94" s="4">
        <v>41647</v>
      </c>
      <c r="B94">
        <v>7.37</v>
      </c>
      <c r="C94">
        <f>(B94-B93)/B93</f>
        <v>-0.10012210012210006</v>
      </c>
      <c r="D94">
        <v>1.0386</v>
      </c>
      <c r="E94">
        <v>2.9893999999999998</v>
      </c>
      <c r="F94">
        <v>10.422700000000001</v>
      </c>
      <c r="G94">
        <f>F94+E94</f>
        <v>13.412100000000001</v>
      </c>
      <c r="H94">
        <f>E94+D94*(G94-E94)</f>
        <v>13.81441622</v>
      </c>
      <c r="I94" s="15">
        <f>(((H94/100)+1)^(1/365)-1)</f>
        <v>3.5458067900218104E-4</v>
      </c>
      <c r="J94" s="15">
        <f>1+I94</f>
        <v>1.0003545806790022</v>
      </c>
      <c r="K94">
        <f>C94-I94</f>
        <v>-0.10047668080110224</v>
      </c>
      <c r="L94" s="29">
        <f>K94^2</f>
        <v>1.0095563384806588E-2</v>
      </c>
      <c r="M94" s="7"/>
      <c r="N94" s="7"/>
      <c r="O94" s="7"/>
      <c r="P94" s="9">
        <v>41814</v>
      </c>
      <c r="Q94" s="7">
        <v>8.5500000000000007</v>
      </c>
      <c r="R94" s="7">
        <v>-1.6110471806674201E-2</v>
      </c>
      <c r="S94" s="7">
        <f>1+R94</f>
        <v>0.98388952819332576</v>
      </c>
      <c r="T94" s="7">
        <f>R94-I217</f>
        <v>-1.6460589844796661E-2</v>
      </c>
    </row>
    <row r="95" spans="1:20" ht="15.75" x14ac:dyDescent="0.25">
      <c r="A95" s="4">
        <v>41648</v>
      </c>
      <c r="B95">
        <v>7.64</v>
      </c>
      <c r="C95">
        <f>(B95-B94)/B94</f>
        <v>3.663500678426046E-2</v>
      </c>
      <c r="D95">
        <v>1.038</v>
      </c>
      <c r="E95">
        <v>2.9651999999999998</v>
      </c>
      <c r="F95">
        <v>10.4282</v>
      </c>
      <c r="G95">
        <f>F95+E95</f>
        <v>13.3934</v>
      </c>
      <c r="H95">
        <f>E95+D95*(G95-E95)</f>
        <v>13.7896716</v>
      </c>
      <c r="I95" s="15">
        <f>(((H95/100)+1)^(1/365)-1)</f>
        <v>3.539847538722718E-4</v>
      </c>
      <c r="J95" s="15">
        <f>1+I95</f>
        <v>1.0003539847538723</v>
      </c>
      <c r="K95">
        <f>C95-I95</f>
        <v>3.6281022030388188E-2</v>
      </c>
      <c r="L95" s="29">
        <f>K95^2</f>
        <v>1.3163125595695129E-3</v>
      </c>
      <c r="M95" s="7"/>
      <c r="N95" s="7"/>
      <c r="O95" s="7"/>
      <c r="P95" s="9">
        <v>41815</v>
      </c>
      <c r="Q95" s="7">
        <v>8.5500000000000007</v>
      </c>
      <c r="R95" s="7">
        <v>0</v>
      </c>
      <c r="S95" s="7">
        <f>1+R95</f>
        <v>1</v>
      </c>
      <c r="T95" s="7">
        <f>R95-I218</f>
        <v>-3.5121210823230165E-4</v>
      </c>
    </row>
    <row r="96" spans="1:20" ht="15.75" x14ac:dyDescent="0.25">
      <c r="A96" s="4">
        <v>41649</v>
      </c>
      <c r="B96">
        <v>7.34</v>
      </c>
      <c r="C96">
        <f>(B96-B95)/B95</f>
        <v>-3.9267015706806262E-2</v>
      </c>
      <c r="D96">
        <v>1.0388999999999999</v>
      </c>
      <c r="E96">
        <v>2.8578999999999999</v>
      </c>
      <c r="F96">
        <v>10.398300000000001</v>
      </c>
      <c r="G96">
        <f>F96+E96</f>
        <v>13.2562</v>
      </c>
      <c r="H96">
        <f>E96+D96*(G96-E96)</f>
        <v>13.660693869999999</v>
      </c>
      <c r="I96" s="15">
        <f>(((H96/100)+1)^(1/365)-1)</f>
        <v>3.5087648700149465E-4</v>
      </c>
      <c r="J96" s="15">
        <f>1+I96</f>
        <v>1.0003508764870015</v>
      </c>
      <c r="K96">
        <f>C96-I96</f>
        <v>-3.9617892193807756E-2</v>
      </c>
      <c r="L96" s="29">
        <f>K96^2</f>
        <v>1.5695773818801735E-3</v>
      </c>
      <c r="M96" s="7"/>
      <c r="N96" s="7"/>
      <c r="O96" s="7"/>
      <c r="P96" s="9">
        <v>41816</v>
      </c>
      <c r="Q96" s="7">
        <v>8.74</v>
      </c>
      <c r="R96" s="7">
        <v>2.2222222222222161E-2</v>
      </c>
      <c r="S96" s="7">
        <f>1+R96</f>
        <v>1.0222222222222221</v>
      </c>
      <c r="T96" s="7">
        <f>R96-I219</f>
        <v>2.1870637895929485E-2</v>
      </c>
    </row>
    <row r="97" spans="1:20" ht="15.75" x14ac:dyDescent="0.25">
      <c r="A97" s="4">
        <v>41652</v>
      </c>
      <c r="B97">
        <v>6.72</v>
      </c>
      <c r="C97">
        <f>(B97-B96)/B96</f>
        <v>-8.4468664850136252E-2</v>
      </c>
      <c r="D97">
        <v>1.0701000000000001</v>
      </c>
      <c r="E97">
        <v>2.8256999999999999</v>
      </c>
      <c r="F97">
        <v>10.435700000000001</v>
      </c>
      <c r="G97">
        <f>F97+E97</f>
        <v>13.2614</v>
      </c>
      <c r="H97">
        <f>E97+D97*(G97-E97)</f>
        <v>13.99294257</v>
      </c>
      <c r="I97" s="15">
        <f>(((H97/100)+1)^(1/365)-1)</f>
        <v>3.588763073003598E-4</v>
      </c>
      <c r="J97" s="15">
        <f>1+I97</f>
        <v>1.0003588763073004</v>
      </c>
      <c r="K97">
        <f>C97-I97</f>
        <v>-8.4827541157436612E-2</v>
      </c>
      <c r="L97" s="29">
        <f>K97^2</f>
        <v>7.1957117388166021E-3</v>
      </c>
      <c r="M97" s="7"/>
      <c r="N97" s="7"/>
      <c r="O97" s="7"/>
      <c r="P97" s="9">
        <v>41817</v>
      </c>
      <c r="Q97" s="7">
        <v>8.9499999999999993</v>
      </c>
      <c r="R97" s="7">
        <v>2.4027459954233304E-2</v>
      </c>
      <c r="S97" s="7">
        <f>1+R97</f>
        <v>1.0240274599542334</v>
      </c>
      <c r="T97" s="7">
        <f>R97-I220</f>
        <v>2.3679111302520012E-2</v>
      </c>
    </row>
    <row r="98" spans="1:20" ht="15.75" x14ac:dyDescent="0.25">
      <c r="A98" s="4">
        <v>41653</v>
      </c>
      <c r="B98">
        <v>6.93</v>
      </c>
      <c r="C98">
        <f>(B98-B97)/B97</f>
        <v>3.1249999999999997E-2</v>
      </c>
      <c r="D98">
        <v>1.0796999999999999</v>
      </c>
      <c r="E98">
        <v>2.8708999999999998</v>
      </c>
      <c r="F98">
        <v>10.4862</v>
      </c>
      <c r="G98">
        <f>F98+E98</f>
        <v>13.357099999999999</v>
      </c>
      <c r="H98">
        <f>E98+D98*(G98-E98)</f>
        <v>14.192850139999997</v>
      </c>
      <c r="I98" s="15">
        <f>(((H98/100)+1)^(1/365)-1)</f>
        <v>3.6367844660079029E-4</v>
      </c>
      <c r="J98" s="15">
        <f>1+I98</f>
        <v>1.0003636784466008</v>
      </c>
      <c r="K98">
        <f>C98-I98</f>
        <v>3.0886321553399206E-2</v>
      </c>
      <c r="L98" s="29">
        <f>K98^2</f>
        <v>9.5396485909997233E-4</v>
      </c>
      <c r="M98" s="7"/>
      <c r="N98" s="7"/>
      <c r="O98" s="7"/>
      <c r="P98" s="9">
        <v>41820</v>
      </c>
      <c r="Q98" s="7">
        <v>9.0500000000000007</v>
      </c>
      <c r="R98" s="7">
        <v>1.1173184357542059E-2</v>
      </c>
      <c r="S98" s="7">
        <f>1+R98</f>
        <v>1.011173184357542</v>
      </c>
      <c r="T98" s="7">
        <f>R98-I221</f>
        <v>1.0826133761125794E-2</v>
      </c>
    </row>
    <row r="99" spans="1:20" ht="15.75" x14ac:dyDescent="0.25">
      <c r="A99" s="4">
        <v>41654</v>
      </c>
      <c r="B99">
        <v>7.01</v>
      </c>
      <c r="C99">
        <f>(B99-B98)/B98</f>
        <v>1.1544011544011554E-2</v>
      </c>
      <c r="D99">
        <v>1.0810999999999999</v>
      </c>
      <c r="E99">
        <v>2.8912</v>
      </c>
      <c r="F99">
        <v>10.4169</v>
      </c>
      <c r="G99">
        <f>F99+E99</f>
        <v>13.3081</v>
      </c>
      <c r="H99">
        <f>E99+D99*(G99-E99)</f>
        <v>14.152910589999999</v>
      </c>
      <c r="I99" s="15">
        <f>(((H99/100)+1)^(1/365)-1)</f>
        <v>3.6271969730838904E-4</v>
      </c>
      <c r="J99" s="15">
        <f>1+I99</f>
        <v>1.0003627196973084</v>
      </c>
      <c r="K99">
        <f>C99-I99</f>
        <v>1.1181291846703165E-2</v>
      </c>
      <c r="L99" s="29">
        <f>K99^2</f>
        <v>1.2502128736115067E-4</v>
      </c>
      <c r="M99" s="7"/>
      <c r="N99" s="7"/>
      <c r="O99" s="7"/>
      <c r="P99" s="9">
        <v>41821</v>
      </c>
      <c r="Q99" s="7">
        <v>9.07</v>
      </c>
      <c r="R99" s="7">
        <v>2.2099447513811684E-3</v>
      </c>
      <c r="S99" s="7">
        <f>1+R99</f>
        <v>1.0022099447513813</v>
      </c>
      <c r="T99" s="7">
        <f>R99-I222</f>
        <v>1.8619900352578019E-3</v>
      </c>
    </row>
    <row r="100" spans="1:20" ht="15.75" x14ac:dyDescent="0.25">
      <c r="A100" s="4">
        <v>41655</v>
      </c>
      <c r="B100">
        <v>6.9</v>
      </c>
      <c r="C100">
        <f>(B100-B99)/B99</f>
        <v>-1.5691868758915754E-2</v>
      </c>
      <c r="D100">
        <v>1.0819000000000001</v>
      </c>
      <c r="E100">
        <v>2.8414000000000001</v>
      </c>
      <c r="F100">
        <v>10.4017</v>
      </c>
      <c r="G100">
        <f>F100+E100</f>
        <v>13.2431</v>
      </c>
      <c r="H100">
        <f>E100+D100*(G100-E100)</f>
        <v>14.094999230000001</v>
      </c>
      <c r="I100" s="15">
        <f>(((H100/100)+1)^(1/365)-1)</f>
        <v>3.6132894018781059E-4</v>
      </c>
      <c r="J100" s="15">
        <f>1+I100</f>
        <v>1.0003613289401878</v>
      </c>
      <c r="K100">
        <f>C100-I100</f>
        <v>-1.6053197699103565E-2</v>
      </c>
      <c r="L100" s="29">
        <f>K100^2</f>
        <v>2.57705156366504E-4</v>
      </c>
      <c r="M100" s="7"/>
      <c r="N100" s="7"/>
      <c r="O100" s="7"/>
      <c r="P100" s="9">
        <v>41822</v>
      </c>
      <c r="Q100" s="7">
        <v>9.36</v>
      </c>
      <c r="R100" s="7">
        <v>3.1973539140021955E-2</v>
      </c>
      <c r="S100" s="7">
        <f>1+R100</f>
        <v>1.031973539140022</v>
      </c>
      <c r="T100" s="7">
        <f>R100-I223</f>
        <v>3.1624397074639009E-2</v>
      </c>
    </row>
    <row r="101" spans="1:20" ht="15.75" x14ac:dyDescent="0.25">
      <c r="A101" s="4">
        <v>41656</v>
      </c>
      <c r="B101">
        <v>6.52</v>
      </c>
      <c r="C101">
        <f>(B101-B100)/B100</f>
        <v>-5.5072463768116052E-2</v>
      </c>
      <c r="D101">
        <v>1.0895999999999999</v>
      </c>
      <c r="E101">
        <v>2.8193999999999999</v>
      </c>
      <c r="F101">
        <v>10.385999999999999</v>
      </c>
      <c r="G101">
        <f>F101+E101</f>
        <v>13.205399999999999</v>
      </c>
      <c r="H101">
        <f>E101+D101*(G101-E101)</f>
        <v>14.135985599999998</v>
      </c>
      <c r="I101" s="15">
        <f>(((H101/100)+1)^(1/365)-1)</f>
        <v>3.6231331183533833E-4</v>
      </c>
      <c r="J101" s="15">
        <f>1+I101</f>
        <v>1.0003623133118353</v>
      </c>
      <c r="K101">
        <f>C101-I101</f>
        <v>-5.543477707995139E-2</v>
      </c>
      <c r="L101" s="29">
        <f>K101^2</f>
        <v>3.073014509903904E-3</v>
      </c>
      <c r="M101" s="7"/>
      <c r="N101" s="7"/>
      <c r="O101" s="7"/>
      <c r="P101" s="9">
        <v>41823</v>
      </c>
      <c r="Q101" s="7">
        <v>9.25</v>
      </c>
      <c r="R101" s="7">
        <v>-1.1752136752136691E-2</v>
      </c>
      <c r="S101" s="7">
        <f>1+R101</f>
        <v>0.98824786324786329</v>
      </c>
      <c r="T101" s="7">
        <f>R101-I224</f>
        <v>-1.2102081273142476E-2</v>
      </c>
    </row>
    <row r="102" spans="1:20" ht="15.75" x14ac:dyDescent="0.25">
      <c r="A102" s="4">
        <v>41660</v>
      </c>
      <c r="B102">
        <v>6.49</v>
      </c>
      <c r="C102">
        <f>(B102-B101)/B101</f>
        <v>-4.601226993864933E-3</v>
      </c>
      <c r="D102">
        <v>1.0787</v>
      </c>
      <c r="E102">
        <v>2.8285999999999998</v>
      </c>
      <c r="F102">
        <v>10.328799999999999</v>
      </c>
      <c r="G102">
        <f>F102+E102</f>
        <v>13.157399999999999</v>
      </c>
      <c r="H102">
        <f>E102+D102*(G102-E102)</f>
        <v>13.970276559999999</v>
      </c>
      <c r="I102" s="15">
        <f>(((H102/100)+1)^(1/365)-1)</f>
        <v>3.5833129897144822E-4</v>
      </c>
      <c r="J102" s="15">
        <f>1+I102</f>
        <v>1.0003583312989714</v>
      </c>
      <c r="K102">
        <f>C102-I102</f>
        <v>-4.9595582928363812E-3</v>
      </c>
      <c r="L102" s="29">
        <f>K102^2</f>
        <v>2.4597218460042121E-5</v>
      </c>
      <c r="M102" s="7"/>
      <c r="N102" s="7"/>
      <c r="O102" s="7"/>
      <c r="P102" s="9">
        <v>41827</v>
      </c>
      <c r="Q102" s="7">
        <v>9.07</v>
      </c>
      <c r="R102" s="7">
        <v>-1.9459459459459427E-2</v>
      </c>
      <c r="S102" s="7">
        <f>1+R102</f>
        <v>0.98054054054054052</v>
      </c>
      <c r="T102" s="7">
        <f>R102-I225</f>
        <v>-1.9811070079501059E-2</v>
      </c>
    </row>
    <row r="103" spans="1:20" ht="15.75" x14ac:dyDescent="0.25">
      <c r="A103" s="4">
        <v>41661</v>
      </c>
      <c r="B103">
        <v>6.75</v>
      </c>
      <c r="C103">
        <f>(B103-B102)/B102</f>
        <v>4.006163328197223E-2</v>
      </c>
      <c r="D103">
        <v>1.0785</v>
      </c>
      <c r="E103">
        <v>2.8656000000000001</v>
      </c>
      <c r="F103">
        <v>10.3019</v>
      </c>
      <c r="G103">
        <f>F103+E103</f>
        <v>13.1675</v>
      </c>
      <c r="H103">
        <f>E103+D103*(G103-E103)</f>
        <v>13.976199150000001</v>
      </c>
      <c r="I103" s="15">
        <f>(((H103/100)+1)^(1/365)-1)</f>
        <v>3.5847371915553872E-4</v>
      </c>
      <c r="J103" s="15">
        <f>1+I103</f>
        <v>1.0003584737191555</v>
      </c>
      <c r="K103">
        <f>C103-I103</f>
        <v>3.9703159562816691E-2</v>
      </c>
      <c r="L103" s="29">
        <f>K103^2</f>
        <v>1.5763408792704825E-3</v>
      </c>
      <c r="M103" s="7"/>
      <c r="N103" s="7"/>
      <c r="O103" s="7"/>
      <c r="P103" s="9">
        <v>41828</v>
      </c>
      <c r="Q103" s="7">
        <v>8.76</v>
      </c>
      <c r="R103" s="7">
        <v>-3.4178610804851212E-2</v>
      </c>
      <c r="S103" s="7">
        <f>1+R103</f>
        <v>0.96582138919514882</v>
      </c>
      <c r="T103" s="7">
        <f>R103-I226</f>
        <v>-3.4527367314380469E-2</v>
      </c>
    </row>
    <row r="104" spans="1:20" ht="15.75" x14ac:dyDescent="0.25">
      <c r="A104" s="4">
        <v>41662</v>
      </c>
      <c r="B104">
        <v>6.84</v>
      </c>
      <c r="C104">
        <f>(B104-B103)/B103</f>
        <v>1.3333333333333312E-2</v>
      </c>
      <c r="D104">
        <v>1.0695999999999999</v>
      </c>
      <c r="E104">
        <v>2.7772000000000001</v>
      </c>
      <c r="F104">
        <v>10.269</v>
      </c>
      <c r="G104">
        <f>F104+E104</f>
        <v>13.046200000000001</v>
      </c>
      <c r="H104">
        <f>E104+D104*(G104-E104)</f>
        <v>13.7609224</v>
      </c>
      <c r="I104" s="15">
        <f>(((H104/100)+1)^(1/365)-1)</f>
        <v>3.532922240498948E-4</v>
      </c>
      <c r="J104" s="15">
        <f>1+I104</f>
        <v>1.0003532922240499</v>
      </c>
      <c r="K104">
        <f>C104-I104</f>
        <v>1.2980041109283417E-2</v>
      </c>
      <c r="L104" s="29">
        <f>K104^2</f>
        <v>1.6848146719868748E-4</v>
      </c>
      <c r="M104" s="7"/>
      <c r="N104" s="7"/>
      <c r="O104" s="7"/>
      <c r="P104" s="9">
        <v>41829</v>
      </c>
      <c r="Q104" s="7">
        <v>8.94</v>
      </c>
      <c r="R104" s="7">
        <v>2.054794520547942E-2</v>
      </c>
      <c r="S104" s="7">
        <f>1+R104</f>
        <v>1.0205479452054793</v>
      </c>
      <c r="T104" s="7">
        <f>R104-I227</f>
        <v>2.0197932215755828E-2</v>
      </c>
    </row>
    <row r="105" spans="1:20" ht="15.75" x14ac:dyDescent="0.25">
      <c r="A105" s="4">
        <v>41663</v>
      </c>
      <c r="B105">
        <v>6.7</v>
      </c>
      <c r="C105">
        <f>(B105-B104)/B104</f>
        <v>-2.0467836257309895E-2</v>
      </c>
      <c r="D105">
        <v>1.0653999999999999</v>
      </c>
      <c r="E105">
        <v>2.7149999999999999</v>
      </c>
      <c r="F105">
        <v>10.279400000000001</v>
      </c>
      <c r="G105">
        <f>F105+E105</f>
        <v>12.994400000000001</v>
      </c>
      <c r="H105">
        <f>E105+D105*(G105-E105)</f>
        <v>13.666672759999999</v>
      </c>
      <c r="I105" s="15">
        <f>(((H105/100)+1)^(1/365)-1)</f>
        <v>3.5102065151182416E-4</v>
      </c>
      <c r="J105" s="15">
        <f>1+I105</f>
        <v>1.0003510206515118</v>
      </c>
      <c r="K105">
        <f>C105-I105</f>
        <v>-2.0818856908821719E-2</v>
      </c>
      <c r="L105" s="29">
        <f>K105^2</f>
        <v>4.3342480298999385E-4</v>
      </c>
      <c r="M105" s="7"/>
      <c r="N105" s="7"/>
      <c r="O105" s="7"/>
      <c r="P105" s="9">
        <v>41830</v>
      </c>
      <c r="Q105" s="7">
        <v>8.74</v>
      </c>
      <c r="R105" s="7">
        <v>-2.2371364653243769E-2</v>
      </c>
      <c r="S105" s="7">
        <f>1+R105</f>
        <v>0.97762863534675626</v>
      </c>
      <c r="T105" s="7">
        <f>R105-I228</f>
        <v>-2.2720506966181137E-2</v>
      </c>
    </row>
    <row r="106" spans="1:20" ht="15.75" x14ac:dyDescent="0.25">
      <c r="A106" s="4">
        <v>41666</v>
      </c>
      <c r="B106">
        <v>6.51</v>
      </c>
      <c r="C106">
        <f>(B106-B105)/B105</f>
        <v>-2.8358208955223937E-2</v>
      </c>
      <c r="D106">
        <v>1.1188</v>
      </c>
      <c r="E106">
        <v>2.7479</v>
      </c>
      <c r="F106">
        <v>10.423400000000001</v>
      </c>
      <c r="G106">
        <f>F106+E106</f>
        <v>13.1713</v>
      </c>
      <c r="H106">
        <f>E106+D106*(G106-E106)</f>
        <v>14.409599920000002</v>
      </c>
      <c r="I106" s="15">
        <f>(((H106/100)+1)^(1/365)-1)</f>
        <v>3.6887570235810685E-4</v>
      </c>
      <c r="J106" s="15">
        <f>1+I106</f>
        <v>1.0003688757023581</v>
      </c>
      <c r="K106">
        <f>C106-I106</f>
        <v>-2.8727084657582044E-2</v>
      </c>
      <c r="L106" s="29">
        <f>K106^2</f>
        <v>8.2524539292388565E-4</v>
      </c>
      <c r="M106" s="7"/>
      <c r="N106" s="7"/>
      <c r="O106" s="7"/>
      <c r="P106" s="9">
        <v>41831</v>
      </c>
      <c r="Q106" s="7">
        <v>8.75</v>
      </c>
      <c r="R106" s="7">
        <v>1.144164759725376E-3</v>
      </c>
      <c r="S106" s="7">
        <f>1+R106</f>
        <v>1.0011441647597255</v>
      </c>
      <c r="T106" s="7">
        <f>R106-I229</f>
        <v>7.9442360466545209E-4</v>
      </c>
    </row>
    <row r="107" spans="1:20" ht="15.75" x14ac:dyDescent="0.25">
      <c r="A107" s="4">
        <v>41667</v>
      </c>
      <c r="B107">
        <v>6.42</v>
      </c>
      <c r="C107">
        <f>(B107-B106)/B106</f>
        <v>-1.3824884792626706E-2</v>
      </c>
      <c r="D107">
        <v>1.1173999999999999</v>
      </c>
      <c r="E107">
        <v>2.7488000000000001</v>
      </c>
      <c r="F107">
        <v>10.332800000000001</v>
      </c>
      <c r="G107">
        <f>F107+E107</f>
        <v>13.081600000000002</v>
      </c>
      <c r="H107">
        <f>E107+D107*(G107-E107)</f>
        <v>14.294670720000003</v>
      </c>
      <c r="I107" s="15">
        <f>(((H107/100)+1)^(1/365)-1)</f>
        <v>3.6612113846601346E-4</v>
      </c>
      <c r="J107" s="15">
        <f>1+I107</f>
        <v>1.000366121138466</v>
      </c>
      <c r="K107">
        <f>C107-I107</f>
        <v>-1.419100593109272E-2</v>
      </c>
      <c r="L107" s="29">
        <f>K107^2</f>
        <v>2.0138464933630874E-4</v>
      </c>
      <c r="M107" s="7"/>
      <c r="N107" s="7"/>
      <c r="O107" s="7"/>
      <c r="P107" s="9">
        <v>41834</v>
      </c>
      <c r="Q107" s="7">
        <v>8.61</v>
      </c>
      <c r="R107" s="7">
        <v>-1.6000000000000066E-2</v>
      </c>
      <c r="S107" s="7">
        <f>1+R107</f>
        <v>0.98399999999999999</v>
      </c>
      <c r="T107" s="7">
        <f>R107-I230</f>
        <v>-1.6352232447524314E-2</v>
      </c>
    </row>
    <row r="108" spans="1:20" ht="15.75" x14ac:dyDescent="0.25">
      <c r="A108" s="4">
        <v>41668</v>
      </c>
      <c r="B108">
        <v>6.29</v>
      </c>
      <c r="C108">
        <f>(B108-B107)/B107</f>
        <v>-2.0249221183800608E-2</v>
      </c>
      <c r="D108">
        <v>1.1193</v>
      </c>
      <c r="E108">
        <v>2.6766999999999999</v>
      </c>
      <c r="F108">
        <v>10.3406</v>
      </c>
      <c r="G108">
        <f>F108+E108</f>
        <v>13.017300000000001</v>
      </c>
      <c r="H108">
        <f>E108+D108*(G108-E108)</f>
        <v>14.25093358</v>
      </c>
      <c r="I108" s="15">
        <f>(((H108/100)+1)^(1/365)-1)</f>
        <v>3.6507214352865525E-4</v>
      </c>
      <c r="J108" s="15">
        <f>1+I108</f>
        <v>1.0003650721435287</v>
      </c>
      <c r="K108">
        <f>C108-I108</f>
        <v>-2.0614293327329263E-2</v>
      </c>
      <c r="L108" s="29">
        <f>K108^2</f>
        <v>4.2494908938517178E-4</v>
      </c>
      <c r="M108" s="7"/>
      <c r="N108" s="7"/>
      <c r="O108" s="7"/>
      <c r="P108" s="9">
        <v>41835</v>
      </c>
      <c r="Q108" s="7">
        <v>8.5500000000000007</v>
      </c>
      <c r="R108" s="7">
        <v>-6.9686411149824301E-3</v>
      </c>
      <c r="S108" s="7">
        <f>1+R108</f>
        <v>0.99303135888501759</v>
      </c>
      <c r="T108" s="7">
        <f>R108-I231</f>
        <v>-7.3194272791753589E-3</v>
      </c>
    </row>
    <row r="109" spans="1:20" ht="15.75" x14ac:dyDescent="0.25">
      <c r="A109" s="4">
        <v>41669</v>
      </c>
      <c r="B109">
        <v>5.77</v>
      </c>
      <c r="C109">
        <f>(B109-B108)/B108</f>
        <v>-8.2670906200318042E-2</v>
      </c>
      <c r="D109">
        <v>1.0858000000000001</v>
      </c>
      <c r="E109">
        <v>2.6949000000000001</v>
      </c>
      <c r="F109">
        <v>10.3286</v>
      </c>
      <c r="G109">
        <f>F109+E109</f>
        <v>13.0235</v>
      </c>
      <c r="H109">
        <f>E109+D109*(G109-E109)</f>
        <v>13.909693880000001</v>
      </c>
      <c r="I109" s="15">
        <f>(((H109/100)+1)^(1/365)-1)</f>
        <v>3.5687404668482969E-4</v>
      </c>
      <c r="J109" s="15">
        <f>1+I109</f>
        <v>1.0003568740466848</v>
      </c>
      <c r="K109">
        <f>C109-I109</f>
        <v>-8.3027780247002872E-2</v>
      </c>
      <c r="L109" s="29">
        <f>K109^2</f>
        <v>6.8936122927446006E-3</v>
      </c>
      <c r="M109" s="7"/>
      <c r="N109" s="7"/>
      <c r="O109" s="7"/>
      <c r="P109" s="9">
        <v>41836</v>
      </c>
      <c r="Q109" s="7">
        <v>8.6999999999999993</v>
      </c>
      <c r="R109" s="7">
        <v>1.754385964912264E-2</v>
      </c>
      <c r="S109" s="7">
        <f>1+R109</f>
        <v>1.0175438596491226</v>
      </c>
      <c r="T109" s="7">
        <f>R109-I232</f>
        <v>1.7194587393480232E-2</v>
      </c>
    </row>
    <row r="110" spans="1:20" ht="15.75" x14ac:dyDescent="0.25">
      <c r="A110" s="4">
        <v>41670</v>
      </c>
      <c r="B110">
        <v>5.92</v>
      </c>
      <c r="C110">
        <f>(B110-B109)/B109</f>
        <v>2.5996533795493999E-2</v>
      </c>
      <c r="D110">
        <v>1.0767</v>
      </c>
      <c r="E110">
        <v>2.6440000000000001</v>
      </c>
      <c r="F110">
        <v>10.354800000000001</v>
      </c>
      <c r="G110">
        <f>F110+E110</f>
        <v>12.998800000000001</v>
      </c>
      <c r="H110">
        <f>E110+D110*(G110-E110)</f>
        <v>13.793013160000001</v>
      </c>
      <c r="I110" s="15">
        <f>(((H110/100)+1)^(1/365)-1)</f>
        <v>3.5406523626924091E-4</v>
      </c>
      <c r="J110" s="15">
        <f>1+I110</f>
        <v>1.0003540652362692</v>
      </c>
      <c r="K110">
        <f>C110-I110</f>
        <v>2.5642468559224758E-2</v>
      </c>
      <c r="L110" s="29">
        <f>K110^2</f>
        <v>6.5753619381083025E-4</v>
      </c>
      <c r="M110" s="7"/>
      <c r="N110" s="7"/>
      <c r="O110" s="7"/>
      <c r="P110" s="9">
        <v>41837</v>
      </c>
      <c r="Q110" s="7">
        <v>8.56</v>
      </c>
      <c r="R110" s="7">
        <v>-1.6091954022988367E-2</v>
      </c>
      <c r="S110" s="7">
        <f>1+R110</f>
        <v>0.98390804597701165</v>
      </c>
      <c r="T110" s="7">
        <f>R110-I233</f>
        <v>-1.6440569115430251E-2</v>
      </c>
    </row>
    <row r="111" spans="1:20" ht="15.75" x14ac:dyDescent="0.25">
      <c r="A111" s="4">
        <v>41673</v>
      </c>
      <c r="B111">
        <v>5.68</v>
      </c>
      <c r="C111">
        <f>(B111-B110)/B110</f>
        <v>-4.0540540540540577E-2</v>
      </c>
      <c r="D111">
        <v>1.0992</v>
      </c>
      <c r="E111">
        <v>2.5760999999999998</v>
      </c>
      <c r="F111">
        <v>10.506</v>
      </c>
      <c r="G111">
        <f>F111+E111</f>
        <v>13.082100000000001</v>
      </c>
      <c r="H111">
        <f>E111+D111*(G111-E111)</f>
        <v>14.124295200000001</v>
      </c>
      <c r="I111" s="15">
        <f>(((H111/100)+1)^(1/365)-1)</f>
        <v>3.6203257886757712E-4</v>
      </c>
      <c r="J111" s="15">
        <f>1+I111</f>
        <v>1.0003620325788676</v>
      </c>
      <c r="K111">
        <f>C111-I111</f>
        <v>-4.0902573119408155E-2</v>
      </c>
      <c r="L111" s="29">
        <f>K111^2</f>
        <v>1.6730204877885306E-3</v>
      </c>
      <c r="M111" s="7"/>
      <c r="N111" s="7"/>
      <c r="O111" s="7"/>
      <c r="P111" s="9">
        <v>41838</v>
      </c>
      <c r="Q111" s="7">
        <v>8.58</v>
      </c>
      <c r="R111" s="7">
        <v>2.3364485981307911E-3</v>
      </c>
      <c r="S111" s="7">
        <f>1+R111</f>
        <v>1.0023364485981308</v>
      </c>
      <c r="T111" s="7">
        <f>R111-I234</f>
        <v>1.9855731631748582E-3</v>
      </c>
    </row>
    <row r="112" spans="1:20" ht="15.75" x14ac:dyDescent="0.25">
      <c r="A112" s="4">
        <v>41674</v>
      </c>
      <c r="B112">
        <v>5.08</v>
      </c>
      <c r="C112">
        <f>(B112-B111)/B111</f>
        <v>-0.10563380281690135</v>
      </c>
      <c r="D112">
        <v>1.0730999999999999</v>
      </c>
      <c r="E112">
        <v>2.6294</v>
      </c>
      <c r="F112">
        <v>10.547800000000001</v>
      </c>
      <c r="G112">
        <f>F112+E112</f>
        <v>13.177200000000001</v>
      </c>
      <c r="H112">
        <f>E112+D112*(G112-E112)</f>
        <v>13.94824418</v>
      </c>
      <c r="I112" s="15">
        <f>(((H112/100)+1)^(1/365)-1)</f>
        <v>3.5780142277896942E-4</v>
      </c>
      <c r="J112" s="15">
        <f>1+I112</f>
        <v>1.000357801422779</v>
      </c>
      <c r="K112">
        <f>C112-I112</f>
        <v>-0.10599160423968032</v>
      </c>
      <c r="L112" s="29">
        <f>K112^2</f>
        <v>1.1234220169301019E-2</v>
      </c>
      <c r="M112" s="7"/>
      <c r="N112" s="7"/>
      <c r="O112" s="7"/>
      <c r="P112" s="9">
        <v>41841</v>
      </c>
      <c r="Q112" s="7">
        <v>8.66</v>
      </c>
      <c r="R112" s="7">
        <v>9.3240093240093327E-3</v>
      </c>
      <c r="S112" s="7">
        <f>1+R112</f>
        <v>1.0093240093240092</v>
      </c>
      <c r="T112" s="7">
        <f>R112-I235</f>
        <v>8.9745417347107861E-3</v>
      </c>
    </row>
    <row r="113" spans="1:20" ht="15.75" x14ac:dyDescent="0.25">
      <c r="A113" s="4">
        <v>41675</v>
      </c>
      <c r="B113">
        <v>5.22</v>
      </c>
      <c r="C113">
        <f>(B113-B112)/B112</f>
        <v>2.7559055118110173E-2</v>
      </c>
      <c r="D113">
        <v>1.0701000000000001</v>
      </c>
      <c r="E113">
        <v>2.6675</v>
      </c>
      <c r="F113">
        <v>10.4946</v>
      </c>
      <c r="G113">
        <f>F113+E113</f>
        <v>13.162100000000001</v>
      </c>
      <c r="H113">
        <f>E113+D113*(G113-E113)</f>
        <v>13.897771460000001</v>
      </c>
      <c r="I113" s="15">
        <f>(((H113/100)+1)^(1/365)-1)</f>
        <v>3.5658717446440669E-4</v>
      </c>
      <c r="J113" s="15">
        <f>1+I113</f>
        <v>1.0003565871744644</v>
      </c>
      <c r="K113">
        <f>C113-I113</f>
        <v>2.7202467943645767E-2</v>
      </c>
      <c r="L113" s="29">
        <f>K113^2</f>
        <v>7.3997426222507554E-4</v>
      </c>
      <c r="M113" s="7"/>
      <c r="N113" s="7"/>
      <c r="O113" s="7"/>
      <c r="P113" s="9">
        <v>41842</v>
      </c>
      <c r="Q113" s="7">
        <v>8.65</v>
      </c>
      <c r="R113" s="7">
        <v>-1.1547344110854256E-3</v>
      </c>
      <c r="S113" s="7">
        <f>1+R113</f>
        <v>0.99884526558891462</v>
      </c>
      <c r="T113" s="7">
        <f>R113-I236</f>
        <v>-1.4998733277403113E-3</v>
      </c>
    </row>
    <row r="114" spans="1:20" ht="15.75" x14ac:dyDescent="0.25">
      <c r="A114" s="4">
        <v>41676</v>
      </c>
      <c r="B114">
        <v>5.66</v>
      </c>
      <c r="C114">
        <f>(B114-B113)/B113</f>
        <v>8.4291187739463674E-2</v>
      </c>
      <c r="D114">
        <v>1.1002000000000001</v>
      </c>
      <c r="E114">
        <v>2.7002999999999999</v>
      </c>
      <c r="F114">
        <v>10.4114</v>
      </c>
      <c r="G114">
        <f>F114+E114</f>
        <v>13.111700000000001</v>
      </c>
      <c r="H114">
        <f>E114+D114*(G114-E114)</f>
        <v>14.154922280000001</v>
      </c>
      <c r="I114" s="15">
        <f>(((H114/100)+1)^(1/365)-1)</f>
        <v>3.6276799594658904E-4</v>
      </c>
      <c r="J114" s="15">
        <f>1+I114</f>
        <v>1.0003627679959466</v>
      </c>
      <c r="K114">
        <f>C114-I114</f>
        <v>8.3928419743517085E-2</v>
      </c>
      <c r="L114" s="29">
        <f>K114^2</f>
        <v>7.0439796406439881E-3</v>
      </c>
      <c r="M114" s="7"/>
      <c r="N114" s="7"/>
      <c r="O114" s="7"/>
      <c r="P114" s="9">
        <v>41843</v>
      </c>
      <c r="Q114" s="7">
        <v>8.77</v>
      </c>
      <c r="R114" s="7">
        <v>1.3872832369942106E-2</v>
      </c>
      <c r="S114" s="7">
        <f>1+R114</f>
        <v>1.0138728323699422</v>
      </c>
      <c r="T114" s="7">
        <f>R114-I237</f>
        <v>1.3534509983944482E-2</v>
      </c>
    </row>
    <row r="115" spans="1:20" ht="15.75" x14ac:dyDescent="0.25">
      <c r="A115" s="4">
        <v>41677</v>
      </c>
      <c r="B115">
        <v>5.51</v>
      </c>
      <c r="C115">
        <f>(B115-B114)/B114</f>
        <v>-2.650176678445236E-2</v>
      </c>
      <c r="D115">
        <v>1.0831999999999999</v>
      </c>
      <c r="E115">
        <v>2.6829000000000001</v>
      </c>
      <c r="F115">
        <v>10.2941</v>
      </c>
      <c r="G115">
        <f>F115+E115</f>
        <v>12.977</v>
      </c>
      <c r="H115">
        <f>E115+D115*(G115-E115)</f>
        <v>13.83346912</v>
      </c>
      <c r="I115" s="15">
        <f>(((H115/100)+1)^(1/365)-1)</f>
        <v>3.5503944229842155E-4</v>
      </c>
      <c r="J115" s="15">
        <f>1+I115</f>
        <v>1.0003550394422984</v>
      </c>
      <c r="K115">
        <f>C115-I115</f>
        <v>-2.6856806226750782E-2</v>
      </c>
      <c r="L115" s="29">
        <f>K115^2</f>
        <v>7.2128804070123952E-4</v>
      </c>
      <c r="M115" s="7"/>
      <c r="N115" s="7"/>
      <c r="O115" s="7"/>
      <c r="P115" s="9">
        <v>41844</v>
      </c>
      <c r="Q115" s="7">
        <v>9.06</v>
      </c>
      <c r="R115" s="7">
        <v>3.3067274800456209E-2</v>
      </c>
      <c r="S115" s="7">
        <f>1+R115</f>
        <v>1.0330672748004561</v>
      </c>
      <c r="T115" s="7">
        <f>R115-I238</f>
        <v>3.2727577644691225E-2</v>
      </c>
    </row>
    <row r="116" spans="1:20" ht="15.75" x14ac:dyDescent="0.25">
      <c r="A116" s="4">
        <v>41680</v>
      </c>
      <c r="B116">
        <v>5.71</v>
      </c>
      <c r="C116">
        <f>(B116-B115)/B115</f>
        <v>3.6297640653357569E-2</v>
      </c>
      <c r="D116">
        <v>1.0823</v>
      </c>
      <c r="E116">
        <v>2.6673999999999998</v>
      </c>
      <c r="F116">
        <v>10.263999999999999</v>
      </c>
      <c r="G116">
        <f>F116+E116</f>
        <v>12.9314</v>
      </c>
      <c r="H116">
        <f>E116+D116*(G116-E116)</f>
        <v>13.776127200000001</v>
      </c>
      <c r="I116" s="15">
        <f>(((H116/100)+1)^(1/365)-1)</f>
        <v>3.536585091112876E-4</v>
      </c>
      <c r="J116" s="15">
        <f>1+I116</f>
        <v>1.0003536585091113</v>
      </c>
      <c r="K116">
        <f>C116-I116</f>
        <v>3.5943982144246281E-2</v>
      </c>
      <c r="L116" s="29">
        <f>K116^2</f>
        <v>1.2919698523858954E-3</v>
      </c>
      <c r="M116" s="7"/>
      <c r="N116" s="7"/>
      <c r="O116" s="7"/>
      <c r="P116" s="9">
        <v>41845</v>
      </c>
      <c r="Q116" s="7">
        <v>9.19</v>
      </c>
      <c r="R116" s="7">
        <v>1.4348785871964569E-2</v>
      </c>
      <c r="S116" s="7">
        <f>1+R116</f>
        <v>1.0143487858719646</v>
      </c>
      <c r="T116" s="7">
        <f>R116-I239</f>
        <v>1.4009011203041027E-2</v>
      </c>
    </row>
    <row r="117" spans="1:20" ht="15.75" x14ac:dyDescent="0.25">
      <c r="A117" s="4">
        <v>41681</v>
      </c>
      <c r="B117">
        <v>5.99</v>
      </c>
      <c r="C117">
        <f>(B117-B116)/B116</f>
        <v>4.9036777583187433E-2</v>
      </c>
      <c r="D117">
        <v>1.0995999999999999</v>
      </c>
      <c r="E117">
        <v>2.7250000000000001</v>
      </c>
      <c r="F117">
        <v>10.2082</v>
      </c>
      <c r="G117">
        <f>F117+E117</f>
        <v>12.933199999999999</v>
      </c>
      <c r="H117">
        <f>E117+D117*(G117-E117)</f>
        <v>13.949936719999998</v>
      </c>
      <c r="I117" s="15">
        <f>(((H117/100)+1)^(1/365)-1)</f>
        <v>3.5784213179335111E-4</v>
      </c>
      <c r="J117" s="15">
        <f>1+I117</f>
        <v>1.0003578421317934</v>
      </c>
      <c r="K117">
        <f>C117-I117</f>
        <v>4.8678935451394081E-2</v>
      </c>
      <c r="L117" s="29">
        <f>K117^2</f>
        <v>2.3696387566809916E-3</v>
      </c>
      <c r="M117" s="7"/>
      <c r="N117" s="7"/>
      <c r="O117" s="7"/>
      <c r="P117" s="9">
        <v>41848</v>
      </c>
      <c r="Q117" s="7">
        <v>9.2200000000000006</v>
      </c>
      <c r="R117" s="7">
        <v>3.2644178454843457E-3</v>
      </c>
      <c r="S117" s="7">
        <f>1+R117</f>
        <v>1.0032644178454844</v>
      </c>
      <c r="T117" s="7">
        <f>R117-I240</f>
        <v>2.9274260942879541E-3</v>
      </c>
    </row>
    <row r="118" spans="1:20" ht="15.75" x14ac:dyDescent="0.25">
      <c r="A118" s="4">
        <v>41682</v>
      </c>
      <c r="B118">
        <v>5.96</v>
      </c>
      <c r="C118">
        <f>(B118-B117)/B117</f>
        <v>-5.0083472454090566E-3</v>
      </c>
      <c r="D118">
        <v>1.0995999999999999</v>
      </c>
      <c r="E118">
        <v>2.7608000000000001</v>
      </c>
      <c r="F118">
        <v>10.198499999999999</v>
      </c>
      <c r="G118">
        <f>F118+E118</f>
        <v>12.959299999999999</v>
      </c>
      <c r="H118">
        <f>E118+D118*(G118-E118)</f>
        <v>13.975070599999999</v>
      </c>
      <c r="I118" s="15">
        <f>(((H118/100)+1)^(1/365)-1)</f>
        <v>3.5844658154715603E-4</v>
      </c>
      <c r="J118" s="15">
        <f>1+I118</f>
        <v>1.0003584465815472</v>
      </c>
      <c r="K118">
        <f>C118-I118</f>
        <v>-5.3667938269562126E-3</v>
      </c>
      <c r="L118" s="29">
        <f>K118^2</f>
        <v>2.880247598105531E-5</v>
      </c>
      <c r="M118" s="7"/>
      <c r="N118" s="7"/>
      <c r="O118" s="7"/>
      <c r="P118" s="9">
        <v>41849</v>
      </c>
      <c r="Q118" s="7">
        <v>9.23</v>
      </c>
      <c r="R118" s="7">
        <v>1.0845986984815387E-3</v>
      </c>
      <c r="S118" s="7">
        <f>1+R118</f>
        <v>1.0010845986984815</v>
      </c>
      <c r="T118" s="7">
        <f>R118-I241</f>
        <v>7.4789840436273068E-4</v>
      </c>
    </row>
    <row r="119" spans="1:20" ht="15.75" x14ac:dyDescent="0.25">
      <c r="A119" s="4">
        <v>41683</v>
      </c>
      <c r="B119">
        <v>5.99</v>
      </c>
      <c r="C119">
        <f>(B119-B118)/B118</f>
        <v>5.0335570469799079E-3</v>
      </c>
      <c r="D119">
        <v>1.1001000000000001</v>
      </c>
      <c r="E119">
        <v>2.7320000000000002</v>
      </c>
      <c r="F119">
        <v>10.163500000000001</v>
      </c>
      <c r="G119">
        <f>F119+E119</f>
        <v>12.895500000000002</v>
      </c>
      <c r="H119">
        <f>E119+D119*(G119-E119)</f>
        <v>13.912866350000005</v>
      </c>
      <c r="I119" s="15">
        <f>(((H119/100)+1)^(1/365)-1)</f>
        <v>3.5695037627037074E-4</v>
      </c>
      <c r="J119" s="15">
        <f>1+I119</f>
        <v>1.0003569503762704</v>
      </c>
      <c r="K119">
        <f>C119-I119</f>
        <v>4.6766066707095372E-3</v>
      </c>
      <c r="L119" s="29">
        <f>K119^2</f>
        <v>2.1870649952524942E-5</v>
      </c>
      <c r="M119" s="7"/>
      <c r="N119" s="7"/>
      <c r="O119" s="7"/>
      <c r="P119" s="9">
        <v>41850</v>
      </c>
      <c r="Q119" s="7">
        <v>9.3800000000000008</v>
      </c>
      <c r="R119" s="7">
        <v>1.6251354279523331E-2</v>
      </c>
      <c r="S119" s="7">
        <f>1+R119</f>
        <v>1.0162513542795233</v>
      </c>
      <c r="T119" s="7">
        <f>R119-I242</f>
        <v>1.5914120382192906E-2</v>
      </c>
    </row>
    <row r="120" spans="1:20" ht="15.75" x14ac:dyDescent="0.25">
      <c r="A120" s="4">
        <v>41684</v>
      </c>
      <c r="B120">
        <v>6.14</v>
      </c>
      <c r="C120">
        <f>(B120-B119)/B119</f>
        <v>2.5041736227044985E-2</v>
      </c>
      <c r="D120">
        <v>1.1041000000000001</v>
      </c>
      <c r="E120">
        <v>2.7427999999999999</v>
      </c>
      <c r="F120">
        <v>10.133800000000001</v>
      </c>
      <c r="G120">
        <f>F120+E120</f>
        <v>12.8766</v>
      </c>
      <c r="H120">
        <f>E120+D120*(G120-E120)</f>
        <v>13.931528580000002</v>
      </c>
      <c r="I120" s="15">
        <f>(((H120/100)+1)^(1/365)-1)</f>
        <v>3.5739934636280779E-4</v>
      </c>
      <c r="J120" s="15">
        <f>1+I120</f>
        <v>1.0003573993463628</v>
      </c>
      <c r="K120">
        <f>C120-I120</f>
        <v>2.4684336880682178E-2</v>
      </c>
      <c r="L120" s="29">
        <f>K120^2</f>
        <v>6.0931648723900635E-4</v>
      </c>
      <c r="M120" s="7"/>
      <c r="N120" s="7"/>
      <c r="O120" s="7"/>
      <c r="P120" s="9">
        <v>41851</v>
      </c>
      <c r="Q120" s="7">
        <v>9.3800000000000008</v>
      </c>
      <c r="R120" s="7">
        <v>0</v>
      </c>
      <c r="S120" s="7">
        <f>1+R120</f>
        <v>1</v>
      </c>
      <c r="T120" s="7">
        <f>R120-I243</f>
        <v>-3.3888991319352968E-4</v>
      </c>
    </row>
    <row r="121" spans="1:20" ht="15.75" x14ac:dyDescent="0.25">
      <c r="A121" s="4">
        <v>41688</v>
      </c>
      <c r="B121">
        <v>6.11</v>
      </c>
      <c r="C121">
        <f>(B121-B120)/B120</f>
        <v>-4.8859934853419159E-3</v>
      </c>
      <c r="D121">
        <v>1.1097999999999999</v>
      </c>
      <c r="E121">
        <v>2.7069000000000001</v>
      </c>
      <c r="F121">
        <v>10.1432</v>
      </c>
      <c r="G121">
        <f>F121+E121</f>
        <v>12.850100000000001</v>
      </c>
      <c r="H121">
        <f>E121+D121*(G121-E121)</f>
        <v>13.963823359999999</v>
      </c>
      <c r="I121" s="15">
        <f>(((H121/100)+1)^(1/365)-1)</f>
        <v>3.5817611083643897E-4</v>
      </c>
      <c r="J121" s="15">
        <f>1+I121</f>
        <v>1.0003581761108364</v>
      </c>
      <c r="K121">
        <f>C121-I121</f>
        <v>-5.2441695961783549E-3</v>
      </c>
      <c r="L121" s="29">
        <f>K121^2</f>
        <v>2.750131475348145E-5</v>
      </c>
      <c r="M121" s="7"/>
      <c r="N121" s="7"/>
      <c r="O121" s="7"/>
      <c r="P121" s="9">
        <v>41852</v>
      </c>
      <c r="Q121" s="7">
        <v>9.6300000000000008</v>
      </c>
      <c r="R121" s="7">
        <v>2.6652452025586353E-2</v>
      </c>
      <c r="S121" s="7">
        <f>1+R121</f>
        <v>1.0266524520255864</v>
      </c>
      <c r="T121" s="7">
        <f>R121-I244</f>
        <v>2.6315926753285916E-2</v>
      </c>
    </row>
    <row r="122" spans="1:20" ht="15.75" x14ac:dyDescent="0.25">
      <c r="A122" s="4">
        <v>41689</v>
      </c>
      <c r="B122">
        <v>6</v>
      </c>
      <c r="C122">
        <f>(B122-B121)/B121</f>
        <v>-1.8003273322422311E-2</v>
      </c>
      <c r="D122">
        <v>1.1114999999999999</v>
      </c>
      <c r="E122">
        <v>2.7391999999999999</v>
      </c>
      <c r="F122">
        <v>10.170500000000001</v>
      </c>
      <c r="G122">
        <f>F122+E122</f>
        <v>12.909700000000001</v>
      </c>
      <c r="H122">
        <f>E122+D122*(G122-E122)</f>
        <v>14.043710750000001</v>
      </c>
      <c r="I122" s="15">
        <f>(((H122/100)+1)^(1/365)-1)</f>
        <v>3.6009664539671249E-4</v>
      </c>
      <c r="J122" s="15">
        <f>1+I122</f>
        <v>1.0003600966453967</v>
      </c>
      <c r="K122">
        <f>C122-I122</f>
        <v>-1.8363369967819024E-2</v>
      </c>
      <c r="L122" s="29">
        <f>K122^2</f>
        <v>3.3721335657499766E-4</v>
      </c>
      <c r="M122" s="7"/>
      <c r="N122" s="7"/>
      <c r="O122" s="7"/>
      <c r="P122" s="9">
        <v>41855</v>
      </c>
      <c r="Q122" s="7">
        <v>9.24</v>
      </c>
      <c r="R122" s="7">
        <v>-4.0498442367601299E-2</v>
      </c>
      <c r="S122" s="7">
        <f>1+R122</f>
        <v>0.95950155763239875</v>
      </c>
      <c r="T122" s="7">
        <f>R122-I245</f>
        <v>-4.0498442367601299E-2</v>
      </c>
    </row>
    <row r="123" spans="1:20" ht="15.75" x14ac:dyDescent="0.25">
      <c r="A123" s="4">
        <v>41690</v>
      </c>
      <c r="B123">
        <v>5.65</v>
      </c>
      <c r="C123">
        <f>(B123-B122)/B122</f>
        <v>-5.8333333333333272E-2</v>
      </c>
      <c r="D123">
        <v>1.1003000000000001</v>
      </c>
      <c r="E123">
        <v>2.7509000000000001</v>
      </c>
      <c r="F123">
        <v>10.141999999999999</v>
      </c>
      <c r="G123">
        <f>F123+E123</f>
        <v>12.892899999999999</v>
      </c>
      <c r="H123">
        <f>E123+D123*(G123-E123)</f>
        <v>13.9101426</v>
      </c>
      <c r="I123" s="15">
        <f>(((H123/100)+1)^(1/365)-1)</f>
        <v>3.5688484301066303E-4</v>
      </c>
      <c r="J123" s="15">
        <f>1+I123</f>
        <v>1.0003568848430107</v>
      </c>
      <c r="K123">
        <f>C123-I123</f>
        <v>-5.8690218176343935E-2</v>
      </c>
      <c r="L123" s="29">
        <f>K123^2</f>
        <v>3.4445417095868521E-3</v>
      </c>
      <c r="M123" s="7"/>
      <c r="N123" s="7"/>
      <c r="O123" s="7"/>
      <c r="P123" s="9">
        <v>41856</v>
      </c>
      <c r="Q123" s="7">
        <v>9.08</v>
      </c>
      <c r="R123" s="7">
        <v>-1.731601731601733E-2</v>
      </c>
      <c r="S123" s="7">
        <f>1+R123</f>
        <v>0.98268398268398272</v>
      </c>
      <c r="T123" s="7">
        <f>R123-I246</f>
        <v>-1.731601731601733E-2</v>
      </c>
    </row>
    <row r="124" spans="1:20" ht="15.75" x14ac:dyDescent="0.25">
      <c r="A124" s="4">
        <v>41691</v>
      </c>
      <c r="B124">
        <v>5.64</v>
      </c>
      <c r="C124">
        <f>(B124-B123)/B123</f>
        <v>-1.7699115044248982E-3</v>
      </c>
      <c r="D124">
        <v>1.1000000000000001</v>
      </c>
      <c r="E124">
        <v>2.7309999999999999</v>
      </c>
      <c r="F124">
        <v>10.173400000000001</v>
      </c>
      <c r="G124">
        <f>F124+E124</f>
        <v>12.904400000000001</v>
      </c>
      <c r="H124">
        <f>E124+D124*(G124-E124)</f>
        <v>13.921740000000002</v>
      </c>
      <c r="I124" s="15">
        <f>(((H124/100)+1)^(1/365)-1)</f>
        <v>3.5716386491313479E-4</v>
      </c>
      <c r="J124" s="15">
        <f>1+I124</f>
        <v>1.0003571638649131</v>
      </c>
      <c r="K124">
        <f>C124-I124</f>
        <v>-2.1270753693380332E-3</v>
      </c>
      <c r="L124" s="29">
        <f>K124^2</f>
        <v>4.5244496268445305E-6</v>
      </c>
      <c r="M124" s="7"/>
      <c r="N124" s="7"/>
      <c r="O124" s="7"/>
      <c r="P124" s="9">
        <v>41857</v>
      </c>
      <c r="Q124" s="7">
        <v>8.98</v>
      </c>
      <c r="R124" s="7">
        <v>-1.1013215859030798E-2</v>
      </c>
      <c r="S124" s="7">
        <f>1+R124</f>
        <v>0.98898678414096919</v>
      </c>
      <c r="T124" s="7">
        <f>R124-I247</f>
        <v>-1.1013215859030798E-2</v>
      </c>
    </row>
    <row r="125" spans="1:20" s="27" customFormat="1" ht="15.75" x14ac:dyDescent="0.25">
      <c r="A125" s="26">
        <v>41694</v>
      </c>
      <c r="B125" s="27">
        <v>5.23</v>
      </c>
      <c r="C125" s="27">
        <f>(B125-B124)/B124</f>
        <v>-7.2695035460992777E-2</v>
      </c>
      <c r="D125">
        <v>1.0869</v>
      </c>
      <c r="E125" s="27">
        <v>2.7382</v>
      </c>
      <c r="F125" s="27">
        <v>10.1236</v>
      </c>
      <c r="G125">
        <f>F125+E125</f>
        <v>12.861799999999999</v>
      </c>
      <c r="H125">
        <f>E125+D125*(G125-E125)</f>
        <v>13.741540839999999</v>
      </c>
      <c r="I125" s="15">
        <f>(((H125/100)+1)^(1/365)-1)</f>
        <v>3.528252496598494E-4</v>
      </c>
      <c r="J125" s="30">
        <f>1+I125</f>
        <v>1.0003528252496598</v>
      </c>
      <c r="K125" s="27">
        <f>C125-I125</f>
        <v>-7.3047860710652626E-2</v>
      </c>
      <c r="L125" s="31">
        <f>K125^2</f>
        <v>5.3359899544029076E-3</v>
      </c>
      <c r="P125" s="9">
        <v>41858</v>
      </c>
      <c r="Q125" s="7">
        <v>9.1999999999999993</v>
      </c>
      <c r="R125" s="7">
        <v>2.4498886414253771E-2</v>
      </c>
      <c r="S125" s="7">
        <f>1+R125</f>
        <v>1.0244988864142537</v>
      </c>
      <c r="T125" s="7">
        <f>R125-I248</f>
        <v>2.4498886414253771E-2</v>
      </c>
    </row>
    <row r="126" spans="1:20" ht="15.75" x14ac:dyDescent="0.25">
      <c r="A126" s="4">
        <v>41695</v>
      </c>
      <c r="B126">
        <v>5.63</v>
      </c>
      <c r="C126">
        <f>(B126-B125)/B125</f>
        <v>7.6481835564053427E-2</v>
      </c>
      <c r="D126">
        <v>1.0817000000000001</v>
      </c>
      <c r="E126">
        <v>2.7023000000000001</v>
      </c>
      <c r="F126">
        <v>10.1404</v>
      </c>
      <c r="G126">
        <f>F126+E126</f>
        <v>12.842700000000001</v>
      </c>
      <c r="H126">
        <f>E126+D126*(G126-E126)</f>
        <v>13.671170679999999</v>
      </c>
      <c r="I126" s="15">
        <f>(((H126/100)+1)^(1/365)-1)</f>
        <v>3.5112910151413601E-4</v>
      </c>
      <c r="J126" s="15">
        <f>1+I126</f>
        <v>1.0003511291015141</v>
      </c>
      <c r="K126">
        <f>C126-I126</f>
        <v>7.6130706462539291E-2</v>
      </c>
      <c r="L126" s="29">
        <f>K126^2</f>
        <v>5.795884466485322E-3</v>
      </c>
      <c r="M126" s="7"/>
      <c r="N126" s="7"/>
      <c r="O126" s="7"/>
      <c r="P126" s="9">
        <v>41859</v>
      </c>
      <c r="Q126" s="7">
        <v>9.3699999999999992</v>
      </c>
      <c r="R126" s="7">
        <v>1.8478260869565211E-2</v>
      </c>
      <c r="S126" s="7">
        <f>1+R126</f>
        <v>1.0184782608695653</v>
      </c>
      <c r="T126" s="7">
        <f>R126-I249</f>
        <v>1.8478260869565211E-2</v>
      </c>
    </row>
    <row r="127" spans="1:20" ht="15.75" x14ac:dyDescent="0.25">
      <c r="A127" s="4">
        <v>41696</v>
      </c>
      <c r="B127">
        <v>5.96</v>
      </c>
      <c r="C127">
        <f>(B127-B126)/B126</f>
        <v>5.8614564831261116E-2</v>
      </c>
      <c r="D127">
        <v>1.0804</v>
      </c>
      <c r="E127">
        <v>2.6654999999999998</v>
      </c>
      <c r="F127">
        <v>10.1265</v>
      </c>
      <c r="G127">
        <f>F127+E127</f>
        <v>12.792</v>
      </c>
      <c r="H127">
        <f>E127+D127*(G127-E127)</f>
        <v>13.6061706</v>
      </c>
      <c r="I127" s="15">
        <f>(((H127/100)+1)^(1/365)-1)</f>
        <v>3.4956145904585512E-4</v>
      </c>
      <c r="J127" s="15">
        <f>1+I127</f>
        <v>1.0003495614590459</v>
      </c>
      <c r="K127">
        <f>C127-I127</f>
        <v>5.8265003372215261E-2</v>
      </c>
      <c r="L127" s="29">
        <f>K127^2</f>
        <v>3.3948106179642556E-3</v>
      </c>
      <c r="M127" s="7"/>
      <c r="N127" s="7"/>
      <c r="O127" s="7"/>
      <c r="P127" s="9">
        <v>41862</v>
      </c>
      <c r="Q127" s="7">
        <v>9.59</v>
      </c>
      <c r="R127" s="7">
        <v>2.3479188900747135E-2</v>
      </c>
      <c r="S127" s="7">
        <f>1+R127</f>
        <v>1.0234791889007471</v>
      </c>
      <c r="T127" s="7">
        <f>R127-I250</f>
        <v>2.3479188900747135E-2</v>
      </c>
    </row>
    <row r="128" spans="1:20" ht="15.75" x14ac:dyDescent="0.25">
      <c r="A128" s="4">
        <v>41697</v>
      </c>
      <c r="B128">
        <v>7.47</v>
      </c>
      <c r="C128">
        <f>(B128-B127)/B127</f>
        <v>0.25335570469798652</v>
      </c>
      <c r="D128">
        <v>1.1169</v>
      </c>
      <c r="E128">
        <v>2.6387</v>
      </c>
      <c r="F128">
        <v>10.095599999999999</v>
      </c>
      <c r="G128">
        <f>F128+E128</f>
        <v>12.734299999999999</v>
      </c>
      <c r="H128">
        <f>E128+D128*(G128-E128)</f>
        <v>13.914475639999999</v>
      </c>
      <c r="I128" s="15">
        <f>(((H128/100)+1)^(1/365)-1)</f>
        <v>3.5698909495573972E-4</v>
      </c>
      <c r="J128" s="15">
        <f>1+I128</f>
        <v>1.0003569890949557</v>
      </c>
      <c r="K128">
        <f>C128-I128</f>
        <v>0.25299871560303078</v>
      </c>
      <c r="L128" s="29">
        <f>K128^2</f>
        <v>6.4008350096783254E-2</v>
      </c>
      <c r="M128" s="7"/>
      <c r="N128" s="7"/>
      <c r="O128" s="7"/>
      <c r="P128" s="9">
        <v>41863</v>
      </c>
      <c r="Q128" s="7">
        <v>9.4600000000000009</v>
      </c>
      <c r="R128" s="7">
        <v>-1.3555787278414912E-2</v>
      </c>
      <c r="S128" s="7">
        <f>1+R128</f>
        <v>0.98644421272158511</v>
      </c>
      <c r="T128" s="7">
        <f>R128-I251</f>
        <v>-1.3555787278414912E-2</v>
      </c>
    </row>
    <row r="129" spans="1:20" ht="16.5" thickBot="1" x14ac:dyDescent="0.3">
      <c r="A129" s="4">
        <v>41698</v>
      </c>
      <c r="B129">
        <v>7.28</v>
      </c>
      <c r="C129">
        <f>(B129-B128)/B128</f>
        <v>-2.5435073627844647E-2</v>
      </c>
      <c r="D129">
        <v>1.1088</v>
      </c>
      <c r="E129">
        <v>2.6475999999999997</v>
      </c>
      <c r="F129">
        <v>10.068899999999999</v>
      </c>
      <c r="G129">
        <f>F129+E129</f>
        <v>12.7165</v>
      </c>
      <c r="H129">
        <f>E129+D129*(G129-E129)</f>
        <v>13.811996319999999</v>
      </c>
      <c r="I129" s="15">
        <f>(((H129/100)+1)^(1/365)-1)</f>
        <v>3.5452240620692521E-4</v>
      </c>
      <c r="J129" s="15">
        <f>1+I129</f>
        <v>1.0003545224062069</v>
      </c>
      <c r="K129">
        <f>C129-I129</f>
        <v>-2.5789596034051572E-2</v>
      </c>
      <c r="L129" s="29">
        <f>K129^2</f>
        <v>6.6510326359956861E-4</v>
      </c>
      <c r="M129" s="7"/>
      <c r="N129" s="7"/>
      <c r="O129" s="7"/>
      <c r="P129" s="12">
        <v>41864</v>
      </c>
      <c r="Q129" s="13">
        <v>9.35</v>
      </c>
      <c r="R129" s="13">
        <v>-1.1627906976744313E-2</v>
      </c>
      <c r="S129" s="13">
        <f>1+R129</f>
        <v>0.98837209302325568</v>
      </c>
      <c r="T129" s="7">
        <f>R129-I252</f>
        <v>-1.1627906976744313E-2</v>
      </c>
    </row>
    <row r="130" spans="1:20" ht="15.75" x14ac:dyDescent="0.25">
      <c r="A130" s="4">
        <v>41701</v>
      </c>
      <c r="B130">
        <v>7.96</v>
      </c>
      <c r="C130">
        <f>(B130-B129)/B129</f>
        <v>9.3406593406593366E-2</v>
      </c>
      <c r="D130">
        <v>1.0849</v>
      </c>
      <c r="E130">
        <v>2.6012</v>
      </c>
      <c r="F130">
        <v>10.088200000000001</v>
      </c>
      <c r="G130">
        <f>F130+E130</f>
        <v>12.689400000000001</v>
      </c>
      <c r="H130">
        <f>E130+D130*(G130-E130)</f>
        <v>13.54588818</v>
      </c>
      <c r="I130" s="15">
        <f>(((H130/100)+1)^(1/365)-1)</f>
        <v>3.4810679530772326E-4</v>
      </c>
      <c r="J130" s="15">
        <f>1+I130</f>
        <v>1.0003481067953077</v>
      </c>
      <c r="K130">
        <f>C130-I130</f>
        <v>9.3058486611285643E-2</v>
      </c>
      <c r="L130" s="29">
        <f>K130^2</f>
        <v>8.6598819303828293E-3</v>
      </c>
      <c r="M130" s="7"/>
      <c r="N130" s="7"/>
      <c r="O130" s="7"/>
      <c r="P130" s="7"/>
      <c r="Q130" s="7"/>
      <c r="R130" s="7"/>
      <c r="S130" s="7"/>
    </row>
    <row r="131" spans="1:20" ht="15.75" x14ac:dyDescent="0.25">
      <c r="A131" s="4">
        <v>41702</v>
      </c>
      <c r="B131">
        <v>8.2899999999999991</v>
      </c>
      <c r="C131">
        <f>(B131-B130)/B130</f>
        <v>4.1457286432160699E-2</v>
      </c>
      <c r="D131">
        <v>1.0986</v>
      </c>
      <c r="E131">
        <v>2.6977000000000002</v>
      </c>
      <c r="F131">
        <v>10.0541</v>
      </c>
      <c r="G131">
        <f>F131+E131</f>
        <v>12.751799999999999</v>
      </c>
      <c r="H131">
        <f>E131+D131*(G131-E131)</f>
        <v>13.743134259999998</v>
      </c>
      <c r="I131" s="15">
        <f>(((H131/100)+1)^(1/365)-1)</f>
        <v>3.5286364411080129E-4</v>
      </c>
      <c r="J131" s="15">
        <f>1+I131</f>
        <v>1.0003528636441108</v>
      </c>
      <c r="K131">
        <f>C131-I131</f>
        <v>4.1104422788049898E-2</v>
      </c>
      <c r="L131" s="29">
        <f>K131^2</f>
        <v>1.6895735727387557E-3</v>
      </c>
      <c r="M131" s="7"/>
      <c r="N131" s="7"/>
      <c r="O131" s="7"/>
      <c r="P131" s="7"/>
      <c r="Q131" s="7"/>
      <c r="R131" s="7"/>
      <c r="S131" s="7"/>
    </row>
    <row r="132" spans="1:20" ht="15.75" x14ac:dyDescent="0.25">
      <c r="A132" s="4">
        <v>41703</v>
      </c>
      <c r="B132">
        <v>8.3000000000000007</v>
      </c>
      <c r="C132">
        <f>(B132-B131)/B131</f>
        <v>1.206272617611769E-3</v>
      </c>
      <c r="D132">
        <v>1.0985</v>
      </c>
      <c r="E132">
        <v>2.7048000000000001</v>
      </c>
      <c r="F132">
        <v>10.053699999999999</v>
      </c>
      <c r="G132">
        <f>F132+E132</f>
        <v>12.7585</v>
      </c>
      <c r="H132">
        <f>E132+D132*(G132-E132)</f>
        <v>13.74878945</v>
      </c>
      <c r="I132" s="15">
        <f>(((H132/100)+1)^(1/365)-1)</f>
        <v>3.5299990511905577E-4</v>
      </c>
      <c r="J132" s="15">
        <f>1+I132</f>
        <v>1.0003529999051191</v>
      </c>
      <c r="K132">
        <f>C132-I132</f>
        <v>8.5327271249271324E-4</v>
      </c>
      <c r="L132" s="29">
        <f>K132^2</f>
        <v>7.2807432188467243E-7</v>
      </c>
      <c r="M132" s="7"/>
      <c r="N132" s="7"/>
      <c r="O132" s="7"/>
      <c r="P132" s="7"/>
      <c r="Q132" s="7"/>
      <c r="R132" s="7"/>
      <c r="S132" s="7"/>
    </row>
    <row r="133" spans="1:20" ht="15.75" x14ac:dyDescent="0.25">
      <c r="A133" s="4">
        <v>41704</v>
      </c>
      <c r="B133">
        <v>8.64</v>
      </c>
      <c r="C133">
        <f>(B133-B132)/B132</f>
        <v>4.0963855421686728E-2</v>
      </c>
      <c r="D133">
        <v>1.1078000000000001</v>
      </c>
      <c r="E133">
        <v>2.7372999999999998</v>
      </c>
      <c r="F133">
        <v>10.045199999999999</v>
      </c>
      <c r="G133">
        <f>F133+E133</f>
        <v>12.782499999999999</v>
      </c>
      <c r="H133">
        <f>E133+D133*(G133-E133)</f>
        <v>13.865372560000001</v>
      </c>
      <c r="I133" s="15">
        <f>(((H133/100)+1)^(1/365)-1)</f>
        <v>3.5580745456620377E-4</v>
      </c>
      <c r="J133" s="15">
        <f>1+I133</f>
        <v>1.0003558074545662</v>
      </c>
      <c r="K133">
        <f>C133-I133</f>
        <v>4.0608047967120524E-2</v>
      </c>
      <c r="L133" s="29">
        <f>K133^2</f>
        <v>1.6490135596999612E-3</v>
      </c>
      <c r="O133" s="7"/>
    </row>
    <row r="134" spans="1:20" ht="15.75" x14ac:dyDescent="0.25">
      <c r="A134" s="4">
        <v>41705</v>
      </c>
      <c r="B134">
        <v>8.68</v>
      </c>
      <c r="C134">
        <f>(B134-B133)/B133</f>
        <v>4.6296296296295305E-3</v>
      </c>
      <c r="D134">
        <v>1.107</v>
      </c>
      <c r="E134">
        <v>2.7879</v>
      </c>
      <c r="F134">
        <v>10.056699999999999</v>
      </c>
      <c r="G134">
        <f>F134+E134</f>
        <v>12.8446</v>
      </c>
      <c r="H134">
        <f>E134+D134*(G134-E134)</f>
        <v>13.920666899999999</v>
      </c>
      <c r="I134" s="15">
        <f>(((H134/100)+1)^(1/365)-1)</f>
        <v>3.5713804838422014E-4</v>
      </c>
      <c r="J134" s="15">
        <f>1+I134</f>
        <v>1.0003571380483842</v>
      </c>
      <c r="K134">
        <f>C134-I134</f>
        <v>4.2724915812453104E-3</v>
      </c>
      <c r="L134" s="29">
        <f>K134^2</f>
        <v>1.8254184311812054E-5</v>
      </c>
      <c r="O134" s="7"/>
    </row>
    <row r="135" spans="1:20" ht="15.75" x14ac:dyDescent="0.25">
      <c r="A135" s="4">
        <v>41708</v>
      </c>
      <c r="B135">
        <v>8.42</v>
      </c>
      <c r="C135">
        <f>(B135-B134)/B134</f>
        <v>-2.9953917050691222E-2</v>
      </c>
      <c r="D135">
        <v>1.1144000000000001</v>
      </c>
      <c r="E135">
        <v>2.7770000000000001</v>
      </c>
      <c r="F135">
        <v>10.058199999999999</v>
      </c>
      <c r="G135">
        <f>F135+E135</f>
        <v>12.8352</v>
      </c>
      <c r="H135">
        <f>E135+D135*(G135-E135)</f>
        <v>13.98585808</v>
      </c>
      <c r="I135" s="15">
        <f>(((H135/100)+1)^(1/365)-1)</f>
        <v>3.5870597106235635E-4</v>
      </c>
      <c r="J135" s="15">
        <f>1+I135</f>
        <v>1.0003587059710624</v>
      </c>
      <c r="K135">
        <f>C135-I135</f>
        <v>-3.0312623021753578E-2</v>
      </c>
      <c r="L135" s="29">
        <f>K135^2</f>
        <v>9.1885511445894503E-4</v>
      </c>
      <c r="O135" s="7"/>
    </row>
    <row r="136" spans="1:20" ht="15.75" x14ac:dyDescent="0.25">
      <c r="A136" s="4">
        <v>41709</v>
      </c>
      <c r="B136">
        <v>8.67</v>
      </c>
      <c r="C136">
        <f>(B136-B135)/B135</f>
        <v>2.969121140142518E-2</v>
      </c>
      <c r="D136">
        <v>1.107</v>
      </c>
      <c r="E136">
        <v>2.7679999999999998</v>
      </c>
      <c r="F136">
        <v>10.0884</v>
      </c>
      <c r="G136">
        <f>F136+E136</f>
        <v>12.856400000000001</v>
      </c>
      <c r="H136">
        <f>E136+D136*(G136-E136)</f>
        <v>13.935858799999998</v>
      </c>
      <c r="I136" s="15">
        <f>(((H136/100)+1)^(1/365)-1)</f>
        <v>3.5750351095820143E-4</v>
      </c>
      <c r="J136" s="15">
        <f>1+I136</f>
        <v>1.0003575035109582</v>
      </c>
      <c r="K136">
        <f>C136-I136</f>
        <v>2.9333707890466978E-2</v>
      </c>
      <c r="L136" s="29">
        <f>K136^2</f>
        <v>8.6046641860324468E-4</v>
      </c>
      <c r="O136" s="7"/>
    </row>
    <row r="137" spans="1:20" ht="15.75" x14ac:dyDescent="0.25">
      <c r="A137" s="4">
        <v>41710</v>
      </c>
      <c r="B137">
        <v>8.93</v>
      </c>
      <c r="C137">
        <f>(B137-B136)/B136</f>
        <v>2.9988465974625119E-2</v>
      </c>
      <c r="D137">
        <v>1.1066</v>
      </c>
      <c r="E137">
        <v>2.73</v>
      </c>
      <c r="F137">
        <v>10.090299999999999</v>
      </c>
      <c r="G137">
        <f>F137+E137</f>
        <v>12.8203</v>
      </c>
      <c r="H137">
        <f>E137+D137*(G137-E137)</f>
        <v>13.895925979999999</v>
      </c>
      <c r="I137" s="15">
        <f>(((H137/100)+1)^(1/365)-1)</f>
        <v>3.5654276662966389E-4</v>
      </c>
      <c r="J137" s="15">
        <f>1+I137</f>
        <v>1.0003565427666297</v>
      </c>
      <c r="K137">
        <f>C137-I137</f>
        <v>2.9631923207995455E-2</v>
      </c>
      <c r="L137" s="29">
        <f>K137^2</f>
        <v>8.7805087300453966E-4</v>
      </c>
      <c r="O137" s="7"/>
    </row>
    <row r="138" spans="1:20" ht="15.75" x14ac:dyDescent="0.25">
      <c r="A138" s="4">
        <v>41711</v>
      </c>
      <c r="B138">
        <v>8.77</v>
      </c>
      <c r="C138">
        <f>(B138-B137)/B137</f>
        <v>-1.7917133258678629E-2</v>
      </c>
      <c r="D138">
        <v>1.1157999999999999</v>
      </c>
      <c r="E138">
        <v>2.6446000000000001</v>
      </c>
      <c r="F138">
        <v>10.1363</v>
      </c>
      <c r="G138">
        <f>F138+E138</f>
        <v>12.780900000000001</v>
      </c>
      <c r="H138">
        <f>E138+D138*(G138-E138)</f>
        <v>13.95468354</v>
      </c>
      <c r="I138" s="15">
        <f>(((H138/100)+1)^(1/365)-1)</f>
        <v>3.5795629920909455E-4</v>
      </c>
      <c r="J138" s="15">
        <f>1+I138</f>
        <v>1.0003579562992091</v>
      </c>
      <c r="K138">
        <f>C138-I138</f>
        <v>-1.8275089557887723E-2</v>
      </c>
      <c r="L138" s="29">
        <f>K138^2</f>
        <v>3.3397889834881691E-4</v>
      </c>
      <c r="O138" s="7"/>
    </row>
    <row r="139" spans="1:20" ht="15.75" x14ac:dyDescent="0.25">
      <c r="A139" s="4">
        <v>41712</v>
      </c>
      <c r="B139">
        <v>8.7100000000000009</v>
      </c>
      <c r="C139">
        <f>(B139-B138)/B138</f>
        <v>-6.8415051311287028E-3</v>
      </c>
      <c r="D139">
        <v>1.1146</v>
      </c>
      <c r="E139">
        <v>2.6543000000000001</v>
      </c>
      <c r="F139">
        <v>10.1419</v>
      </c>
      <c r="G139">
        <f>F139+E139</f>
        <v>12.796199999999999</v>
      </c>
      <c r="H139">
        <f>E139+D139*(G139-E139)</f>
        <v>13.958461740000001</v>
      </c>
      <c r="I139" s="15">
        <f>(((H139/100)+1)^(1/365)-1)</f>
        <v>3.5804716661935743E-4</v>
      </c>
      <c r="J139" s="15">
        <f>1+I139</f>
        <v>1.0003580471666194</v>
      </c>
      <c r="K139">
        <f>C139-I139</f>
        <v>-7.1995522977480603E-3</v>
      </c>
      <c r="L139" s="29">
        <f>K139^2</f>
        <v>5.1833553288009372E-5</v>
      </c>
      <c r="O139" s="7"/>
    </row>
    <row r="140" spans="1:20" ht="15.75" x14ac:dyDescent="0.25">
      <c r="A140" s="4">
        <v>41715</v>
      </c>
      <c r="B140">
        <v>8.69</v>
      </c>
      <c r="C140">
        <f>(B140-B139)/B139</f>
        <v>-2.2962112514352869E-3</v>
      </c>
      <c r="D140">
        <v>1.111</v>
      </c>
      <c r="E140">
        <v>2.6920999999999999</v>
      </c>
      <c r="F140">
        <v>10.099</v>
      </c>
      <c r="G140">
        <f>F140+E140</f>
        <v>12.7911</v>
      </c>
      <c r="H140">
        <f>E140+D140*(G140-E140)</f>
        <v>13.912089</v>
      </c>
      <c r="I140" s="15">
        <f>(((H140/100)+1)^(1/365)-1)</f>
        <v>3.5693167343597842E-4</v>
      </c>
      <c r="J140" s="15">
        <f>1+I140</f>
        <v>1.000356931673436</v>
      </c>
      <c r="K140">
        <f>C140-I140</f>
        <v>-2.6531429248712653E-3</v>
      </c>
      <c r="L140" s="29">
        <f>K140^2</f>
        <v>7.0391673797944523E-6</v>
      </c>
      <c r="O140" s="7"/>
    </row>
    <row r="141" spans="1:20" ht="15.75" x14ac:dyDescent="0.25">
      <c r="A141" s="4">
        <v>41716</v>
      </c>
      <c r="B141">
        <v>8.39</v>
      </c>
      <c r="C141">
        <f>(B141-B140)/B140</f>
        <v>-3.4522439585730605E-2</v>
      </c>
      <c r="D141">
        <v>1.1021000000000001</v>
      </c>
      <c r="E141">
        <v>2.6722000000000001</v>
      </c>
      <c r="F141">
        <v>10.0314</v>
      </c>
      <c r="G141">
        <f>F141+E141</f>
        <v>12.7036</v>
      </c>
      <c r="H141">
        <f>E141+D141*(G141-E141)</f>
        <v>13.727805940000001</v>
      </c>
      <c r="I141" s="15">
        <f>(((H141/100)+1)^(1/365)-1)</f>
        <v>3.5249427641770303E-4</v>
      </c>
      <c r="J141" s="15">
        <f>1+I141</f>
        <v>1.0003524942764177</v>
      </c>
      <c r="K141">
        <f>C141-I141</f>
        <v>-3.4874933862148308E-2</v>
      </c>
      <c r="L141" s="29">
        <f>K141^2</f>
        <v>1.2162610118892187E-3</v>
      </c>
      <c r="O141" s="7"/>
    </row>
    <row r="142" spans="1:20" ht="15.75" x14ac:dyDescent="0.25">
      <c r="A142" s="4">
        <v>41717</v>
      </c>
      <c r="B142">
        <v>8.27</v>
      </c>
      <c r="C142">
        <f>(B142-B141)/B141</f>
        <v>-1.4302741358760546E-2</v>
      </c>
      <c r="D142">
        <v>1.1032</v>
      </c>
      <c r="E142">
        <v>2.7725</v>
      </c>
      <c r="F142">
        <v>10.0594</v>
      </c>
      <c r="G142">
        <f>F142+E142</f>
        <v>12.831900000000001</v>
      </c>
      <c r="H142">
        <f>E142+D142*(G142-E142)</f>
        <v>13.870030079999999</v>
      </c>
      <c r="I142" s="15">
        <f>(((H142/100)+1)^(1/365)-1)</f>
        <v>3.5591955720426505E-4</v>
      </c>
      <c r="J142" s="15">
        <f>1+I142</f>
        <v>1.0003559195572043</v>
      </c>
      <c r="K142">
        <f>C142-I142</f>
        <v>-1.4658660915964811E-2</v>
      </c>
      <c r="L142" s="29">
        <f>K142^2</f>
        <v>2.1487633984923433E-4</v>
      </c>
      <c r="O142" s="7"/>
    </row>
    <row r="143" spans="1:20" ht="15.75" x14ac:dyDescent="0.25">
      <c r="A143" s="4">
        <v>41718</v>
      </c>
      <c r="B143">
        <v>8.36</v>
      </c>
      <c r="C143">
        <f>(B143-B142)/B142</f>
        <v>1.0882708585247867E-2</v>
      </c>
      <c r="D143">
        <v>1.1078000000000001</v>
      </c>
      <c r="E143">
        <v>2.7715999999999998</v>
      </c>
      <c r="F143">
        <v>10.0243</v>
      </c>
      <c r="G143">
        <f>F143+E143</f>
        <v>12.7959</v>
      </c>
      <c r="H143">
        <f>E143+D143*(G143-E143)</f>
        <v>13.87651954</v>
      </c>
      <c r="I143" s="15">
        <f>(((H143/100)+1)^(1/365)-1)</f>
        <v>3.5607574549256782E-4</v>
      </c>
      <c r="J143" s="15">
        <f>1+I143</f>
        <v>1.0003560757454926</v>
      </c>
      <c r="K143">
        <f>C143-I143</f>
        <v>1.0526632839755299E-2</v>
      </c>
      <c r="L143" s="29">
        <f>K143^2</f>
        <v>1.1080999894301472E-4</v>
      </c>
      <c r="O143" s="7"/>
    </row>
    <row r="144" spans="1:20" ht="15.75" x14ac:dyDescent="0.25">
      <c r="A144" s="4">
        <v>41719</v>
      </c>
      <c r="B144">
        <v>8.49</v>
      </c>
      <c r="C144">
        <f>(B144-B143)/B143</f>
        <v>1.5550239234449856E-2</v>
      </c>
      <c r="D144">
        <v>1.1052999999999999</v>
      </c>
      <c r="E144">
        <v>2.7425999999999999</v>
      </c>
      <c r="F144">
        <v>10.031000000000001</v>
      </c>
      <c r="G144">
        <f>F144+E144</f>
        <v>12.7736</v>
      </c>
      <c r="H144">
        <f>E144+D144*(G144-E144)</f>
        <v>13.829864299999999</v>
      </c>
      <c r="I144" s="15">
        <f>(((H144/100)+1)^(1/365)-1)</f>
        <v>3.549526498838329E-4</v>
      </c>
      <c r="J144" s="15">
        <f>1+I144</f>
        <v>1.0003549526498838</v>
      </c>
      <c r="K144">
        <f>C144-I144</f>
        <v>1.5195286584566023E-2</v>
      </c>
      <c r="L144" s="29">
        <f>K144^2</f>
        <v>2.3089673438709215E-4</v>
      </c>
      <c r="O144" s="7"/>
    </row>
    <row r="145" spans="1:15" ht="15.75" x14ac:dyDescent="0.25">
      <c r="A145" s="4">
        <v>41722</v>
      </c>
      <c r="B145">
        <v>8.6</v>
      </c>
      <c r="C145">
        <f>(B145-B144)/B144</f>
        <v>1.2956419316843278E-2</v>
      </c>
      <c r="D145">
        <v>1.1105</v>
      </c>
      <c r="E145">
        <v>2.7281</v>
      </c>
      <c r="F145">
        <v>10.028600000000001</v>
      </c>
      <c r="G145">
        <f>F145+E145</f>
        <v>12.7567</v>
      </c>
      <c r="H145">
        <f>E145+D145*(G145-E145)</f>
        <v>13.8648603</v>
      </c>
      <c r="I145" s="15">
        <f>(((H145/100)+1)^(1/365)-1)</f>
        <v>3.5579512461425544E-4</v>
      </c>
      <c r="J145" s="15">
        <f>1+I145</f>
        <v>1.0003557951246143</v>
      </c>
      <c r="K145">
        <f>C145-I145</f>
        <v>1.2600624192229022E-2</v>
      </c>
      <c r="L145" s="29">
        <f>K145^2</f>
        <v>1.587757300337873E-4</v>
      </c>
      <c r="O145" s="7"/>
    </row>
    <row r="146" spans="1:15" ht="15.75" x14ac:dyDescent="0.25">
      <c r="A146" s="4">
        <v>41723</v>
      </c>
      <c r="B146">
        <v>8.64</v>
      </c>
      <c r="C146">
        <f>(B146-B145)/B145</f>
        <v>4.6511627906977819E-3</v>
      </c>
      <c r="D146">
        <v>1.1108</v>
      </c>
      <c r="E146">
        <v>2.7480000000000002</v>
      </c>
      <c r="F146">
        <v>10.034800000000001</v>
      </c>
      <c r="G146">
        <f>F146+E146</f>
        <v>12.782800000000002</v>
      </c>
      <c r="H146">
        <f>E146+D146*(G146-E146)</f>
        <v>13.894655840000002</v>
      </c>
      <c r="I146" s="15">
        <f>(((H146/100)+1)^(1/365)-1)</f>
        <v>3.5651220279997453E-4</v>
      </c>
      <c r="J146" s="15">
        <f>1+I146</f>
        <v>1.0003565122028</v>
      </c>
      <c r="K146">
        <f>C146-I146</f>
        <v>4.2946505878978074E-3</v>
      </c>
      <c r="L146" s="29">
        <f>K146^2</f>
        <v>1.8444023672130982E-5</v>
      </c>
      <c r="O146" s="7"/>
    </row>
    <row r="147" spans="1:15" ht="15.75" x14ac:dyDescent="0.25">
      <c r="A147" s="4">
        <v>41724</v>
      </c>
      <c r="B147">
        <v>8.77</v>
      </c>
      <c r="C147">
        <f>(B147-B146)/B146</f>
        <v>1.5046296296296181E-2</v>
      </c>
      <c r="D147">
        <v>1.1042000000000001</v>
      </c>
      <c r="E147">
        <v>2.6919</v>
      </c>
      <c r="F147">
        <v>10.1395</v>
      </c>
      <c r="G147">
        <f>F147+E147</f>
        <v>12.8314</v>
      </c>
      <c r="H147">
        <f>E147+D147*(G147-E147)</f>
        <v>13.8879359</v>
      </c>
      <c r="I147" s="15">
        <f>(((H147/100)+1)^(1/365)-1)</f>
        <v>3.5635049284166165E-4</v>
      </c>
      <c r="J147" s="15">
        <f>1+I147</f>
        <v>1.0003563504928417</v>
      </c>
      <c r="K147">
        <f>C147-I147</f>
        <v>1.4689945803454519E-2</v>
      </c>
      <c r="L147" s="29">
        <f>K147^2</f>
        <v>2.1579450770843104E-4</v>
      </c>
      <c r="O147" s="7"/>
    </row>
    <row r="148" spans="1:15" ht="15.75" x14ac:dyDescent="0.25">
      <c r="A148" s="4">
        <v>41725</v>
      </c>
      <c r="B148">
        <v>8.9700000000000006</v>
      </c>
      <c r="C148">
        <f>(B148-B147)/B147</f>
        <v>2.280501710376295E-2</v>
      </c>
      <c r="D148">
        <v>1.1048</v>
      </c>
      <c r="E148">
        <v>2.681</v>
      </c>
      <c r="F148">
        <v>10.1511</v>
      </c>
      <c r="G148">
        <f>F148+E148</f>
        <v>12.832100000000001</v>
      </c>
      <c r="H148">
        <f>E148+D148*(G148-E148)</f>
        <v>13.89593528</v>
      </c>
      <c r="I148" s="15">
        <f>(((H148/100)+1)^(1/365)-1)</f>
        <v>3.5654299041776305E-4</v>
      </c>
      <c r="J148" s="15">
        <f>1+I148</f>
        <v>1.0003565429904178</v>
      </c>
      <c r="K148">
        <f>C148-I148</f>
        <v>2.2448474113345187E-2</v>
      </c>
      <c r="L148" s="29">
        <f>K148^2</f>
        <v>5.0393399001752892E-4</v>
      </c>
      <c r="O148" s="7"/>
    </row>
    <row r="149" spans="1:15" ht="15.75" x14ac:dyDescent="0.25">
      <c r="A149" s="4">
        <v>41726</v>
      </c>
      <c r="B149">
        <v>8.83</v>
      </c>
      <c r="C149">
        <f>(B149-B148)/B148</f>
        <v>-1.5607580824972192E-2</v>
      </c>
      <c r="D149">
        <v>1.1012</v>
      </c>
      <c r="E149">
        <v>2.7208000000000001</v>
      </c>
      <c r="F149">
        <v>10.125</v>
      </c>
      <c r="G149">
        <f>F149+E149</f>
        <v>12.845800000000001</v>
      </c>
      <c r="H149">
        <f>E149+D149*(G149-E149)</f>
        <v>13.87045</v>
      </c>
      <c r="I149" s="15">
        <f>(((H149/100)+1)^(1/365)-1)</f>
        <v>3.5592966410513682E-4</v>
      </c>
      <c r="J149" s="15">
        <f>1+I149</f>
        <v>1.0003559296641051</v>
      </c>
      <c r="K149">
        <f>C149-I149</f>
        <v>-1.5963510489077327E-2</v>
      </c>
      <c r="L149" s="29">
        <f>K149^2</f>
        <v>2.5483366713488183E-4</v>
      </c>
      <c r="O149" s="7"/>
    </row>
    <row r="150" spans="1:15" ht="15.75" x14ac:dyDescent="0.25">
      <c r="A150" s="4">
        <v>41729</v>
      </c>
      <c r="B150">
        <v>8.6199999999999992</v>
      </c>
      <c r="C150">
        <f>(B150-B149)/B149</f>
        <v>-2.3782559456398737E-2</v>
      </c>
      <c r="D150">
        <v>1.0931999999999999</v>
      </c>
      <c r="E150">
        <v>2.718</v>
      </c>
      <c r="F150">
        <v>10.078200000000001</v>
      </c>
      <c r="G150">
        <f>F150+E150</f>
        <v>12.796200000000001</v>
      </c>
      <c r="H150">
        <f>E150+D150*(G150-E150)</f>
        <v>13.73548824</v>
      </c>
      <c r="I150" s="15">
        <f>(((H150/100)+1)^(1/365)-1)</f>
        <v>3.5267940359084982E-4</v>
      </c>
      <c r="J150" s="15">
        <f>1+I150</f>
        <v>1.0003526794035908</v>
      </c>
      <c r="K150">
        <f>C150-I150</f>
        <v>-2.4135238859989586E-2</v>
      </c>
      <c r="L150" s="29">
        <f>K150^2</f>
        <v>5.8250975482875141E-4</v>
      </c>
      <c r="O150" s="7"/>
    </row>
    <row r="151" spans="1:15" ht="15.75" x14ac:dyDescent="0.25">
      <c r="A151" s="4">
        <v>41730</v>
      </c>
      <c r="B151">
        <v>8.84</v>
      </c>
      <c r="C151">
        <f>(B151-B150)/B150</f>
        <v>2.5522041763341143E-2</v>
      </c>
      <c r="D151">
        <v>1.0976999999999999</v>
      </c>
      <c r="E151">
        <v>2.7524999999999999</v>
      </c>
      <c r="F151">
        <v>10.0458</v>
      </c>
      <c r="G151">
        <f>F151+E151</f>
        <v>12.798299999999999</v>
      </c>
      <c r="H151">
        <f>E151+D151*(G151-E151)</f>
        <v>13.779774659999998</v>
      </c>
      <c r="I151" s="15">
        <f>(((H151/100)+1)^(1/365)-1)</f>
        <v>3.5374636950580296E-4</v>
      </c>
      <c r="J151" s="15">
        <f>1+I151</f>
        <v>1.0003537463695058</v>
      </c>
      <c r="K151">
        <f>C151-I151</f>
        <v>2.516829539383534E-2</v>
      </c>
      <c r="L151" s="29">
        <f>K151^2</f>
        <v>6.3344309303135316E-4</v>
      </c>
      <c r="O151" s="7"/>
    </row>
    <row r="152" spans="1:15" ht="15.75" x14ac:dyDescent="0.25">
      <c r="A152" s="4">
        <v>41731</v>
      </c>
      <c r="B152">
        <v>8.9600000000000009</v>
      </c>
      <c r="C152">
        <f>(B152-B151)/B151</f>
        <v>1.3574660633484276E-2</v>
      </c>
      <c r="D152">
        <v>1.0987</v>
      </c>
      <c r="E152">
        <v>2.8045</v>
      </c>
      <c r="F152">
        <v>10.0406</v>
      </c>
      <c r="G152">
        <f>F152+E152</f>
        <v>12.845099999999999</v>
      </c>
      <c r="H152">
        <f>E152+D152*(G152-E152)</f>
        <v>13.836107219999999</v>
      </c>
      <c r="I152" s="15">
        <f>(((H152/100)+1)^(1/365)-1)</f>
        <v>3.551029574828668E-4</v>
      </c>
      <c r="J152" s="15">
        <f>1+I152</f>
        <v>1.0003551029574829</v>
      </c>
      <c r="K152">
        <f>C152-I152</f>
        <v>1.3219557676001409E-2</v>
      </c>
      <c r="L152" s="29">
        <f>K152^2</f>
        <v>1.7475670514912779E-4</v>
      </c>
      <c r="O152" s="7"/>
    </row>
    <row r="153" spans="1:15" ht="15.75" x14ac:dyDescent="0.25">
      <c r="A153" s="4">
        <v>41732</v>
      </c>
      <c r="B153">
        <v>8.83</v>
      </c>
      <c r="C153">
        <f>(B153-B152)/B152</f>
        <v>-1.4508928571428657E-2</v>
      </c>
      <c r="D153">
        <v>1.0983000000000001</v>
      </c>
      <c r="E153">
        <v>2.7972000000000001</v>
      </c>
      <c r="F153">
        <v>10.046799999999999</v>
      </c>
      <c r="G153">
        <f>F153+E153</f>
        <v>12.843999999999999</v>
      </c>
      <c r="H153">
        <f>E153+D153*(G153-E153)</f>
        <v>13.831600440000001</v>
      </c>
      <c r="I153" s="15">
        <f>(((H153/100)+1)^(1/365)-1)</f>
        <v>3.5499445086584203E-4</v>
      </c>
      <c r="J153" s="15">
        <f>1+I153</f>
        <v>1.0003549944508658</v>
      </c>
      <c r="K153">
        <f>C153-I153</f>
        <v>-1.4863923022294499E-2</v>
      </c>
      <c r="L153" s="29">
        <f>K153^2</f>
        <v>2.2093620761269643E-4</v>
      </c>
      <c r="O153" s="7"/>
    </row>
    <row r="154" spans="1:15" ht="15.75" x14ac:dyDescent="0.25">
      <c r="A154" s="4">
        <v>41733</v>
      </c>
      <c r="B154">
        <v>8.8800000000000008</v>
      </c>
      <c r="C154">
        <f>(B154-B153)/B153</f>
        <v>5.6625141562854711E-3</v>
      </c>
      <c r="D154">
        <v>1.0976999999999999</v>
      </c>
      <c r="E154">
        <v>2.7206999999999999</v>
      </c>
      <c r="F154">
        <v>10.111499999999999</v>
      </c>
      <c r="G154">
        <f>F154+E154</f>
        <v>12.8322</v>
      </c>
      <c r="H154">
        <f>E154+D154*(G154-E154)</f>
        <v>13.820093549999999</v>
      </c>
      <c r="I154" s="15">
        <f>(((H154/100)+1)^(1/365)-1)</f>
        <v>3.5471738801962083E-4</v>
      </c>
      <c r="J154" s="15">
        <f>1+I154</f>
        <v>1.0003547173880196</v>
      </c>
      <c r="K154">
        <f>C154-I154</f>
        <v>5.3077967682658503E-3</v>
      </c>
      <c r="L154" s="29">
        <f>K154^2</f>
        <v>2.8172706533213405E-5</v>
      </c>
      <c r="O154" s="7"/>
    </row>
    <row r="155" spans="1:15" ht="15.75" x14ac:dyDescent="0.25">
      <c r="A155" s="4">
        <v>41736</v>
      </c>
      <c r="B155">
        <v>8.8800000000000008</v>
      </c>
      <c r="C155">
        <f>(B155-B154)/B154</f>
        <v>0</v>
      </c>
      <c r="D155">
        <v>1.0849</v>
      </c>
      <c r="E155">
        <v>2.6997999999999998</v>
      </c>
      <c r="F155">
        <v>10.162800000000001</v>
      </c>
      <c r="G155">
        <f>F155+E155</f>
        <v>12.8626</v>
      </c>
      <c r="H155">
        <f>E155+D155*(G155-E155)</f>
        <v>13.72542172</v>
      </c>
      <c r="I155" s="15">
        <f>(((H155/100)+1)^(1/365)-1)</f>
        <v>3.5243681922536574E-4</v>
      </c>
      <c r="J155" s="15">
        <f>1+I155</f>
        <v>1.0003524368192254</v>
      </c>
      <c r="K155">
        <f>C155-I155</f>
        <v>-3.5243681922536574E-4</v>
      </c>
      <c r="L155" s="29">
        <f>K155^2</f>
        <v>1.2421171154569313E-7</v>
      </c>
      <c r="O155" s="7"/>
    </row>
    <row r="156" spans="1:15" ht="15.75" x14ac:dyDescent="0.25">
      <c r="A156" s="4">
        <v>41737</v>
      </c>
      <c r="B156">
        <v>8.92</v>
      </c>
      <c r="C156">
        <f>(B156-B155)/B155</f>
        <v>4.5045045045044082E-3</v>
      </c>
      <c r="D156">
        <v>1.0851999999999999</v>
      </c>
      <c r="E156">
        <v>2.6808000000000001</v>
      </c>
      <c r="F156">
        <v>10.1569</v>
      </c>
      <c r="G156">
        <f>F156+E156</f>
        <v>12.8377</v>
      </c>
      <c r="H156">
        <f>E156+D156*(G156-E156)</f>
        <v>13.703067879999999</v>
      </c>
      <c r="I156" s="15">
        <f>(((H156/100)+1)^(1/365)-1)</f>
        <v>3.5189805677315888E-4</v>
      </c>
      <c r="J156" s="15">
        <f>1+I156</f>
        <v>1.0003518980567732</v>
      </c>
      <c r="K156">
        <f>C156-I156</f>
        <v>4.1526064477312493E-3</v>
      </c>
      <c r="L156" s="29">
        <f>K156^2</f>
        <v>1.7244140309739145E-5</v>
      </c>
      <c r="O156" s="7"/>
    </row>
    <row r="157" spans="1:15" ht="15.75" x14ac:dyDescent="0.25">
      <c r="A157" s="4">
        <v>41738</v>
      </c>
      <c r="B157">
        <v>8.82</v>
      </c>
      <c r="C157">
        <f>(B157-B156)/B156</f>
        <v>-1.1210762331838525E-2</v>
      </c>
      <c r="D157">
        <v>1.0781000000000001</v>
      </c>
      <c r="E157">
        <v>2.6898</v>
      </c>
      <c r="F157">
        <v>10.124000000000001</v>
      </c>
      <c r="G157">
        <f>F157+E157</f>
        <v>12.813800000000001</v>
      </c>
      <c r="H157">
        <f>E157+D157*(G157-E157)</f>
        <v>13.6044844</v>
      </c>
      <c r="I157" s="15">
        <f>(((H157/100)+1)^(1/365)-1)</f>
        <v>3.4952078013650301E-4</v>
      </c>
      <c r="J157" s="15">
        <f>1+I157</f>
        <v>1.0003495207801365</v>
      </c>
      <c r="K157">
        <f>C157-I157</f>
        <v>-1.1560283111975028E-2</v>
      </c>
      <c r="L157" s="29">
        <f>K157^2</f>
        <v>1.3364014562901503E-4</v>
      </c>
      <c r="O157" s="7"/>
    </row>
    <row r="158" spans="1:15" ht="15.75" x14ac:dyDescent="0.25">
      <c r="A158" s="4">
        <v>41739</v>
      </c>
      <c r="B158">
        <v>8.52</v>
      </c>
      <c r="C158">
        <f>(B158-B157)/B157</f>
        <v>-3.401360544217695E-2</v>
      </c>
      <c r="D158">
        <v>1.0852999999999999</v>
      </c>
      <c r="E158">
        <v>2.6474000000000002</v>
      </c>
      <c r="F158">
        <v>10.217499999999999</v>
      </c>
      <c r="G158">
        <f>F158+E158</f>
        <v>12.864899999999999</v>
      </c>
      <c r="H158">
        <f>E158+D158*(G158-E158)</f>
        <v>13.736452749999998</v>
      </c>
      <c r="I158" s="15">
        <f>(((H158/100)+1)^(1/365)-1)</f>
        <v>3.5270264535958162E-4</v>
      </c>
      <c r="J158" s="15">
        <f>1+I158</f>
        <v>1.0003527026453596</v>
      </c>
      <c r="K158">
        <f>C158-I158</f>
        <v>-3.4366308087536532E-2</v>
      </c>
      <c r="L158" s="29">
        <f>K158^2</f>
        <v>1.1810431315674788E-3</v>
      </c>
      <c r="O158" s="7"/>
    </row>
    <row r="159" spans="1:15" ht="15.75" x14ac:dyDescent="0.25">
      <c r="A159" s="4">
        <v>41740</v>
      </c>
      <c r="B159">
        <v>7.7</v>
      </c>
      <c r="C159">
        <f>(B159-B158)/B158</f>
        <v>-9.6244131455398993E-2</v>
      </c>
      <c r="D159">
        <v>1.1063000000000001</v>
      </c>
      <c r="E159">
        <v>2.6246999999999998</v>
      </c>
      <c r="F159">
        <v>10.273</v>
      </c>
      <c r="G159">
        <f>F159+E159</f>
        <v>12.8977</v>
      </c>
      <c r="H159">
        <f>E159+D159*(G159-E159)</f>
        <v>13.989719900000001</v>
      </c>
      <c r="I159" s="15">
        <f>(((H159/100)+1)^(1/365)-1)</f>
        <v>3.5879882420530862E-4</v>
      </c>
      <c r="J159" s="15">
        <f>1+I159</f>
        <v>1.0003587988242053</v>
      </c>
      <c r="K159">
        <f>C159-I159</f>
        <v>-9.6602930279604302E-2</v>
      </c>
      <c r="L159" s="29">
        <f>K159^2</f>
        <v>9.3321261386060898E-3</v>
      </c>
      <c r="O159" s="7"/>
    </row>
    <row r="160" spans="1:15" ht="15.75" x14ac:dyDescent="0.25">
      <c r="A160" s="4">
        <v>41743</v>
      </c>
      <c r="B160">
        <v>7.61</v>
      </c>
      <c r="C160">
        <f>(B160-B159)/B159</f>
        <v>-1.168831168831167E-2</v>
      </c>
      <c r="D160">
        <v>1.1089</v>
      </c>
      <c r="E160">
        <v>2.6471999999999998</v>
      </c>
      <c r="F160">
        <v>10.183299999999999</v>
      </c>
      <c r="G160">
        <f>F160+E160</f>
        <v>12.830499999999999</v>
      </c>
      <c r="H160">
        <f>E160+D160*(G160-E160)</f>
        <v>13.939461369999998</v>
      </c>
      <c r="I160" s="15">
        <f>(((H160/100)+1)^(1/365)-1)</f>
        <v>3.5759016873049276E-4</v>
      </c>
      <c r="J160" s="15">
        <f>1+I160</f>
        <v>1.0003575901687305</v>
      </c>
      <c r="K160">
        <f>C160-I160</f>
        <v>-1.2045901857042162E-2</v>
      </c>
      <c r="L160" s="29">
        <f>K160^2</f>
        <v>1.4510375154949183E-4</v>
      </c>
      <c r="O160" s="7"/>
    </row>
    <row r="161" spans="1:15" ht="15.75" x14ac:dyDescent="0.25">
      <c r="A161" s="4">
        <v>41744</v>
      </c>
      <c r="B161">
        <v>7.25</v>
      </c>
      <c r="C161">
        <f>(B161-B160)/B160</f>
        <v>-4.7306176084099906E-2</v>
      </c>
      <c r="D161">
        <v>1.0982000000000001</v>
      </c>
      <c r="E161">
        <v>2.6282999999999999</v>
      </c>
      <c r="F161">
        <v>10.139099999999999</v>
      </c>
      <c r="G161">
        <f>F161+E161</f>
        <v>12.767399999999999</v>
      </c>
      <c r="H161">
        <f>E161+D161*(G161-E161)</f>
        <v>13.76305962</v>
      </c>
      <c r="I161" s="15">
        <f>(((H161/100)+1)^(1/365)-1)</f>
        <v>3.5334371282935706E-4</v>
      </c>
      <c r="J161" s="15">
        <f>1+I161</f>
        <v>1.0003533437128294</v>
      </c>
      <c r="K161">
        <f>C161-I161</f>
        <v>-4.7659519796929263E-2</v>
      </c>
      <c r="L161" s="29">
        <f>K161^2</f>
        <v>2.2714298272738923E-3</v>
      </c>
      <c r="O161" s="7"/>
    </row>
    <row r="162" spans="1:15" ht="15.75" x14ac:dyDescent="0.25">
      <c r="A162" s="4">
        <v>41745</v>
      </c>
      <c r="B162">
        <v>7.26</v>
      </c>
      <c r="C162">
        <f>(B162-B161)/B161</f>
        <v>1.3793103448275568E-3</v>
      </c>
      <c r="D162">
        <v>1.0958000000000001</v>
      </c>
      <c r="E162">
        <v>2.6282000000000001</v>
      </c>
      <c r="F162">
        <v>10.050599999999999</v>
      </c>
      <c r="G162">
        <f>F162+E162</f>
        <v>12.678799999999999</v>
      </c>
      <c r="H162">
        <f>E162+D162*(G162-E162)</f>
        <v>13.64164748</v>
      </c>
      <c r="I162" s="15">
        <f>(((H162/100)+1)^(1/365)-1)</f>
        <v>3.5041718519535081E-4</v>
      </c>
      <c r="J162" s="15">
        <f>1+I162</f>
        <v>1.0003504171851954</v>
      </c>
      <c r="K162">
        <f>C162-I162</f>
        <v>1.028893159632206E-3</v>
      </c>
      <c r="L162" s="29">
        <f>K162^2</f>
        <v>1.0586211339379442E-6</v>
      </c>
      <c r="O162" s="7"/>
    </row>
    <row r="163" spans="1:15" ht="15.75" x14ac:dyDescent="0.25">
      <c r="A163" s="4">
        <v>41746</v>
      </c>
      <c r="B163">
        <v>7.5</v>
      </c>
      <c r="C163">
        <f>(B163-B162)/B162</f>
        <v>3.305785123966945E-2</v>
      </c>
      <c r="D163">
        <v>1.0940000000000001</v>
      </c>
      <c r="E163">
        <v>2.7214999999999998</v>
      </c>
      <c r="F163">
        <v>10.0159</v>
      </c>
      <c r="G163">
        <f>F163+E163</f>
        <v>12.737400000000001</v>
      </c>
      <c r="H163">
        <f>E163+D163*(G163-E163)</f>
        <v>13.678894600000003</v>
      </c>
      <c r="I163" s="15">
        <f>(((H163/100)+1)^(1/365)-1)</f>
        <v>3.5131532408683164E-4</v>
      </c>
      <c r="J163" s="15">
        <f>1+I163</f>
        <v>1.0003513153240868</v>
      </c>
      <c r="K163">
        <f>C163-I163</f>
        <v>3.2706535915582619E-2</v>
      </c>
      <c r="L163" s="29">
        <f>K163^2</f>
        <v>1.0697174915972958E-3</v>
      </c>
      <c r="O163" s="7"/>
    </row>
    <row r="164" spans="1:15" ht="15.75" x14ac:dyDescent="0.25">
      <c r="A164" s="4">
        <v>41750</v>
      </c>
      <c r="B164">
        <v>8.19</v>
      </c>
      <c r="C164">
        <f>(B164-B163)/B163</f>
        <v>9.1999999999999929E-2</v>
      </c>
      <c r="D164">
        <v>1.1039000000000001</v>
      </c>
      <c r="E164">
        <v>2.7151000000000001</v>
      </c>
      <c r="F164">
        <v>9.9885000000000002</v>
      </c>
      <c r="G164">
        <f>F164+E164</f>
        <v>12.7036</v>
      </c>
      <c r="H164">
        <f>E164+D164*(G164-E164)</f>
        <v>13.74140515</v>
      </c>
      <c r="I164" s="15">
        <f>(((H164/100)+1)^(1/365)-1)</f>
        <v>3.528219800998933E-4</v>
      </c>
      <c r="J164" s="15">
        <f>1+I164</f>
        <v>1.0003528219800999</v>
      </c>
      <c r="K164">
        <f>C164-I164</f>
        <v>9.1647178019900036E-2</v>
      </c>
      <c r="L164" s="29">
        <f>K164^2</f>
        <v>8.3992052390112482E-3</v>
      </c>
      <c r="O164" s="7"/>
    </row>
    <row r="165" spans="1:15" ht="15.75" x14ac:dyDescent="0.25">
      <c r="A165" s="4">
        <v>41751</v>
      </c>
      <c r="B165">
        <v>8.09</v>
      </c>
      <c r="C165">
        <f>(B165-B164)/B164</f>
        <v>-1.2210012210012167E-2</v>
      </c>
      <c r="D165">
        <v>1.1022000000000001</v>
      </c>
      <c r="E165">
        <v>2.7105000000000001</v>
      </c>
      <c r="F165">
        <v>9.9629999999999992</v>
      </c>
      <c r="G165">
        <f>F165+E165</f>
        <v>12.673499999999999</v>
      </c>
      <c r="H165">
        <f>E165+D165*(G165-E165)</f>
        <v>13.6917186</v>
      </c>
      <c r="I165" s="15">
        <f>(((H165/100)+1)^(1/365)-1)</f>
        <v>3.5162448097181276E-4</v>
      </c>
      <c r="J165" s="15">
        <f>1+I165</f>
        <v>1.0003516244809718</v>
      </c>
      <c r="K165">
        <f>C165-I165</f>
        <v>-1.2561636690983979E-2</v>
      </c>
      <c r="L165" s="29">
        <f>K165^2</f>
        <v>1.5779471635627495E-4</v>
      </c>
      <c r="O165" s="7"/>
    </row>
    <row r="166" spans="1:15" ht="15.75" x14ac:dyDescent="0.25">
      <c r="A166" s="4">
        <v>41752</v>
      </c>
      <c r="B166">
        <v>8.15</v>
      </c>
      <c r="C166">
        <f>(B166-B165)/B165</f>
        <v>7.4165636588381335E-3</v>
      </c>
      <c r="D166">
        <v>1.101</v>
      </c>
      <c r="E166">
        <v>2.6987000000000001</v>
      </c>
      <c r="F166">
        <v>9.9763000000000002</v>
      </c>
      <c r="G166">
        <f>F166+E166</f>
        <v>12.675000000000001</v>
      </c>
      <c r="H166">
        <f>E166+D166*(G166-E166)</f>
        <v>13.6826063</v>
      </c>
      <c r="I166" s="15">
        <f>(((H166/100)+1)^(1/365)-1)</f>
        <v>3.5140480813811159E-4</v>
      </c>
      <c r="J166" s="15">
        <f>1+I166</f>
        <v>1.0003514048081381</v>
      </c>
      <c r="K166">
        <f>C166-I166</f>
        <v>7.0651588507000219E-3</v>
      </c>
      <c r="L166" s="29">
        <f>K166^2</f>
        <v>4.9916469585624855E-5</v>
      </c>
      <c r="O166" s="7"/>
    </row>
    <row r="167" spans="1:15" ht="15.75" x14ac:dyDescent="0.25">
      <c r="A167" s="4">
        <v>41753</v>
      </c>
      <c r="B167">
        <v>8.15</v>
      </c>
      <c r="C167">
        <f>(B167-B166)/B166</f>
        <v>0</v>
      </c>
      <c r="D167">
        <v>1.0977999999999999</v>
      </c>
      <c r="E167">
        <v>2.6804999999999999</v>
      </c>
      <c r="F167">
        <v>9.9626000000000001</v>
      </c>
      <c r="G167">
        <f>F167+E167</f>
        <v>12.6431</v>
      </c>
      <c r="H167">
        <f>E167+D167*(G167-E167)</f>
        <v>13.617442279999999</v>
      </c>
      <c r="I167" s="15">
        <f>(((H167/100)+1)^(1/365)-1)</f>
        <v>3.4983336841132306E-4</v>
      </c>
      <c r="J167" s="15">
        <f>1+I167</f>
        <v>1.0003498333684113</v>
      </c>
      <c r="K167">
        <f>C167-I167</f>
        <v>-3.4983336841132306E-4</v>
      </c>
      <c r="L167" s="29">
        <f>K167^2</f>
        <v>1.2238338565401249E-7</v>
      </c>
      <c r="O167" s="7"/>
    </row>
    <row r="168" spans="1:15" ht="15.75" x14ac:dyDescent="0.25">
      <c r="A168" s="4">
        <v>41754</v>
      </c>
      <c r="B168">
        <v>7.98</v>
      </c>
      <c r="C168">
        <f>(B168-B167)/B167</f>
        <v>-2.0858895705521463E-2</v>
      </c>
      <c r="D168">
        <v>1.0815999999999999</v>
      </c>
      <c r="E168">
        <v>2.6623000000000001</v>
      </c>
      <c r="F168">
        <v>9.9741</v>
      </c>
      <c r="G168">
        <f>F168+E168</f>
        <v>12.6364</v>
      </c>
      <c r="H168">
        <f>E168+D168*(G168-E168)</f>
        <v>13.450286559999999</v>
      </c>
      <c r="I168" s="15">
        <f>(((H168/100)+1)^(1/365)-1)</f>
        <v>3.4579827062053425E-4</v>
      </c>
      <c r="J168" s="15">
        <f>1+I168</f>
        <v>1.0003457982706205</v>
      </c>
      <c r="K168">
        <f>C168-I168</f>
        <v>-2.1204693976141997E-2</v>
      </c>
      <c r="L168" s="29">
        <f>K168^2</f>
        <v>4.4963904662183269E-4</v>
      </c>
      <c r="O168" s="7"/>
    </row>
    <row r="169" spans="1:15" ht="15.75" x14ac:dyDescent="0.25">
      <c r="A169" s="4">
        <v>41757</v>
      </c>
      <c r="B169">
        <v>8.6999999999999993</v>
      </c>
      <c r="C169">
        <f>(B169-B168)/B168</f>
        <v>9.0225563909774292E-2</v>
      </c>
      <c r="D169">
        <v>1.0844</v>
      </c>
      <c r="E169">
        <v>2.7004000000000001</v>
      </c>
      <c r="F169">
        <v>9.9176000000000002</v>
      </c>
      <c r="G169">
        <f>F169+E169</f>
        <v>12.618</v>
      </c>
      <c r="H169">
        <f>E169+D169*(G169-E169)</f>
        <v>13.455045440000001</v>
      </c>
      <c r="I169" s="15">
        <f>(((H169/100)+1)^(1/365)-1)</f>
        <v>3.4591323078081437E-4</v>
      </c>
      <c r="J169" s="15">
        <f>1+I169</f>
        <v>1.0003459132307808</v>
      </c>
      <c r="K169">
        <f>C169-I169</f>
        <v>8.9879650678993478E-2</v>
      </c>
      <c r="L169" s="29">
        <f>K169^2</f>
        <v>8.0783516061778936E-3</v>
      </c>
      <c r="O169" s="7"/>
    </row>
    <row r="170" spans="1:15" ht="15.75" x14ac:dyDescent="0.25">
      <c r="A170" s="4">
        <v>41758</v>
      </c>
      <c r="B170">
        <v>8.82</v>
      </c>
      <c r="C170">
        <f>(B170-B169)/B169</f>
        <v>1.3793103448275978E-2</v>
      </c>
      <c r="D170">
        <v>1.0860000000000001</v>
      </c>
      <c r="E170">
        <v>2.6913</v>
      </c>
      <c r="F170">
        <v>9.5450999999999997</v>
      </c>
      <c r="G170">
        <f>F170+E170</f>
        <v>12.2364</v>
      </c>
      <c r="H170">
        <f>E170+D170*(G170-E170)</f>
        <v>13.0572786</v>
      </c>
      <c r="I170" s="15">
        <f>(((H170/100)+1)^(1/365)-1)</f>
        <v>3.3628775003591294E-4</v>
      </c>
      <c r="J170" s="15">
        <f>1+I170</f>
        <v>1.0003362877500359</v>
      </c>
      <c r="K170">
        <f>C170-I170</f>
        <v>1.3456815698240065E-2</v>
      </c>
      <c r="L170" s="29">
        <f>K170^2</f>
        <v>1.8108588873640025E-4</v>
      </c>
      <c r="O170" s="7"/>
    </row>
    <row r="171" spans="1:15" ht="15.75" x14ac:dyDescent="0.25">
      <c r="A171" s="4">
        <v>41759</v>
      </c>
      <c r="B171">
        <v>8.52</v>
      </c>
      <c r="C171">
        <f>(B171-B170)/B170</f>
        <v>-3.401360544217695E-2</v>
      </c>
      <c r="D171">
        <v>1.0831999999999999</v>
      </c>
      <c r="E171">
        <v>2.6459000000000001</v>
      </c>
      <c r="F171">
        <v>9.3084000000000007</v>
      </c>
      <c r="G171">
        <f>F171+E171</f>
        <v>11.9543</v>
      </c>
      <c r="H171">
        <f>E171+D171*(G171-E171)</f>
        <v>12.728758879999997</v>
      </c>
      <c r="I171" s="15">
        <f>(((H171/100)+1)^(1/365)-1)</f>
        <v>3.2831246723419305E-4</v>
      </c>
      <c r="J171" s="15">
        <f>1+I171</f>
        <v>1.0003283124672342</v>
      </c>
      <c r="K171">
        <f>C171-I171</f>
        <v>-3.4341917909411143E-2</v>
      </c>
      <c r="L171" s="29">
        <f>K171^2</f>
        <v>1.1793673256967339E-3</v>
      </c>
      <c r="O171" s="7"/>
    </row>
    <row r="172" spans="1:15" ht="15.75" x14ac:dyDescent="0.25">
      <c r="A172" s="4">
        <v>41760</v>
      </c>
      <c r="B172">
        <v>8.44</v>
      </c>
      <c r="C172">
        <f>(B172-B171)/B171</f>
        <v>-9.3896713615023563E-3</v>
      </c>
      <c r="D172">
        <v>1.0858000000000001</v>
      </c>
      <c r="E172">
        <v>2.6132999999999997</v>
      </c>
      <c r="F172">
        <v>9.3533000000000008</v>
      </c>
      <c r="G172">
        <f>F172+E172</f>
        <v>11.9666</v>
      </c>
      <c r="H172">
        <f>E172+D172*(G172-E172)</f>
        <v>12.769113140000002</v>
      </c>
      <c r="I172" s="15">
        <f>(((H172/100)+1)^(1/365)-1)</f>
        <v>3.2929337201137443E-4</v>
      </c>
      <c r="J172" s="15">
        <f>1+I172</f>
        <v>1.0003292933720114</v>
      </c>
      <c r="K172">
        <f>C172-I172</f>
        <v>-9.7189647335137307E-3</v>
      </c>
      <c r="L172" s="29">
        <f>K172^2</f>
        <v>9.4458275491283617E-5</v>
      </c>
      <c r="O172" s="7"/>
    </row>
    <row r="173" spans="1:15" ht="15.75" x14ac:dyDescent="0.25">
      <c r="A173" s="4">
        <v>41761</v>
      </c>
      <c r="B173">
        <v>8.58</v>
      </c>
      <c r="C173">
        <f>(B173-B172)/B172</f>
        <v>1.6587677725118551E-2</v>
      </c>
      <c r="D173">
        <v>1.0838000000000001</v>
      </c>
      <c r="E173">
        <v>2.5842999999999998</v>
      </c>
      <c r="F173">
        <v>9.6919000000000004</v>
      </c>
      <c r="G173">
        <f>F173+E173</f>
        <v>12.276199999999999</v>
      </c>
      <c r="H173">
        <f>E173+D173*(G173-E173)</f>
        <v>13.088381220000002</v>
      </c>
      <c r="I173" s="15">
        <f>(((H173/100)+1)^(1/365)-1)</f>
        <v>3.3704161235847963E-4</v>
      </c>
      <c r="J173" s="15">
        <f>1+I173</f>
        <v>1.0003370416123585</v>
      </c>
      <c r="K173">
        <f>C173-I173</f>
        <v>1.6250636112760071E-2</v>
      </c>
      <c r="L173" s="29">
        <f>K173^2</f>
        <v>2.6408317406934176E-4</v>
      </c>
      <c r="O173" s="7"/>
    </row>
    <row r="174" spans="1:15" ht="15.75" x14ac:dyDescent="0.25">
      <c r="A174" s="4">
        <v>41764</v>
      </c>
      <c r="B174">
        <v>8.5</v>
      </c>
      <c r="C174">
        <f>(B174-B173)/B173</f>
        <v>-9.3240093240093327E-3</v>
      </c>
      <c r="D174">
        <v>1.0732999999999999</v>
      </c>
      <c r="E174">
        <v>2.6067999999999998</v>
      </c>
      <c r="F174">
        <v>9.8488000000000007</v>
      </c>
      <c r="G174">
        <f>F174+E174</f>
        <v>12.4556</v>
      </c>
      <c r="H174">
        <f>E174+D174*(G174-E174)</f>
        <v>13.17751704</v>
      </c>
      <c r="I174" s="15">
        <f>(((H174/100)+1)^(1/365)-1)</f>
        <v>3.3920093298411835E-4</v>
      </c>
      <c r="J174" s="15">
        <f>1+I174</f>
        <v>1.0003392009329841</v>
      </c>
      <c r="K174">
        <f>C174-I174</f>
        <v>-9.663210256993451E-3</v>
      </c>
      <c r="L174" s="29">
        <f>K174^2</f>
        <v>9.337763247086344E-5</v>
      </c>
      <c r="O174" s="7"/>
    </row>
    <row r="175" spans="1:15" ht="15.75" x14ac:dyDescent="0.25">
      <c r="A175" s="4">
        <v>41765</v>
      </c>
      <c r="B175">
        <v>8.09</v>
      </c>
      <c r="C175">
        <f>(B175-B174)/B174</f>
        <v>-4.8235294117647078E-2</v>
      </c>
      <c r="D175">
        <v>1.0852999999999999</v>
      </c>
      <c r="E175">
        <v>2.5914000000000001</v>
      </c>
      <c r="F175">
        <v>9.8866999999999994</v>
      </c>
      <c r="G175">
        <f>F175+E175</f>
        <v>12.4781</v>
      </c>
      <c r="H175">
        <f>E175+D175*(G175-E175)</f>
        <v>13.321435509999999</v>
      </c>
      <c r="I175" s="15">
        <f>(((H175/100)+1)^(1/365)-1)</f>
        <v>3.4268378938873134E-4</v>
      </c>
      <c r="J175" s="15">
        <f>1+I175</f>
        <v>1.0003426837893887</v>
      </c>
      <c r="K175">
        <f>C175-I175</f>
        <v>-4.8577977907035809E-2</v>
      </c>
      <c r="L175" s="29">
        <f>K175^2</f>
        <v>2.359819937536459E-3</v>
      </c>
      <c r="O175" s="7"/>
    </row>
    <row r="176" spans="1:15" ht="15.75" x14ac:dyDescent="0.25">
      <c r="A176" s="4">
        <v>41766</v>
      </c>
      <c r="B176">
        <v>8.7200000000000006</v>
      </c>
      <c r="C176">
        <f>(B176-B175)/B175</f>
        <v>7.7873918417799851E-2</v>
      </c>
      <c r="D176">
        <v>1.0980000000000001</v>
      </c>
      <c r="E176">
        <v>2.5878000000000001</v>
      </c>
      <c r="F176">
        <v>9.8685000000000009</v>
      </c>
      <c r="G176">
        <f>F176+E176</f>
        <v>12.456300000000001</v>
      </c>
      <c r="H176">
        <f>E176+D176*(G176-E176)</f>
        <v>13.423413000000002</v>
      </c>
      <c r="I176" s="15">
        <f>(((H176/100)+1)^(1/365)-1)</f>
        <v>3.451489963488541E-4</v>
      </c>
      <c r="J176" s="15">
        <f>1+I176</f>
        <v>1.0003451489963489</v>
      </c>
      <c r="K176">
        <f>C176-I176</f>
        <v>7.7528769421450996E-2</v>
      </c>
      <c r="L176" s="29">
        <f>K176^2</f>
        <v>6.010710088004515E-3</v>
      </c>
      <c r="O176" s="7"/>
    </row>
    <row r="177" spans="1:15" ht="15.75" x14ac:dyDescent="0.25">
      <c r="A177" s="4">
        <v>41767</v>
      </c>
      <c r="B177">
        <v>8.5500000000000007</v>
      </c>
      <c r="C177">
        <f>(B177-B176)/B176</f>
        <v>-1.9495412844036688E-2</v>
      </c>
      <c r="D177">
        <v>1.0985</v>
      </c>
      <c r="E177">
        <v>2.6160999999999999</v>
      </c>
      <c r="F177">
        <v>9.8758999999999997</v>
      </c>
      <c r="G177">
        <f>F177+E177</f>
        <v>12.491999999999999</v>
      </c>
      <c r="H177">
        <f>E177+D177*(G177-E177)</f>
        <v>13.464776149999999</v>
      </c>
      <c r="I177" s="15">
        <f>(((H177/100)+1)^(1/365)-1)</f>
        <v>3.461482803617244E-4</v>
      </c>
      <c r="J177" s="15">
        <f>1+I177</f>
        <v>1.0003461482803617</v>
      </c>
      <c r="K177">
        <f>C177-I177</f>
        <v>-1.9841561124398412E-2</v>
      </c>
      <c r="L177" s="29">
        <f>K177^2</f>
        <v>3.936875478532384E-4</v>
      </c>
      <c r="O177" s="7"/>
    </row>
    <row r="178" spans="1:15" ht="15.75" x14ac:dyDescent="0.25">
      <c r="A178" s="4">
        <v>41768</v>
      </c>
      <c r="B178">
        <v>8.8000000000000007</v>
      </c>
      <c r="C178">
        <f>(B178-B177)/B177</f>
        <v>2.9239766081871343E-2</v>
      </c>
      <c r="D178">
        <v>1.1056999999999999</v>
      </c>
      <c r="E178">
        <v>2.6233</v>
      </c>
      <c r="F178">
        <v>9.8587000000000007</v>
      </c>
      <c r="G178">
        <f>F178+E178</f>
        <v>12.482000000000001</v>
      </c>
      <c r="H178">
        <f>E178+D178*(G178-E178)</f>
        <v>13.52406459</v>
      </c>
      <c r="I178" s="15">
        <f>(((H178/100)+1)^(1/365)-1)</f>
        <v>3.4757998447454419E-4</v>
      </c>
      <c r="J178" s="15">
        <f>1+I178</f>
        <v>1.0003475799844745</v>
      </c>
      <c r="K178">
        <f>C178-I178</f>
        <v>2.8892186097396799E-2</v>
      </c>
      <c r="L178" s="29">
        <f>K178^2</f>
        <v>8.3475841748660887E-4</v>
      </c>
      <c r="O178" s="7"/>
    </row>
    <row r="179" spans="1:15" ht="15.75" x14ac:dyDescent="0.25">
      <c r="A179" s="4">
        <v>41771</v>
      </c>
      <c r="B179">
        <v>9.18</v>
      </c>
      <c r="C179">
        <f>(B179-B178)/B178</f>
        <v>4.3181818181818064E-2</v>
      </c>
      <c r="D179">
        <v>1.1163000000000001</v>
      </c>
      <c r="E179">
        <v>2.6611000000000002</v>
      </c>
      <c r="F179">
        <v>9.7775999999999996</v>
      </c>
      <c r="G179">
        <f>F179+E179</f>
        <v>12.438700000000001</v>
      </c>
      <c r="H179">
        <f>E179+D179*(G179-E179)</f>
        <v>13.575834880000002</v>
      </c>
      <c r="I179" s="15">
        <f>(((H179/100)+1)^(1/365)-1)</f>
        <v>3.4882952973513959E-4</v>
      </c>
      <c r="J179" s="15">
        <f>1+I179</f>
        <v>1.0003488295297351</v>
      </c>
      <c r="K179">
        <f>C179-I179</f>
        <v>4.2832988652082925E-2</v>
      </c>
      <c r="L179" s="29">
        <f>K179^2</f>
        <v>1.8346649168694646E-3</v>
      </c>
      <c r="O179" s="7"/>
    </row>
    <row r="180" spans="1:15" ht="15.75" x14ac:dyDescent="0.25">
      <c r="A180" s="4">
        <v>41772</v>
      </c>
      <c r="B180">
        <v>9.09</v>
      </c>
      <c r="C180">
        <f>(B180-B179)/B179</f>
        <v>-9.8039215686274352E-3</v>
      </c>
      <c r="D180">
        <v>1.1164000000000001</v>
      </c>
      <c r="E180">
        <v>2.6089000000000002</v>
      </c>
      <c r="F180">
        <v>9.7623999999999995</v>
      </c>
      <c r="G180">
        <f>F180+E180</f>
        <v>12.3713</v>
      </c>
      <c r="H180">
        <f>E180+D180*(G180-E180)</f>
        <v>13.507643359999999</v>
      </c>
      <c r="I180" s="15">
        <f>(((H180/100)+1)^(1/365)-1)</f>
        <v>3.4718351738804998E-4</v>
      </c>
      <c r="J180" s="15">
        <f>1+I180</f>
        <v>1.000347183517388</v>
      </c>
      <c r="K180">
        <f>C180-I180</f>
        <v>-1.0151105086015485E-2</v>
      </c>
      <c r="L180" s="29">
        <f>K180^2</f>
        <v>1.0304493446732946E-4</v>
      </c>
      <c r="O180" s="7"/>
    </row>
    <row r="181" spans="1:15" ht="15.75" x14ac:dyDescent="0.25">
      <c r="A181" s="4">
        <v>41773</v>
      </c>
      <c r="B181">
        <v>8.61</v>
      </c>
      <c r="C181">
        <f>(B181-B180)/B180</f>
        <v>-5.2805280528052854E-2</v>
      </c>
      <c r="D181">
        <v>1.1248</v>
      </c>
      <c r="E181">
        <v>2.5427</v>
      </c>
      <c r="F181">
        <v>9.7862000000000009</v>
      </c>
      <c r="G181">
        <f>F181+E181</f>
        <v>12.328900000000001</v>
      </c>
      <c r="H181">
        <f>E181+D181*(G181-E181)</f>
        <v>13.550217760000001</v>
      </c>
      <c r="I181" s="15">
        <f>(((H181/100)+1)^(1/365)-1)</f>
        <v>3.4821129725681743E-4</v>
      </c>
      <c r="J181" s="15">
        <f>1+I181</f>
        <v>1.0003482112972568</v>
      </c>
      <c r="K181">
        <f>C181-I181</f>
        <v>-5.3153491825309672E-2</v>
      </c>
      <c r="L181" s="29">
        <f>K181^2</f>
        <v>2.8252936932232622E-3</v>
      </c>
      <c r="O181" s="7"/>
    </row>
    <row r="182" spans="1:15" ht="15.75" x14ac:dyDescent="0.25">
      <c r="A182" s="4">
        <v>41774</v>
      </c>
      <c r="B182">
        <v>8.3699999999999992</v>
      </c>
      <c r="C182">
        <f>(B182-B181)/B181</f>
        <v>-2.7874564459930341E-2</v>
      </c>
      <c r="D182">
        <v>1.1305000000000001</v>
      </c>
      <c r="E182">
        <v>2.4893000000000001</v>
      </c>
      <c r="F182">
        <v>9.8358000000000008</v>
      </c>
      <c r="G182">
        <f>F182+E182</f>
        <v>12.325100000000001</v>
      </c>
      <c r="H182">
        <f>E182+D182*(G182-E182)</f>
        <v>13.608671900000001</v>
      </c>
      <c r="I182" s="15">
        <f>(((H182/100)+1)^(1/365)-1)</f>
        <v>3.4962180081166139E-4</v>
      </c>
      <c r="J182" s="15">
        <f>1+I182</f>
        <v>1.0003496218008117</v>
      </c>
      <c r="K182">
        <f>C182-I182</f>
        <v>-2.8224186260742003E-2</v>
      </c>
      <c r="L182" s="29">
        <f>K182^2</f>
        <v>7.9660469008105764E-4</v>
      </c>
      <c r="O182" s="7"/>
    </row>
    <row r="183" spans="1:15" ht="15.75" x14ac:dyDescent="0.25">
      <c r="A183" s="4">
        <v>41775</v>
      </c>
      <c r="B183">
        <v>9.73</v>
      </c>
      <c r="C183">
        <f>(B183-B182)/B182</f>
        <v>0.16248506571087232</v>
      </c>
      <c r="D183">
        <v>1.1136999999999999</v>
      </c>
      <c r="E183">
        <v>2.5230999999999999</v>
      </c>
      <c r="F183">
        <v>9.8193999999999999</v>
      </c>
      <c r="G183">
        <f>F183+E183</f>
        <v>12.342499999999999</v>
      </c>
      <c r="H183">
        <f>E183+D183*(G183-E183)</f>
        <v>13.458965779999998</v>
      </c>
      <c r="I183" s="15">
        <f>(((H183/100)+1)^(1/365)-1)</f>
        <v>3.4600793073624736E-4</v>
      </c>
      <c r="J183" s="15">
        <f>1+I183</f>
        <v>1.0003460079307362</v>
      </c>
      <c r="K183">
        <f>C183-I183</f>
        <v>0.16213905778013607</v>
      </c>
      <c r="L183" s="29">
        <f>K183^2</f>
        <v>2.6289074057830302E-2</v>
      </c>
      <c r="O183" s="7"/>
    </row>
    <row r="184" spans="1:15" ht="15.75" x14ac:dyDescent="0.25">
      <c r="A184" s="4">
        <v>41778</v>
      </c>
      <c r="B184">
        <v>9.36</v>
      </c>
      <c r="C184">
        <f>(B184-B183)/B183</f>
        <v>-3.8026721479958989E-2</v>
      </c>
      <c r="D184">
        <v>1.1107</v>
      </c>
      <c r="E184">
        <v>2.5445000000000002</v>
      </c>
      <c r="F184">
        <v>9.8154000000000003</v>
      </c>
      <c r="G184">
        <f>F184+E184</f>
        <v>12.3599</v>
      </c>
      <c r="H184">
        <f>E184+D184*(G184-E184)</f>
        <v>13.446464779999999</v>
      </c>
      <c r="I184" s="15">
        <f>(((H184/100)+1)^(1/365)-1)</f>
        <v>3.4570594448268821E-4</v>
      </c>
      <c r="J184" s="15">
        <f>1+I184</f>
        <v>1.0003457059444827</v>
      </c>
      <c r="K184">
        <f>C184-I184</f>
        <v>-3.8372427424441677E-2</v>
      </c>
      <c r="L184" s="29">
        <f>K184^2</f>
        <v>1.4724431864440437E-3</v>
      </c>
      <c r="O184" s="7"/>
    </row>
    <row r="185" spans="1:15" ht="15.75" x14ac:dyDescent="0.25">
      <c r="A185" s="4">
        <v>41779</v>
      </c>
      <c r="B185">
        <v>8.93</v>
      </c>
      <c r="C185">
        <f>(B185-B184)/B184</f>
        <v>-4.5940170940170916E-2</v>
      </c>
      <c r="D185">
        <v>1.1200000000000001</v>
      </c>
      <c r="E185">
        <v>2.5106000000000002</v>
      </c>
      <c r="F185">
        <v>9.8427000000000007</v>
      </c>
      <c r="G185">
        <f>F185+E185</f>
        <v>12.353300000000001</v>
      </c>
      <c r="H185">
        <f>E185+D185*(G185-E185)</f>
        <v>13.534424000000001</v>
      </c>
      <c r="I185" s="15">
        <f>(((H185/100)+1)^(1/365)-1)</f>
        <v>3.4783006817717954E-4</v>
      </c>
      <c r="J185" s="15">
        <f>1+I185</f>
        <v>1.0003478300681772</v>
      </c>
      <c r="K185">
        <f>C185-I185</f>
        <v>-4.6288001008348095E-2</v>
      </c>
      <c r="L185" s="29">
        <f>K185^2</f>
        <v>2.1425790373488345E-3</v>
      </c>
      <c r="O185" s="7"/>
    </row>
    <row r="186" spans="1:15" ht="15.75" x14ac:dyDescent="0.25">
      <c r="A186" s="4">
        <v>41780</v>
      </c>
      <c r="B186">
        <v>8.6</v>
      </c>
      <c r="C186">
        <f>(B186-B185)/B185</f>
        <v>-3.6954087346024643E-2</v>
      </c>
      <c r="D186">
        <v>1.1086</v>
      </c>
      <c r="E186">
        <v>2.532</v>
      </c>
      <c r="F186">
        <v>9.8084000000000007</v>
      </c>
      <c r="G186">
        <f>F186+E186</f>
        <v>12.340400000000001</v>
      </c>
      <c r="H186">
        <f>E186+D186*(G186-E186)</f>
        <v>13.405592240000001</v>
      </c>
      <c r="I186" s="15">
        <f>(((H186/100)+1)^(1/365)-1)</f>
        <v>3.4471835617466695E-4</v>
      </c>
      <c r="J186" s="15">
        <f>1+I186</f>
        <v>1.0003447183561747</v>
      </c>
      <c r="K186">
        <f>C186-I186</f>
        <v>-3.729880570219931E-2</v>
      </c>
      <c r="L186" s="29">
        <f>K186^2</f>
        <v>1.3912009068104158E-3</v>
      </c>
      <c r="O186" s="7"/>
    </row>
    <row r="187" spans="1:15" ht="15.75" x14ac:dyDescent="0.25">
      <c r="A187" s="4">
        <v>41781</v>
      </c>
      <c r="B187">
        <v>8.8800000000000008</v>
      </c>
      <c r="C187">
        <f>(B187-B186)/B186</f>
        <v>3.2558139534883852E-2</v>
      </c>
      <c r="D187">
        <v>1.1104000000000001</v>
      </c>
      <c r="E187">
        <v>2.5499000000000001</v>
      </c>
      <c r="F187">
        <v>9.7951999999999995</v>
      </c>
      <c r="G187">
        <f>F187+E187</f>
        <v>12.345099999999999</v>
      </c>
      <c r="H187">
        <f>E187+D187*(G187-E187)</f>
        <v>13.426490079999997</v>
      </c>
      <c r="I187" s="15">
        <f>(((H187/100)+1)^(1/365)-1)</f>
        <v>3.4522334741615701E-4</v>
      </c>
      <c r="J187" s="15">
        <f>1+I187</f>
        <v>1.0003452233474162</v>
      </c>
      <c r="K187">
        <f>C187-I187</f>
        <v>3.2212916187467695E-2</v>
      </c>
      <c r="L187" s="29">
        <f>K187^2</f>
        <v>1.0376719693008182E-3</v>
      </c>
      <c r="O187" s="7"/>
    </row>
    <row r="188" spans="1:15" ht="15.75" x14ac:dyDescent="0.25">
      <c r="A188" s="4">
        <v>41782</v>
      </c>
      <c r="B188">
        <v>9.01</v>
      </c>
      <c r="C188">
        <f>(B188-B187)/B187</f>
        <v>1.4639639639639527E-2</v>
      </c>
      <c r="D188">
        <v>1.1109</v>
      </c>
      <c r="E188">
        <v>2.532</v>
      </c>
      <c r="F188">
        <v>9.7696000000000005</v>
      </c>
      <c r="G188">
        <f>F188+E188</f>
        <v>12.301600000000001</v>
      </c>
      <c r="H188">
        <f>E188+D188*(G188-E188)</f>
        <v>13.385048640000001</v>
      </c>
      <c r="I188" s="15">
        <f>(((H188/100)+1)^(1/365)-1)</f>
        <v>3.4422183459303923E-4</v>
      </c>
      <c r="J188" s="15">
        <f>1+I188</f>
        <v>1.000344221834593</v>
      </c>
      <c r="K188">
        <f>C188-I188</f>
        <v>1.4295417805046487E-2</v>
      </c>
      <c r="L188" s="29">
        <f>K188^2</f>
        <v>2.0435897022084014E-4</v>
      </c>
      <c r="O188" s="7"/>
    </row>
    <row r="189" spans="1:15" ht="15.75" x14ac:dyDescent="0.25">
      <c r="A189" s="4">
        <v>41786</v>
      </c>
      <c r="B189">
        <v>8.85</v>
      </c>
      <c r="C189">
        <f>(B189-B188)/B188</f>
        <v>-1.7758046614872382E-2</v>
      </c>
      <c r="D189">
        <v>1.1147</v>
      </c>
      <c r="E189">
        <v>2.5141999999999998</v>
      </c>
      <c r="F189">
        <v>9.7307000000000006</v>
      </c>
      <c r="G189">
        <f>F189+E189</f>
        <v>12.244900000000001</v>
      </c>
      <c r="H189">
        <f>E189+D189*(G189-E189)</f>
        <v>13.361011290000004</v>
      </c>
      <c r="I189" s="15">
        <f>(((H189/100)+1)^(1/365)-1)</f>
        <v>3.4364075809234507E-4</v>
      </c>
      <c r="J189" s="15">
        <f>1+I189</f>
        <v>1.0003436407580923</v>
      </c>
      <c r="K189">
        <f>C189-I189</f>
        <v>-1.8101687372964727E-2</v>
      </c>
      <c r="L189" s="29">
        <f>K189^2</f>
        <v>3.2767108574855065E-4</v>
      </c>
      <c r="O189" s="7"/>
    </row>
    <row r="190" spans="1:15" ht="15.75" x14ac:dyDescent="0.25">
      <c r="A190" s="4">
        <v>41787</v>
      </c>
      <c r="B190">
        <v>8.7799999999999994</v>
      </c>
      <c r="C190">
        <f>(B190-B189)/B189</f>
        <v>-7.9096045197740439E-3</v>
      </c>
      <c r="D190">
        <v>1.115</v>
      </c>
      <c r="E190">
        <v>2.4430999999999998</v>
      </c>
      <c r="F190">
        <v>9.7265999999999995</v>
      </c>
      <c r="G190">
        <f>F190+E190</f>
        <v>12.169699999999999</v>
      </c>
      <c r="H190">
        <f>E190+D190*(G190-E190)</f>
        <v>13.288258999999998</v>
      </c>
      <c r="I190" s="15">
        <f>(((H190/100)+1)^(1/365)-1)</f>
        <v>3.4188130244827697E-4</v>
      </c>
      <c r="J190" s="15">
        <f>1+I190</f>
        <v>1.0003418813024483</v>
      </c>
      <c r="K190">
        <f>C190-I190</f>
        <v>-8.2514858222223209E-3</v>
      </c>
      <c r="L190" s="29">
        <f>K190^2</f>
        <v>6.808701827433597E-5</v>
      </c>
      <c r="O190" s="7"/>
    </row>
    <row r="191" spans="1:15" ht="15.75" x14ac:dyDescent="0.25">
      <c r="A191" s="4">
        <v>41788</v>
      </c>
      <c r="B191">
        <v>9.0299999999999994</v>
      </c>
      <c r="C191">
        <f>(B191-B190)/B190</f>
        <v>2.8473804100227793E-2</v>
      </c>
      <c r="D191">
        <v>1.119</v>
      </c>
      <c r="E191">
        <v>2.4643999999999999</v>
      </c>
      <c r="F191">
        <v>9.6989000000000001</v>
      </c>
      <c r="G191">
        <f>F191+E191</f>
        <v>12.1633</v>
      </c>
      <c r="H191">
        <f>E191+D191*(G191-E191)</f>
        <v>13.3174691</v>
      </c>
      <c r="I191" s="15">
        <f>(((H191/100)+1)^(1/365)-1)</f>
        <v>3.4258786057983492E-4</v>
      </c>
      <c r="J191" s="15">
        <f>1+I191</f>
        <v>1.0003425878605798</v>
      </c>
      <c r="K191">
        <f>C191-I191</f>
        <v>2.8131216239647958E-2</v>
      </c>
      <c r="L191" s="29">
        <f>K191^2</f>
        <v>7.9136532712183302E-4</v>
      </c>
      <c r="O191" s="7"/>
    </row>
    <row r="192" spans="1:15" ht="15.75" x14ac:dyDescent="0.25">
      <c r="A192" s="4">
        <v>41789</v>
      </c>
      <c r="B192">
        <v>8.99</v>
      </c>
      <c r="C192">
        <f>(B192-B191)/B191</f>
        <v>-4.4296788482834056E-3</v>
      </c>
      <c r="D192">
        <v>1.1096999999999999</v>
      </c>
      <c r="E192">
        <v>2.4759000000000002</v>
      </c>
      <c r="F192">
        <v>9.6737000000000002</v>
      </c>
      <c r="G192">
        <f>F192+E192</f>
        <v>12.1496</v>
      </c>
      <c r="H192">
        <f>E192+D192*(G192-E192)</f>
        <v>13.210804889999999</v>
      </c>
      <c r="I192" s="15">
        <f>(((H192/100)+1)^(1/365)-1)</f>
        <v>3.4000689824464914E-4</v>
      </c>
      <c r="J192" s="15">
        <f>1+I192</f>
        <v>1.0003400068982446</v>
      </c>
      <c r="K192">
        <f>C192-I192</f>
        <v>-4.7696857465280547E-3</v>
      </c>
      <c r="L192" s="29">
        <f>K192^2</f>
        <v>2.2749902120632887E-5</v>
      </c>
      <c r="O192" s="7"/>
    </row>
    <row r="193" spans="1:15" ht="15.75" x14ac:dyDescent="0.25">
      <c r="A193" s="4">
        <v>41792</v>
      </c>
      <c r="B193">
        <v>8.68</v>
      </c>
      <c r="C193">
        <f>(B193-B192)/B192</f>
        <v>-3.448275862068971E-2</v>
      </c>
      <c r="D193">
        <v>1.1198999999999999</v>
      </c>
      <c r="E193">
        <v>2.5266999999999999</v>
      </c>
      <c r="F193">
        <v>9.6737000000000002</v>
      </c>
      <c r="G193">
        <f>F193+E193</f>
        <v>12.2004</v>
      </c>
      <c r="H193">
        <f>E193+D193*(G193-E193)</f>
        <v>13.36027663</v>
      </c>
      <c r="I193" s="15">
        <f>(((H193/100)+1)^(1/365)-1)</f>
        <v>3.43622996559656E-4</v>
      </c>
      <c r="J193" s="15">
        <f>1+I193</f>
        <v>1.0003436229965597</v>
      </c>
      <c r="K193">
        <f>C193-I193</f>
        <v>-3.4826381617249366E-2</v>
      </c>
      <c r="L193" s="29">
        <f>K193^2</f>
        <v>1.2128768565502846E-3</v>
      </c>
      <c r="O193" s="7"/>
    </row>
    <row r="194" spans="1:15" ht="15.75" x14ac:dyDescent="0.25">
      <c r="A194" s="4">
        <v>41793</v>
      </c>
      <c r="B194">
        <v>8.59</v>
      </c>
      <c r="C194">
        <f>(B194-B193)/B193</f>
        <v>-1.0368663594470031E-2</v>
      </c>
      <c r="D194">
        <v>1.1203000000000001</v>
      </c>
      <c r="E194">
        <v>2.5985</v>
      </c>
      <c r="F194">
        <v>9.6820000000000004</v>
      </c>
      <c r="G194">
        <f>F194+E194</f>
        <v>12.2805</v>
      </c>
      <c r="H194">
        <f>E194+D194*(G194-E194)</f>
        <v>13.445244600000001</v>
      </c>
      <c r="I194" s="15">
        <f>(((H194/100)+1)^(1/365)-1)</f>
        <v>3.456764668561263E-4</v>
      </c>
      <c r="J194" s="15">
        <f>1+I194</f>
        <v>1.0003456764668561</v>
      </c>
      <c r="K194">
        <f>C194-I194</f>
        <v>-1.0714340061326157E-2</v>
      </c>
      <c r="L194" s="29">
        <f>K194^2</f>
        <v>1.147970829497386E-4</v>
      </c>
      <c r="O194" s="7"/>
    </row>
    <row r="195" spans="1:15" ht="15.75" x14ac:dyDescent="0.25">
      <c r="A195" s="4">
        <v>41794</v>
      </c>
      <c r="B195">
        <v>8.4600000000000009</v>
      </c>
      <c r="C195">
        <f>(B195-B194)/B194</f>
        <v>-1.513387660069837E-2</v>
      </c>
      <c r="D195">
        <v>1.1196999999999999</v>
      </c>
      <c r="E195">
        <v>2.6021000000000001</v>
      </c>
      <c r="F195">
        <v>10.169700000000001</v>
      </c>
      <c r="G195">
        <f>F195+E195</f>
        <v>12.771800000000001</v>
      </c>
      <c r="H195">
        <f>E195+D195*(G195-E195)</f>
        <v>13.98911309</v>
      </c>
      <c r="I195" s="15">
        <f>(((H195/100)+1)^(1/365)-1)</f>
        <v>3.5878423434532181E-4</v>
      </c>
      <c r="J195" s="15">
        <f>1+I195</f>
        <v>1.0003587842343453</v>
      </c>
      <c r="K195">
        <f>C195-I195</f>
        <v>-1.5492660835043692E-2</v>
      </c>
      <c r="L195" s="29">
        <f>K195^2</f>
        <v>2.4002253974969671E-4</v>
      </c>
      <c r="O195" s="7"/>
    </row>
    <row r="196" spans="1:15" ht="15.75" x14ac:dyDescent="0.25">
      <c r="A196" s="4">
        <v>41795</v>
      </c>
      <c r="B196">
        <v>8.5299999999999994</v>
      </c>
      <c r="C196">
        <f>(B196-B195)/B195</f>
        <v>8.2742316784868205E-3</v>
      </c>
      <c r="D196">
        <v>1.1280999999999999</v>
      </c>
      <c r="E196">
        <v>2.5823999999999998</v>
      </c>
      <c r="F196">
        <v>10.363899999999999</v>
      </c>
      <c r="G196">
        <f>F196+E196</f>
        <v>12.946299999999999</v>
      </c>
      <c r="H196">
        <f>E196+D196*(G196-E196)</f>
        <v>14.273915589999998</v>
      </c>
      <c r="I196" s="15">
        <f>(((H196/100)+1)^(1/365)-1)</f>
        <v>3.6562339574741642E-4</v>
      </c>
      <c r="J196" s="15">
        <f>1+I196</f>
        <v>1.0003656233957474</v>
      </c>
      <c r="K196">
        <f>C196-I196</f>
        <v>7.9086082827394041E-3</v>
      </c>
      <c r="L196" s="29">
        <f>K196^2</f>
        <v>6.25460849698143E-5</v>
      </c>
      <c r="O196" s="7"/>
    </row>
    <row r="197" spans="1:15" ht="15.75" x14ac:dyDescent="0.25">
      <c r="A197" s="4">
        <v>41796</v>
      </c>
      <c r="B197">
        <v>8.6300000000000008</v>
      </c>
      <c r="C197">
        <f>(B197-B196)/B196</f>
        <v>1.1723329425557026E-2</v>
      </c>
      <c r="D197">
        <v>1.1282000000000001</v>
      </c>
      <c r="E197">
        <v>2.5869</v>
      </c>
      <c r="F197">
        <v>9.8857999999999997</v>
      </c>
      <c r="G197">
        <f>F197+E197</f>
        <v>12.4727</v>
      </c>
      <c r="H197">
        <f>E197+D197*(G197-E197)</f>
        <v>13.740059560000001</v>
      </c>
      <c r="I197" s="15">
        <f>(((H197/100)+1)^(1/365)-1)</f>
        <v>3.5278955681117274E-4</v>
      </c>
      <c r="J197" s="15">
        <f>1+I197</f>
        <v>1.0003527895568112</v>
      </c>
      <c r="K197">
        <f>C197-I197</f>
        <v>1.1370539868745854E-2</v>
      </c>
      <c r="L197" s="29">
        <f>K197^2</f>
        <v>1.2928917690673897E-4</v>
      </c>
      <c r="O197" s="7"/>
    </row>
    <row r="198" spans="1:15" ht="15.75" x14ac:dyDescent="0.25">
      <c r="A198" s="4">
        <v>41799</v>
      </c>
      <c r="B198">
        <v>8.66</v>
      </c>
      <c r="C198">
        <f>(B198-B197)/B197</f>
        <v>3.4762456546928574E-3</v>
      </c>
      <c r="D198">
        <v>1.1088</v>
      </c>
      <c r="E198">
        <v>2.6032000000000002</v>
      </c>
      <c r="F198">
        <v>9.6557999999999993</v>
      </c>
      <c r="G198">
        <f>F198+E198</f>
        <v>12.259</v>
      </c>
      <c r="H198">
        <f>E198+D198*(G198-E198)</f>
        <v>13.309551039999999</v>
      </c>
      <c r="I198" s="15">
        <f>(((H198/100)+1)^(1/365)-1)</f>
        <v>3.4239634992183632E-4</v>
      </c>
      <c r="J198" s="15">
        <f>1+I198</f>
        <v>1.0003423963499218</v>
      </c>
      <c r="K198">
        <f>C198-I198</f>
        <v>3.1338493047710211E-3</v>
      </c>
      <c r="L198" s="29">
        <f>K198^2</f>
        <v>9.8210114650138118E-6</v>
      </c>
      <c r="O198" s="7"/>
    </row>
    <row r="199" spans="1:15" ht="15.75" x14ac:dyDescent="0.25">
      <c r="A199" s="4">
        <v>41800</v>
      </c>
      <c r="B199">
        <v>8.8699999999999992</v>
      </c>
      <c r="C199">
        <f>(B199-B198)/B198</f>
        <v>2.4249422632794351E-2</v>
      </c>
      <c r="D199">
        <v>1.1076999999999999</v>
      </c>
      <c r="E199">
        <v>2.6438999999999999</v>
      </c>
      <c r="F199">
        <v>9.6278000000000006</v>
      </c>
      <c r="G199">
        <f>F199+E199</f>
        <v>12.271700000000001</v>
      </c>
      <c r="H199">
        <f>E199+D199*(G199-E199)</f>
        <v>13.30861406</v>
      </c>
      <c r="I199" s="15">
        <f>(((H199/100)+1)^(1/365)-1)</f>
        <v>3.4237368671297119E-4</v>
      </c>
      <c r="J199" s="15">
        <f>1+I199</f>
        <v>1.000342373686713</v>
      </c>
      <c r="K199">
        <f>C199-I199</f>
        <v>2.390704894608138E-2</v>
      </c>
      <c r="L199" s="29">
        <f>K199^2</f>
        <v>5.7154698931033085E-4</v>
      </c>
      <c r="O199" s="7"/>
    </row>
    <row r="200" spans="1:15" ht="15.75" x14ac:dyDescent="0.25">
      <c r="A200" s="4">
        <v>41801</v>
      </c>
      <c r="B200">
        <v>8.69</v>
      </c>
      <c r="C200">
        <f>(B200-B199)/B199</f>
        <v>-2.0293122886133004E-2</v>
      </c>
      <c r="D200">
        <v>1.1100000000000001</v>
      </c>
      <c r="E200">
        <v>2.6394000000000002</v>
      </c>
      <c r="F200">
        <v>9.6488999999999994</v>
      </c>
      <c r="G200">
        <f>F200+E200</f>
        <v>12.2883</v>
      </c>
      <c r="H200">
        <f>E200+D200*(G200-E200)</f>
        <v>13.349679</v>
      </c>
      <c r="I200" s="15">
        <f>(((H200/100)+1)^(1/365)-1)</f>
        <v>3.4336676982338332E-4</v>
      </c>
      <c r="J200" s="15">
        <f>1+I200</f>
        <v>1.0003433667698234</v>
      </c>
      <c r="K200">
        <f>C200-I200</f>
        <v>-2.0636489655956387E-2</v>
      </c>
      <c r="L200" s="29">
        <f>K200^2</f>
        <v>4.25864705320395E-4</v>
      </c>
      <c r="O200" s="7"/>
    </row>
    <row r="201" spans="1:15" ht="15.75" x14ac:dyDescent="0.25">
      <c r="A201" s="4">
        <v>41802</v>
      </c>
      <c r="B201">
        <v>8.4600000000000009</v>
      </c>
      <c r="C201">
        <f>(B201-B200)/B200</f>
        <v>-2.64672036823934E-2</v>
      </c>
      <c r="D201">
        <v>1.1163000000000001</v>
      </c>
      <c r="E201">
        <v>2.5951</v>
      </c>
      <c r="F201">
        <v>9.6815999999999995</v>
      </c>
      <c r="G201">
        <f>F201+E201</f>
        <v>12.2767</v>
      </c>
      <c r="H201">
        <f>E201+D201*(G201-E201)</f>
        <v>13.40267008</v>
      </c>
      <c r="I201" s="15">
        <f>(((H201/100)+1)^(1/365)-1)</f>
        <v>3.446477354906996E-4</v>
      </c>
      <c r="J201" s="15">
        <f>1+I201</f>
        <v>1.0003446477354907</v>
      </c>
      <c r="K201">
        <f>C201-I201</f>
        <v>-2.68118514178841E-2</v>
      </c>
      <c r="L201" s="29">
        <f>K201^2</f>
        <v>7.1887537645469359E-4</v>
      </c>
      <c r="O201" s="7"/>
    </row>
    <row r="202" spans="1:15" ht="15.75" x14ac:dyDescent="0.25">
      <c r="A202" s="4">
        <v>41803</v>
      </c>
      <c r="B202">
        <v>8.61</v>
      </c>
      <c r="C202">
        <f>(B202-B201)/B201</f>
        <v>1.7730496453900541E-2</v>
      </c>
      <c r="D202">
        <v>1.1151</v>
      </c>
      <c r="E202">
        <v>2.6032999999999999</v>
      </c>
      <c r="F202">
        <v>9.6720000000000006</v>
      </c>
      <c r="G202">
        <f>F202+E202</f>
        <v>12.275300000000001</v>
      </c>
      <c r="H202">
        <f>E202+D202*(G202-E202)</f>
        <v>13.388547200000001</v>
      </c>
      <c r="I202" s="15">
        <f>(((H202/100)+1)^(1/365)-1)</f>
        <v>3.4430639819182929E-4</v>
      </c>
      <c r="J202" s="15">
        <f>1+I202</f>
        <v>1.0003443063981918</v>
      </c>
      <c r="K202">
        <f>C202-I202</f>
        <v>1.7386190055708711E-2</v>
      </c>
      <c r="L202" s="29">
        <f>K202^2</f>
        <v>3.0227960465322449E-4</v>
      </c>
      <c r="O202" s="7"/>
    </row>
    <row r="203" spans="1:15" ht="15.75" x14ac:dyDescent="0.25">
      <c r="A203" s="4">
        <v>41806</v>
      </c>
      <c r="B203">
        <v>8.64</v>
      </c>
      <c r="C203">
        <f>(B203-B202)/B202</f>
        <v>3.4843205574914215E-3</v>
      </c>
      <c r="D203">
        <v>1.1047</v>
      </c>
      <c r="E203">
        <v>2.597</v>
      </c>
      <c r="F203">
        <v>9.6561000000000003</v>
      </c>
      <c r="G203">
        <f>F203+E203</f>
        <v>12.2531</v>
      </c>
      <c r="H203">
        <f>E203+D203*(G203-E203)</f>
        <v>13.264093669999999</v>
      </c>
      <c r="I203" s="15">
        <f>(((H203/100)+1)^(1/365)-1)</f>
        <v>3.4129663406234911E-4</v>
      </c>
      <c r="J203" s="15">
        <f>1+I203</f>
        <v>1.0003412966340623</v>
      </c>
      <c r="K203">
        <f>C203-I203</f>
        <v>3.1430239234290724E-3</v>
      </c>
      <c r="L203" s="29">
        <f>K203^2</f>
        <v>9.8785993832474799E-6</v>
      </c>
      <c r="O203" s="7"/>
    </row>
    <row r="204" spans="1:15" ht="15.75" x14ac:dyDescent="0.25">
      <c r="A204" s="4">
        <v>41807</v>
      </c>
      <c r="B204">
        <v>8.8800000000000008</v>
      </c>
      <c r="C204">
        <f>(B204-B203)/B203</f>
        <v>2.7777777777777801E-2</v>
      </c>
      <c r="D204">
        <v>1.1061000000000001</v>
      </c>
      <c r="E204">
        <v>2.6522999999999999</v>
      </c>
      <c r="F204">
        <v>9.6514000000000006</v>
      </c>
      <c r="G204">
        <f>F204+E204</f>
        <v>12.303700000000001</v>
      </c>
      <c r="H204">
        <f>E204+D204*(G204-E204)</f>
        <v>13.327713540000001</v>
      </c>
      <c r="I204" s="15">
        <f>(((H204/100)+1)^(1/365)-1)</f>
        <v>3.4283561857284539E-4</v>
      </c>
      <c r="J204" s="15">
        <f>1+I204</f>
        <v>1.0003428356185728</v>
      </c>
      <c r="K204">
        <f>C204-I204</f>
        <v>2.7434942159204955E-2</v>
      </c>
      <c r="L204" s="29">
        <f>K204^2</f>
        <v>7.526760512789214E-4</v>
      </c>
      <c r="O204" s="7"/>
    </row>
    <row r="205" spans="1:15" ht="15.75" x14ac:dyDescent="0.25">
      <c r="A205" s="4">
        <v>41808</v>
      </c>
      <c r="B205">
        <v>9.0299999999999994</v>
      </c>
      <c r="C205">
        <f>(B205-B204)/B204</f>
        <v>1.689189189189173E-2</v>
      </c>
      <c r="D205">
        <v>1.1089</v>
      </c>
      <c r="E205">
        <v>2.5844</v>
      </c>
      <c r="F205">
        <v>9.6126000000000005</v>
      </c>
      <c r="G205">
        <f>F205+E205</f>
        <v>12.197000000000001</v>
      </c>
      <c r="H205">
        <f>E205+D205*(G205-E205)</f>
        <v>13.243812140000001</v>
      </c>
      <c r="I205" s="15">
        <f>(((H205/100)+1)^(1/365)-1)</f>
        <v>3.4080583630102801E-4</v>
      </c>
      <c r="J205" s="15">
        <f>1+I205</f>
        <v>1.000340805836301</v>
      </c>
      <c r="K205">
        <f>C205-I205</f>
        <v>1.6551086055590702E-2</v>
      </c>
      <c r="L205" s="29">
        <f>K205^2</f>
        <v>2.73938449619569E-4</v>
      </c>
      <c r="O205" s="7"/>
    </row>
    <row r="206" spans="1:15" ht="15.75" x14ac:dyDescent="0.25">
      <c r="A206" s="4">
        <v>41809</v>
      </c>
      <c r="B206">
        <v>9.0299999999999994</v>
      </c>
      <c r="C206">
        <f>(B206-B205)/B205</f>
        <v>0</v>
      </c>
      <c r="D206">
        <v>1.1412</v>
      </c>
      <c r="E206">
        <v>2.6206</v>
      </c>
      <c r="F206">
        <v>9.6036999999999999</v>
      </c>
      <c r="G206">
        <f>F206+E206</f>
        <v>12.224299999999999</v>
      </c>
      <c r="H206">
        <f>E206+D206*(G206-E206)</f>
        <v>13.580342439999999</v>
      </c>
      <c r="I206" s="15">
        <f>(((H206/100)+1)^(1/365)-1)</f>
        <v>3.4893829884841132E-4</v>
      </c>
      <c r="J206" s="15">
        <f>1+I206</f>
        <v>1.0003489382988484</v>
      </c>
      <c r="K206">
        <f>C206-I206</f>
        <v>-3.4893829884841132E-4</v>
      </c>
      <c r="L206" s="29">
        <f>K206^2</f>
        <v>1.2175793640322321E-7</v>
      </c>
      <c r="O206" s="7"/>
    </row>
    <row r="207" spans="1:15" ht="15.75" x14ac:dyDescent="0.25">
      <c r="A207" s="4">
        <v>41810</v>
      </c>
      <c r="B207">
        <v>9</v>
      </c>
      <c r="C207">
        <f>(B207-B206)/B206</f>
        <v>-3.322259136212554E-3</v>
      </c>
      <c r="D207">
        <v>1.1466000000000001</v>
      </c>
      <c r="E207">
        <v>2.6052</v>
      </c>
      <c r="F207">
        <v>9.5801999999999996</v>
      </c>
      <c r="G207">
        <f>F207+E207</f>
        <v>12.1854</v>
      </c>
      <c r="H207">
        <f>E207+D207*(G207-E207)</f>
        <v>13.58985732</v>
      </c>
      <c r="I207" s="15">
        <f>(((H207/100)+1)^(1/365)-1)</f>
        <v>3.4916788233774199E-4</v>
      </c>
      <c r="J207" s="15">
        <f>1+I207</f>
        <v>1.0003491678823377</v>
      </c>
      <c r="K207">
        <f>C207-I207</f>
        <v>-3.671427018550296E-3</v>
      </c>
      <c r="L207" s="29">
        <f>K207^2</f>
        <v>1.3479376352541116E-5</v>
      </c>
      <c r="O207" s="7"/>
    </row>
    <row r="208" spans="1:15" ht="15.75" x14ac:dyDescent="0.25">
      <c r="A208" s="4">
        <v>41813</v>
      </c>
      <c r="B208">
        <v>8.69</v>
      </c>
      <c r="C208">
        <f>(B208-B207)/B207</f>
        <v>-3.44444444444445E-2</v>
      </c>
      <c r="D208">
        <v>1.135</v>
      </c>
      <c r="E208">
        <v>2.6261000000000001</v>
      </c>
      <c r="F208">
        <v>9.5821000000000005</v>
      </c>
      <c r="G208">
        <f>F208+E208</f>
        <v>12.208200000000001</v>
      </c>
      <c r="H208">
        <f>E208+D208*(G208-E208)</f>
        <v>13.501783500000002</v>
      </c>
      <c r="I208" s="15">
        <f>(((H208/100)+1)^(1/365)-1)</f>
        <v>3.4704202561064434E-4</v>
      </c>
      <c r="J208" s="15">
        <f>1+I208</f>
        <v>1.0003470420256106</v>
      </c>
      <c r="K208">
        <f>C208-I208</f>
        <v>-3.4791486470055144E-2</v>
      </c>
      <c r="L208" s="29">
        <f>K208^2</f>
        <v>1.2104475307960301E-3</v>
      </c>
      <c r="O208" s="7"/>
    </row>
    <row r="209" spans="1:15" ht="15.75" x14ac:dyDescent="0.25">
      <c r="A209" s="4">
        <v>41814</v>
      </c>
      <c r="B209">
        <v>8.5500000000000007</v>
      </c>
      <c r="C209">
        <f>(B209-B208)/B208</f>
        <v>-1.6110471806674201E-2</v>
      </c>
      <c r="D209">
        <v>1.1369</v>
      </c>
      <c r="E209">
        <v>2.5781000000000001</v>
      </c>
      <c r="F209">
        <v>9.6307000000000009</v>
      </c>
      <c r="G209">
        <f>F209+E209</f>
        <v>12.2088</v>
      </c>
      <c r="H209">
        <f>E209+D209*(G209-E209)</f>
        <v>13.527242830000002</v>
      </c>
      <c r="I209" s="15">
        <f>(((H209/100)+1)^(1/365)-1)</f>
        <v>3.4765671192316105E-4</v>
      </c>
      <c r="J209" s="15">
        <f>1+I209</f>
        <v>1.0003476567119232</v>
      </c>
      <c r="K209">
        <f>C209-I209</f>
        <v>-1.6458128518597362E-2</v>
      </c>
      <c r="L209" s="29">
        <f>K209^2</f>
        <v>2.708699943346678E-4</v>
      </c>
      <c r="O209" s="7"/>
    </row>
    <row r="210" spans="1:15" ht="15.75" x14ac:dyDescent="0.25">
      <c r="A210" s="4">
        <v>41815</v>
      </c>
      <c r="B210">
        <v>8.5500000000000007</v>
      </c>
      <c r="C210">
        <f>(B210-B209)/B209</f>
        <v>0</v>
      </c>
      <c r="D210">
        <v>1.1363000000000001</v>
      </c>
      <c r="E210">
        <v>2.5592000000000001</v>
      </c>
      <c r="F210">
        <v>9.6000999999999994</v>
      </c>
      <c r="G210">
        <f>F210+E210</f>
        <v>12.1593</v>
      </c>
      <c r="H210">
        <f>E210+D210*(G210-E210)</f>
        <v>13.467793630000001</v>
      </c>
      <c r="I210" s="15">
        <f>(((H210/100)+1)^(1/365)-1)</f>
        <v>3.4622116483506993E-4</v>
      </c>
      <c r="J210" s="15">
        <f>1+I210</f>
        <v>1.0003462211648351</v>
      </c>
      <c r="K210">
        <f>C210-I210</f>
        <v>-3.4622116483506993E-4</v>
      </c>
      <c r="L210" s="29">
        <f>K210^2</f>
        <v>1.1986909497975266E-7</v>
      </c>
      <c r="O210" s="7"/>
    </row>
    <row r="211" spans="1:15" ht="15.75" x14ac:dyDescent="0.25">
      <c r="A211" s="4">
        <v>41816</v>
      </c>
      <c r="B211">
        <v>8.74</v>
      </c>
      <c r="C211">
        <f>(B211-B210)/B210</f>
        <v>2.2222222222222161E-2</v>
      </c>
      <c r="D211">
        <v>1.1332</v>
      </c>
      <c r="E211">
        <v>2.5286</v>
      </c>
      <c r="F211">
        <v>9.5978999999999992</v>
      </c>
      <c r="G211">
        <f>F211+E211</f>
        <v>12.1265</v>
      </c>
      <c r="H211">
        <f>E211+D211*(G211-E211)</f>
        <v>13.404940279999998</v>
      </c>
      <c r="I211" s="15">
        <f>(((H211/100)+1)^(1/365)-1)</f>
        <v>3.4470260022656518E-4</v>
      </c>
      <c r="J211" s="15">
        <f>1+I211</f>
        <v>1.0003447026002266</v>
      </c>
      <c r="K211">
        <f>C211-I211</f>
        <v>2.1877519621995595E-2</v>
      </c>
      <c r="L211" s="29">
        <f>K211^2</f>
        <v>4.7862586481080228E-4</v>
      </c>
      <c r="O211" s="7"/>
    </row>
    <row r="212" spans="1:15" ht="15.75" x14ac:dyDescent="0.25">
      <c r="A212" s="4">
        <v>41817</v>
      </c>
      <c r="B212">
        <v>8.9499999999999993</v>
      </c>
      <c r="C212">
        <f>(B212-B211)/B211</f>
        <v>2.4027459954233304E-2</v>
      </c>
      <c r="D212">
        <v>1.1377999999999999</v>
      </c>
      <c r="E212">
        <v>2.5339999999999998</v>
      </c>
      <c r="F212">
        <v>9.5862999999999996</v>
      </c>
      <c r="G212">
        <f>F212+E212</f>
        <v>12.1203</v>
      </c>
      <c r="H212">
        <f>E212+D212*(G212-E212)</f>
        <v>13.441292140000002</v>
      </c>
      <c r="I212" s="15">
        <f>(((H212/100)+1)^(1/365)-1)</f>
        <v>3.4558097947812172E-4</v>
      </c>
      <c r="J212" s="15">
        <f>1+I212</f>
        <v>1.0003455809794781</v>
      </c>
      <c r="K212">
        <f>C212-I212</f>
        <v>2.3681878974755183E-2</v>
      </c>
      <c r="L212" s="29">
        <f>K212^2</f>
        <v>5.6083139177495159E-4</v>
      </c>
      <c r="O212" s="7"/>
    </row>
    <row r="213" spans="1:15" ht="15.75" x14ac:dyDescent="0.25">
      <c r="A213" s="4">
        <v>41820</v>
      </c>
      <c r="B213">
        <v>9.0500000000000007</v>
      </c>
      <c r="C213">
        <f>(B213-B212)/B212</f>
        <v>1.1173184357542059E-2</v>
      </c>
      <c r="D213">
        <v>1.1315</v>
      </c>
      <c r="E213">
        <v>2.5304000000000002</v>
      </c>
      <c r="F213">
        <v>9.5753000000000004</v>
      </c>
      <c r="G213">
        <f>F213+E213</f>
        <v>12.105700000000001</v>
      </c>
      <c r="H213">
        <f>E213+D213*(G213-E213)</f>
        <v>13.36485195</v>
      </c>
      <c r="I213" s="15">
        <f>(((H213/100)+1)^(1/365)-1)</f>
        <v>3.4373361007133951E-4</v>
      </c>
      <c r="J213" s="15">
        <f>1+I213</f>
        <v>1.0003437336100713</v>
      </c>
      <c r="K213">
        <f>C213-I213</f>
        <v>1.082945074747072E-2</v>
      </c>
      <c r="L213" s="29">
        <f>K213^2</f>
        <v>1.1727700349189413E-4</v>
      </c>
      <c r="O213" s="7"/>
    </row>
    <row r="214" spans="1:15" ht="15.75" x14ac:dyDescent="0.25">
      <c r="A214" s="4">
        <v>41821</v>
      </c>
      <c r="B214">
        <v>9.07</v>
      </c>
      <c r="C214">
        <f>(B214-B213)/B213</f>
        <v>2.2099447513811684E-3</v>
      </c>
      <c r="D214">
        <v>1.1307</v>
      </c>
      <c r="E214">
        <v>2.5647000000000002</v>
      </c>
      <c r="F214">
        <v>9.5556999999999999</v>
      </c>
      <c r="G214">
        <f>F214+E214</f>
        <v>12.1204</v>
      </c>
      <c r="H214">
        <f>E214+D214*(G214-E214)</f>
        <v>13.369329990000001</v>
      </c>
      <c r="I214" s="15">
        <f>(((H214/100)+1)^(1/365)-1)</f>
        <v>3.4384186741864831E-4</v>
      </c>
      <c r="J214" s="15">
        <f>1+I214</f>
        <v>1.0003438418674186</v>
      </c>
      <c r="K214">
        <f>C214-I214</f>
        <v>1.8661028839625201E-3</v>
      </c>
      <c r="L214" s="29">
        <f>K214^2</f>
        <v>3.4823399735332345E-6</v>
      </c>
      <c r="O214" s="7"/>
    </row>
    <row r="215" spans="1:15" ht="15.75" x14ac:dyDescent="0.25">
      <c r="A215" s="4">
        <v>41822</v>
      </c>
      <c r="B215">
        <v>9.36</v>
      </c>
      <c r="C215">
        <f>(B215-B214)/B214</f>
        <v>3.1973539140021955E-2</v>
      </c>
      <c r="D215">
        <v>1.1306</v>
      </c>
      <c r="E215">
        <v>2.6263999999999998</v>
      </c>
      <c r="F215">
        <v>9.5658999999999992</v>
      </c>
      <c r="G215">
        <f>F215+E215</f>
        <v>12.192299999999999</v>
      </c>
      <c r="H215">
        <f>E215+D215*(G215-E215)</f>
        <v>13.44160654</v>
      </c>
      <c r="I215" s="15">
        <f>(((H215/100)+1)^(1/365)-1)</f>
        <v>3.4558857518107722E-4</v>
      </c>
      <c r="J215" s="15">
        <f>1+I215</f>
        <v>1.0003455885751811</v>
      </c>
      <c r="K215">
        <f>C215-I215</f>
        <v>3.1627950564840877E-2</v>
      </c>
      <c r="L215" s="29">
        <f>K215^2</f>
        <v>1.0003272569320183E-3</v>
      </c>
      <c r="O215" s="7"/>
    </row>
    <row r="216" spans="1:15" ht="15.75" x14ac:dyDescent="0.25">
      <c r="A216" s="4">
        <v>41823</v>
      </c>
      <c r="B216">
        <v>9.25</v>
      </c>
      <c r="C216">
        <f>(B216-B215)/B215</f>
        <v>-1.1752136752136691E-2</v>
      </c>
      <c r="D216">
        <v>1.1367</v>
      </c>
      <c r="E216">
        <v>2.6383000000000001</v>
      </c>
      <c r="F216">
        <v>9.5524000000000004</v>
      </c>
      <c r="G216">
        <f>F216+E216</f>
        <v>12.1907</v>
      </c>
      <c r="H216">
        <f>E216+D216*(G216-E216)</f>
        <v>13.49651308</v>
      </c>
      <c r="I216" s="15">
        <f>(((H216/100)+1)^(1/365)-1)</f>
        <v>3.4691476018822165E-4</v>
      </c>
      <c r="J216" s="15">
        <f>1+I216</f>
        <v>1.0003469147601882</v>
      </c>
      <c r="K216">
        <f>C216-I216</f>
        <v>-1.2099051512324913E-2</v>
      </c>
      <c r="L216" s="29">
        <f>K216^2</f>
        <v>1.4638704749789176E-4</v>
      </c>
      <c r="O216" s="7"/>
    </row>
    <row r="217" spans="1:15" ht="15.75" x14ac:dyDescent="0.25">
      <c r="A217" s="4">
        <v>41827</v>
      </c>
      <c r="B217">
        <v>9.07</v>
      </c>
      <c r="C217">
        <f>(B217-B216)/B216</f>
        <v>-1.9459459459459427E-2</v>
      </c>
      <c r="D217">
        <v>1.1453</v>
      </c>
      <c r="E217">
        <v>2.6109999999999998</v>
      </c>
      <c r="F217">
        <v>9.6204000000000001</v>
      </c>
      <c r="G217">
        <f>F217+E217</f>
        <v>12.231400000000001</v>
      </c>
      <c r="H217">
        <f>E217+D217*(G217-E217)</f>
        <v>13.629244119999999</v>
      </c>
      <c r="I217" s="15">
        <f>(((H217/100)+1)^(1/365)-1)</f>
        <v>3.5011803812246001E-4</v>
      </c>
      <c r="J217" s="15">
        <f>1+I217</f>
        <v>1.0003501180381225</v>
      </c>
      <c r="K217">
        <f>C217-I217</f>
        <v>-1.9809577497581887E-2</v>
      </c>
      <c r="L217" s="29">
        <f>K217^2</f>
        <v>3.9241936063270265E-4</v>
      </c>
      <c r="O217" s="7"/>
    </row>
    <row r="218" spans="1:15" ht="15.75" x14ac:dyDescent="0.25">
      <c r="A218" s="4">
        <v>41828</v>
      </c>
      <c r="B218">
        <v>8.76</v>
      </c>
      <c r="C218">
        <f>(B218-B217)/B217</f>
        <v>-3.4178610804851212E-2</v>
      </c>
      <c r="D218">
        <v>1.1529</v>
      </c>
      <c r="E218">
        <v>2.5556999999999999</v>
      </c>
      <c r="F218">
        <v>9.6442999999999994</v>
      </c>
      <c r="G218">
        <f>F218+E218</f>
        <v>12.2</v>
      </c>
      <c r="H218">
        <f>E218+D218*(G218-E218)</f>
        <v>13.674613469999999</v>
      </c>
      <c r="I218" s="15">
        <f>(((H218/100)+1)^(1/365)-1)</f>
        <v>3.5121210823230165E-4</v>
      </c>
      <c r="J218" s="15">
        <f>1+I218</f>
        <v>1.0003512121082323</v>
      </c>
      <c r="K218">
        <f>C218-I218</f>
        <v>-3.4529822913083513E-2</v>
      </c>
      <c r="L218" s="29">
        <f>K218^2</f>
        <v>1.1923086704089072E-3</v>
      </c>
      <c r="O218" s="7"/>
    </row>
    <row r="219" spans="1:15" ht="15.75" x14ac:dyDescent="0.25">
      <c r="A219" s="4">
        <v>41829</v>
      </c>
      <c r="B219">
        <v>8.94</v>
      </c>
      <c r="C219">
        <f>(B219-B218)/B218</f>
        <v>2.054794520547942E-2</v>
      </c>
      <c r="D219">
        <v>1.1556</v>
      </c>
      <c r="E219">
        <v>2.5503</v>
      </c>
      <c r="F219">
        <v>9.6397999999999993</v>
      </c>
      <c r="G219">
        <f>F219+E219</f>
        <v>12.190099999999999</v>
      </c>
      <c r="H219">
        <f>E219+D219*(G219-E219)</f>
        <v>13.69005288</v>
      </c>
      <c r="I219" s="15">
        <f>(((H219/100)+1)^(1/365)-1)</f>
        <v>3.5158432629267544E-4</v>
      </c>
      <c r="J219" s="15">
        <f>1+I219</f>
        <v>1.0003515843262927</v>
      </c>
      <c r="K219">
        <f>C219-I219</f>
        <v>2.0196360879186744E-2</v>
      </c>
      <c r="L219" s="29">
        <f>K219^2</f>
        <v>4.0789299276234475E-4</v>
      </c>
      <c r="O219" s="7"/>
    </row>
    <row r="220" spans="1:15" ht="15.75" x14ac:dyDescent="0.25">
      <c r="A220" s="4">
        <v>41830</v>
      </c>
      <c r="B220">
        <v>8.74</v>
      </c>
      <c r="C220">
        <f>(B220-B219)/B219</f>
        <v>-2.2371364653243769E-2</v>
      </c>
      <c r="D220">
        <v>1.1421000000000001</v>
      </c>
      <c r="E220">
        <v>2.5358999999999998</v>
      </c>
      <c r="F220">
        <v>9.6488999999999994</v>
      </c>
      <c r="G220">
        <f>F220+E220</f>
        <v>12.184799999999999</v>
      </c>
      <c r="H220">
        <f>E220+D220*(G220-E220)</f>
        <v>13.555908690000001</v>
      </c>
      <c r="I220" s="15">
        <f>(((H220/100)+1)^(1/365)-1)</f>
        <v>3.4834865171329277E-4</v>
      </c>
      <c r="J220" s="15">
        <f>1+I220</f>
        <v>1.0003483486517133</v>
      </c>
      <c r="K220">
        <f>C220-I220</f>
        <v>-2.2719713304957062E-2</v>
      </c>
      <c r="L220" s="29">
        <f>K220^2</f>
        <v>5.1618537265944297E-4</v>
      </c>
      <c r="O220" s="7"/>
    </row>
    <row r="221" spans="1:15" ht="15.75" x14ac:dyDescent="0.25">
      <c r="A221" s="4">
        <v>41831</v>
      </c>
      <c r="B221">
        <v>8.75</v>
      </c>
      <c r="C221">
        <f>(B221-B220)/B220</f>
        <v>1.144164759725376E-3</v>
      </c>
      <c r="D221">
        <v>1.1415</v>
      </c>
      <c r="E221">
        <v>2.516</v>
      </c>
      <c r="F221">
        <v>9.6242999999999999</v>
      </c>
      <c r="G221">
        <f>F221+E221</f>
        <v>12.1403</v>
      </c>
      <c r="H221">
        <f>E221+D221*(G221-E221)</f>
        <v>13.502138449999999</v>
      </c>
      <c r="I221" s="15">
        <f>(((H221/100)+1)^(1/365)-1)</f>
        <v>3.4705059641626512E-4</v>
      </c>
      <c r="J221" s="15">
        <f>1+I221</f>
        <v>1.0003470505964163</v>
      </c>
      <c r="K221">
        <f>C221-I221</f>
        <v>7.9711416330911083E-4</v>
      </c>
      <c r="L221" s="29">
        <f>K221^2</f>
        <v>6.3539098934798381E-7</v>
      </c>
      <c r="O221" s="7"/>
    </row>
    <row r="222" spans="1:15" ht="15.75" x14ac:dyDescent="0.25">
      <c r="A222" s="4">
        <v>41834</v>
      </c>
      <c r="B222">
        <v>8.61</v>
      </c>
      <c r="C222">
        <f>(B222-B221)/B221</f>
        <v>-1.6000000000000066E-2</v>
      </c>
      <c r="D222">
        <v>1.1463000000000001</v>
      </c>
      <c r="E222">
        <v>2.5468000000000002</v>
      </c>
      <c r="F222">
        <v>9.5898000000000003</v>
      </c>
      <c r="G222">
        <f>F222+E222</f>
        <v>12.136600000000001</v>
      </c>
      <c r="H222">
        <f>E222+D222*(G222-E222)</f>
        <v>13.539587740000002</v>
      </c>
      <c r="I222" s="15">
        <f>(((H222/100)+1)^(1/365)-1)</f>
        <v>3.4795471612336648E-4</v>
      </c>
      <c r="J222" s="15">
        <f>1+I222</f>
        <v>1.0003479547161234</v>
      </c>
      <c r="K222">
        <f>C222-I222</f>
        <v>-1.6347954716123433E-2</v>
      </c>
      <c r="L222" s="29">
        <f>K222^2</f>
        <v>2.6725562340042236E-4</v>
      </c>
      <c r="O222" s="7"/>
    </row>
    <row r="223" spans="1:15" ht="15.75" x14ac:dyDescent="0.25">
      <c r="A223" s="4">
        <v>41835</v>
      </c>
      <c r="B223">
        <v>8.5500000000000007</v>
      </c>
      <c r="C223">
        <f>(B223-B222)/B222</f>
        <v>-6.9686411149824301E-3</v>
      </c>
      <c r="D223">
        <v>1.1466000000000001</v>
      </c>
      <c r="E223">
        <v>2.5468000000000002</v>
      </c>
      <c r="F223">
        <v>9.6302000000000003</v>
      </c>
      <c r="G223">
        <f>F223+E223</f>
        <v>12.177</v>
      </c>
      <c r="H223">
        <f>E223+D223*(G223-E223)</f>
        <v>13.588787319999998</v>
      </c>
      <c r="I223" s="15">
        <f>(((H223/100)+1)^(1/365)-1)</f>
        <v>3.4914206538294579E-4</v>
      </c>
      <c r="J223" s="15">
        <f>1+I223</f>
        <v>1.0003491420653829</v>
      </c>
      <c r="K223">
        <f>C223-I223</f>
        <v>-7.3177831803653759E-3</v>
      </c>
      <c r="L223" s="29">
        <f>K223^2</f>
        <v>5.3549950674838397E-5</v>
      </c>
      <c r="O223" s="7"/>
    </row>
    <row r="224" spans="1:15" ht="15.75" x14ac:dyDescent="0.25">
      <c r="A224" s="4">
        <v>41836</v>
      </c>
      <c r="B224">
        <v>8.6999999999999993</v>
      </c>
      <c r="C224">
        <f>(B224-B223)/B223</f>
        <v>1.754385964912264E-2</v>
      </c>
      <c r="D224">
        <v>1.1486000000000001</v>
      </c>
      <c r="E224">
        <v>2.5259999999999998</v>
      </c>
      <c r="F224">
        <v>9.6605000000000008</v>
      </c>
      <c r="G224">
        <f>F224+E224</f>
        <v>12.186500000000001</v>
      </c>
      <c r="H224">
        <f>E224+D224*(G224-E224)</f>
        <v>13.622050300000001</v>
      </c>
      <c r="I224" s="15">
        <f>(((H224/100)+1)^(1/365)-1)</f>
        <v>3.4994452100578499E-4</v>
      </c>
      <c r="J224" s="15">
        <f>1+I224</f>
        <v>1.0003499445210058</v>
      </c>
      <c r="K224">
        <f>C224-I224</f>
        <v>1.7193915128116855E-2</v>
      </c>
      <c r="L224" s="29">
        <f>K224^2</f>
        <v>2.9563071743288563E-4</v>
      </c>
      <c r="O224" s="7"/>
    </row>
    <row r="225" spans="1:15" ht="15.75" x14ac:dyDescent="0.25">
      <c r="A225" s="4">
        <v>41837</v>
      </c>
      <c r="B225">
        <v>8.56</v>
      </c>
      <c r="C225">
        <f>(B225-B224)/B224</f>
        <v>-1.6091954022988367E-2</v>
      </c>
      <c r="D225">
        <v>1.1553</v>
      </c>
      <c r="E225">
        <v>2.4458000000000002</v>
      </c>
      <c r="F225">
        <v>9.7337000000000007</v>
      </c>
      <c r="G225">
        <f>F225+E225</f>
        <v>12.179500000000001</v>
      </c>
      <c r="H225">
        <f>E225+D225*(G225-E225)</f>
        <v>13.691143610000001</v>
      </c>
      <c r="I225" s="15">
        <f>(((H225/100)+1)^(1/365)-1)</f>
        <v>3.5161062004163135E-4</v>
      </c>
      <c r="J225" s="15">
        <f>1+I225</f>
        <v>1.0003516106200416</v>
      </c>
      <c r="K225">
        <f>C225-I225</f>
        <v>-1.6443564643029998E-2</v>
      </c>
      <c r="L225" s="29">
        <f>K225^2</f>
        <v>2.7039081816950628E-4</v>
      </c>
      <c r="O225" s="7"/>
    </row>
    <row r="226" spans="1:15" ht="15.75" x14ac:dyDescent="0.25">
      <c r="A226" s="4">
        <v>41838</v>
      </c>
      <c r="B226">
        <v>8.58</v>
      </c>
      <c r="C226">
        <f>(B226-B225)/B225</f>
        <v>2.3364485981307911E-3</v>
      </c>
      <c r="D226">
        <v>1.1480999999999999</v>
      </c>
      <c r="E226">
        <v>2.4809000000000001</v>
      </c>
      <c r="F226">
        <v>9.6610999999999994</v>
      </c>
      <c r="G226">
        <f>F226+E226</f>
        <v>12.141999999999999</v>
      </c>
      <c r="H226">
        <f>E226+D226*(G226-E226)</f>
        <v>13.572808909999999</v>
      </c>
      <c r="I226" s="15">
        <f>(((H226/100)+1)^(1/365)-1)</f>
        <v>3.4875650952925774E-4</v>
      </c>
      <c r="J226" s="15">
        <f>1+I226</f>
        <v>1.0003487565095293</v>
      </c>
      <c r="K226">
        <f>C226-I226</f>
        <v>1.9876920886015333E-3</v>
      </c>
      <c r="L226" s="29">
        <f>K226^2</f>
        <v>3.9509198390891259E-6</v>
      </c>
      <c r="O226" s="7"/>
    </row>
    <row r="227" spans="1:15" ht="15.75" x14ac:dyDescent="0.25">
      <c r="A227" s="4">
        <v>41841</v>
      </c>
      <c r="B227">
        <v>8.66</v>
      </c>
      <c r="C227">
        <f>(B227-B226)/B226</f>
        <v>9.3240093240093327E-3</v>
      </c>
      <c r="D227">
        <v>1.1566000000000001</v>
      </c>
      <c r="E227">
        <v>2.4674</v>
      </c>
      <c r="F227">
        <v>9.6468000000000007</v>
      </c>
      <c r="G227">
        <f>F227+E227</f>
        <v>12.1142</v>
      </c>
      <c r="H227">
        <f>E227+D227*(G227-E227)</f>
        <v>13.62488888</v>
      </c>
      <c r="I227" s="15">
        <f>(((H227/100)+1)^(1/365)-1)</f>
        <v>3.5001298972359152E-4</v>
      </c>
      <c r="J227" s="15">
        <f>1+I227</f>
        <v>1.0003500129897236</v>
      </c>
      <c r="K227">
        <f>C227-I227</f>
        <v>8.9739963342857412E-3</v>
      </c>
      <c r="L227" s="29">
        <f>K227^2</f>
        <v>8.0532610207773925E-5</v>
      </c>
      <c r="O227" s="7"/>
    </row>
    <row r="228" spans="1:15" ht="15.75" x14ac:dyDescent="0.25">
      <c r="A228" s="4">
        <v>41842</v>
      </c>
      <c r="B228">
        <v>8.65</v>
      </c>
      <c r="C228">
        <f>(B228-B227)/B227</f>
        <v>-1.1547344110854256E-3</v>
      </c>
      <c r="D228">
        <v>1.1556999999999999</v>
      </c>
      <c r="E228">
        <v>2.4601000000000002</v>
      </c>
      <c r="F228">
        <v>9.6294000000000004</v>
      </c>
      <c r="G228">
        <f>F228+E228</f>
        <v>12.089500000000001</v>
      </c>
      <c r="H228">
        <f>E228+D228*(G228-E228)</f>
        <v>13.588797580000001</v>
      </c>
      <c r="I228" s="15">
        <f>(((H228/100)+1)^(1/365)-1)</f>
        <v>3.4914231293736719E-4</v>
      </c>
      <c r="J228" s="15">
        <f>1+I228</f>
        <v>1.0003491423129374</v>
      </c>
      <c r="K228">
        <f>C228-I228</f>
        <v>-1.5038767240227928E-3</v>
      </c>
      <c r="L228" s="29">
        <f>K228^2</f>
        <v>2.2616452010575271E-6</v>
      </c>
      <c r="O228" s="7"/>
    </row>
    <row r="229" spans="1:15" ht="15.75" x14ac:dyDescent="0.25">
      <c r="A229" s="4">
        <v>41843</v>
      </c>
      <c r="B229">
        <v>8.77</v>
      </c>
      <c r="C229">
        <f>(B229-B228)/B228</f>
        <v>1.3872832369942106E-2</v>
      </c>
      <c r="D229">
        <v>1.1562999999999999</v>
      </c>
      <c r="E229">
        <v>2.4655</v>
      </c>
      <c r="F229">
        <v>9.6411999999999995</v>
      </c>
      <c r="G229">
        <f>F229+E229</f>
        <v>12.1067</v>
      </c>
      <c r="H229">
        <f>E229+D229*(G229-E229)</f>
        <v>13.613619559999998</v>
      </c>
      <c r="I229" s="15">
        <f>(((H229/100)+1)^(1/365)-1)</f>
        <v>3.4974115505992387E-4</v>
      </c>
      <c r="J229" s="15">
        <f>1+I229</f>
        <v>1.0003497411550599</v>
      </c>
      <c r="K229">
        <f>C229-I229</f>
        <v>1.3523091214882182E-2</v>
      </c>
      <c r="L229" s="29">
        <f>K229^2</f>
        <v>1.8287399600602365E-4</v>
      </c>
      <c r="O229" s="7"/>
    </row>
    <row r="230" spans="1:15" ht="15.75" x14ac:dyDescent="0.25">
      <c r="A230" s="4">
        <v>41844</v>
      </c>
      <c r="B230">
        <v>9.06</v>
      </c>
      <c r="C230">
        <f>(B230-B229)/B229</f>
        <v>3.3067274800456209E-2</v>
      </c>
      <c r="D230">
        <v>1.1639999999999999</v>
      </c>
      <c r="E230">
        <v>2.5024999999999999</v>
      </c>
      <c r="F230">
        <v>9.6343999999999994</v>
      </c>
      <c r="G230">
        <f>F230+E230</f>
        <v>12.136899999999999</v>
      </c>
      <c r="H230">
        <f>E230+D230*(G230-E230)</f>
        <v>13.716941599999998</v>
      </c>
      <c r="I230" s="15">
        <f>(((H230/100)+1)^(1/365)-1)</f>
        <v>3.5223244752424776E-4</v>
      </c>
      <c r="J230" s="15">
        <f>1+I230</f>
        <v>1.0003522324475242</v>
      </c>
      <c r="K230">
        <f>C230-I230</f>
        <v>3.2715042352931961E-2</v>
      </c>
      <c r="L230" s="29">
        <f>K230^2</f>
        <v>1.0702739961541319E-3</v>
      </c>
      <c r="O230" s="7"/>
    </row>
    <row r="231" spans="1:15" ht="15.75" x14ac:dyDescent="0.25">
      <c r="A231" s="4">
        <v>41845</v>
      </c>
      <c r="B231">
        <v>9.19</v>
      </c>
      <c r="C231">
        <f>(B231-B230)/B230</f>
        <v>1.4348785871964569E-2</v>
      </c>
      <c r="D231">
        <v>1.1613</v>
      </c>
      <c r="E231">
        <v>2.4655</v>
      </c>
      <c r="F231">
        <v>9.6370000000000005</v>
      </c>
      <c r="G231">
        <f>F231+E231</f>
        <v>12.102500000000001</v>
      </c>
      <c r="H231">
        <f>E231+D231*(G231-E231)</f>
        <v>13.656948100000001</v>
      </c>
      <c r="I231" s="15">
        <f>(((H231/100)+1)^(1/365)-1)</f>
        <v>3.5078616419292885E-4</v>
      </c>
      <c r="J231" s="15">
        <f>1+I231</f>
        <v>1.0003507861641929</v>
      </c>
      <c r="K231">
        <f>C231-I231</f>
        <v>1.399799970777164E-2</v>
      </c>
      <c r="L231" s="29">
        <f>K231^2</f>
        <v>1.9594399581877492E-4</v>
      </c>
      <c r="O231" s="7"/>
    </row>
    <row r="232" spans="1:15" ht="15.75" x14ac:dyDescent="0.25">
      <c r="A232" s="4">
        <v>41848</v>
      </c>
      <c r="B232">
        <v>9.2200000000000006</v>
      </c>
      <c r="C232">
        <f>(B232-B231)/B231</f>
        <v>3.2644178454843457E-3</v>
      </c>
      <c r="D232">
        <v>1.1529</v>
      </c>
      <c r="E232">
        <v>2.4853000000000001</v>
      </c>
      <c r="F232">
        <v>9.6356000000000002</v>
      </c>
      <c r="G232">
        <f>F232+E232</f>
        <v>12.120900000000001</v>
      </c>
      <c r="H232">
        <f>E232+D232*(G232-E232)</f>
        <v>13.594183240000001</v>
      </c>
      <c r="I232" s="15">
        <f>(((H232/100)+1)^(1/365)-1)</f>
        <v>3.4927225564240771E-4</v>
      </c>
      <c r="J232" s="15">
        <f>1+I232</f>
        <v>1.0003492722556424</v>
      </c>
      <c r="K232">
        <f>C232-I232</f>
        <v>2.9151455898419379E-3</v>
      </c>
      <c r="L232" s="29">
        <f>K232^2</f>
        <v>8.4980738099749004E-6</v>
      </c>
      <c r="O232" s="7"/>
    </row>
    <row r="233" spans="1:15" ht="15.75" x14ac:dyDescent="0.25">
      <c r="A233" s="4">
        <v>41849</v>
      </c>
      <c r="B233">
        <v>9.23</v>
      </c>
      <c r="C233">
        <f>(B233-B232)/B232</f>
        <v>1.0845986984815387E-3</v>
      </c>
      <c r="D233">
        <v>1.1511</v>
      </c>
      <c r="E233">
        <v>2.4601000000000002</v>
      </c>
      <c r="F233">
        <v>9.6488999999999994</v>
      </c>
      <c r="G233">
        <f>F233+E233</f>
        <v>12.109</v>
      </c>
      <c r="H233">
        <f>E233+D233*(G233-E233)</f>
        <v>13.56694879</v>
      </c>
      <c r="I233" s="15">
        <f>(((H233/100)+1)^(1/365)-1)</f>
        <v>3.4861509244188404E-4</v>
      </c>
      <c r="J233" s="15">
        <f>1+I233</f>
        <v>1.0003486150924419</v>
      </c>
      <c r="K233">
        <f>C233-I233</f>
        <v>7.3598360603965461E-4</v>
      </c>
      <c r="L233" s="29">
        <f>K233^2</f>
        <v>5.4167186835913356E-7</v>
      </c>
      <c r="O233" s="7"/>
    </row>
    <row r="234" spans="1:15" ht="15.75" x14ac:dyDescent="0.25">
      <c r="A234" s="4">
        <v>41850</v>
      </c>
      <c r="B234">
        <v>9.3800000000000008</v>
      </c>
      <c r="C234">
        <f>(B234-B233)/B233</f>
        <v>1.6251354279523331E-2</v>
      </c>
      <c r="D234">
        <v>1.1506000000000001</v>
      </c>
      <c r="E234">
        <v>2.5568999999999997</v>
      </c>
      <c r="F234">
        <v>9.6503999999999994</v>
      </c>
      <c r="G234">
        <f>F234+E234</f>
        <v>12.2073</v>
      </c>
      <c r="H234">
        <f>E234+D234*(G234-E234)</f>
        <v>13.660650240000002</v>
      </c>
      <c r="I234" s="15">
        <f>(((H234/100)+1)^(1/365)-1)</f>
        <v>3.5087543495593287E-4</v>
      </c>
      <c r="J234" s="15">
        <f>1+I234</f>
        <v>1.0003508754349559</v>
      </c>
      <c r="K234">
        <f>C234-I234</f>
        <v>1.5900478844567398E-2</v>
      </c>
      <c r="L234" s="29">
        <f>K234^2</f>
        <v>2.5282522748653539E-4</v>
      </c>
      <c r="O234" s="7"/>
    </row>
    <row r="235" spans="1:15" ht="15.75" x14ac:dyDescent="0.25">
      <c r="A235" s="4">
        <v>41851</v>
      </c>
      <c r="B235">
        <v>9.3800000000000008</v>
      </c>
      <c r="C235">
        <f>(B235-B234)/B234</f>
        <v>0</v>
      </c>
      <c r="D235">
        <v>1.1339999999999999</v>
      </c>
      <c r="E235">
        <v>2.5577999999999999</v>
      </c>
      <c r="F235">
        <v>9.7393999999999998</v>
      </c>
      <c r="G235">
        <f>F235+E235</f>
        <v>12.2972</v>
      </c>
      <c r="H235">
        <f>E235+D235*(G235-E235)</f>
        <v>13.602279599999999</v>
      </c>
      <c r="I235" s="15">
        <f>(((H235/100)+1)^(1/365)-1)</f>
        <v>3.494675892985466E-4</v>
      </c>
      <c r="J235" s="15">
        <f>1+I235</f>
        <v>1.0003494675892985</v>
      </c>
      <c r="K235">
        <f>C235-I235</f>
        <v>-3.494675892985466E-4</v>
      </c>
      <c r="L235" s="29">
        <f>K235^2</f>
        <v>1.2212759597013765E-7</v>
      </c>
      <c r="O235" s="7"/>
    </row>
    <row r="236" spans="1:15" ht="15.75" x14ac:dyDescent="0.25">
      <c r="A236" s="4">
        <v>41852</v>
      </c>
      <c r="B236">
        <v>9.6300000000000008</v>
      </c>
      <c r="C236">
        <f>(B236-B235)/B235</f>
        <v>2.6652452025586353E-2</v>
      </c>
      <c r="D236">
        <v>1.1201000000000001</v>
      </c>
      <c r="E236">
        <v>2.4925000000000002</v>
      </c>
      <c r="F236">
        <v>9.7584999999999997</v>
      </c>
      <c r="G236">
        <f>F236+E236</f>
        <v>12.250999999999999</v>
      </c>
      <c r="H236">
        <f>E236+D236*(G236-E236)</f>
        <v>13.42299585</v>
      </c>
      <c r="I236" s="15">
        <f>(((H236/100)+1)^(1/365)-1)</f>
        <v>3.4513891665488572E-4</v>
      </c>
      <c r="J236" s="15">
        <f>1+I236</f>
        <v>1.0003451389166549</v>
      </c>
      <c r="K236">
        <f>C236-I236</f>
        <v>2.6307313108931467E-2</v>
      </c>
      <c r="L236" s="29">
        <f>K236^2</f>
        <v>6.9207472301135737E-4</v>
      </c>
      <c r="O236" s="7"/>
    </row>
    <row r="237" spans="1:15" ht="15.75" x14ac:dyDescent="0.25">
      <c r="A237" s="4">
        <v>41855</v>
      </c>
      <c r="B237">
        <v>9.24</v>
      </c>
      <c r="C237">
        <f>(B237-B236)/B236</f>
        <v>-4.0498442367601299E-2</v>
      </c>
      <c r="D237">
        <v>1.0994999999999999</v>
      </c>
      <c r="E237">
        <v>2.4817</v>
      </c>
      <c r="F237">
        <v>9.6949000000000005</v>
      </c>
      <c r="G237">
        <f>F237+E237</f>
        <v>12.176600000000001</v>
      </c>
      <c r="H237">
        <f>E237+D237*(G237-E237)</f>
        <v>13.141242549999999</v>
      </c>
      <c r="I237" s="15">
        <f>(((H237/100)+1)^(1/365)-1)</f>
        <v>3.3832238599762476E-4</v>
      </c>
      <c r="J237" s="15">
        <f>1+I237</f>
        <v>1.0003383223859976</v>
      </c>
      <c r="K237">
        <f>C237-I237</f>
        <v>-4.0836764753598924E-2</v>
      </c>
      <c r="L237" s="29">
        <f>K237^2</f>
        <v>1.6676413555407794E-3</v>
      </c>
      <c r="O237" s="7"/>
    </row>
    <row r="238" spans="1:15" ht="15.75" x14ac:dyDescent="0.25">
      <c r="A238" s="4">
        <v>41856</v>
      </c>
      <c r="B238">
        <v>9.08</v>
      </c>
      <c r="C238">
        <f>(B238-B237)/B237</f>
        <v>-1.731601731601733E-2</v>
      </c>
      <c r="D238">
        <v>1.1015999999999999</v>
      </c>
      <c r="E238">
        <v>2.4843999999999999</v>
      </c>
      <c r="F238">
        <v>9.7255000000000003</v>
      </c>
      <c r="G238">
        <f>F238+E238</f>
        <v>12.209900000000001</v>
      </c>
      <c r="H238">
        <f>E238+D238*(G238-E238)</f>
        <v>13.198010799999999</v>
      </c>
      <c r="I238" s="15">
        <f>(((H238/100)+1)^(1/365)-1)</f>
        <v>3.3969715576498416E-4</v>
      </c>
      <c r="J238" s="15">
        <f>1+I238</f>
        <v>1.000339697155765</v>
      </c>
      <c r="K238">
        <f>C238-I238</f>
        <v>-1.7655714471782314E-2</v>
      </c>
      <c r="L238" s="29">
        <f>K238^2</f>
        <v>3.1172425350910345E-4</v>
      </c>
      <c r="O238" s="7"/>
    </row>
    <row r="239" spans="1:15" ht="15.75" x14ac:dyDescent="0.25">
      <c r="A239" s="4">
        <v>41857</v>
      </c>
      <c r="B239">
        <v>8.98</v>
      </c>
      <c r="C239">
        <f>(B239-B238)/B238</f>
        <v>-1.1013215859030798E-2</v>
      </c>
      <c r="D239">
        <v>1.1019000000000001</v>
      </c>
      <c r="E239">
        <v>2.4708000000000001</v>
      </c>
      <c r="F239">
        <v>9.7380999999999993</v>
      </c>
      <c r="G239">
        <f>F239+E239</f>
        <v>12.2089</v>
      </c>
      <c r="H239">
        <f>E239+D239*(G239-E239)</f>
        <v>13.20121239</v>
      </c>
      <c r="I239" s="15">
        <f>(((H239/100)+1)^(1/365)-1)</f>
        <v>3.3977466892354258E-4</v>
      </c>
      <c r="J239" s="15">
        <f>1+I239</f>
        <v>1.0003397746689235</v>
      </c>
      <c r="K239">
        <f>C239-I239</f>
        <v>-1.135299052795434E-2</v>
      </c>
      <c r="L239" s="29">
        <f>K239^2</f>
        <v>1.2889039392782097E-4</v>
      </c>
      <c r="O239" s="7"/>
    </row>
    <row r="240" spans="1:15" ht="15.75" x14ac:dyDescent="0.25">
      <c r="A240" s="4">
        <v>41858</v>
      </c>
      <c r="B240">
        <v>9.1999999999999993</v>
      </c>
      <c r="C240">
        <f>(B240-B239)/B239</f>
        <v>2.4498886414253771E-2</v>
      </c>
      <c r="D240">
        <v>1.0940000000000001</v>
      </c>
      <c r="E240">
        <v>2.4114</v>
      </c>
      <c r="F240">
        <v>9.7576999999999998</v>
      </c>
      <c r="G240">
        <f>F240+E240</f>
        <v>12.1691</v>
      </c>
      <c r="H240">
        <f>E240+D240*(G240-E240)</f>
        <v>13.086323800000001</v>
      </c>
      <c r="I240" s="15">
        <f>(((H240/100)+1)^(1/365)-1)</f>
        <v>3.3699175119639158E-4</v>
      </c>
      <c r="J240" s="15">
        <f>1+I240</f>
        <v>1.0003369917511964</v>
      </c>
      <c r="K240">
        <f>C240-I240</f>
        <v>2.416189466305738E-2</v>
      </c>
      <c r="L240" s="29">
        <f>K240^2</f>
        <v>5.8379715370868071E-4</v>
      </c>
      <c r="O240" s="7"/>
    </row>
    <row r="241" spans="1:15" ht="15.75" x14ac:dyDescent="0.25">
      <c r="A241" s="4">
        <v>41859</v>
      </c>
      <c r="B241">
        <v>9.3699999999999992</v>
      </c>
      <c r="C241">
        <f>(B241-B240)/B240</f>
        <v>1.8478260869565211E-2</v>
      </c>
      <c r="D241">
        <v>1.0973999999999999</v>
      </c>
      <c r="E241">
        <v>2.4203000000000001</v>
      </c>
      <c r="F241">
        <v>9.7083999999999993</v>
      </c>
      <c r="G241">
        <f>F241+E241</f>
        <v>12.128699999999998</v>
      </c>
      <c r="H241">
        <f>E241+D241*(G241-E241)</f>
        <v>13.074298159999998</v>
      </c>
      <c r="I241" s="15">
        <f>(((H241/100)+1)^(1/365)-1)</f>
        <v>3.3670029411880797E-4</v>
      </c>
      <c r="J241" s="15">
        <f>1+I241</f>
        <v>1.0003367002941188</v>
      </c>
      <c r="K241">
        <f>C241-I241</f>
        <v>1.8141560575446403E-2</v>
      </c>
      <c r="L241" s="29">
        <f>K241^2</f>
        <v>3.2911622011259125E-4</v>
      </c>
      <c r="O241" s="7"/>
    </row>
    <row r="242" spans="1:15" ht="15.75" x14ac:dyDescent="0.25">
      <c r="A242" s="4">
        <v>41862</v>
      </c>
      <c r="B242">
        <v>9.59</v>
      </c>
      <c r="C242">
        <f>(B242-B241)/B241</f>
        <v>2.3479188900747135E-2</v>
      </c>
      <c r="D242">
        <v>1.0937999999999999</v>
      </c>
      <c r="E242">
        <v>2.4275000000000002</v>
      </c>
      <c r="F242">
        <v>9.7538999999999998</v>
      </c>
      <c r="G242">
        <f>F242+E242</f>
        <v>12.1814</v>
      </c>
      <c r="H242">
        <f>E242+D242*(G242-E242)</f>
        <v>13.096315819999999</v>
      </c>
      <c r="I242" s="15">
        <f>(((H242/100)+1)^(1/365)-1)</f>
        <v>3.3723389733042453E-4</v>
      </c>
      <c r="J242" s="15">
        <f>1+I242</f>
        <v>1.0003372338973304</v>
      </c>
      <c r="K242">
        <f>C242-I242</f>
        <v>2.314195500341671E-2</v>
      </c>
      <c r="L242" s="29">
        <f>K242^2</f>
        <v>5.3555008138016366E-4</v>
      </c>
      <c r="O242" s="7"/>
    </row>
    <row r="243" spans="1:15" ht="15.75" x14ac:dyDescent="0.25">
      <c r="A243" s="4">
        <v>41863</v>
      </c>
      <c r="B243">
        <v>9.4600000000000009</v>
      </c>
      <c r="C243">
        <f>(B243-B242)/B242</f>
        <v>-1.3555787278414912E-2</v>
      </c>
      <c r="D243">
        <v>1.0948</v>
      </c>
      <c r="E243">
        <v>2.4491000000000001</v>
      </c>
      <c r="F243">
        <v>9.7876999999999992</v>
      </c>
      <c r="G243">
        <f>F243+E243</f>
        <v>12.236799999999999</v>
      </c>
      <c r="H243">
        <f>E243+D243*(G243-E243)</f>
        <v>13.164673959999998</v>
      </c>
      <c r="I243" s="15">
        <f>(((H243/100)+1)^(1/365)-1)</f>
        <v>3.3888991319352968E-4</v>
      </c>
      <c r="J243" s="15">
        <f>1+I243</f>
        <v>1.0003388899131935</v>
      </c>
      <c r="K243">
        <f>C243-I243</f>
        <v>-1.3894677191608442E-2</v>
      </c>
      <c r="L243" s="29">
        <f>K243^2</f>
        <v>1.9306205425900387E-4</v>
      </c>
      <c r="O243" s="7"/>
    </row>
    <row r="244" spans="1:15" ht="15.75" x14ac:dyDescent="0.25">
      <c r="A244" s="4">
        <v>41864</v>
      </c>
      <c r="B244">
        <v>9.35</v>
      </c>
      <c r="C244">
        <f>(B244-B243)/B243</f>
        <v>-1.1627906976744313E-2</v>
      </c>
      <c r="D244">
        <v>1.0905</v>
      </c>
      <c r="E244">
        <v>2.4165999999999999</v>
      </c>
      <c r="F244">
        <v>9.7666000000000004</v>
      </c>
      <c r="G244">
        <f>F244+E244</f>
        <v>12.183199999999999</v>
      </c>
      <c r="H244">
        <f>E244+D244*(G244-E244)</f>
        <v>13.067077300000001</v>
      </c>
      <c r="I244" s="15">
        <f>(((H244/100)+1)^(1/365)-1)</f>
        <v>3.3652527230043638E-4</v>
      </c>
      <c r="J244" s="15">
        <f>1+I244</f>
        <v>1.0003365252723004</v>
      </c>
      <c r="K244">
        <f>C244-I244</f>
        <v>-1.1964432249044749E-2</v>
      </c>
      <c r="L244" s="29">
        <f>K244^2</f>
        <v>1.43147639041982E-4</v>
      </c>
      <c r="O244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4"/>
  <sheetViews>
    <sheetView topLeftCell="M109" workbookViewId="0">
      <selection activeCell="C10" sqref="C10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0.42578125" customWidth="1"/>
    <col min="12" max="12" width="10.7109375" style="2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2" ht="15.75" thickBot="1" x14ac:dyDescent="0.3">
      <c r="A1" t="s">
        <v>76</v>
      </c>
      <c r="V1" t="s">
        <v>54</v>
      </c>
      <c r="W1" t="s">
        <v>68</v>
      </c>
      <c r="X1" t="s">
        <v>69</v>
      </c>
      <c r="Y1" t="s">
        <v>70</v>
      </c>
      <c r="Z1" t="s">
        <v>54</v>
      </c>
      <c r="AA1" t="s">
        <v>68</v>
      </c>
      <c r="AB1" t="s">
        <v>69</v>
      </c>
    </row>
    <row r="2" spans="1:32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64</v>
      </c>
      <c r="H2" t="s">
        <v>65</v>
      </c>
      <c r="I2" t="s">
        <v>35</v>
      </c>
      <c r="J2" t="s">
        <v>36</v>
      </c>
      <c r="K2" t="s">
        <v>62</v>
      </c>
      <c r="L2" s="29" t="s">
        <v>53</v>
      </c>
      <c r="M2" s="5" t="s">
        <v>45</v>
      </c>
      <c r="N2" s="7">
        <f>SUM(L4:L125)/(COUNT(F4:F125)-2)</f>
        <v>2.0130081030223452E-3</v>
      </c>
      <c r="O2" s="11" t="s">
        <v>63</v>
      </c>
      <c r="P2" s="7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66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32" ht="15.75" x14ac:dyDescent="0.25">
      <c r="A3" s="43">
        <v>41514</v>
      </c>
      <c r="B3">
        <v>12.76</v>
      </c>
      <c r="C3">
        <v>0</v>
      </c>
      <c r="D3">
        <v>1.0529999999999999</v>
      </c>
      <c r="E3">
        <v>2.7652999999999999</v>
      </c>
      <c r="F3">
        <v>10.192600000000001</v>
      </c>
      <c r="G3">
        <f>F3+E3</f>
        <v>12.9579</v>
      </c>
      <c r="H3">
        <f>E3+D3*(G3-E3)</f>
        <v>13.4981078</v>
      </c>
      <c r="I3" s="15">
        <f>(((H3/100)+1)^(1/365)-1)</f>
        <v>3.469532686926069E-4</v>
      </c>
      <c r="J3" s="15">
        <f>1+I3</f>
        <v>1.0003469532686926</v>
      </c>
      <c r="L3" s="29"/>
      <c r="M3" s="19" t="s">
        <v>46</v>
      </c>
      <c r="N3" s="7">
        <f>SQRT(N2)</f>
        <v>4.4866558849797532E-2</v>
      </c>
      <c r="O3" s="7"/>
      <c r="P3" s="7"/>
      <c r="Q3" s="7"/>
      <c r="R3" s="7"/>
      <c r="S3" s="7"/>
      <c r="T3" s="7"/>
      <c r="AE3" t="s">
        <v>28</v>
      </c>
      <c r="AF3">
        <f>1+I3</f>
        <v>1.0003469532686926</v>
      </c>
    </row>
    <row r="4" spans="1:32" ht="15.75" x14ac:dyDescent="0.25">
      <c r="A4" s="4">
        <v>41515</v>
      </c>
      <c r="B4">
        <v>12.4</v>
      </c>
      <c r="C4">
        <f>(B4-B3)/B3</f>
        <v>-2.8213166144200583E-2</v>
      </c>
      <c r="D4">
        <v>1.0522</v>
      </c>
      <c r="E4">
        <v>2.7617000000000003</v>
      </c>
      <c r="F4">
        <v>10.183199999999999</v>
      </c>
      <c r="G4">
        <f>F4+E4</f>
        <v>12.944900000000001</v>
      </c>
      <c r="H4">
        <f>E4+D4*(G4-E4)</f>
        <v>13.476463039999999</v>
      </c>
      <c r="I4" s="15">
        <f>(((H4/100)+1)^(1/365)-1)</f>
        <v>3.4643055576166759E-4</v>
      </c>
      <c r="J4" s="15">
        <f>1+I4</f>
        <v>1.0003464305557617</v>
      </c>
      <c r="K4">
        <f>C4-I4</f>
        <v>-2.8559596699962251E-2</v>
      </c>
      <c r="L4" s="29">
        <f>K4^2</f>
        <v>8.1565056366449465E-4</v>
      </c>
      <c r="M4" s="7"/>
      <c r="N4" s="7"/>
      <c r="O4" s="7">
        <f>C4/$N$3</f>
        <v>-0.6288239363007867</v>
      </c>
      <c r="P4" s="7"/>
      <c r="Q4" s="7">
        <f>O4</f>
        <v>-0.6288239363007867</v>
      </c>
      <c r="R4" s="7">
        <f>RANK(Q4,$Q$4:$Q$126)</f>
        <v>91</v>
      </c>
      <c r="S4" s="7">
        <f>O4</f>
        <v>-0.6288239363007867</v>
      </c>
      <c r="T4" s="7">
        <f>RANK(S4,$S$4:$S$126)</f>
        <v>91</v>
      </c>
      <c r="U4">
        <v>1</v>
      </c>
      <c r="V4">
        <f>R4/(COUNT($U$4:$U$126)+1)-0.5</f>
        <v>0.2338709677419355</v>
      </c>
      <c r="W4">
        <f>SUM($V$4:V4)/U4</f>
        <v>0.2338709677419355</v>
      </c>
      <c r="X4">
        <f>(U4/11)*W4^2</f>
        <v>4.9723299593226761E-3</v>
      </c>
      <c r="Z4">
        <f>T4/(COUNT($O$4:$O$126)+1)-0.5</f>
        <v>0.2338709677419355</v>
      </c>
      <c r="AA4">
        <f>SUM($Z$4:Z4)/U4</f>
        <v>0.2338709677419355</v>
      </c>
      <c r="AB4">
        <f>(U4/11)*AA4^2</f>
        <v>4.9723299593226761E-3</v>
      </c>
    </row>
    <row r="5" spans="1:32" ht="15.75" x14ac:dyDescent="0.25">
      <c r="A5" s="4">
        <v>41516</v>
      </c>
      <c r="B5">
        <v>12.48</v>
      </c>
      <c r="C5">
        <f>(B5-B4)/B4</f>
        <v>6.4516129032258117E-3</v>
      </c>
      <c r="D5">
        <v>1.0514000000000001</v>
      </c>
      <c r="E5">
        <v>2.7839</v>
      </c>
      <c r="F5">
        <v>10.1913</v>
      </c>
      <c r="G5">
        <f>F5+E5</f>
        <v>12.975200000000001</v>
      </c>
      <c r="H5">
        <f>E5+D5*(G5-E5)</f>
        <v>13.499032820000004</v>
      </c>
      <c r="I5" s="15">
        <f>(((H5/100)+1)^(1/365)-1)</f>
        <v>3.4697560536778305E-4</v>
      </c>
      <c r="J5" s="15">
        <f>1+I5</f>
        <v>1.0003469756053678</v>
      </c>
      <c r="K5">
        <f>C5-I5</f>
        <v>6.1046372978580286E-3</v>
      </c>
      <c r="L5" s="29">
        <f>K5^2</f>
        <v>3.7266596538399372E-5</v>
      </c>
      <c r="M5" s="7"/>
      <c r="N5" s="7"/>
      <c r="O5" s="7">
        <f>C5/$N$3</f>
        <v>0.14379558113258167</v>
      </c>
      <c r="P5" s="7"/>
      <c r="Q5" s="7">
        <f>O5</f>
        <v>0.14379558113258167</v>
      </c>
      <c r="R5" s="7">
        <f>RANK(Q5,$Q$4:$Q$126)</f>
        <v>48</v>
      </c>
      <c r="S5" s="7">
        <f>O5</f>
        <v>0.14379558113258167</v>
      </c>
      <c r="T5" s="7">
        <f>RANK(S5,$S$4:$S$126)</f>
        <v>48</v>
      </c>
      <c r="U5">
        <v>2</v>
      </c>
      <c r="V5">
        <f>R5/(COUNT($U$4:$U$126)+1)-0.5</f>
        <v>-0.11290322580645162</v>
      </c>
      <c r="W5">
        <f>SUM($V$4:V5)/U5</f>
        <v>6.0483870967741937E-2</v>
      </c>
      <c r="X5">
        <f>(U5/11)*W5^2</f>
        <v>6.6514520858953748E-4</v>
      </c>
      <c r="Z5">
        <f>T5/(COUNT($O$4:$O$126)+1)-0.5</f>
        <v>-0.11290322580645162</v>
      </c>
      <c r="AA5">
        <f>SUM($Z$4:Z5)/U5</f>
        <v>6.0483870967741937E-2</v>
      </c>
      <c r="AB5">
        <f>(U5/11)*AA5^2</f>
        <v>6.6514520858953748E-4</v>
      </c>
    </row>
    <row r="6" spans="1:32" ht="15.75" x14ac:dyDescent="0.25">
      <c r="A6" s="4">
        <v>41520</v>
      </c>
      <c r="B6">
        <v>12.72</v>
      </c>
      <c r="C6">
        <f>(B6-B5)/B5</f>
        <v>1.9230769230769246E-2</v>
      </c>
      <c r="D6">
        <v>1.0537000000000001</v>
      </c>
      <c r="E6">
        <v>2.8576000000000001</v>
      </c>
      <c r="F6">
        <v>10.192299999999999</v>
      </c>
      <c r="G6">
        <f>F6+E6</f>
        <v>13.049899999999999</v>
      </c>
      <c r="H6">
        <f>E6+D6*(G6-E6)</f>
        <v>13.59722651</v>
      </c>
      <c r="I6" s="15">
        <f>(((H6/100)+1)^(1/365)-1)</f>
        <v>3.4934567953159856E-4</v>
      </c>
      <c r="J6" s="15">
        <f>1+I6</f>
        <v>1.0003493456795316</v>
      </c>
      <c r="K6">
        <f>C6-I6</f>
        <v>1.8881423551237647E-2</v>
      </c>
      <c r="L6" s="29">
        <f>K6^2</f>
        <v>3.5650815532123169E-4</v>
      </c>
      <c r="M6" s="7"/>
      <c r="N6" s="7"/>
      <c r="O6" s="7">
        <f>C6/$N$3</f>
        <v>0.42862144376057998</v>
      </c>
      <c r="P6" s="7"/>
      <c r="Q6" s="7">
        <f>O6</f>
        <v>0.42862144376057998</v>
      </c>
      <c r="R6" s="7">
        <f>RANK(Q6,$Q$4:$Q$126)</f>
        <v>33</v>
      </c>
      <c r="S6" s="7">
        <f>O6</f>
        <v>0.42862144376057998</v>
      </c>
      <c r="T6" s="7">
        <f>RANK(S6,$S$4:$S$126)</f>
        <v>33</v>
      </c>
      <c r="U6">
        <v>3</v>
      </c>
      <c r="V6">
        <f>R6/(COUNT($U$4:$U$126)+1)-0.5</f>
        <v>-0.2338709677419355</v>
      </c>
      <c r="W6">
        <f>SUM($V$4:V6)/U6</f>
        <v>-3.7634408602150539E-2</v>
      </c>
      <c r="X6">
        <f>(U6/11)*W6^2</f>
        <v>3.8627692113644247E-4</v>
      </c>
      <c r="Z6">
        <f>T6/(COUNT($O$4:$O$126)+1)-0.5</f>
        <v>-0.2338709677419355</v>
      </c>
      <c r="AA6">
        <f>SUM($Z$4:Z6)/U6</f>
        <v>-3.7634408602150539E-2</v>
      </c>
      <c r="AB6">
        <f>(U6/11)*AA6^2</f>
        <v>3.8627692113644247E-4</v>
      </c>
    </row>
    <row r="7" spans="1:32" ht="15.75" x14ac:dyDescent="0.25">
      <c r="A7" s="4">
        <v>41521</v>
      </c>
      <c r="B7">
        <v>13.5</v>
      </c>
      <c r="C7">
        <f>(B7-B6)/B6</f>
        <v>6.1320754716981077E-2</v>
      </c>
      <c r="D7">
        <v>1.0619000000000001</v>
      </c>
      <c r="E7">
        <v>2.8965999999999998</v>
      </c>
      <c r="F7">
        <v>10.1477</v>
      </c>
      <c r="G7">
        <f>F7+E7</f>
        <v>13.0443</v>
      </c>
      <c r="H7">
        <f>E7+D7*(G7-E7)</f>
        <v>13.672442630000001</v>
      </c>
      <c r="I7" s="15">
        <f>(((H7/100)+1)^(1/365)-1)</f>
        <v>3.5115976890920386E-4</v>
      </c>
      <c r="J7" s="15">
        <f>1+I7</f>
        <v>1.0003511597689092</v>
      </c>
      <c r="K7">
        <f>C7-I7</f>
        <v>6.0969594948071873E-2</v>
      </c>
      <c r="L7" s="29">
        <f>K7^2</f>
        <v>3.7172915081319512E-3</v>
      </c>
      <c r="M7" s="7"/>
      <c r="N7" s="7"/>
      <c r="O7" s="7">
        <f>C7/$N$3</f>
        <v>1.366736301802602</v>
      </c>
      <c r="P7" s="7"/>
      <c r="Q7" s="7">
        <f>O7</f>
        <v>1.366736301802602</v>
      </c>
      <c r="R7" s="7">
        <f>RANK(Q7,$Q$4:$Q$126)</f>
        <v>7</v>
      </c>
      <c r="S7" s="7">
        <f>O7</f>
        <v>1.366736301802602</v>
      </c>
      <c r="T7" s="7">
        <f>RANK(S7,$S$4:$S$126)</f>
        <v>7</v>
      </c>
      <c r="U7">
        <v>4</v>
      </c>
      <c r="V7">
        <f>R7/(COUNT($U$4:$U$126)+1)-0.5</f>
        <v>-0.44354838709677419</v>
      </c>
      <c r="W7">
        <f>SUM($V$4:V7)/U7</f>
        <v>-0.13911290322580644</v>
      </c>
      <c r="X7">
        <f>(U7/11)*W7^2</f>
        <v>7.0372363068773054E-3</v>
      </c>
      <c r="Z7">
        <f>T7/(COUNT($O$4:$O$126)+1)-0.5</f>
        <v>-0.44354838709677419</v>
      </c>
      <c r="AA7">
        <f>SUM($Z$4:Z7)/U7</f>
        <v>-0.13911290322580644</v>
      </c>
      <c r="AB7">
        <f>(U7/11)*AA7^2</f>
        <v>7.0372363068773054E-3</v>
      </c>
    </row>
    <row r="8" spans="1:32" ht="15.75" x14ac:dyDescent="0.25">
      <c r="A8" s="4">
        <v>41522</v>
      </c>
      <c r="B8">
        <v>14.22</v>
      </c>
      <c r="C8">
        <f>(B8-B7)/B7</f>
        <v>5.3333333333333378E-2</v>
      </c>
      <c r="D8">
        <v>1.0624</v>
      </c>
      <c r="E8">
        <v>2.9937</v>
      </c>
      <c r="F8">
        <v>10.1401</v>
      </c>
      <c r="G8">
        <f>F8+E8</f>
        <v>13.133800000000001</v>
      </c>
      <c r="H8">
        <f>E8+D8*(G8-E8)</f>
        <v>13.766542240000001</v>
      </c>
      <c r="I8" s="15">
        <f>(((H8/100)+1)^(1/365)-1)</f>
        <v>3.5342761221124341E-4</v>
      </c>
      <c r="J8" s="15">
        <f>1+I8</f>
        <v>1.0003534276122112</v>
      </c>
      <c r="K8">
        <f>C8-I8</f>
        <v>5.2979905721122135E-2</v>
      </c>
      <c r="L8" s="29">
        <f>K8^2</f>
        <v>2.8068704102189898E-3</v>
      </c>
      <c r="M8" s="7"/>
      <c r="N8" s="7"/>
      <c r="O8" s="7">
        <f>C8/$N$3</f>
        <v>1.1887101373626754</v>
      </c>
      <c r="P8" s="7"/>
      <c r="Q8" s="7">
        <f>O8</f>
        <v>1.1887101373626754</v>
      </c>
      <c r="R8" s="7">
        <f>RANK(Q8,$Q$4:$Q$126)</f>
        <v>10</v>
      </c>
      <c r="S8" s="7">
        <f>O8</f>
        <v>1.1887101373626754</v>
      </c>
      <c r="T8" s="7">
        <f>RANK(S8,$S$4:$S$126)</f>
        <v>11</v>
      </c>
      <c r="U8">
        <v>5</v>
      </c>
      <c r="V8">
        <f>R8/(COUNT($U$4:$U$126)+1)-0.5</f>
        <v>-0.41935483870967744</v>
      </c>
      <c r="W8">
        <f>SUM($V$4:V8)/U8</f>
        <v>-0.19516129032258064</v>
      </c>
      <c r="X8">
        <f>(U8/11)*W8^2</f>
        <v>1.7312695109261186E-2</v>
      </c>
      <c r="Z8">
        <f>T8/(COUNT($O$4:$O$126)+1)-0.5</f>
        <v>-0.41129032258064513</v>
      </c>
      <c r="AA8">
        <f>SUM($Z$4:Z8)/U8</f>
        <v>-0.19354838709677419</v>
      </c>
      <c r="AB8">
        <f>(U8/11)*AA8^2</f>
        <v>1.7027717339892157E-2</v>
      </c>
    </row>
    <row r="9" spans="1:32" ht="15.75" x14ac:dyDescent="0.25">
      <c r="A9" s="4">
        <v>41523</v>
      </c>
      <c r="B9">
        <v>14.27</v>
      </c>
      <c r="C9">
        <f>(B9-B8)/B8</f>
        <v>3.5161744022502764E-3</v>
      </c>
      <c r="D9">
        <v>1.0623</v>
      </c>
      <c r="E9">
        <v>2.9342000000000001</v>
      </c>
      <c r="F9">
        <v>10.130000000000001</v>
      </c>
      <c r="G9">
        <f>F9+E9</f>
        <v>13.064200000000001</v>
      </c>
      <c r="H9">
        <f>E9+D9*(G9-E9)</f>
        <v>13.695299000000002</v>
      </c>
      <c r="I9" s="15">
        <f>(((H9/100)+1)^(1/365)-1)</f>
        <v>3.5171078989826299E-4</v>
      </c>
      <c r="J9" s="15">
        <f>1+I9</f>
        <v>1.0003517107898983</v>
      </c>
      <c r="K9">
        <f>C9-I9</f>
        <v>3.1644636123520135E-3</v>
      </c>
      <c r="L9" s="29">
        <f>K9^2</f>
        <v>1.0013829953899953E-5</v>
      </c>
      <c r="M9" s="7"/>
      <c r="N9" s="7"/>
      <c r="O9" s="7">
        <f>C9/$N$3</f>
        <v>7.8369602937938349E-2</v>
      </c>
      <c r="P9" s="7"/>
      <c r="Q9" s="7">
        <f>O9</f>
        <v>7.8369602937938349E-2</v>
      </c>
      <c r="R9" s="7">
        <f>RANK(Q9,$Q$4:$Q$126)</f>
        <v>53</v>
      </c>
      <c r="S9" s="7">
        <f>O9</f>
        <v>7.8369602937938349E-2</v>
      </c>
      <c r="T9" s="7">
        <f>RANK(S9,$S$4:$S$126)</f>
        <v>53</v>
      </c>
      <c r="U9">
        <v>6</v>
      </c>
      <c r="V9">
        <f>R9/(COUNT($U$4:$U$126)+1)-0.5</f>
        <v>-7.2580645161290314E-2</v>
      </c>
      <c r="W9">
        <f>SUM($V$4:V9)/U9</f>
        <v>-0.17473118279569891</v>
      </c>
      <c r="X9">
        <f>(U9/11)*W9^2</f>
        <v>1.6653265222463971E-2</v>
      </c>
      <c r="Z9">
        <f>T9/(COUNT($O$4:$O$126)+1)-0.5</f>
        <v>-7.2580645161290314E-2</v>
      </c>
      <c r="AA9">
        <f>SUM($Z$4:Z9)/U9</f>
        <v>-0.17338709677419353</v>
      </c>
      <c r="AB9">
        <f>(U9/11)*AA9^2</f>
        <v>1.6398046542427391E-2</v>
      </c>
    </row>
    <row r="10" spans="1:32" ht="15.75" x14ac:dyDescent="0.25">
      <c r="A10" s="4">
        <v>41526</v>
      </c>
      <c r="B10">
        <v>14.47</v>
      </c>
      <c r="C10">
        <f>(B10-B9)/B9</f>
        <v>1.4015416958654594E-2</v>
      </c>
      <c r="D10">
        <v>1.0606</v>
      </c>
      <c r="E10">
        <v>2.9119999999999999</v>
      </c>
      <c r="F10">
        <v>10.1051</v>
      </c>
      <c r="G10">
        <f>F10+E10</f>
        <v>13.017099999999999</v>
      </c>
      <c r="H10">
        <f>E10+D10*(G10-E10)</f>
        <v>13.629469060000002</v>
      </c>
      <c r="I10" s="15">
        <f>(((H10/100)+1)^(1/365)-1)</f>
        <v>3.5012346356677604E-4</v>
      </c>
      <c r="J10" s="15">
        <f>1+I10</f>
        <v>1.0003501234635668</v>
      </c>
      <c r="K10">
        <f>C10-I10</f>
        <v>1.3665293495087818E-2</v>
      </c>
      <c r="L10" s="29">
        <f>K10^2</f>
        <v>1.8674024630688943E-4</v>
      </c>
      <c r="M10" s="7"/>
      <c r="N10" s="7"/>
      <c r="O10" s="7">
        <f>C10/$N$3</f>
        <v>0.3123800290897023</v>
      </c>
      <c r="P10" s="7"/>
      <c r="Q10" s="7">
        <f>O10</f>
        <v>0.3123800290897023</v>
      </c>
      <c r="R10" s="7">
        <f>RANK(Q10,$Q$4:$Q$126)</f>
        <v>37</v>
      </c>
      <c r="S10" s="7">
        <f>O10</f>
        <v>0.3123800290897023</v>
      </c>
      <c r="T10" s="7">
        <f>RANK(S10,$S$4:$S$126)</f>
        <v>37</v>
      </c>
      <c r="U10">
        <v>7</v>
      </c>
      <c r="V10">
        <f>R10/(COUNT($U$4:$U$126)+1)-0.5</f>
        <v>-0.20161290322580644</v>
      </c>
      <c r="W10">
        <f>SUM($V$4:V10)/U10</f>
        <v>-0.17857142857142858</v>
      </c>
      <c r="X10">
        <f>(U10/11)*W10^2</f>
        <v>2.0292207792207792E-2</v>
      </c>
      <c r="Z10">
        <f>T10/(COUNT($O$4:$O$126)+1)-0.5</f>
        <v>-0.20161290322580644</v>
      </c>
      <c r="AA10">
        <f>SUM($Z$4:Z10)/U10</f>
        <v>-0.17741935483870969</v>
      </c>
      <c r="AB10">
        <f>(U10/11)*AA10^2</f>
        <v>2.0031217481789806E-2</v>
      </c>
    </row>
    <row r="11" spans="1:32" ht="15.75" x14ac:dyDescent="0.25">
      <c r="A11" s="4">
        <v>41527</v>
      </c>
      <c r="B11">
        <v>14.24</v>
      </c>
      <c r="C11">
        <f>(B11-B10)/B10</f>
        <v>-1.5894955079474804E-2</v>
      </c>
      <c r="D11">
        <v>1.0559000000000001</v>
      </c>
      <c r="E11">
        <v>2.9643000000000002</v>
      </c>
      <c r="F11">
        <v>10.075200000000001</v>
      </c>
      <c r="G11">
        <f>F11+E11</f>
        <v>13.0395</v>
      </c>
      <c r="H11">
        <f>E11+D11*(G11-E11)</f>
        <v>13.602703680000001</v>
      </c>
      <c r="I11" s="15">
        <f>(((H11/100)+1)^(1/365)-1)</f>
        <v>3.4947782031569119E-4</v>
      </c>
      <c r="J11" s="15">
        <f>1+I11</f>
        <v>1.0003494778203157</v>
      </c>
      <c r="K11">
        <f>C11-I11</f>
        <v>-1.6244432899790495E-2</v>
      </c>
      <c r="L11" s="29">
        <f>K11^2</f>
        <v>2.6388160023579584E-4</v>
      </c>
      <c r="M11" s="7"/>
      <c r="N11" s="7"/>
      <c r="O11" s="7">
        <f>C11/$N$3</f>
        <v>-0.35427176692305057</v>
      </c>
      <c r="P11" s="7"/>
      <c r="Q11" s="7">
        <f>O11</f>
        <v>-0.35427176692305057</v>
      </c>
      <c r="R11" s="7">
        <f>RANK(Q11,$Q$4:$Q$126)</f>
        <v>77</v>
      </c>
      <c r="S11" s="7">
        <f>O11</f>
        <v>-0.35427176692305057</v>
      </c>
      <c r="T11" s="7">
        <f>RANK(S11,$S$4:$S$126)</f>
        <v>77</v>
      </c>
      <c r="U11">
        <v>8</v>
      </c>
      <c r="V11">
        <f>R11/(COUNT($U$4:$U$126)+1)-0.5</f>
        <v>0.12096774193548387</v>
      </c>
      <c r="W11">
        <f>SUM($V$4:V11)/U11</f>
        <v>-0.1411290322580645</v>
      </c>
      <c r="X11">
        <f>(U11/11)*W11^2</f>
        <v>1.4485384542616591E-2</v>
      </c>
      <c r="Z11">
        <f>T11/(COUNT($O$4:$O$126)+1)-0.5</f>
        <v>0.12096774193548387</v>
      </c>
      <c r="AA11">
        <f>SUM($Z$4:Z11)/U11</f>
        <v>-0.1401209677419355</v>
      </c>
      <c r="AB11">
        <f>(U11/11)*AA11^2</f>
        <v>1.427918952795384E-2</v>
      </c>
    </row>
    <row r="12" spans="1:32" ht="15.75" x14ac:dyDescent="0.25">
      <c r="A12" s="4">
        <v>41528</v>
      </c>
      <c r="B12">
        <v>13.94</v>
      </c>
      <c r="C12">
        <f>(B12-B11)/B11</f>
        <v>-2.1067415730337127E-2</v>
      </c>
      <c r="D12">
        <v>1.0548</v>
      </c>
      <c r="E12">
        <v>2.9121999999999999</v>
      </c>
      <c r="F12">
        <v>10.0655</v>
      </c>
      <c r="G12">
        <f>F12+E12</f>
        <v>12.9777</v>
      </c>
      <c r="H12">
        <f>E12+D12*(G12-E12)</f>
        <v>13.5292894</v>
      </c>
      <c r="I12" s="15">
        <f>(((H12/100)+1)^(1/365)-1)</f>
        <v>3.4770611803791596E-4</v>
      </c>
      <c r="J12" s="15">
        <f>1+I12</f>
        <v>1.0003477061180379</v>
      </c>
      <c r="K12">
        <f>C12-I12</f>
        <v>-2.1415121848375043E-2</v>
      </c>
      <c r="L12" s="29">
        <f>K12^2</f>
        <v>4.5860744378075009E-4</v>
      </c>
      <c r="M12" s="7"/>
      <c r="N12" s="7"/>
      <c r="O12" s="7">
        <f>C12/$N$3</f>
        <v>-0.46955719962535519</v>
      </c>
      <c r="P12" s="7"/>
      <c r="Q12" s="7">
        <f>O12</f>
        <v>-0.46955719962535519</v>
      </c>
      <c r="R12" s="7">
        <f>RANK(Q12,$Q$4:$Q$126)</f>
        <v>85</v>
      </c>
      <c r="S12" s="7">
        <f>O12</f>
        <v>-0.46955719962535519</v>
      </c>
      <c r="T12" s="7">
        <f>RANK(S12,$S$4:$S$126)</f>
        <v>85</v>
      </c>
      <c r="U12">
        <v>9</v>
      </c>
      <c r="V12">
        <f>R12/(COUNT($U$4:$U$126)+1)-0.5</f>
        <v>0.18548387096774188</v>
      </c>
      <c r="W12">
        <f>SUM($V$4:V12)/U12</f>
        <v>-0.10483870967741934</v>
      </c>
      <c r="X12">
        <f>(U12/11)*W12^2</f>
        <v>8.9927632201305448E-3</v>
      </c>
      <c r="Z12">
        <f>T12/(COUNT($O$4:$O$126)+1)-0.5</f>
        <v>0.18548387096774188</v>
      </c>
      <c r="AA12">
        <f>SUM($Z$4:Z12)/U12</f>
        <v>-0.10394265232974913</v>
      </c>
      <c r="AB12">
        <f>(U12/11)*AA12^2</f>
        <v>8.8396977054625379E-3</v>
      </c>
    </row>
    <row r="13" spans="1:32" ht="15.75" x14ac:dyDescent="0.25">
      <c r="A13" s="4">
        <v>41529</v>
      </c>
      <c r="B13">
        <v>13.91</v>
      </c>
      <c r="C13">
        <f>(B13-B12)/B12</f>
        <v>-2.1520803443328095E-3</v>
      </c>
      <c r="D13">
        <v>1.0545</v>
      </c>
      <c r="E13">
        <v>2.9095</v>
      </c>
      <c r="F13">
        <v>10.082000000000001</v>
      </c>
      <c r="G13">
        <f>F13+E13</f>
        <v>12.9915</v>
      </c>
      <c r="H13">
        <f>E13+D13*(G13-E13)</f>
        <v>13.540969</v>
      </c>
      <c r="I13" s="15">
        <f>(((H13/100)+1)^(1/365)-1)</f>
        <v>3.4798805751412587E-4</v>
      </c>
      <c r="J13" s="15">
        <f>1+I13</f>
        <v>1.0003479880575141</v>
      </c>
      <c r="K13">
        <f>C13-I13</f>
        <v>-2.5000684018469353E-3</v>
      </c>
      <c r="L13" s="29">
        <f>K13^2</f>
        <v>6.2503420139134894E-6</v>
      </c>
      <c r="M13" s="7"/>
      <c r="N13" s="7"/>
      <c r="O13" s="7">
        <f>C13/$N$3</f>
        <v>-4.7966244782388097E-2</v>
      </c>
      <c r="P13" s="7"/>
      <c r="Q13" s="7">
        <f>O13</f>
        <v>-4.7966244782388097E-2</v>
      </c>
      <c r="R13" s="7">
        <f>RANK(Q13,$Q$4:$Q$126)</f>
        <v>60</v>
      </c>
      <c r="S13" s="7">
        <f>O13</f>
        <v>-4.7966244782388097E-2</v>
      </c>
      <c r="T13" s="7">
        <f>RANK(S13,$S$4:$S$126)</f>
        <v>60</v>
      </c>
      <c r="U13">
        <v>10</v>
      </c>
      <c r="V13">
        <f>R13/(COUNT($U$4:$U$126)+1)-0.5</f>
        <v>-1.6129032258064502E-2</v>
      </c>
      <c r="W13">
        <f>SUM($V$4:V13)/U13</f>
        <v>-9.5967741935483866E-2</v>
      </c>
      <c r="X13">
        <f>(U13/11)*W13^2</f>
        <v>8.3725522656323895E-3</v>
      </c>
      <c r="Z13">
        <f>T13/(COUNT($O$4:$O$126)+1)-0.5</f>
        <v>-1.6129032258064502E-2</v>
      </c>
      <c r="AA13">
        <f>SUM($Z$4:Z13)/U13</f>
        <v>-9.5161290322580666E-2</v>
      </c>
      <c r="AB13">
        <f>(U13/11)*AA13^2</f>
        <v>8.2324283416895325E-3</v>
      </c>
    </row>
    <row r="14" spans="1:32" ht="15.75" x14ac:dyDescent="0.25">
      <c r="A14" s="4">
        <v>41530</v>
      </c>
      <c r="B14">
        <v>13.82</v>
      </c>
      <c r="C14">
        <f>(B14-B13)/B13</f>
        <v>-6.4701653486700112E-3</v>
      </c>
      <c r="D14">
        <v>1.0528</v>
      </c>
      <c r="E14">
        <v>2.8845999999999998</v>
      </c>
      <c r="F14">
        <v>10.0589</v>
      </c>
      <c r="G14">
        <f>F14+E14</f>
        <v>12.9435</v>
      </c>
      <c r="H14">
        <f>E14+D14*(G14-E14)</f>
        <v>13.474609920000002</v>
      </c>
      <c r="I14" s="15">
        <f>(((H14/100)+1)^(1/365)-1)</f>
        <v>3.4638579897983135E-4</v>
      </c>
      <c r="J14" s="15">
        <f>1+I14</f>
        <v>1.0003463857989798</v>
      </c>
      <c r="K14">
        <f>C14-I14</f>
        <v>-6.8165511476498426E-3</v>
      </c>
      <c r="L14" s="29">
        <f>K14^2</f>
        <v>4.6465369548526386E-5</v>
      </c>
      <c r="M14" s="7"/>
      <c r="N14" s="7"/>
      <c r="O14" s="7">
        <f>C14/$N$3</f>
        <v>-0.14420908388206397</v>
      </c>
      <c r="P14" s="7"/>
      <c r="Q14" s="7">
        <f>O14</f>
        <v>-0.14420908388206397</v>
      </c>
      <c r="R14" s="7">
        <f>RANK(Q14,$Q$4:$Q$126)</f>
        <v>68</v>
      </c>
      <c r="S14" s="7">
        <f>O14</f>
        <v>-0.14420908388206397</v>
      </c>
      <c r="T14" s="7">
        <f>RANK(S14,$S$4:$S$126)</f>
        <v>68</v>
      </c>
      <c r="U14">
        <v>11</v>
      </c>
      <c r="V14">
        <f>R14/(COUNT($U$4:$U$126)+1)-0.5</f>
        <v>4.8387096774193505E-2</v>
      </c>
      <c r="W14">
        <f>SUM($V$4:V14)/U14</f>
        <v>-8.2844574780058647E-2</v>
      </c>
      <c r="X14">
        <f>(U14/11)*W14^2</f>
        <v>6.8632235704887291E-3</v>
      </c>
      <c r="Z14">
        <f>T14/(COUNT($O$4:$O$126)+1)-0.5</f>
        <v>4.8387096774193505E-2</v>
      </c>
      <c r="AA14">
        <f>SUM($Z$4:Z14)/U14</f>
        <v>-8.2111436950146652E-2</v>
      </c>
      <c r="AB14">
        <f>(U14/11)*AA14^2</f>
        <v>6.7422880780179089E-3</v>
      </c>
    </row>
    <row r="15" spans="1:32" ht="15.75" x14ac:dyDescent="0.25">
      <c r="A15" s="4">
        <v>41533</v>
      </c>
      <c r="B15">
        <v>13.64</v>
      </c>
      <c r="C15">
        <f>(B15-B14)/B14</f>
        <v>-1.3024602026049183E-2</v>
      </c>
      <c r="D15">
        <v>1.0468</v>
      </c>
      <c r="E15">
        <v>2.8643000000000001</v>
      </c>
      <c r="F15">
        <v>10.0152</v>
      </c>
      <c r="G15">
        <f>F15+E15</f>
        <v>12.8795</v>
      </c>
      <c r="H15">
        <f>E15+D15*(G15-E15)</f>
        <v>13.348211360000001</v>
      </c>
      <c r="I15" s="15">
        <f>(((H15/100)+1)^(1/365)-1)</f>
        <v>3.4333128372265875E-4</v>
      </c>
      <c r="J15" s="15">
        <f>1+I15</f>
        <v>1.0003433312837227</v>
      </c>
      <c r="K15">
        <f>C15-I15</f>
        <v>-1.3367933309771842E-2</v>
      </c>
      <c r="L15" s="29">
        <f>K15^2</f>
        <v>1.7870164097450757E-4</v>
      </c>
      <c r="M15" s="7"/>
      <c r="N15" s="7"/>
      <c r="O15" s="7">
        <f>C15/$N$3</f>
        <v>-0.29029643369023295</v>
      </c>
      <c r="P15" s="7"/>
      <c r="Q15" s="7">
        <f>O15</f>
        <v>-0.29029643369023295</v>
      </c>
      <c r="R15" s="7">
        <f>RANK(Q15,$Q$4:$Q$126)</f>
        <v>71</v>
      </c>
      <c r="S15" s="7">
        <f>O15</f>
        <v>-0.29029643369023295</v>
      </c>
      <c r="T15" s="7">
        <f>RANK(S15,$S$4:$S$126)</f>
        <v>71</v>
      </c>
      <c r="U15">
        <v>12</v>
      </c>
      <c r="V15">
        <f>R15/(COUNT($U$4:$U$126)+1)-0.5</f>
        <v>7.2580645161290369E-2</v>
      </c>
      <c r="W15">
        <f>SUM($V$4:V15)/U15</f>
        <v>-6.9892473118279563E-2</v>
      </c>
      <c r="X15">
        <f>(U15/11)*W15^2</f>
        <v>5.3290448711884701E-3</v>
      </c>
      <c r="Z15">
        <f>T15/(COUNT($O$4:$O$126)+1)-0.5</f>
        <v>7.2580645161290369E-2</v>
      </c>
      <c r="AA15">
        <f>SUM($Z$4:Z15)/U15</f>
        <v>-6.922043010752689E-2</v>
      </c>
      <c r="AB15">
        <f>(U15/11)*AA15^2</f>
        <v>5.2270559392047439E-3</v>
      </c>
    </row>
    <row r="16" spans="1:32" ht="15.75" x14ac:dyDescent="0.25">
      <c r="A16" s="4">
        <v>41534</v>
      </c>
      <c r="B16">
        <v>13.74</v>
      </c>
      <c r="C16">
        <f>(B16-B15)/B15</f>
        <v>7.3313782991202081E-3</v>
      </c>
      <c r="D16">
        <v>1.0452999999999999</v>
      </c>
      <c r="E16">
        <v>2.8468</v>
      </c>
      <c r="F16">
        <v>9.9917999999999996</v>
      </c>
      <c r="G16">
        <f>F16+E16</f>
        <v>12.8386</v>
      </c>
      <c r="H16">
        <f>E16+D16*(G16-E16)</f>
        <v>13.291228539999999</v>
      </c>
      <c r="I16" s="15">
        <f>(((H16/100)+1)^(1/365)-1)</f>
        <v>3.419531404409426E-4</v>
      </c>
      <c r="J16" s="15">
        <f>1+I16</f>
        <v>1.0003419531404409</v>
      </c>
      <c r="K16">
        <f>C16-I16</f>
        <v>6.9894251586792655E-3</v>
      </c>
      <c r="L16" s="29">
        <f>K16^2</f>
        <v>4.8852064048778677E-5</v>
      </c>
      <c r="M16" s="7"/>
      <c r="N16" s="7"/>
      <c r="O16" s="7">
        <f>C16/$N$3</f>
        <v>0.16340406946884209</v>
      </c>
      <c r="P16" s="7"/>
      <c r="Q16" s="7">
        <f>O16</f>
        <v>0.16340406946884209</v>
      </c>
      <c r="R16" s="7">
        <f>RANK(Q16,$Q$4:$Q$126)</f>
        <v>46</v>
      </c>
      <c r="S16" s="7">
        <f>O16</f>
        <v>0.16340406946884209</v>
      </c>
      <c r="T16" s="7">
        <f>RANK(S16,$S$4:$S$126)</f>
        <v>46</v>
      </c>
      <c r="U16">
        <v>13</v>
      </c>
      <c r="V16">
        <f>R16/(COUNT($U$4:$U$126)+1)-0.5</f>
        <v>-0.12903225806451613</v>
      </c>
      <c r="W16">
        <f>SUM($V$4:V16)/U16</f>
        <v>-7.4441687344913146E-2</v>
      </c>
      <c r="X16">
        <f>(U16/11)*W16^2</f>
        <v>6.5491220538046752E-3</v>
      </c>
      <c r="Z16">
        <f>T16/(COUNT($O$4:$O$126)+1)-0.5</f>
        <v>-0.12903225806451613</v>
      </c>
      <c r="AA16">
        <f>SUM($Z$4:Z16)/U16</f>
        <v>-7.3821339950372225E-2</v>
      </c>
      <c r="AB16">
        <f>(U16/11)*AA16^2</f>
        <v>6.4404248197172265E-3</v>
      </c>
    </row>
    <row r="17" spans="1:28" ht="15.75" x14ac:dyDescent="0.25">
      <c r="A17" s="4">
        <v>41535</v>
      </c>
      <c r="B17">
        <v>13.45</v>
      </c>
      <c r="C17">
        <f>(B17-B16)/B16</f>
        <v>-2.1106259097525538E-2</v>
      </c>
      <c r="D17">
        <v>1.0375000000000001</v>
      </c>
      <c r="E17">
        <v>2.6878000000000002</v>
      </c>
      <c r="F17">
        <v>9.9235000000000007</v>
      </c>
      <c r="G17">
        <f>F17+E17</f>
        <v>12.6113</v>
      </c>
      <c r="H17">
        <f>E17+D17*(G17-E17)</f>
        <v>12.983431250000002</v>
      </c>
      <c r="I17" s="15">
        <f>(((H17/100)+1)^(1/365)-1)</f>
        <v>3.3449701622290107E-4</v>
      </c>
      <c r="J17" s="15">
        <f>1+I17</f>
        <v>1.0003344970162229</v>
      </c>
      <c r="K17">
        <f>C17-I17</f>
        <v>-2.144075611374844E-2</v>
      </c>
      <c r="L17" s="29">
        <f>K17^2</f>
        <v>4.5970602272924106E-4</v>
      </c>
      <c r="M17" s="7"/>
      <c r="N17" s="7"/>
      <c r="O17" s="7">
        <f>C17/$N$3</f>
        <v>-0.47042295283184582</v>
      </c>
      <c r="P17" s="7"/>
      <c r="Q17" s="7">
        <f>O17</f>
        <v>-0.47042295283184582</v>
      </c>
      <c r="R17" s="7">
        <f>RANK(Q17,$Q$4:$Q$126)</f>
        <v>86</v>
      </c>
      <c r="S17" s="7">
        <f>O17</f>
        <v>-0.47042295283184582</v>
      </c>
      <c r="T17" s="7">
        <f>RANK(S17,$S$4:$S$126)</f>
        <v>86</v>
      </c>
      <c r="U17">
        <v>14</v>
      </c>
      <c r="V17">
        <f>R17/(COUNT($U$4:$U$126)+1)-0.5</f>
        <v>0.19354838709677424</v>
      </c>
      <c r="W17">
        <f>SUM($V$4:V17)/U17</f>
        <v>-5.5299539170506902E-2</v>
      </c>
      <c r="X17">
        <f>(U17/11)*W17^2</f>
        <v>3.8920496776896347E-3</v>
      </c>
      <c r="Z17">
        <f>T17/(COUNT($O$4:$O$126)+1)-0.5</f>
        <v>0.19354838709677424</v>
      </c>
      <c r="AA17">
        <f>SUM($Z$4:Z17)/U17</f>
        <v>-5.4723502304147471E-2</v>
      </c>
      <c r="AB17">
        <f>(U17/11)*AA17^2</f>
        <v>3.8113876238225881E-3</v>
      </c>
    </row>
    <row r="18" spans="1:28" ht="15.75" x14ac:dyDescent="0.25">
      <c r="A18" s="4">
        <v>41536</v>
      </c>
      <c r="B18">
        <v>13.14</v>
      </c>
      <c r="C18">
        <f>(B18-B17)/B17</f>
        <v>-2.3048327137546374E-2</v>
      </c>
      <c r="D18">
        <v>1.0385</v>
      </c>
      <c r="E18">
        <v>2.7519</v>
      </c>
      <c r="F18">
        <v>9.9284999999999997</v>
      </c>
      <c r="G18">
        <f>F18+E18</f>
        <v>12.680399999999999</v>
      </c>
      <c r="H18">
        <f>E18+D18*(G18-E18)</f>
        <v>13.062647249999998</v>
      </c>
      <c r="I18" s="15">
        <f>(((H18/100)+1)^(1/365)-1)</f>
        <v>3.3641788962790464E-4</v>
      </c>
      <c r="J18" s="15">
        <f>1+I18</f>
        <v>1.0003364178896279</v>
      </c>
      <c r="K18">
        <f>C18-I18</f>
        <v>-2.3384745027174279E-2</v>
      </c>
      <c r="L18" s="29">
        <f>K18^2</f>
        <v>5.4684629998595212E-4</v>
      </c>
      <c r="M18" s="7"/>
      <c r="N18" s="7"/>
      <c r="O18" s="7">
        <f>C18/$N$3</f>
        <v>-0.51370837720598628</v>
      </c>
      <c r="P18" s="7"/>
      <c r="Q18" s="7">
        <f>O18</f>
        <v>-0.51370837720598628</v>
      </c>
      <c r="R18" s="7">
        <f>RANK(Q18,$Q$4:$Q$126)</f>
        <v>88</v>
      </c>
      <c r="S18" s="7">
        <f>O18</f>
        <v>-0.51370837720598628</v>
      </c>
      <c r="T18" s="7">
        <f>RANK(S18,$S$4:$S$126)</f>
        <v>88</v>
      </c>
      <c r="U18">
        <v>15</v>
      </c>
      <c r="V18">
        <f>R18/(COUNT($U$4:$U$126)+1)-0.5</f>
        <v>0.20967741935483875</v>
      </c>
      <c r="W18">
        <f>SUM($V$4:V18)/U18</f>
        <v>-3.7634408602150525E-2</v>
      </c>
      <c r="X18">
        <f>(U18/11)*W18^2</f>
        <v>1.9313846056822107E-3</v>
      </c>
      <c r="Z18">
        <f>T18/(COUNT($O$4:$O$126)+1)-0.5</f>
        <v>0.20967741935483875</v>
      </c>
      <c r="AA18">
        <f>SUM($Z$4:Z18)/U18</f>
        <v>-3.7096774193548392E-2</v>
      </c>
      <c r="AB18">
        <f>(U18/11)*AA18^2</f>
        <v>1.8765963485006152E-3</v>
      </c>
    </row>
    <row r="19" spans="1:28" ht="15.75" x14ac:dyDescent="0.25">
      <c r="A19" s="4">
        <v>41537</v>
      </c>
      <c r="B19">
        <v>12.96</v>
      </c>
      <c r="C19">
        <f>(B19-B18)/B18</f>
        <v>-1.369863013698628E-2</v>
      </c>
      <c r="D19">
        <v>1.0387</v>
      </c>
      <c r="E19">
        <v>2.7336999999999998</v>
      </c>
      <c r="F19">
        <v>9.9649000000000001</v>
      </c>
      <c r="G19">
        <f>F19+E19</f>
        <v>12.698599999999999</v>
      </c>
      <c r="H19">
        <f>E19+D19*(G19-E19)</f>
        <v>13.084241630000001</v>
      </c>
      <c r="I19" s="15">
        <f>(((H19/100)+1)^(1/365)-1)</f>
        <v>3.3694128930195077E-4</v>
      </c>
      <c r="J19" s="15">
        <f>1+I19</f>
        <v>1.000336941289302</v>
      </c>
      <c r="K19">
        <f>C19-I19</f>
        <v>-1.4035571426288231E-2</v>
      </c>
      <c r="L19" s="29">
        <f>K19^2</f>
        <v>1.9699726526243864E-4</v>
      </c>
      <c r="M19" s="7"/>
      <c r="N19" s="7"/>
      <c r="O19" s="7">
        <f>C19/$N$3</f>
        <v>-0.30531938459657681</v>
      </c>
      <c r="P19" s="7"/>
      <c r="Q19" s="7">
        <f>O19</f>
        <v>-0.30531938459657681</v>
      </c>
      <c r="R19" s="7">
        <f>RANK(Q19,$Q$4:$Q$126)</f>
        <v>73</v>
      </c>
      <c r="S19" s="7">
        <f>O19</f>
        <v>-0.30531938459657681</v>
      </c>
      <c r="T19" s="7">
        <f>RANK(S19,$S$4:$S$126)</f>
        <v>73</v>
      </c>
      <c r="U19">
        <v>16</v>
      </c>
      <c r="V19">
        <f>R19/(COUNT($U$4:$U$126)+1)-0.5</f>
        <v>8.8709677419354871E-2</v>
      </c>
      <c r="W19">
        <f>SUM($V$4:V19)/U19</f>
        <v>-2.9737903225806439E-2</v>
      </c>
      <c r="X19">
        <f>(U19/11)*W19^2</f>
        <v>1.2863169283889877E-3</v>
      </c>
      <c r="Z19">
        <f>T19/(COUNT($O$4:$O$126)+1)-0.5</f>
        <v>8.8709677419354871E-2</v>
      </c>
      <c r="AA19">
        <f>SUM($Z$4:Z19)/U19</f>
        <v>-2.9233870967741937E-2</v>
      </c>
      <c r="AB19">
        <f>(U19/11)*AA19^2</f>
        <v>1.243082489830669E-3</v>
      </c>
    </row>
    <row r="20" spans="1:28" ht="15.75" x14ac:dyDescent="0.25">
      <c r="A20" s="4">
        <v>41540</v>
      </c>
      <c r="B20">
        <v>12.36</v>
      </c>
      <c r="C20">
        <f>(B20-B19)/B19</f>
        <v>-4.6296296296296405E-2</v>
      </c>
      <c r="D20">
        <v>1.0467</v>
      </c>
      <c r="E20">
        <v>2.6999</v>
      </c>
      <c r="F20">
        <v>10.001099999999999</v>
      </c>
      <c r="G20">
        <f>F20+E20</f>
        <v>12.700999999999999</v>
      </c>
      <c r="H20">
        <f>E20+D20*(G20-E20)</f>
        <v>13.168051369999999</v>
      </c>
      <c r="I20" s="15">
        <f>(((H20/100)+1)^(1/365)-1)</f>
        <v>3.389717070592102E-4</v>
      </c>
      <c r="J20" s="15">
        <f>1+I20</f>
        <v>1.0003389717070592</v>
      </c>
      <c r="K20">
        <f>C20-I20</f>
        <v>-4.6635268003355615E-2</v>
      </c>
      <c r="L20" s="29">
        <f>K20^2</f>
        <v>2.174848221744804E-3</v>
      </c>
      <c r="M20" s="7"/>
      <c r="N20" s="7"/>
      <c r="O20" s="7">
        <f>C20/$N$3</f>
        <v>-1.0318664386828793</v>
      </c>
      <c r="P20" s="7"/>
      <c r="Q20" s="7">
        <f>O20</f>
        <v>-1.0318664386828793</v>
      </c>
      <c r="R20" s="7">
        <f>RANK(Q20,$Q$4:$Q$126)</f>
        <v>106</v>
      </c>
      <c r="S20" s="7">
        <f>O20</f>
        <v>-1.0318664386828793</v>
      </c>
      <c r="T20" s="7">
        <f>RANK(S20,$S$4:$S$126)</f>
        <v>106</v>
      </c>
      <c r="U20">
        <v>17</v>
      </c>
      <c r="V20">
        <f>R20/(COUNT($U$4:$U$126)+1)-0.5</f>
        <v>0.35483870967741937</v>
      </c>
      <c r="W20">
        <f>SUM($V$4:V20)/U20</f>
        <v>-7.1157495256166858E-3</v>
      </c>
      <c r="X20">
        <f>(U20/11)*W20^2</f>
        <v>7.8252377481121768E-5</v>
      </c>
      <c r="Z20">
        <f>T20/(COUNT($O$4:$O$126)+1)-0.5</f>
        <v>0.35483870967741937</v>
      </c>
      <c r="AA20">
        <f>SUM($Z$4:Z20)/U20</f>
        <v>-6.6413662239089193E-3</v>
      </c>
      <c r="AB20">
        <f>(U20/11)*AA20^2</f>
        <v>6.8166515494666333E-5</v>
      </c>
    </row>
    <row r="21" spans="1:28" ht="15.75" x14ac:dyDescent="0.25">
      <c r="A21" s="4">
        <v>41541</v>
      </c>
      <c r="B21">
        <v>11.9</v>
      </c>
      <c r="C21">
        <f>(B21-B20)/B20</f>
        <v>-3.7216828478964327E-2</v>
      </c>
      <c r="D21">
        <v>1.0281</v>
      </c>
      <c r="E21">
        <v>2.6551999999999998</v>
      </c>
      <c r="F21">
        <v>10.052199999999999</v>
      </c>
      <c r="G21">
        <f>F21+E21</f>
        <v>12.7074</v>
      </c>
      <c r="H21">
        <f>E21+D21*(G21-E21)</f>
        <v>12.98986682</v>
      </c>
      <c r="I21" s="15">
        <f>(((H21/100)+1)^(1/365)-1)</f>
        <v>3.3465311960245714E-4</v>
      </c>
      <c r="J21" s="15">
        <f>1+I21</f>
        <v>1.0003346531196025</v>
      </c>
      <c r="K21">
        <f>C21-I21</f>
        <v>-3.7551481598566784E-2</v>
      </c>
      <c r="L21" s="29">
        <f>K21^2</f>
        <v>1.4101137702474998E-3</v>
      </c>
      <c r="M21" s="7"/>
      <c r="N21" s="7"/>
      <c r="O21" s="7">
        <f>C21/$N$3</f>
        <v>-0.82950039925186447</v>
      </c>
      <c r="P21" s="7"/>
      <c r="Q21" s="7">
        <f>O21</f>
        <v>-0.82950039925186447</v>
      </c>
      <c r="R21" s="7">
        <f>RANK(Q21,$Q$4:$Q$126)</f>
        <v>101</v>
      </c>
      <c r="S21" s="7">
        <f>O21</f>
        <v>-0.82950039925186447</v>
      </c>
      <c r="T21" s="7">
        <f>RANK(S21,$S$4:$S$126)</f>
        <v>101</v>
      </c>
      <c r="U21">
        <v>18</v>
      </c>
      <c r="V21">
        <f>R21/(COUNT($U$4:$U$126)+1)-0.5</f>
        <v>0.31451612903225812</v>
      </c>
      <c r="W21">
        <f>SUM($V$4:V21)/U21</f>
        <v>1.0752688172043025E-2</v>
      </c>
      <c r="X21">
        <f>(U21/11)*W21^2</f>
        <v>1.8919685933213562E-4</v>
      </c>
      <c r="Z21">
        <f>T21/(COUNT($O$4:$O$126)+1)-0.5</f>
        <v>0.31451612903225812</v>
      </c>
      <c r="AA21">
        <f>SUM($Z$4:Z21)/U21</f>
        <v>1.1200716845878138E-2</v>
      </c>
      <c r="AB21">
        <f>(U21/11)*AA21^2</f>
        <v>2.0529173104615357E-4</v>
      </c>
    </row>
    <row r="22" spans="1:28" ht="15.75" x14ac:dyDescent="0.25">
      <c r="A22" s="4">
        <v>41542</v>
      </c>
      <c r="B22">
        <v>10.119999999999999</v>
      </c>
      <c r="C22">
        <f>(B22-B21)/B21</f>
        <v>-0.14957983193277319</v>
      </c>
      <c r="D22">
        <v>1.0396000000000001</v>
      </c>
      <c r="E22">
        <v>2.6280000000000001</v>
      </c>
      <c r="F22">
        <v>10.0791</v>
      </c>
      <c r="G22">
        <f>F22+E22</f>
        <v>12.707100000000001</v>
      </c>
      <c r="H22">
        <f>E22+D22*(G22-E22)</f>
        <v>13.106232360000002</v>
      </c>
      <c r="I22" s="15">
        <f>(((H22/100)+1)^(1/365)-1)</f>
        <v>3.3747419319274385E-4</v>
      </c>
      <c r="J22" s="15">
        <f>1+I22</f>
        <v>1.0003374741931927</v>
      </c>
      <c r="K22">
        <f>C22-I22</f>
        <v>-0.14991730612596593</v>
      </c>
      <c r="L22" s="29">
        <f>K22^2</f>
        <v>2.2475198676066583E-2</v>
      </c>
      <c r="M22" s="7"/>
      <c r="N22" s="7"/>
      <c r="O22" s="7">
        <f>C22/$N$3</f>
        <v>-3.3338824230654853</v>
      </c>
      <c r="P22" s="7"/>
      <c r="Q22" s="7">
        <f>O22</f>
        <v>-3.3338824230654853</v>
      </c>
      <c r="R22" s="7">
        <f>RANK(Q22,$Q$4:$Q$126)</f>
        <v>123</v>
      </c>
      <c r="S22" s="7">
        <f>O22</f>
        <v>-3.3338824230654853</v>
      </c>
      <c r="T22" s="7">
        <f>RANK(S22,$S$4:$S$126)</f>
        <v>123</v>
      </c>
      <c r="U22">
        <v>19</v>
      </c>
      <c r="V22">
        <f>R22/(COUNT($U$4:$U$126)+1)-0.5</f>
        <v>0.49193548387096775</v>
      </c>
      <c r="W22">
        <f>SUM($V$4:V22)/U22</f>
        <v>3.6078098471986432E-2</v>
      </c>
      <c r="X22">
        <f>(U22/11)*W22^2</f>
        <v>2.2482685997938768E-3</v>
      </c>
      <c r="Z22">
        <f>T22/(COUNT($O$4:$O$126)+1)-0.5</f>
        <v>0.49193548387096775</v>
      </c>
      <c r="AA22">
        <f>SUM($Z$4:Z22)/U22</f>
        <v>3.6502546689303909E-2</v>
      </c>
      <c r="AB22">
        <f>(U22/11)*AA22^2</f>
        <v>2.3014802164810387E-3</v>
      </c>
    </row>
    <row r="23" spans="1:28" ht="15.75" x14ac:dyDescent="0.25">
      <c r="A23" s="4">
        <v>41543</v>
      </c>
      <c r="B23">
        <v>10.42</v>
      </c>
      <c r="C23">
        <f>(B23-B22)/B22</f>
        <v>2.9644268774703629E-2</v>
      </c>
      <c r="D23">
        <v>1.0413000000000001</v>
      </c>
      <c r="E23">
        <v>2.6497999999999999</v>
      </c>
      <c r="F23">
        <v>10.0547</v>
      </c>
      <c r="G23">
        <f>F23+E23</f>
        <v>12.704499999999999</v>
      </c>
      <c r="H23">
        <f>E23+D23*(G23-E23)</f>
        <v>13.11975911</v>
      </c>
      <c r="I23" s="15">
        <f>(((H23/100)+1)^(1/365)-1)</f>
        <v>3.3780193715871043E-4</v>
      </c>
      <c r="J23" s="15">
        <f>1+I23</f>
        <v>1.0003378019371587</v>
      </c>
      <c r="K23">
        <f>C23-I23</f>
        <v>2.9306466837544919E-2</v>
      </c>
      <c r="L23" s="29">
        <f>K23^2</f>
        <v>8.5886899850012009E-4</v>
      </c>
      <c r="M23" s="7"/>
      <c r="N23" s="7"/>
      <c r="O23" s="7">
        <f>C23/$N$3</f>
        <v>0.66072080263488731</v>
      </c>
      <c r="P23" s="7"/>
      <c r="Q23" s="7">
        <f>O23</f>
        <v>0.66072080263488731</v>
      </c>
      <c r="R23" s="7">
        <f>RANK(Q23,$Q$4:$Q$126)</f>
        <v>26</v>
      </c>
      <c r="S23" s="7">
        <f>O23</f>
        <v>0.66072080263488731</v>
      </c>
      <c r="T23" s="7">
        <f>RANK(S23,$S$4:$S$126)</f>
        <v>26</v>
      </c>
      <c r="U23">
        <v>20</v>
      </c>
      <c r="V23">
        <f>R23/(COUNT($U$4:$U$126)+1)-0.5</f>
        <v>-0.29032258064516125</v>
      </c>
      <c r="W23">
        <f>SUM($V$4:V23)/U23</f>
        <v>1.9758064516129048E-2</v>
      </c>
      <c r="X23">
        <f>(U23/11)*W23^2</f>
        <v>7.0978384258821412E-4</v>
      </c>
      <c r="Z23">
        <f>T23/(COUNT($O$4:$O$126)+1)-0.5</f>
        <v>-0.29032258064516125</v>
      </c>
      <c r="AA23">
        <f>SUM($Z$4:Z23)/U23</f>
        <v>2.0161290322580648E-2</v>
      </c>
      <c r="AB23">
        <f>(U23/11)*AA23^2</f>
        <v>7.3905023176615281E-4</v>
      </c>
    </row>
    <row r="24" spans="1:28" ht="15.75" x14ac:dyDescent="0.25">
      <c r="A24" s="4">
        <v>41544</v>
      </c>
      <c r="B24">
        <v>9.0500000000000007</v>
      </c>
      <c r="C24">
        <f>(B24-B23)/B23</f>
        <v>-0.13147792706333966</v>
      </c>
      <c r="D24">
        <v>1.0544</v>
      </c>
      <c r="E24">
        <v>2.6245000000000003</v>
      </c>
      <c r="F24">
        <v>10.055</v>
      </c>
      <c r="G24">
        <f>F24+E24</f>
        <v>12.679500000000001</v>
      </c>
      <c r="H24">
        <f>E24+D24*(G24-E24)</f>
        <v>13.226492</v>
      </c>
      <c r="I24" s="15">
        <f>(((H24/100)+1)^(1/365)-1)</f>
        <v>3.4038663254931656E-4</v>
      </c>
      <c r="J24" s="15">
        <f>1+I24</f>
        <v>1.0003403866325493</v>
      </c>
      <c r="K24">
        <f>C24-I24</f>
        <v>-0.13181831369588898</v>
      </c>
      <c r="L24" s="29">
        <f>K24^2</f>
        <v>1.737606782562779E-2</v>
      </c>
      <c r="M24" s="7"/>
      <c r="N24" s="7"/>
      <c r="O24" s="7">
        <f>C24/$N$3</f>
        <v>-2.9304214638679156</v>
      </c>
      <c r="P24" s="7"/>
      <c r="Q24" s="7">
        <f>O24</f>
        <v>-2.9304214638679156</v>
      </c>
      <c r="R24" s="7">
        <f>RANK(Q24,$Q$4:$Q$126)</f>
        <v>122</v>
      </c>
      <c r="S24" s="7">
        <f>O24</f>
        <v>-2.9304214638679156</v>
      </c>
      <c r="T24" s="7">
        <f>RANK(S24,$S$4:$S$126)</f>
        <v>122</v>
      </c>
      <c r="U24">
        <v>21</v>
      </c>
      <c r="V24">
        <f>R24/(COUNT($U$4:$U$126)+1)-0.5</f>
        <v>0.4838709677419355</v>
      </c>
      <c r="W24">
        <f>SUM($V$4:V24)/U24</f>
        <v>4.1858678955453164E-2</v>
      </c>
      <c r="X24">
        <f>(U24/11)*W24^2</f>
        <v>3.3450117347099684E-3</v>
      </c>
      <c r="Z24">
        <f>T24/(COUNT($O$4:$O$126)+1)-0.5</f>
        <v>0.4838709677419355</v>
      </c>
      <c r="AA24">
        <f>SUM($Z$4:Z24)/U24</f>
        <v>4.2242703533026116E-2</v>
      </c>
      <c r="AB24">
        <f>(U24/11)*AA24^2</f>
        <v>3.4066696397601708E-3</v>
      </c>
    </row>
    <row r="25" spans="1:28" ht="15.75" x14ac:dyDescent="0.25">
      <c r="A25" s="4">
        <v>41547</v>
      </c>
      <c r="B25">
        <v>8.8049999999999997</v>
      </c>
      <c r="C25">
        <f>(B25-B24)/B24</f>
        <v>-2.7071823204419997E-2</v>
      </c>
      <c r="D25">
        <v>1.0712999999999999</v>
      </c>
      <c r="E25">
        <v>2.61</v>
      </c>
      <c r="F25">
        <v>10.115</v>
      </c>
      <c r="G25">
        <f>F25+E25</f>
        <v>12.725</v>
      </c>
      <c r="H25">
        <f>E25+D25*(G25-E25)</f>
        <v>13.446199499999999</v>
      </c>
      <c r="I25" s="15">
        <f>(((H25/100)+1)^(1/365)-1)</f>
        <v>3.4569953576268908E-4</v>
      </c>
      <c r="J25" s="15">
        <f>1+I25</f>
        <v>1.0003456995357627</v>
      </c>
      <c r="K25">
        <f>C25-I25</f>
        <v>-2.7417522740182686E-2</v>
      </c>
      <c r="L25" s="29">
        <f>K25^2</f>
        <v>7.5172055320843467E-4</v>
      </c>
      <c r="M25" s="7"/>
      <c r="N25" s="7"/>
      <c r="O25" s="7">
        <f>C25/$N$3</f>
        <v>-0.60338532524970234</v>
      </c>
      <c r="P25" s="7"/>
      <c r="Q25" s="7">
        <f>O25</f>
        <v>-0.60338532524970234</v>
      </c>
      <c r="R25" s="7">
        <f>RANK(Q25,$Q$4:$Q$126)</f>
        <v>90</v>
      </c>
      <c r="S25" s="7">
        <f>O25</f>
        <v>-0.60338532524970234</v>
      </c>
      <c r="T25" s="7">
        <f>RANK(S25,$S$4:$S$126)</f>
        <v>90</v>
      </c>
      <c r="U25">
        <v>22</v>
      </c>
      <c r="V25">
        <f>R25/(COUNT($U$4:$U$126)+1)-0.5</f>
        <v>0.22580645161290325</v>
      </c>
      <c r="W25">
        <f>SUM($V$4:V25)/U25</f>
        <v>5.0219941348973625E-2</v>
      </c>
      <c r="X25">
        <f>(U25/11)*W25^2</f>
        <v>5.0440850181887016E-3</v>
      </c>
      <c r="Z25">
        <f>T25/(COUNT($O$4:$O$126)+1)-0.5</f>
        <v>0.22580645161290325</v>
      </c>
      <c r="AA25">
        <f>SUM($Z$4:Z25)/U25</f>
        <v>5.0586510263929622E-2</v>
      </c>
      <c r="AB25">
        <f>(U25/11)*AA25^2</f>
        <v>5.1179900413653142E-3</v>
      </c>
    </row>
    <row r="26" spans="1:28" ht="15.75" x14ac:dyDescent="0.25">
      <c r="A26" s="4">
        <v>41548</v>
      </c>
      <c r="B26">
        <v>8.75</v>
      </c>
      <c r="C26">
        <f>(B26-B25)/B25</f>
        <v>-6.2464508801816825E-3</v>
      </c>
      <c r="D26">
        <v>1.075</v>
      </c>
      <c r="E26">
        <v>2.65</v>
      </c>
      <c r="F26">
        <v>10.0748</v>
      </c>
      <c r="G26">
        <f>F26+E26</f>
        <v>12.7248</v>
      </c>
      <c r="H26">
        <f>E26+D26*(G26-E26)</f>
        <v>13.480409999999999</v>
      </c>
      <c r="I26" s="15">
        <f>(((H26/100)+1)^(1/365)-1)</f>
        <v>3.465258807948679E-4</v>
      </c>
      <c r="J26" s="15">
        <f>1+I26</f>
        <v>1.0003465258807949</v>
      </c>
      <c r="K26">
        <f>C26-I26</f>
        <v>-6.5929767609765504E-3</v>
      </c>
      <c r="L26" s="29">
        <f>K26^2</f>
        <v>4.3467342570776842E-5</v>
      </c>
      <c r="M26" s="7"/>
      <c r="N26" s="7"/>
      <c r="O26" s="7">
        <f>C26/$N$3</f>
        <v>-0.13922286532143685</v>
      </c>
      <c r="P26" s="7"/>
      <c r="Q26" s="7">
        <f>O26</f>
        <v>-0.13922286532143685</v>
      </c>
      <c r="R26" s="7">
        <f>RANK(Q26,$Q$4:$Q$126)</f>
        <v>67</v>
      </c>
      <c r="S26" s="7">
        <f>O26</f>
        <v>-0.13922286532143685</v>
      </c>
      <c r="T26" s="7">
        <f>RANK(S26,$S$4:$S$126)</f>
        <v>67</v>
      </c>
      <c r="U26">
        <v>23</v>
      </c>
      <c r="V26">
        <f>R26/(COUNT($U$4:$U$126)+1)-0.5</f>
        <v>4.0322580645161255E-2</v>
      </c>
      <c r="W26">
        <f>SUM($V$4:V26)/U26</f>
        <v>4.9789621318373084E-2</v>
      </c>
      <c r="X26">
        <f>(U26/11)*W26^2</f>
        <v>5.1833769994200727E-3</v>
      </c>
      <c r="Z26">
        <f>T26/(COUNT($O$4:$O$126)+1)-0.5</f>
        <v>4.0322580645161255E-2</v>
      </c>
      <c r="AA26">
        <f>SUM($Z$4:Z26)/U26</f>
        <v>5.0140252454417958E-2</v>
      </c>
      <c r="AB26">
        <f>(U26/11)*AA26^2</f>
        <v>5.2566393702212378E-3</v>
      </c>
    </row>
    <row r="27" spans="1:28" ht="15.75" x14ac:dyDescent="0.25">
      <c r="A27" s="4">
        <v>41549</v>
      </c>
      <c r="B27">
        <v>8.7200000000000006</v>
      </c>
      <c r="C27">
        <f>(B27-B26)/B26</f>
        <v>-3.4285714285713555E-3</v>
      </c>
      <c r="D27">
        <v>1.075</v>
      </c>
      <c r="E27">
        <v>2.6173000000000002</v>
      </c>
      <c r="F27">
        <v>10.1073</v>
      </c>
      <c r="G27">
        <f>F27+E27</f>
        <v>12.724600000000001</v>
      </c>
      <c r="H27">
        <f>E27+D27*(G27-E27)</f>
        <v>13.482647500000001</v>
      </c>
      <c r="I27" s="15">
        <f>(((H27/100)+1)^(1/365)-1)</f>
        <v>3.4657991832376389E-4</v>
      </c>
      <c r="J27" s="15">
        <f>1+I27</f>
        <v>1.0003465799183238</v>
      </c>
      <c r="K27">
        <f>C27-I27</f>
        <v>-3.7751513468951194E-3</v>
      </c>
      <c r="L27" s="29">
        <f>K27^2</f>
        <v>1.4251767691964035E-5</v>
      </c>
      <c r="M27" s="7"/>
      <c r="N27" s="7"/>
      <c r="O27" s="7">
        <f>C27/$N$3</f>
        <v>-7.6417080259027437E-2</v>
      </c>
      <c r="P27" s="7"/>
      <c r="Q27" s="7">
        <f>O27</f>
        <v>-7.6417080259027437E-2</v>
      </c>
      <c r="R27" s="7">
        <f>RANK(Q27,$Q$4:$Q$126)</f>
        <v>62</v>
      </c>
      <c r="S27" s="7">
        <f>O27</f>
        <v>-7.6417080259027437E-2</v>
      </c>
      <c r="T27" s="7">
        <f>RANK(S27,$S$4:$S$126)</f>
        <v>62</v>
      </c>
      <c r="U27">
        <v>24</v>
      </c>
      <c r="V27">
        <f>R27/(COUNT($U$4:$U$126)+1)-0.5</f>
        <v>0</v>
      </c>
      <c r="W27">
        <f>SUM($V$4:V27)/U27</f>
        <v>4.7715053763440873E-2</v>
      </c>
      <c r="X27">
        <f>(U27/11)*W27^2</f>
        <v>4.9674029577775692E-3</v>
      </c>
      <c r="Z27">
        <f>T27/(COUNT($O$4:$O$126)+1)-0.5</f>
        <v>0</v>
      </c>
      <c r="AA27">
        <f>SUM($Z$4:Z27)/U27</f>
        <v>4.805107526881721E-2</v>
      </c>
      <c r="AB27">
        <f>(U27/11)*AA27^2</f>
        <v>5.037612729795353E-3</v>
      </c>
    </row>
    <row r="28" spans="1:28" ht="15.75" x14ac:dyDescent="0.25">
      <c r="A28" s="4">
        <v>41550</v>
      </c>
      <c r="B28">
        <v>8.41</v>
      </c>
      <c r="C28">
        <f>(B28-B27)/B27</f>
        <v>-3.5550458715596388E-2</v>
      </c>
      <c r="D28">
        <v>1.0804</v>
      </c>
      <c r="E28">
        <v>2.6046</v>
      </c>
      <c r="F28">
        <v>10.155099999999999</v>
      </c>
      <c r="G28">
        <f>F28+E28</f>
        <v>12.759699999999999</v>
      </c>
      <c r="H28">
        <f>E28+D28*(G28-E28)</f>
        <v>13.576170039999999</v>
      </c>
      <c r="I28" s="15">
        <f>(((H28/100)+1)^(1/365)-1)</f>
        <v>3.4883761741988373E-4</v>
      </c>
      <c r="J28" s="15">
        <f>1+I28</f>
        <v>1.0003488376174199</v>
      </c>
      <c r="K28">
        <f>C28-I28</f>
        <v>-3.5899296333016271E-2</v>
      </c>
      <c r="L28" s="29">
        <f>K28^2</f>
        <v>1.2887594772057155E-3</v>
      </c>
      <c r="M28" s="7"/>
      <c r="N28" s="7"/>
      <c r="O28" s="7">
        <f>C28/$N$3</f>
        <v>-0.79235982493354995</v>
      </c>
      <c r="P28" s="7"/>
      <c r="Q28" s="7">
        <f>O28</f>
        <v>-0.79235982493354995</v>
      </c>
      <c r="R28" s="7">
        <f>RANK(Q28,$Q$4:$Q$126)</f>
        <v>99</v>
      </c>
      <c r="S28" s="7">
        <f>O28</f>
        <v>-0.79235982493354995</v>
      </c>
      <c r="T28" s="7">
        <f>RANK(S28,$S$4:$S$126)</f>
        <v>99</v>
      </c>
      <c r="U28">
        <v>25</v>
      </c>
      <c r="V28">
        <f>R28/(COUNT($U$4:$U$126)+1)-0.5</f>
        <v>0.29838709677419351</v>
      </c>
      <c r="W28">
        <f>SUM($V$4:V28)/U28</f>
        <v>5.7741935483870979E-2</v>
      </c>
      <c r="X28">
        <f>(U28/11)*W28^2</f>
        <v>7.5775707123261794E-3</v>
      </c>
      <c r="Z28">
        <f>T28/(COUNT($O$4:$O$126)+1)-0.5</f>
        <v>0.29838709677419351</v>
      </c>
      <c r="AA28">
        <f>SUM($Z$4:Z28)/U28</f>
        <v>5.8064516129032261E-2</v>
      </c>
      <c r="AB28">
        <f>(U28/11)*AA28^2</f>
        <v>7.6624728029514718E-3</v>
      </c>
    </row>
    <row r="29" spans="1:28" ht="15.75" x14ac:dyDescent="0.25">
      <c r="A29" s="4">
        <v>41551</v>
      </c>
      <c r="B29">
        <v>7.86</v>
      </c>
      <c r="C29">
        <f>(B29-B28)/B28</f>
        <v>-6.5398335315101044E-2</v>
      </c>
      <c r="D29">
        <v>1.0455000000000001</v>
      </c>
      <c r="E29">
        <v>2.6447000000000003</v>
      </c>
      <c r="F29">
        <v>10.130800000000001</v>
      </c>
      <c r="G29">
        <f>F29+E29</f>
        <v>12.775500000000001</v>
      </c>
      <c r="H29">
        <f>E29+D29*(G29-E29)</f>
        <v>13.236451400000002</v>
      </c>
      <c r="I29" s="15">
        <f>(((H29/100)+1)^(1/365)-1)</f>
        <v>3.4062769025244855E-4</v>
      </c>
      <c r="J29" s="15">
        <f>1+I29</f>
        <v>1.0003406276902524</v>
      </c>
      <c r="K29">
        <f>C29-I29</f>
        <v>-6.5738963005353493E-2</v>
      </c>
      <c r="L29" s="29">
        <f>K29^2</f>
        <v>4.3216112570192353E-3</v>
      </c>
      <c r="M29" s="7"/>
      <c r="N29" s="7"/>
      <c r="O29" s="7">
        <f>C29/$N$3</f>
        <v>-1.4576187029194498</v>
      </c>
      <c r="P29" s="7"/>
      <c r="Q29" s="7">
        <f>O29</f>
        <v>-1.4576187029194498</v>
      </c>
      <c r="R29" s="7">
        <f>RANK(Q29,$Q$4:$Q$126)</f>
        <v>111</v>
      </c>
      <c r="S29" s="7">
        <f>O29</f>
        <v>-1.4576187029194498</v>
      </c>
      <c r="T29" s="7">
        <f>RANK(S29,$S$4:$S$126)</f>
        <v>111</v>
      </c>
      <c r="U29">
        <v>26</v>
      </c>
      <c r="V29">
        <f>R29/(COUNT($U$4:$U$126)+1)-0.5</f>
        <v>0.39516129032258063</v>
      </c>
      <c r="W29">
        <f>SUM($V$4:V29)/U29</f>
        <v>7.0719602977667495E-2</v>
      </c>
      <c r="X29">
        <f>(U29/11)*W29^2</f>
        <v>1.1821165307117442E-2</v>
      </c>
      <c r="Z29">
        <f>T29/(COUNT($O$4:$O$126)+1)-0.5</f>
        <v>0.39516129032258063</v>
      </c>
      <c r="AA29">
        <f>SUM($Z$4:Z29)/U29</f>
        <v>7.1029776674937956E-2</v>
      </c>
      <c r="AB29">
        <f>(U29/11)*AA29^2</f>
        <v>1.1925087139707325E-2</v>
      </c>
    </row>
    <row r="30" spans="1:28" ht="15.75" x14ac:dyDescent="0.25">
      <c r="A30" s="4">
        <v>41554</v>
      </c>
      <c r="B30">
        <v>7.71</v>
      </c>
      <c r="C30">
        <f>(B30-B29)/B29</f>
        <v>-1.9083969465648901E-2</v>
      </c>
      <c r="D30">
        <v>1.0592999999999999</v>
      </c>
      <c r="E30">
        <v>2.6265000000000001</v>
      </c>
      <c r="F30">
        <v>10.152699999999999</v>
      </c>
      <c r="G30">
        <f>F30+E30</f>
        <v>12.779199999999999</v>
      </c>
      <c r="H30">
        <f>E30+D30*(G30-E30)</f>
        <v>13.381255109999998</v>
      </c>
      <c r="I30" s="15">
        <f>(((H30/100)+1)^(1/365)-1)</f>
        <v>3.4413013834178052E-4</v>
      </c>
      <c r="J30" s="15">
        <f>1+I30</f>
        <v>1.0003441301383418</v>
      </c>
      <c r="K30">
        <f>C30-I30</f>
        <v>-1.9428099603990681E-2</v>
      </c>
      <c r="L30" s="29">
        <f>K30^2</f>
        <v>3.7745105422258286E-4</v>
      </c>
      <c r="M30" s="7"/>
      <c r="N30" s="7"/>
      <c r="O30" s="7">
        <f>C30/$N$3</f>
        <v>-0.42534952434256101</v>
      </c>
      <c r="P30" s="7"/>
      <c r="Q30" s="7">
        <f>O30</f>
        <v>-0.42534952434256101</v>
      </c>
      <c r="R30" s="7">
        <f>RANK(Q30,$Q$4:$Q$126)</f>
        <v>82</v>
      </c>
      <c r="S30" s="7">
        <f>O30</f>
        <v>-0.42534952434256101</v>
      </c>
      <c r="T30" s="7">
        <f>RANK(S30,$S$4:$S$126)</f>
        <v>82</v>
      </c>
      <c r="U30">
        <v>27</v>
      </c>
      <c r="V30">
        <f>R30/(COUNT($U$4:$U$126)+1)-0.5</f>
        <v>0.16129032258064513</v>
      </c>
      <c r="W30">
        <f>SUM($V$4:V30)/U30</f>
        <v>7.407407407407407E-2</v>
      </c>
      <c r="X30">
        <f>(U30/11)*W30^2</f>
        <v>1.3468013468013467E-2</v>
      </c>
      <c r="Z30">
        <f>T30/(COUNT($O$4:$O$126)+1)-0.5</f>
        <v>0.16129032258064513</v>
      </c>
      <c r="AA30">
        <f>SUM($Z$4:Z30)/U30</f>
        <v>7.4372759856630818E-2</v>
      </c>
      <c r="AB30">
        <f>(U30/11)*AA30^2</f>
        <v>1.3576845457698734E-2</v>
      </c>
    </row>
    <row r="31" spans="1:28" ht="15.75" x14ac:dyDescent="0.25">
      <c r="A31" s="4">
        <v>41555</v>
      </c>
      <c r="B31">
        <v>7.77</v>
      </c>
      <c r="C31">
        <f>(B31-B30)/B30</f>
        <v>7.782101167315124E-3</v>
      </c>
      <c r="D31">
        <v>1.0483</v>
      </c>
      <c r="E31">
        <v>2.6320000000000001</v>
      </c>
      <c r="F31">
        <v>10.1694</v>
      </c>
      <c r="G31">
        <f>F31+E31</f>
        <v>12.801399999999999</v>
      </c>
      <c r="H31">
        <f>E31+D31*(G31-E31)</f>
        <v>13.292582019999999</v>
      </c>
      <c r="I31" s="15">
        <f>(((H31/100)+1)^(1/365)-1)</f>
        <v>3.41985882696072E-4</v>
      </c>
      <c r="J31" s="15">
        <f>1+I31</f>
        <v>1.0003419858826961</v>
      </c>
      <c r="K31">
        <f>C31-I31</f>
        <v>7.440115284619052E-3</v>
      </c>
      <c r="L31" s="29">
        <f>K31^2</f>
        <v>5.5355315448422037E-5</v>
      </c>
      <c r="M31" s="7"/>
      <c r="N31" s="7"/>
      <c r="O31" s="7">
        <f>C31/$N$3</f>
        <v>0.17344992276692603</v>
      </c>
      <c r="P31" s="7"/>
      <c r="Q31" s="7">
        <f>O31</f>
        <v>0.17344992276692603</v>
      </c>
      <c r="R31" s="7">
        <f>RANK(Q31,$Q$4:$Q$126)</f>
        <v>45</v>
      </c>
      <c r="S31" s="7">
        <f>O31</f>
        <v>0.17344992276692603</v>
      </c>
      <c r="T31" s="7">
        <f>RANK(S31,$S$4:$S$126)</f>
        <v>45</v>
      </c>
      <c r="U31">
        <v>28</v>
      </c>
      <c r="V31">
        <f>R31/(COUNT($U$4:$U$126)+1)-0.5</f>
        <v>-0.13709677419354838</v>
      </c>
      <c r="W31">
        <f>SUM($V$4:V31)/U31</f>
        <v>6.6532258064516125E-2</v>
      </c>
      <c r="X31">
        <f>(U31/11)*W31^2</f>
        <v>1.1267559833506762E-2</v>
      </c>
      <c r="Z31">
        <f>T31/(COUNT($O$4:$O$126)+1)-0.5</f>
        <v>-0.13709677419354838</v>
      </c>
      <c r="AA31">
        <f>SUM($Z$4:Z31)/U31</f>
        <v>6.6820276497695841E-2</v>
      </c>
      <c r="AB31">
        <f>(U31/11)*AA31^2</f>
        <v>1.1365325621308967E-2</v>
      </c>
    </row>
    <row r="32" spans="1:28" ht="15.75" x14ac:dyDescent="0.25">
      <c r="A32" s="4">
        <v>41556</v>
      </c>
      <c r="B32">
        <v>7.89</v>
      </c>
      <c r="C32">
        <f>(B32-B31)/B31</f>
        <v>1.5444015444015458E-2</v>
      </c>
      <c r="D32">
        <v>1.0483</v>
      </c>
      <c r="E32">
        <v>2.6631</v>
      </c>
      <c r="F32">
        <v>10.196199999999999</v>
      </c>
      <c r="G32">
        <f>F32+E32</f>
        <v>12.859299999999999</v>
      </c>
      <c r="H32">
        <f>E32+D32*(G32-E32)</f>
        <v>13.35177646</v>
      </c>
      <c r="I32" s="15">
        <f>(((H32/100)+1)^(1/365)-1)</f>
        <v>3.4341748356081503E-4</v>
      </c>
      <c r="J32" s="15">
        <f>1+I32</f>
        <v>1.0003434174835608</v>
      </c>
      <c r="K32">
        <f>C32-I32</f>
        <v>1.5100597960454643E-2</v>
      </c>
      <c r="L32" s="29">
        <f>K32^2</f>
        <v>2.2802805876328693E-4</v>
      </c>
      <c r="M32" s="7"/>
      <c r="N32" s="7"/>
      <c r="O32" s="7">
        <f>C32/$N$3</f>
        <v>0.34422108224787895</v>
      </c>
      <c r="P32" s="7"/>
      <c r="Q32" s="7">
        <f>O32</f>
        <v>0.34422108224787895</v>
      </c>
      <c r="R32" s="7">
        <f>RANK(Q32,$Q$4:$Q$126)</f>
        <v>36</v>
      </c>
      <c r="S32" s="7">
        <f>O32</f>
        <v>0.34422108224787895</v>
      </c>
      <c r="T32" s="7">
        <f>RANK(S32,$S$4:$S$126)</f>
        <v>36</v>
      </c>
      <c r="U32">
        <v>29</v>
      </c>
      <c r="V32">
        <f>R32/(COUNT($U$4:$U$126)+1)-0.5</f>
        <v>-0.20967741935483869</v>
      </c>
      <c r="W32">
        <f>SUM($V$4:V32)/U32</f>
        <v>5.7007786429365957E-2</v>
      </c>
      <c r="X32">
        <f>(U32/11)*W32^2</f>
        <v>8.5678857903372582E-3</v>
      </c>
      <c r="Z32">
        <f>T32/(COUNT($O$4:$O$126)+1)-0.5</f>
        <v>-0.20967741935483869</v>
      </c>
      <c r="AA32">
        <f>SUM($Z$4:Z32)/U32</f>
        <v>5.7285873192436026E-2</v>
      </c>
      <c r="AB32">
        <f>(U32/11)*AA32^2</f>
        <v>8.6516787959250857E-3</v>
      </c>
    </row>
    <row r="33" spans="1:28" ht="15.75" x14ac:dyDescent="0.25">
      <c r="A33" s="4">
        <v>41557</v>
      </c>
      <c r="B33">
        <v>7.97</v>
      </c>
      <c r="C33">
        <f>(B33-B32)/B32</f>
        <v>1.0139416983523457E-2</v>
      </c>
      <c r="D33">
        <v>1.0431999999999999</v>
      </c>
      <c r="E33">
        <v>2.6814</v>
      </c>
      <c r="F33">
        <v>10.065300000000001</v>
      </c>
      <c r="G33">
        <f>F33+E33</f>
        <v>12.746700000000001</v>
      </c>
      <c r="H33">
        <f>E33+D33*(G33-E33)</f>
        <v>13.18152096</v>
      </c>
      <c r="I33" s="15">
        <f>(((H33/100)+1)^(1/365)-1)</f>
        <v>3.3929788838182873E-4</v>
      </c>
      <c r="J33" s="15">
        <f>1+I33</f>
        <v>1.0003392978883818</v>
      </c>
      <c r="K33">
        <f>C33-I33</f>
        <v>9.8001190951416284E-3</v>
      </c>
      <c r="L33" s="29">
        <f>K33^2</f>
        <v>9.6042334278959574E-5</v>
      </c>
      <c r="M33" s="7"/>
      <c r="N33" s="7"/>
      <c r="O33" s="7">
        <f>C33/$N$3</f>
        <v>0.22599052041115503</v>
      </c>
      <c r="P33" s="7"/>
      <c r="Q33" s="7">
        <f>O33</f>
        <v>0.22599052041115503</v>
      </c>
      <c r="R33" s="7">
        <f>RANK(Q33,$Q$4:$Q$126)</f>
        <v>42</v>
      </c>
      <c r="S33" s="7">
        <f>O33</f>
        <v>0.22599052041115503</v>
      </c>
      <c r="T33" s="7">
        <f>RANK(S33,$S$4:$S$126)</f>
        <v>42</v>
      </c>
      <c r="U33">
        <v>30</v>
      </c>
      <c r="V33">
        <f>R33/(COUNT($U$4:$U$126)+1)-0.5</f>
        <v>-0.16129032258064518</v>
      </c>
      <c r="W33">
        <f>SUM($V$4:V33)/U33</f>
        <v>4.9731182795698915E-2</v>
      </c>
      <c r="X33">
        <f>(U33/11)*W33^2</f>
        <v>6.7450651152524176E-3</v>
      </c>
      <c r="Z33">
        <f>T33/(COUNT($O$4:$O$126)+1)-0.5</f>
        <v>-0.16129032258064518</v>
      </c>
      <c r="AA33">
        <f>SUM($Z$4:Z33)/U33</f>
        <v>4.9999999999999982E-2</v>
      </c>
      <c r="AB33">
        <f>(U33/11)*AA33^2</f>
        <v>6.8181818181818135E-3</v>
      </c>
    </row>
    <row r="34" spans="1:28" ht="15.75" x14ac:dyDescent="0.25">
      <c r="A34" s="4">
        <v>41558</v>
      </c>
      <c r="B34">
        <v>8</v>
      </c>
      <c r="C34">
        <f>(B34-B33)/B33</f>
        <v>3.7641154328733059E-3</v>
      </c>
      <c r="D34">
        <v>1.0431999999999999</v>
      </c>
      <c r="E34">
        <v>2.6871</v>
      </c>
      <c r="F34">
        <v>10.0379</v>
      </c>
      <c r="G34">
        <f>F34+E34</f>
        <v>12.725000000000001</v>
      </c>
      <c r="H34">
        <f>E34+D34*(G34-E34)</f>
        <v>13.158637280000001</v>
      </c>
      <c r="I34" s="15">
        <f>(((H34/100)+1)^(1/365)-1)</f>
        <v>3.3874371125919289E-4</v>
      </c>
      <c r="J34" s="15">
        <f>1+I34</f>
        <v>1.0003387437112592</v>
      </c>
      <c r="K34">
        <f>C34-I34</f>
        <v>3.4253717216141131E-3</v>
      </c>
      <c r="L34" s="29">
        <f>K34^2</f>
        <v>1.1733171431233632E-5</v>
      </c>
      <c r="M34" s="7"/>
      <c r="N34" s="7"/>
      <c r="O34" s="7">
        <f>C34/$N$3</f>
        <v>8.3895790748621052E-2</v>
      </c>
      <c r="P34" s="7"/>
      <c r="Q34" s="7">
        <f>O34</f>
        <v>8.3895790748621052E-2</v>
      </c>
      <c r="R34" s="7">
        <f>RANK(Q34,$Q$4:$Q$126)</f>
        <v>52</v>
      </c>
      <c r="S34" s="7">
        <f>O34</f>
        <v>8.3895790748621052E-2</v>
      </c>
      <c r="T34" s="7">
        <f>RANK(S34,$S$4:$S$126)</f>
        <v>52</v>
      </c>
      <c r="U34">
        <v>31</v>
      </c>
      <c r="V34">
        <f>R34/(COUNT($U$4:$U$126)+1)-0.5</f>
        <v>-8.0645161290322565E-2</v>
      </c>
      <c r="W34">
        <f>SUM($V$4:V34)/U34</f>
        <v>4.5525494276795003E-2</v>
      </c>
      <c r="X34">
        <f>(U34/11)*W34^2</f>
        <v>5.840880863958303E-3</v>
      </c>
      <c r="Z34">
        <f>T34/(COUNT($O$4:$O$126)+1)-0.5</f>
        <v>-8.0645161290322565E-2</v>
      </c>
      <c r="AA34">
        <f>SUM($Z$4:Z34)/U34</f>
        <v>4.578563995837668E-2</v>
      </c>
      <c r="AB34">
        <f>(U34/11)*AA34^2</f>
        <v>5.9078245107582802E-3</v>
      </c>
    </row>
    <row r="35" spans="1:28" ht="15.75" x14ac:dyDescent="0.25">
      <c r="A35" s="4">
        <v>41561</v>
      </c>
      <c r="B35">
        <v>7.87</v>
      </c>
      <c r="C35">
        <f>(B35-B34)/B34</f>
        <v>-1.6249999999999987E-2</v>
      </c>
      <c r="D35">
        <v>1.0414000000000001</v>
      </c>
      <c r="E35">
        <v>2.6871</v>
      </c>
      <c r="F35">
        <v>9.9725999999999999</v>
      </c>
      <c r="G35">
        <f>F35+E35</f>
        <v>12.659700000000001</v>
      </c>
      <c r="H35">
        <f>E35+D35*(G35-E35)</f>
        <v>13.072565640000001</v>
      </c>
      <c r="I35" s="15">
        <f>(((H35/100)+1)^(1/365)-1)</f>
        <v>3.3665830168816413E-4</v>
      </c>
      <c r="J35" s="15">
        <f>1+I35</f>
        <v>1.0003366583016882</v>
      </c>
      <c r="K35">
        <f>C35-I35</f>
        <v>-1.6586658301688151E-2</v>
      </c>
      <c r="L35" s="29">
        <f>K35^2</f>
        <v>2.7511723361696043E-4</v>
      </c>
      <c r="M35" s="7"/>
      <c r="N35" s="7"/>
      <c r="O35" s="7">
        <f>C35/$N$3</f>
        <v>-0.36218511997768954</v>
      </c>
      <c r="P35" s="7"/>
      <c r="Q35" s="7">
        <f>O35</f>
        <v>-0.36218511997768954</v>
      </c>
      <c r="R35" s="7">
        <f>RANK(Q35,$Q$4:$Q$126)</f>
        <v>79</v>
      </c>
      <c r="S35" s="7">
        <f>O35</f>
        <v>-0.36218511997768954</v>
      </c>
      <c r="T35" s="7">
        <f>RANK(S35,$S$4:$S$126)</f>
        <v>79</v>
      </c>
      <c r="U35">
        <v>32</v>
      </c>
      <c r="V35">
        <f>R35/(COUNT($U$4:$U$126)+1)-0.5</f>
        <v>0.13709677419354838</v>
      </c>
      <c r="W35">
        <f>SUM($V$4:V35)/U35</f>
        <v>4.8387096774193547E-2</v>
      </c>
      <c r="X35">
        <f>(U35/11)*W35^2</f>
        <v>6.8110869359568633E-3</v>
      </c>
      <c r="Z35">
        <f>T35/(COUNT($O$4:$O$126)+1)-0.5</f>
        <v>0.13709677419354838</v>
      </c>
      <c r="AA35">
        <f>SUM($Z$4:Z35)/U35</f>
        <v>4.8639112903225798E-2</v>
      </c>
      <c r="AB35">
        <f>(U35/11)*AA35^2</f>
        <v>6.8822205207643532E-3</v>
      </c>
    </row>
    <row r="36" spans="1:28" ht="15.75" x14ac:dyDescent="0.25">
      <c r="A36" s="4">
        <v>41562</v>
      </c>
      <c r="B36">
        <v>7.17</v>
      </c>
      <c r="C36">
        <f>(B36-B35)/B35</f>
        <v>-8.8945362134688719E-2</v>
      </c>
      <c r="D36">
        <v>1.0671999999999999</v>
      </c>
      <c r="E36">
        <v>2.7275999999999998</v>
      </c>
      <c r="F36">
        <v>9.9893000000000001</v>
      </c>
      <c r="G36">
        <f>F36+E36</f>
        <v>12.716899999999999</v>
      </c>
      <c r="H36">
        <f>E36+D36*(G36-E36)</f>
        <v>13.38818096</v>
      </c>
      <c r="I36" s="15">
        <f>(((H36/100)+1)^(1/365)-1)</f>
        <v>3.4429754593667816E-4</v>
      </c>
      <c r="J36" s="15">
        <f>1+I36</f>
        <v>1.0003442975459367</v>
      </c>
      <c r="K36">
        <f>C36-I36</f>
        <v>-8.9289659680625397E-2</v>
      </c>
      <c r="L36" s="29">
        <f>K36^2</f>
        <v>7.9726433258819011E-3</v>
      </c>
      <c r="M36" s="7"/>
      <c r="N36" s="7"/>
      <c r="O36" s="7">
        <f>C36/$N$3</f>
        <v>-1.9824422557668493</v>
      </c>
      <c r="P36" s="7"/>
      <c r="Q36" s="7">
        <f>O36</f>
        <v>-1.9824422557668493</v>
      </c>
      <c r="R36" s="7">
        <f>RANK(Q36,$Q$4:$Q$126)</f>
        <v>119</v>
      </c>
      <c r="S36" s="7">
        <f>O36</f>
        <v>-1.9824422557668493</v>
      </c>
      <c r="T36" s="7">
        <f>RANK(S36,$S$4:$S$126)</f>
        <v>119</v>
      </c>
      <c r="U36">
        <v>33</v>
      </c>
      <c r="V36">
        <f>R36/(COUNT($U$4:$U$126)+1)-0.5</f>
        <v>0.45967741935483875</v>
      </c>
      <c r="W36">
        <f>SUM($V$4:V36)/U36</f>
        <v>6.0850439882697942E-2</v>
      </c>
      <c r="X36">
        <f>(U36/11)*W36^2</f>
        <v>1.1108328101753509E-2</v>
      </c>
      <c r="Z36">
        <f>T36/(COUNT($O$4:$O$126)+1)-0.5</f>
        <v>0.45967741935483875</v>
      </c>
      <c r="AA36">
        <f>SUM($Z$4:Z36)/U36</f>
        <v>6.1094819159335276E-2</v>
      </c>
      <c r="AB36">
        <f>(U36/11)*AA36^2</f>
        <v>1.1197730784335643E-2</v>
      </c>
    </row>
    <row r="37" spans="1:28" ht="15.75" x14ac:dyDescent="0.25">
      <c r="A37" s="4">
        <v>41563</v>
      </c>
      <c r="B37">
        <v>7.47</v>
      </c>
      <c r="C37">
        <f>(B37-B36)/B36</f>
        <v>4.1841004184100396E-2</v>
      </c>
      <c r="D37">
        <v>1.077</v>
      </c>
      <c r="E37">
        <v>2.6633</v>
      </c>
      <c r="F37">
        <v>9.9701000000000004</v>
      </c>
      <c r="G37">
        <f>F37+E37</f>
        <v>12.6334</v>
      </c>
      <c r="H37">
        <f>E37+D37*(G37-E37)</f>
        <v>13.401097699999999</v>
      </c>
      <c r="I37" s="15">
        <f>(((H37/100)+1)^(1/365)-1)</f>
        <v>3.4460973457850486E-4</v>
      </c>
      <c r="J37" s="15">
        <f>1+I37</f>
        <v>1.0003446097345785</v>
      </c>
      <c r="K37">
        <f>C37-I37</f>
        <v>4.1496394449521891E-2</v>
      </c>
      <c r="L37" s="29">
        <f>K37^2</f>
        <v>1.7219507523103111E-3</v>
      </c>
      <c r="M37" s="7"/>
      <c r="N37" s="7"/>
      <c r="O37" s="7">
        <f>C37/$N$3</f>
        <v>0.93256548433264141</v>
      </c>
      <c r="P37" s="7"/>
      <c r="Q37" s="7">
        <f>O37</f>
        <v>0.93256548433264141</v>
      </c>
      <c r="R37" s="7">
        <f>RANK(Q37,$Q$4:$Q$126)</f>
        <v>15</v>
      </c>
      <c r="S37" s="7">
        <f>O37</f>
        <v>0.93256548433264141</v>
      </c>
      <c r="T37" s="7">
        <f>RANK(S37,$S$4:$S$126)</f>
        <v>15</v>
      </c>
      <c r="U37">
        <v>34</v>
      </c>
      <c r="V37">
        <f>R37/(COUNT($U$4:$U$126)+1)-0.5</f>
        <v>-0.37903225806451613</v>
      </c>
      <c r="W37">
        <f>SUM($V$4:V37)/U37</f>
        <v>4.7912713472485768E-2</v>
      </c>
      <c r="X37">
        <f>(U37/11)*W37^2</f>
        <v>7.0955778016437874E-3</v>
      </c>
      <c r="Z37">
        <f>T37/(COUNT($O$4:$O$126)+1)-0.5</f>
        <v>-0.37903225806451613</v>
      </c>
      <c r="AA37">
        <f>SUM($Z$4:Z37)/U37</f>
        <v>4.8149905123339651E-2</v>
      </c>
      <c r="AB37">
        <f>(U37/11)*AA37^2</f>
        <v>7.1660049413767943E-3</v>
      </c>
    </row>
    <row r="38" spans="1:28" ht="15.75" x14ac:dyDescent="0.25">
      <c r="A38" s="4">
        <v>41564</v>
      </c>
      <c r="B38">
        <v>7.35</v>
      </c>
      <c r="C38">
        <f>(B38-B37)/B37</f>
        <v>-1.6064257028112466E-2</v>
      </c>
      <c r="D38">
        <v>1.0740000000000001</v>
      </c>
      <c r="E38">
        <v>2.5893999999999999</v>
      </c>
      <c r="F38">
        <v>9.8617000000000008</v>
      </c>
      <c r="G38">
        <f>F38+E38</f>
        <v>12.4511</v>
      </c>
      <c r="H38">
        <f>E38+D38*(G38-E38)</f>
        <v>13.180865800000001</v>
      </c>
      <c r="I38" s="15">
        <f>(((H38/100)+1)^(1/365)-1)</f>
        <v>3.3928202383881612E-4</v>
      </c>
      <c r="J38" s="15">
        <f>1+I38</f>
        <v>1.0003392820238388</v>
      </c>
      <c r="K38">
        <f>C38-I38</f>
        <v>-1.6403539051951282E-2</v>
      </c>
      <c r="L38" s="29">
        <f>K38^2</f>
        <v>2.6907609342889075E-4</v>
      </c>
      <c r="M38" s="7"/>
      <c r="N38" s="7"/>
      <c r="O38" s="7">
        <f>C38/$N$3</f>
        <v>-0.35804522209719142</v>
      </c>
      <c r="P38" s="7"/>
      <c r="Q38" s="7">
        <f>O38</f>
        <v>-0.35804522209719142</v>
      </c>
      <c r="R38" s="7">
        <f>RANK(Q38,$Q$4:$Q$126)</f>
        <v>78</v>
      </c>
      <c r="S38" s="7">
        <f>O38</f>
        <v>-0.35804522209719142</v>
      </c>
      <c r="T38" s="7">
        <f>RANK(S38,$S$4:$S$126)</f>
        <v>78</v>
      </c>
      <c r="U38">
        <v>35</v>
      </c>
      <c r="V38">
        <f>R38/(COUNT($U$4:$U$126)+1)-0.5</f>
        <v>0.12903225806451613</v>
      </c>
      <c r="W38">
        <f>SUM($V$4:V38)/U38</f>
        <v>5.0230414746543772E-2</v>
      </c>
      <c r="X38">
        <f>(U38/11)*W38^2</f>
        <v>8.0280281633039151E-3</v>
      </c>
      <c r="Z38">
        <f>T38/(COUNT($O$4:$O$126)+1)-0.5</f>
        <v>0.12903225806451613</v>
      </c>
      <c r="AA38">
        <f>SUM($Z$4:Z38)/U38</f>
        <v>5.0460829493087542E-2</v>
      </c>
      <c r="AB38">
        <f>(U38/11)*AA38^2</f>
        <v>8.1018487235968977E-3</v>
      </c>
    </row>
    <row r="39" spans="1:28" ht="15.75" x14ac:dyDescent="0.25">
      <c r="A39" s="4">
        <v>41565</v>
      </c>
      <c r="B39">
        <v>7</v>
      </c>
      <c r="C39">
        <f>(B39-B38)/B38</f>
        <v>-4.7619047619047575E-2</v>
      </c>
      <c r="D39">
        <v>1.0512999999999999</v>
      </c>
      <c r="E39">
        <v>2.5777000000000001</v>
      </c>
      <c r="F39">
        <v>9.8420000000000005</v>
      </c>
      <c r="G39">
        <f>F39+E39</f>
        <v>12.419700000000001</v>
      </c>
      <c r="H39">
        <f>E39+D39*(G39-E39)</f>
        <v>12.924594599999999</v>
      </c>
      <c r="I39" s="15">
        <f>(((H39/100)+1)^(1/365)-1)</f>
        <v>3.3306944312938569E-4</v>
      </c>
      <c r="J39" s="15">
        <f>1+I39</f>
        <v>1.0003330694431294</v>
      </c>
      <c r="K39">
        <f>C39-I39</f>
        <v>-4.795211706217696E-2</v>
      </c>
      <c r="L39" s="29">
        <f>K39^2</f>
        <v>2.2994055307447229E-3</v>
      </c>
      <c r="M39" s="7"/>
      <c r="N39" s="7"/>
      <c r="O39" s="7">
        <f>C39/$N$3</f>
        <v>-1.0613483369309582</v>
      </c>
      <c r="P39" s="7"/>
      <c r="Q39" s="7">
        <f>O39</f>
        <v>-1.0613483369309582</v>
      </c>
      <c r="R39" s="7">
        <f>RANK(Q39,$Q$4:$Q$126)</f>
        <v>107</v>
      </c>
      <c r="S39" s="7">
        <f>O39</f>
        <v>-1.0613483369309582</v>
      </c>
      <c r="T39" s="7">
        <f>RANK(S39,$S$4:$S$126)</f>
        <v>107</v>
      </c>
      <c r="U39">
        <v>36</v>
      </c>
      <c r="V39">
        <f>R39/(COUNT($U$4:$U$126)+1)-0.5</f>
        <v>0.36290322580645162</v>
      </c>
      <c r="W39">
        <f>SUM($V$4:V39)/U39</f>
        <v>5.891577060931899E-2</v>
      </c>
      <c r="X39">
        <f>(U39/11)*W39^2</f>
        <v>1.1359858995785113E-2</v>
      </c>
      <c r="Z39">
        <f>T39/(COUNT($O$4:$O$126)+1)-0.5</f>
        <v>0.36290322580645162</v>
      </c>
      <c r="AA39">
        <f>SUM($Z$4:Z39)/U39</f>
        <v>5.9139784946236541E-2</v>
      </c>
      <c r="AB39">
        <f>(U39/11)*AA39^2</f>
        <v>1.1446409989594166E-2</v>
      </c>
    </row>
    <row r="40" spans="1:28" ht="15.75" x14ac:dyDescent="0.25">
      <c r="A40" s="4">
        <v>41568</v>
      </c>
      <c r="B40">
        <v>6.42</v>
      </c>
      <c r="C40">
        <f>(B40-B39)/B39</f>
        <v>-8.2857142857142865E-2</v>
      </c>
      <c r="D40">
        <v>1.0504</v>
      </c>
      <c r="E40">
        <v>2.6013999999999999</v>
      </c>
      <c r="F40">
        <v>9.8528000000000002</v>
      </c>
      <c r="G40">
        <f>F40+E40</f>
        <v>12.4542</v>
      </c>
      <c r="H40">
        <f>E40+D40*(G40-E40)</f>
        <v>12.95078112</v>
      </c>
      <c r="I40" s="15">
        <f>(((H40/100)+1)^(1/365)-1)</f>
        <v>3.3370490690232124E-4</v>
      </c>
      <c r="J40" s="15">
        <f>1+I40</f>
        <v>1.0003337049069023</v>
      </c>
      <c r="K40">
        <f>C40-I40</f>
        <v>-8.3190847764045187E-2</v>
      </c>
      <c r="L40" s="29">
        <f>K40^2</f>
        <v>6.9207171517005417E-3</v>
      </c>
      <c r="M40" s="7"/>
      <c r="N40" s="7"/>
      <c r="O40" s="7">
        <f>C40/$N$3</f>
        <v>-1.8467461062598691</v>
      </c>
      <c r="P40" s="7"/>
      <c r="Q40" s="7">
        <f>O40</f>
        <v>-1.8467461062598691</v>
      </c>
      <c r="R40" s="7">
        <f>RANK(Q40,$Q$4:$Q$126)</f>
        <v>115</v>
      </c>
      <c r="S40" s="7">
        <f>O40</f>
        <v>-1.8467461062598691</v>
      </c>
      <c r="T40" s="7">
        <f>RANK(S40,$S$4:$S$126)</f>
        <v>115</v>
      </c>
      <c r="U40">
        <v>37</v>
      </c>
      <c r="V40">
        <f>R40/(COUNT($U$4:$U$126)+1)-0.5</f>
        <v>0.42741935483870963</v>
      </c>
      <c r="W40">
        <f>SUM($V$4:V40)/U40</f>
        <v>6.8875326939843051E-2</v>
      </c>
      <c r="X40">
        <f>(U40/11)*W40^2</f>
        <v>1.5956454041781816E-2</v>
      </c>
      <c r="Z40">
        <f>T40/(COUNT($O$4:$O$126)+1)-0.5</f>
        <v>0.42741935483870963</v>
      </c>
      <c r="AA40">
        <f>SUM($Z$4:Z40)/U40</f>
        <v>6.9093286835222298E-2</v>
      </c>
      <c r="AB40">
        <f>(U40/11)*AA40^2</f>
        <v>1.6057604051880836E-2</v>
      </c>
    </row>
    <row r="41" spans="1:28" ht="15.75" x14ac:dyDescent="0.25">
      <c r="A41" s="4">
        <v>41569</v>
      </c>
      <c r="B41">
        <v>6.55</v>
      </c>
      <c r="C41">
        <f>(B41-B40)/B40</f>
        <v>2.0249221183800608E-2</v>
      </c>
      <c r="D41">
        <v>1.0454000000000001</v>
      </c>
      <c r="E41">
        <v>2.5124</v>
      </c>
      <c r="F41">
        <v>9.8254000000000001</v>
      </c>
      <c r="G41">
        <f>F41+E41</f>
        <v>12.3378</v>
      </c>
      <c r="H41">
        <f>E41+D41*(G41-E41)</f>
        <v>12.783873160000001</v>
      </c>
      <c r="I41" s="15">
        <f>(((H41/100)+1)^(1/365)-1)</f>
        <v>3.2965206142643311E-4</v>
      </c>
      <c r="J41" s="15">
        <f>1+I41</f>
        <v>1.0003296520614264</v>
      </c>
      <c r="K41">
        <f>C41-I41</f>
        <v>1.9919569122374175E-2</v>
      </c>
      <c r="L41" s="29">
        <f>K41^2</f>
        <v>3.9678923402104266E-4</v>
      </c>
      <c r="M41" s="7"/>
      <c r="N41" s="7"/>
      <c r="O41" s="7">
        <f>C41/$N$3</f>
        <v>0.45132102177905242</v>
      </c>
      <c r="P41" s="7"/>
      <c r="Q41" s="7">
        <f>O41</f>
        <v>0.45132102177905242</v>
      </c>
      <c r="R41" s="7">
        <f>RANK(Q41,$Q$4:$Q$126)</f>
        <v>32</v>
      </c>
      <c r="S41" s="7">
        <f>O41</f>
        <v>0.45132102177905242</v>
      </c>
      <c r="T41" s="7">
        <f>RANK(S41,$S$4:$S$126)</f>
        <v>32</v>
      </c>
      <c r="U41">
        <v>38</v>
      </c>
      <c r="V41">
        <f>R41/(COUNT($U$4:$U$126)+1)-0.5</f>
        <v>-0.24193548387096775</v>
      </c>
      <c r="W41">
        <f>SUM($V$4:V41)/U41</f>
        <v>6.0696095076400662E-2</v>
      </c>
      <c r="X41">
        <f>(U41/11)*W41^2</f>
        <v>1.2726600580535619E-2</v>
      </c>
      <c r="Z41">
        <f>T41/(COUNT($O$4:$O$126)+1)-0.5</f>
        <v>-0.24193548387096775</v>
      </c>
      <c r="AA41">
        <f>SUM($Z$4:Z41)/U41</f>
        <v>6.0908319185059401E-2</v>
      </c>
      <c r="AB41">
        <f>(U41/11)*AA41^2</f>
        <v>1.2815753376914986E-2</v>
      </c>
    </row>
    <row r="42" spans="1:28" ht="15.75" x14ac:dyDescent="0.25">
      <c r="A42" s="4">
        <v>41570</v>
      </c>
      <c r="B42">
        <v>7.04</v>
      </c>
      <c r="C42">
        <f>(B42-B41)/B41</f>
        <v>7.4809160305343542E-2</v>
      </c>
      <c r="D42">
        <v>1.034</v>
      </c>
      <c r="E42">
        <v>2.5015999999999998</v>
      </c>
      <c r="F42">
        <v>9.8313000000000006</v>
      </c>
      <c r="G42">
        <f>F42+E42</f>
        <v>12.3329</v>
      </c>
      <c r="H42">
        <f>E42+D42*(G42-E42)</f>
        <v>12.6671642</v>
      </c>
      <c r="I42" s="15">
        <f>(((H42/100)+1)^(1/365)-1)</f>
        <v>3.2681458894945337E-4</v>
      </c>
      <c r="J42" s="15">
        <f>1+I42</f>
        <v>1.0003268145889495</v>
      </c>
      <c r="K42">
        <f>C42-I42</f>
        <v>7.4482345716394088E-2</v>
      </c>
      <c r="L42" s="29">
        <f>K42^2</f>
        <v>5.5476198234164489E-3</v>
      </c>
      <c r="M42" s="7"/>
      <c r="N42" s="7"/>
      <c r="O42" s="7">
        <f>C42/$N$3</f>
        <v>1.6673701354228359</v>
      </c>
      <c r="P42" s="7"/>
      <c r="Q42" s="7">
        <f>O42</f>
        <v>1.6673701354228359</v>
      </c>
      <c r="R42" s="7">
        <f>RANK(Q42,$Q$4:$Q$126)</f>
        <v>6</v>
      </c>
      <c r="S42" s="7">
        <f>O42</f>
        <v>1.6673701354228359</v>
      </c>
      <c r="T42" s="7">
        <f>RANK(S42,$S$4:$S$126)</f>
        <v>6</v>
      </c>
      <c r="U42">
        <v>39</v>
      </c>
      <c r="V42">
        <f>R42/(COUNT($U$4:$U$126)+1)-0.5</f>
        <v>-0.45161290322580644</v>
      </c>
      <c r="W42">
        <f>SUM($V$4:V42)/U42</f>
        <v>4.7559966914805608E-2</v>
      </c>
      <c r="X42">
        <f>(U42/11)*W42^2</f>
        <v>8.0196425149598877E-3</v>
      </c>
      <c r="Z42">
        <f>T42/(COUNT($O$4:$O$126)+1)-0.5</f>
        <v>-0.45161290322580644</v>
      </c>
      <c r="AA42">
        <f>SUM($Z$4:Z42)/U42</f>
        <v>4.7766749379652577E-2</v>
      </c>
      <c r="AB42">
        <f>(U42/11)*AA42^2</f>
        <v>8.0895301368766413E-3</v>
      </c>
    </row>
    <row r="43" spans="1:28" ht="15.75" x14ac:dyDescent="0.25">
      <c r="A43" s="4">
        <v>41571</v>
      </c>
      <c r="B43">
        <v>6.75</v>
      </c>
      <c r="C43">
        <f>(B43-B42)/B42</f>
        <v>-4.1193181818181823E-2</v>
      </c>
      <c r="D43">
        <v>1.0313000000000001</v>
      </c>
      <c r="E43">
        <v>2.5197000000000003</v>
      </c>
      <c r="F43">
        <v>9.8203999999999994</v>
      </c>
      <c r="G43">
        <f>F43+E43</f>
        <v>12.3401</v>
      </c>
      <c r="H43">
        <f>E43+D43*(G43-E43)</f>
        <v>12.64747852</v>
      </c>
      <c r="I43" s="15">
        <f>(((H43/100)+1)^(1/365)-1)</f>
        <v>3.2633569434548093E-4</v>
      </c>
      <c r="J43" s="15">
        <f>1+I43</f>
        <v>1.0003263356943455</v>
      </c>
      <c r="K43">
        <f>C43-I43</f>
        <v>-4.1519517512527304E-2</v>
      </c>
      <c r="L43" s="29">
        <f>K43^2</f>
        <v>1.7238703344730614E-3</v>
      </c>
      <c r="M43" s="7"/>
      <c r="N43" s="7"/>
      <c r="O43" s="7">
        <f>C43/$N$3</f>
        <v>-0.91812661532805995</v>
      </c>
      <c r="P43" s="7"/>
      <c r="Q43" s="7">
        <f>O43</f>
        <v>-0.91812661532805995</v>
      </c>
      <c r="R43" s="7">
        <f>RANK(Q43,$Q$4:$Q$126)</f>
        <v>104</v>
      </c>
      <c r="S43" s="7">
        <f>O43</f>
        <v>-0.91812661532805995</v>
      </c>
      <c r="T43" s="7">
        <f>RANK(S43,$S$4:$S$126)</f>
        <v>104</v>
      </c>
      <c r="U43">
        <v>40</v>
      </c>
      <c r="V43">
        <f>R43/(COUNT($U$4:$U$126)+1)-0.5</f>
        <v>0.33870967741935487</v>
      </c>
      <c r="W43">
        <f>SUM($V$4:V43)/U43</f>
        <v>5.4838709677419342E-2</v>
      </c>
      <c r="X43">
        <f>(U43/11)*W43^2</f>
        <v>1.0935578469397403E-2</v>
      </c>
      <c r="Z43">
        <f>T43/(COUNT($O$4:$O$126)+1)-0.5</f>
        <v>0.33870967741935487</v>
      </c>
      <c r="AA43">
        <f>SUM($Z$4:Z43)/U43</f>
        <v>5.5040322580645139E-2</v>
      </c>
      <c r="AB43">
        <f>(U43/11)*AA43^2</f>
        <v>1.1016134944659908E-2</v>
      </c>
    </row>
    <row r="44" spans="1:28" ht="15.75" x14ac:dyDescent="0.25">
      <c r="A44" s="4">
        <v>41572</v>
      </c>
      <c r="B44">
        <v>6.79</v>
      </c>
      <c r="C44">
        <f>(B44-B43)/B43</f>
        <v>5.9259259259259308E-3</v>
      </c>
      <c r="D44">
        <v>1.0291999999999999</v>
      </c>
      <c r="E44">
        <v>2.5087999999999999</v>
      </c>
      <c r="F44">
        <v>9.6483000000000008</v>
      </c>
      <c r="G44">
        <f>F44+E44</f>
        <v>12.1571</v>
      </c>
      <c r="H44">
        <f>E44+D44*(G44-E44)</f>
        <v>12.438830359999997</v>
      </c>
      <c r="I44" s="15">
        <f>(((H44/100)+1)^(1/365)-1)</f>
        <v>3.2125476290123522E-4</v>
      </c>
      <c r="J44" s="15">
        <f>1+I44</f>
        <v>1.0003212547629012</v>
      </c>
      <c r="K44">
        <f>C44-I44</f>
        <v>5.6046711630246956E-3</v>
      </c>
      <c r="L44" s="29">
        <f>K44^2</f>
        <v>3.1412338845640596E-5</v>
      </c>
      <c r="M44" s="7"/>
      <c r="N44" s="7"/>
      <c r="O44" s="7">
        <f>C44/$N$3</f>
        <v>0.13207890415140836</v>
      </c>
      <c r="P44" s="7"/>
      <c r="Q44" s="7">
        <f>O44</f>
        <v>0.13207890415140836</v>
      </c>
      <c r="R44" s="7">
        <f>RANK(Q44,$Q$4:$Q$126)</f>
        <v>49</v>
      </c>
      <c r="S44" s="7">
        <f>O44</f>
        <v>0.13207890415140836</v>
      </c>
      <c r="T44" s="7">
        <f>RANK(S44,$S$4:$S$126)</f>
        <v>49</v>
      </c>
      <c r="U44">
        <v>41</v>
      </c>
      <c r="V44">
        <f>R44/(COUNT($U$4:$U$126)+1)-0.5</f>
        <v>-0.10483870967741937</v>
      </c>
      <c r="W44">
        <f>SUM($V$4:V44)/U44</f>
        <v>5.0944138473642785E-2</v>
      </c>
      <c r="X44">
        <f>(U44/11)*W44^2</f>
        <v>9.6734104579717581E-3</v>
      </c>
      <c r="Z44">
        <f>T44/(COUNT($O$4:$O$126)+1)-0.5</f>
        <v>-0.10483870967741937</v>
      </c>
      <c r="AA44">
        <f>SUM($Z$4:Z44)/U44</f>
        <v>5.1140833988985029E-2</v>
      </c>
      <c r="AB44">
        <f>(U44/11)*AA44^2</f>
        <v>9.7482528131496334E-3</v>
      </c>
    </row>
    <row r="45" spans="1:28" ht="15.75" x14ac:dyDescent="0.25">
      <c r="A45" s="4">
        <v>41575</v>
      </c>
      <c r="B45">
        <v>7.39</v>
      </c>
      <c r="C45">
        <f>(B45-B44)/B44</f>
        <v>8.8365243004418212E-2</v>
      </c>
      <c r="D45">
        <v>1.0444</v>
      </c>
      <c r="E45">
        <v>2.5232999999999999</v>
      </c>
      <c r="F45">
        <v>9.7636000000000003</v>
      </c>
      <c r="G45">
        <f>F45+E45</f>
        <v>12.286899999999999</v>
      </c>
      <c r="H45">
        <f>E45+D45*(G45-E45)</f>
        <v>12.720403839999999</v>
      </c>
      <c r="I45" s="15">
        <f>(((H45/100)+1)^(1/365)-1)</f>
        <v>3.2810933466809189E-4</v>
      </c>
      <c r="J45" s="15">
        <f>1+I45</f>
        <v>1.0003281093346681</v>
      </c>
      <c r="K45">
        <f>C45-I45</f>
        <v>8.803713366975012E-2</v>
      </c>
      <c r="L45" s="29">
        <f>K45^2</f>
        <v>7.7505369047854503E-3</v>
      </c>
      <c r="M45" s="7"/>
      <c r="N45" s="7"/>
      <c r="O45" s="7">
        <f>C45/$N$3</f>
        <v>1.9695123778100263</v>
      </c>
      <c r="P45" s="7"/>
      <c r="Q45" s="7">
        <f>O45</f>
        <v>1.9695123778100263</v>
      </c>
      <c r="R45" s="7">
        <f>RANK(Q45,$Q$4:$Q$126)</f>
        <v>1</v>
      </c>
      <c r="S45" s="7">
        <f>O45</f>
        <v>1.9695123778100263</v>
      </c>
      <c r="T45" s="7">
        <f>RANK(S45,$S$4:$S$126)</f>
        <v>1</v>
      </c>
      <c r="U45">
        <v>42</v>
      </c>
      <c r="V45">
        <f>R45/(COUNT($U$4:$U$126)+1)-0.5</f>
        <v>-0.49193548387096775</v>
      </c>
      <c r="W45">
        <f>SUM($V$4:V45)/U45</f>
        <v>3.8018433179723483E-2</v>
      </c>
      <c r="X45">
        <f>(U45/11)*W45^2</f>
        <v>5.518804816411471E-3</v>
      </c>
      <c r="Z45">
        <f>T45/(COUNT($O$4:$O$126)+1)-0.5</f>
        <v>-0.49193548387096775</v>
      </c>
      <c r="AA45">
        <f>SUM($Z$4:Z45)/U45</f>
        <v>3.8210445468509963E-2</v>
      </c>
      <c r="AB45">
        <f>(U45/11)*AA45^2</f>
        <v>5.5746910910802628E-3</v>
      </c>
    </row>
    <row r="46" spans="1:28" ht="15.75" x14ac:dyDescent="0.25">
      <c r="A46" s="4">
        <v>41576</v>
      </c>
      <c r="B46">
        <v>7.38</v>
      </c>
      <c r="C46">
        <f>(B46-B45)/B45</f>
        <v>-1.3531799729363718E-3</v>
      </c>
      <c r="D46">
        <v>1.0429999999999999</v>
      </c>
      <c r="E46">
        <v>2.5034000000000001</v>
      </c>
      <c r="F46">
        <v>9.7449999999999992</v>
      </c>
      <c r="G46">
        <f>F46+E46</f>
        <v>12.2484</v>
      </c>
      <c r="H46">
        <f>E46+D46*(G46-E46)</f>
        <v>12.667435000000001</v>
      </c>
      <c r="I46" s="15">
        <f>(((H46/100)+1)^(1/365)-1)</f>
        <v>3.268211761338069E-4</v>
      </c>
      <c r="J46" s="15">
        <f>1+I46</f>
        <v>1.0003268211761338</v>
      </c>
      <c r="K46">
        <f>C46-I46</f>
        <v>-1.6800011490701787E-3</v>
      </c>
      <c r="L46" s="29">
        <f>K46^2</f>
        <v>2.8224038608771207E-6</v>
      </c>
      <c r="M46" s="7"/>
      <c r="N46" s="7"/>
      <c r="O46" s="7">
        <f>C46/$N$3</f>
        <v>-3.0160101590730268E-2</v>
      </c>
      <c r="P46" s="7"/>
      <c r="Q46" s="7">
        <f>O46</f>
        <v>-3.0160101590730268E-2</v>
      </c>
      <c r="R46" s="7">
        <f>RANK(Q46,$Q$4:$Q$126)</f>
        <v>58</v>
      </c>
      <c r="S46" s="7">
        <f>O46</f>
        <v>-3.0160101590730268E-2</v>
      </c>
      <c r="T46" s="7">
        <f>RANK(S46,$S$4:$S$126)</f>
        <v>58</v>
      </c>
      <c r="U46">
        <v>43</v>
      </c>
      <c r="V46">
        <f>R46/(COUNT($U$4:$U$126)+1)-0.5</f>
        <v>-3.2258064516129059E-2</v>
      </c>
      <c r="W46">
        <f>SUM($V$4:V46)/U46</f>
        <v>3.6384096024005982E-2</v>
      </c>
      <c r="X46">
        <f>(U46/11)*W46^2</f>
        <v>5.1748640972559806E-3</v>
      </c>
      <c r="Z46">
        <f>T46/(COUNT($O$4:$O$126)+1)-0.5</f>
        <v>-3.2258064516129059E-2</v>
      </c>
      <c r="AA46">
        <f>SUM($Z$4:Z46)/U46</f>
        <v>3.6571642910727661E-2</v>
      </c>
      <c r="AB46">
        <f>(U46/11)*AA46^2</f>
        <v>5.2283507093782182E-3</v>
      </c>
    </row>
    <row r="47" spans="1:28" ht="15.75" x14ac:dyDescent="0.25">
      <c r="A47" s="4">
        <v>41577</v>
      </c>
      <c r="B47">
        <v>7.6</v>
      </c>
      <c r="C47">
        <f>(B47-B46)/B46</f>
        <v>2.9810298102980998E-2</v>
      </c>
      <c r="D47">
        <v>1.0373000000000001</v>
      </c>
      <c r="E47">
        <v>2.5377999999999998</v>
      </c>
      <c r="F47">
        <v>9.7687000000000008</v>
      </c>
      <c r="G47">
        <f>F47+E47</f>
        <v>12.3065</v>
      </c>
      <c r="H47">
        <f>E47+D47*(G47-E47)</f>
        <v>12.670872509999999</v>
      </c>
      <c r="I47" s="15">
        <f>(((H47/100)+1)^(1/365)-1)</f>
        <v>3.2690479186747723E-4</v>
      </c>
      <c r="J47" s="15">
        <f>1+I47</f>
        <v>1.0003269047918675</v>
      </c>
      <c r="K47">
        <f>C47-I47</f>
        <v>2.948339331111352E-2</v>
      </c>
      <c r="L47" s="29">
        <f>K47^2</f>
        <v>8.6927048113781351E-4</v>
      </c>
      <c r="M47" s="7"/>
      <c r="N47" s="7"/>
      <c r="O47" s="7">
        <f>C47/$N$3</f>
        <v>0.66442131661531523</v>
      </c>
      <c r="P47" s="7"/>
      <c r="Q47" s="7">
        <f>O47</f>
        <v>0.66442131661531523</v>
      </c>
      <c r="R47" s="7">
        <f>RANK(Q47,$Q$4:$Q$126)</f>
        <v>25</v>
      </c>
      <c r="S47" s="7">
        <f>O47</f>
        <v>0.66442131661531523</v>
      </c>
      <c r="T47" s="7">
        <f>RANK(S47,$S$4:$S$126)</f>
        <v>25</v>
      </c>
      <c r="U47">
        <v>44</v>
      </c>
      <c r="V47">
        <f>R47/(COUNT($U$4:$U$126)+1)-0.5</f>
        <v>-0.29838709677419356</v>
      </c>
      <c r="W47">
        <f>SUM($V$4:V47)/U47</f>
        <v>2.8775659824046906E-2</v>
      </c>
      <c r="X47">
        <f>(U47/11)*W47^2</f>
        <v>3.3121543932370687E-3</v>
      </c>
      <c r="Z47">
        <f>T47/(COUNT($O$4:$O$126)+1)-0.5</f>
        <v>-0.29838709677419356</v>
      </c>
      <c r="AA47">
        <f>SUM($Z$4:Z47)/U47</f>
        <v>2.8958944281524904E-2</v>
      </c>
      <c r="AB47">
        <f>(U47/11)*AA47^2</f>
        <v>3.3544818156018559E-3</v>
      </c>
    </row>
    <row r="48" spans="1:28" ht="15.75" x14ac:dyDescent="0.25">
      <c r="A48" s="4">
        <v>41578</v>
      </c>
      <c r="B48">
        <v>7.5</v>
      </c>
      <c r="C48">
        <f>(B48-B47)/B47</f>
        <v>-1.3157894736842059E-2</v>
      </c>
      <c r="D48">
        <v>1.0381</v>
      </c>
      <c r="E48">
        <v>2.5541999999999998</v>
      </c>
      <c r="F48">
        <v>9.7853999999999992</v>
      </c>
      <c r="G48">
        <f>F48+E48</f>
        <v>12.339599999999999</v>
      </c>
      <c r="H48">
        <f>E48+D48*(G48-E48)</f>
        <v>12.712423739999998</v>
      </c>
      <c r="I48" s="15">
        <f>(((H48/100)+1)^(1/365)-1)</f>
        <v>3.2791530384002066E-4</v>
      </c>
      <c r="J48" s="15">
        <f>1+I48</f>
        <v>1.00032791530384</v>
      </c>
      <c r="K48">
        <f>C48-I48</f>
        <v>-1.348581004068208E-2</v>
      </c>
      <c r="L48" s="29">
        <f>K48^2</f>
        <v>1.8186707245336161E-4</v>
      </c>
      <c r="M48" s="7"/>
      <c r="N48" s="7"/>
      <c r="O48" s="7">
        <f>C48/$N$3</f>
        <v>-0.29326730362565873</v>
      </c>
      <c r="P48" s="7"/>
      <c r="Q48" s="7">
        <f>O48</f>
        <v>-0.29326730362565873</v>
      </c>
      <c r="R48" s="7">
        <f>RANK(Q48,$Q$4:$Q$126)</f>
        <v>72</v>
      </c>
      <c r="S48" s="7">
        <f>O48</f>
        <v>-0.29326730362565873</v>
      </c>
      <c r="T48" s="7">
        <f>RANK(S48,$S$4:$S$126)</f>
        <v>72</v>
      </c>
      <c r="U48">
        <v>45</v>
      </c>
      <c r="V48">
        <f>R48/(COUNT($U$4:$U$126)+1)-0.5</f>
        <v>8.064516129032262E-2</v>
      </c>
      <c r="W48">
        <f>SUM($V$4:V48)/U48</f>
        <v>2.9928315412186369E-2</v>
      </c>
      <c r="X48">
        <f>(U48/11)*W48^2</f>
        <v>3.6642438957735493E-3</v>
      </c>
      <c r="Z48">
        <f>T48/(COUNT($O$4:$O$126)+1)-0.5</f>
        <v>8.064516129032262E-2</v>
      </c>
      <c r="AA48">
        <f>SUM($Z$4:Z48)/U48</f>
        <v>3.0107526881720414E-2</v>
      </c>
      <c r="AB48">
        <f>(U48/11)*AA48^2</f>
        <v>3.7082584429098437E-3</v>
      </c>
    </row>
    <row r="49" spans="1:28" ht="15.75" x14ac:dyDescent="0.25">
      <c r="A49" s="4">
        <v>41579</v>
      </c>
      <c r="B49">
        <v>8.14</v>
      </c>
      <c r="C49">
        <f>(B49-B48)/B48</f>
        <v>8.5333333333333414E-2</v>
      </c>
      <c r="D49">
        <v>1.0590999999999999</v>
      </c>
      <c r="E49">
        <v>2.6217999999999999</v>
      </c>
      <c r="F49">
        <v>9.7792999999999992</v>
      </c>
      <c r="G49">
        <f>F49+E49</f>
        <v>12.4011</v>
      </c>
      <c r="H49">
        <f>E49+D49*(G49-E49)</f>
        <v>12.979056629999999</v>
      </c>
      <c r="I49" s="15">
        <f>(((H49/100)+1)^(1/365)-1)</f>
        <v>3.3439089888642748E-4</v>
      </c>
      <c r="J49" s="15">
        <f>1+I49</f>
        <v>1.0003343908988864</v>
      </c>
      <c r="K49">
        <f>C49-I49</f>
        <v>8.4998942434446986E-2</v>
      </c>
      <c r="L49" s="29">
        <f>K49^2</f>
        <v>7.2248202149744322E-3</v>
      </c>
      <c r="M49" s="7"/>
      <c r="N49" s="7"/>
      <c r="O49" s="7">
        <f>C49/$N$3</f>
        <v>1.9019362197802807</v>
      </c>
      <c r="P49" s="7"/>
      <c r="Q49" s="7">
        <f>O49</f>
        <v>1.9019362197802807</v>
      </c>
      <c r="R49" s="7">
        <f>RANK(Q49,$Q$4:$Q$126)</f>
        <v>2</v>
      </c>
      <c r="S49" s="7">
        <f>O49</f>
        <v>1.9019362197802807</v>
      </c>
      <c r="T49" s="7">
        <f>RANK(S49,$S$4:$S$126)</f>
        <v>2</v>
      </c>
      <c r="U49">
        <v>46</v>
      </c>
      <c r="V49">
        <f>R49/(COUNT($U$4:$U$126)+1)-0.5</f>
        <v>-0.4838709677419355</v>
      </c>
      <c r="W49">
        <f>SUM($V$4:V49)/U49</f>
        <v>1.8758765778401111E-2</v>
      </c>
      <c r="X49">
        <f>(U49/11)*W49^2</f>
        <v>1.4715454093027257E-3</v>
      </c>
      <c r="Z49">
        <f>T49/(COUNT($O$4:$O$126)+1)-0.5</f>
        <v>-0.4838709677419355</v>
      </c>
      <c r="AA49">
        <f>SUM($Z$4:Z49)/U49</f>
        <v>1.8934081346423545E-2</v>
      </c>
      <c r="AB49">
        <f>(U49/11)*AA49^2</f>
        <v>1.499179461447024E-3</v>
      </c>
    </row>
    <row r="50" spans="1:28" ht="15.75" x14ac:dyDescent="0.25">
      <c r="A50" s="4">
        <v>41582</v>
      </c>
      <c r="B50">
        <v>8.36</v>
      </c>
      <c r="C50">
        <f>(B50-B49)/B49</f>
        <v>2.7027027027026886E-2</v>
      </c>
      <c r="D50">
        <v>1.0524</v>
      </c>
      <c r="E50">
        <v>2.6034999999999999</v>
      </c>
      <c r="F50">
        <v>9.7666000000000004</v>
      </c>
      <c r="G50">
        <f>F50+E50</f>
        <v>12.370100000000001</v>
      </c>
      <c r="H50">
        <f>E50+D50*(G50-E50)</f>
        <v>12.88186984</v>
      </c>
      <c r="I50" s="15">
        <f>(((H50/100)+1)^(1/365)-1)</f>
        <v>3.3203233318546133E-4</v>
      </c>
      <c r="J50" s="15">
        <f>1+I50</f>
        <v>1.0003320323331855</v>
      </c>
      <c r="K50">
        <f>C50-I50</f>
        <v>2.6694994693841425E-2</v>
      </c>
      <c r="L50" s="29">
        <f>K50^2</f>
        <v>7.126227417042218E-4</v>
      </c>
      <c r="M50" s="7"/>
      <c r="N50" s="7"/>
      <c r="O50" s="7">
        <f>C50/$N$3</f>
        <v>0.60238689393378453</v>
      </c>
      <c r="P50" s="7"/>
      <c r="Q50" s="7">
        <f>O50</f>
        <v>0.60238689393378453</v>
      </c>
      <c r="R50" s="7">
        <f>RANK(Q50,$Q$4:$Q$126)</f>
        <v>28</v>
      </c>
      <c r="S50" s="7">
        <f>O50</f>
        <v>0.60238689393378453</v>
      </c>
      <c r="T50" s="7">
        <f>RANK(S50,$S$4:$S$126)</f>
        <v>28</v>
      </c>
      <c r="U50">
        <v>47</v>
      </c>
      <c r="V50">
        <f>R50/(COUNT($U$4:$U$126)+1)-0.5</f>
        <v>-0.27419354838709675</v>
      </c>
      <c r="W50">
        <f>SUM($V$4:V50)/U50</f>
        <v>1.2525737817433071E-2</v>
      </c>
      <c r="X50">
        <f>(U50/11)*W50^2</f>
        <v>6.7036573363094822E-4</v>
      </c>
      <c r="Z50">
        <f>T50/(COUNT($O$4:$O$126)+1)-0.5</f>
        <v>-0.27419354838709675</v>
      </c>
      <c r="AA50">
        <f>SUM($Z$4:Z50)/U50</f>
        <v>1.2697323266986943E-2</v>
      </c>
      <c r="AB50">
        <f>(U50/11)*AA50^2</f>
        <v>6.8885771389811767E-4</v>
      </c>
    </row>
    <row r="51" spans="1:28" ht="15.75" x14ac:dyDescent="0.25">
      <c r="A51" s="4">
        <v>41583</v>
      </c>
      <c r="B51">
        <v>8.31</v>
      </c>
      <c r="C51">
        <f>(B51-B50)/B50</f>
        <v>-5.9808612440190121E-3</v>
      </c>
      <c r="D51">
        <v>1.0541</v>
      </c>
      <c r="E51">
        <v>2.6696</v>
      </c>
      <c r="F51">
        <v>9.7833000000000006</v>
      </c>
      <c r="G51">
        <f>F51+E51</f>
        <v>12.4529</v>
      </c>
      <c r="H51">
        <f>E51+D51*(G51-E51)</f>
        <v>12.98217653</v>
      </c>
      <c r="I51" s="15">
        <f>(((H51/100)+1)^(1/365)-1)</f>
        <v>3.3446658027380671E-4</v>
      </c>
      <c r="J51" s="15">
        <f>1+I51</f>
        <v>1.0003344665802738</v>
      </c>
      <c r="K51">
        <f>C51-I51</f>
        <v>-6.3153278242928188E-3</v>
      </c>
      <c r="L51" s="29">
        <f>K51^2</f>
        <v>3.9883365528287066E-5</v>
      </c>
      <c r="M51" s="7"/>
      <c r="N51" s="7"/>
      <c r="O51" s="7">
        <f>C51/$N$3</f>
        <v>-0.13330331982984253</v>
      </c>
      <c r="P51" s="7"/>
      <c r="Q51" s="7">
        <f>O51</f>
        <v>-0.13330331982984253</v>
      </c>
      <c r="R51" s="7">
        <f>RANK(Q51,$Q$4:$Q$126)</f>
        <v>66</v>
      </c>
      <c r="S51" s="7">
        <f>O51</f>
        <v>-0.13330331982984253</v>
      </c>
      <c r="T51" s="7">
        <f>RANK(S51,$S$4:$S$126)</f>
        <v>66</v>
      </c>
      <c r="U51">
        <v>48</v>
      </c>
      <c r="V51">
        <f>R51/(COUNT($U$4:$U$126)+1)-0.5</f>
        <v>3.2258064516129004E-2</v>
      </c>
      <c r="W51">
        <f>SUM($V$4:V51)/U51</f>
        <v>1.2936827956989236E-2</v>
      </c>
      <c r="X51">
        <f>(U51/11)*W51^2</f>
        <v>7.3030480402358521E-4</v>
      </c>
      <c r="Z51">
        <f>T51/(COUNT($O$4:$O$126)+1)-0.5</f>
        <v>3.2258064516129004E-2</v>
      </c>
      <c r="AA51">
        <f>SUM($Z$4:Z51)/U51</f>
        <v>1.3104838709677403E-2</v>
      </c>
      <c r="AB51">
        <f>(U51/11)*AA51^2</f>
        <v>7.4939693501087682E-4</v>
      </c>
    </row>
    <row r="52" spans="1:28" ht="15.75" x14ac:dyDescent="0.25">
      <c r="A52" s="4">
        <v>41584</v>
      </c>
      <c r="B52">
        <v>7.7</v>
      </c>
      <c r="C52">
        <f>(B52-B51)/B51</f>
        <v>-7.340553549939835E-2</v>
      </c>
      <c r="D52">
        <v>1.0467</v>
      </c>
      <c r="E52">
        <v>2.6421000000000001</v>
      </c>
      <c r="F52">
        <v>9.7424999999999997</v>
      </c>
      <c r="G52">
        <f>F52+E52</f>
        <v>12.384599999999999</v>
      </c>
      <c r="H52">
        <f>E52+D52*(G52-E52)</f>
        <v>12.839574750000001</v>
      </c>
      <c r="I52" s="15">
        <f>(((H52/100)+1)^(1/365)-1)</f>
        <v>3.3100526749518799E-4</v>
      </c>
      <c r="J52" s="15">
        <f>1+I52</f>
        <v>1.0003310052674952</v>
      </c>
      <c r="K52">
        <f>C52-I52</f>
        <v>-7.3736540766893538E-2</v>
      </c>
      <c r="L52" s="29">
        <f>K52^2</f>
        <v>5.437077444267753E-3</v>
      </c>
      <c r="M52" s="7"/>
      <c r="N52" s="7"/>
      <c r="O52" s="7">
        <f>C52/$N$3</f>
        <v>-1.6360857035000713</v>
      </c>
      <c r="P52" s="7"/>
      <c r="Q52" s="7">
        <f>O52</f>
        <v>-1.6360857035000713</v>
      </c>
      <c r="R52" s="7">
        <f>RANK(Q52,$Q$4:$Q$126)</f>
        <v>113</v>
      </c>
      <c r="S52" s="7">
        <f>O52</f>
        <v>-1.6360857035000713</v>
      </c>
      <c r="T52" s="7">
        <f>RANK(S52,$S$4:$S$126)</f>
        <v>113</v>
      </c>
      <c r="U52">
        <v>49</v>
      </c>
      <c r="V52">
        <f>R52/(COUNT($U$4:$U$126)+1)-0.5</f>
        <v>0.41129032258064513</v>
      </c>
      <c r="W52">
        <f>SUM($V$4:V52)/U52</f>
        <v>2.1066491112574054E-2</v>
      </c>
      <c r="X52">
        <f>(U52/11)*W52^2</f>
        <v>1.9769141220010835E-3</v>
      </c>
      <c r="Z52">
        <f>T52/(COUNT($O$4:$O$126)+1)-0.5</f>
        <v>0.41129032258064513</v>
      </c>
      <c r="AA52">
        <f>SUM($Z$4:Z52)/U52</f>
        <v>2.1231073074391031E-2</v>
      </c>
      <c r="AB52">
        <f>(U52/11)*AA52^2</f>
        <v>2.0079240664196778E-3</v>
      </c>
    </row>
    <row r="53" spans="1:28" ht="15.75" x14ac:dyDescent="0.25">
      <c r="A53" s="4">
        <v>41585</v>
      </c>
      <c r="B53">
        <v>8.1300000000000008</v>
      </c>
      <c r="C53">
        <f>(B53-B52)/B52</f>
        <v>5.5844155844155918E-2</v>
      </c>
      <c r="D53">
        <v>1.0188999999999999</v>
      </c>
      <c r="E53">
        <v>2.5998999999999999</v>
      </c>
      <c r="F53">
        <v>9.7941000000000003</v>
      </c>
      <c r="G53">
        <f>F53+E53</f>
        <v>12.394</v>
      </c>
      <c r="H53">
        <f>E53+D53*(G53-E53)</f>
        <v>12.579108489999999</v>
      </c>
      <c r="I53" s="15">
        <f>(((H53/100)+1)^(1/365)-1)</f>
        <v>3.246718043872221E-4</v>
      </c>
      <c r="J53" s="15">
        <f>1+I53</f>
        <v>1.0003246718043872</v>
      </c>
      <c r="K53">
        <f>C53-I53</f>
        <v>5.5519484039768696E-2</v>
      </c>
      <c r="L53" s="29">
        <f>K53^2</f>
        <v>3.0824131080421308E-3</v>
      </c>
      <c r="M53" s="7"/>
      <c r="N53" s="7"/>
      <c r="O53" s="7">
        <f>C53/$N$3</f>
        <v>1.2446721405826719</v>
      </c>
      <c r="P53" s="7"/>
      <c r="Q53" s="7">
        <f>O53</f>
        <v>1.2446721405826719</v>
      </c>
      <c r="R53" s="7">
        <f>RANK(Q53,$Q$4:$Q$126)</f>
        <v>8</v>
      </c>
      <c r="S53" s="7">
        <f>O53</f>
        <v>1.2446721405826719</v>
      </c>
      <c r="T53" s="7">
        <f>RANK(S53,$S$4:$S$126)</f>
        <v>9</v>
      </c>
      <c r="U53">
        <v>50</v>
      </c>
      <c r="V53">
        <f>R53/(COUNT($U$4:$U$126)+1)-0.5</f>
        <v>-0.43548387096774194</v>
      </c>
      <c r="W53">
        <f>SUM($V$4:V53)/U53</f>
        <v>1.1935483870967732E-2</v>
      </c>
      <c r="X53">
        <f>(U53/11)*W53^2</f>
        <v>6.475262510642313E-4</v>
      </c>
      <c r="Z53">
        <f>T53/(COUNT($O$4:$O$126)+1)-0.5</f>
        <v>-0.42741935483870969</v>
      </c>
      <c r="AA53">
        <f>SUM($Z$4:Z53)/U53</f>
        <v>1.2258064516129017E-2</v>
      </c>
      <c r="AB53">
        <f>(U53/11)*AA53^2</f>
        <v>6.8300066218900601E-4</v>
      </c>
    </row>
    <row r="54" spans="1:28" ht="15.75" x14ac:dyDescent="0.25">
      <c r="A54" s="4">
        <v>41586</v>
      </c>
      <c r="B54">
        <v>8.23</v>
      </c>
      <c r="C54">
        <f>(B54-B53)/B53</f>
        <v>1.2300123001229967E-2</v>
      </c>
      <c r="D54">
        <v>1.0192000000000001</v>
      </c>
      <c r="E54">
        <v>2.7477</v>
      </c>
      <c r="F54">
        <v>9.7493999999999996</v>
      </c>
      <c r="G54">
        <f>F54+E54</f>
        <v>12.4971</v>
      </c>
      <c r="H54">
        <f>E54+D54*(G54-E54)</f>
        <v>12.684288480000001</v>
      </c>
      <c r="I54" s="15">
        <f>(((H54/100)+1)^(1/365)-1)</f>
        <v>3.2723110437626879E-4</v>
      </c>
      <c r="J54" s="15">
        <f>1+I54</f>
        <v>1.0003272311043763</v>
      </c>
      <c r="K54">
        <f>C54-I54</f>
        <v>1.1972891896853698E-2</v>
      </c>
      <c r="L54" s="29">
        <f>K54^2</f>
        <v>1.4335014037374495E-4</v>
      </c>
      <c r="M54" s="7"/>
      <c r="N54" s="7"/>
      <c r="O54" s="7">
        <f>C54/$N$3</f>
        <v>0.27414901691943494</v>
      </c>
      <c r="P54" s="7"/>
      <c r="Q54" s="7">
        <f>O54</f>
        <v>0.27414901691943494</v>
      </c>
      <c r="R54" s="7">
        <f>RANK(Q54,$Q$4:$Q$126)</f>
        <v>39</v>
      </c>
      <c r="S54" s="7">
        <f>O54</f>
        <v>0.27414901691943494</v>
      </c>
      <c r="T54" s="7">
        <f>RANK(S54,$S$4:$S$126)</f>
        <v>39</v>
      </c>
      <c r="U54">
        <v>51</v>
      </c>
      <c r="V54">
        <f>R54/(COUNT($U$4:$U$126)+1)-0.5</f>
        <v>-0.18548387096774194</v>
      </c>
      <c r="W54">
        <f>SUM($V$4:V54)/U54</f>
        <v>8.0645161290322474E-3</v>
      </c>
      <c r="X54">
        <f>(U54/11)*W54^2</f>
        <v>3.015324945605895E-4</v>
      </c>
      <c r="Z54">
        <f>T54/(COUNT($O$4:$O$126)+1)-0.5</f>
        <v>-0.18548387096774194</v>
      </c>
      <c r="AA54">
        <f>SUM($Z$4:Z54)/U54</f>
        <v>8.3807716635040958E-3</v>
      </c>
      <c r="AB54">
        <f>(U54/11)*AA54^2</f>
        <v>3.2564581976958674E-4</v>
      </c>
    </row>
    <row r="55" spans="1:28" ht="15.75" x14ac:dyDescent="0.25">
      <c r="A55" s="4">
        <v>41589</v>
      </c>
      <c r="B55">
        <v>8.56</v>
      </c>
      <c r="C55">
        <f>(B55-B54)/B54</f>
        <v>4.0097205346294053E-2</v>
      </c>
      <c r="D55">
        <v>1.0208999999999999</v>
      </c>
      <c r="E55">
        <v>2.7477</v>
      </c>
      <c r="F55">
        <v>9.8035999999999994</v>
      </c>
      <c r="G55">
        <f>F55+E55</f>
        <v>12.551299999999999</v>
      </c>
      <c r="H55">
        <f>E55+D55*(G55-E55)</f>
        <v>12.756195239999998</v>
      </c>
      <c r="I55" s="15">
        <f>(((H55/100)+1)^(1/365)-1)</f>
        <v>3.2897941030318734E-4</v>
      </c>
      <c r="J55" s="15">
        <f>1+I55</f>
        <v>1.0003289794103032</v>
      </c>
      <c r="K55">
        <f>C55-I55</f>
        <v>3.9768225935990865E-2</v>
      </c>
      <c r="L55" s="29">
        <f>K55^2</f>
        <v>1.5815117940960164E-3</v>
      </c>
      <c r="M55" s="7"/>
      <c r="N55" s="7"/>
      <c r="O55" s="7">
        <f>C55/$N$3</f>
        <v>0.89369914640723547</v>
      </c>
      <c r="P55" s="7"/>
      <c r="Q55" s="7">
        <f>O55</f>
        <v>0.89369914640723547</v>
      </c>
      <c r="R55" s="7">
        <f>RANK(Q55,$Q$4:$Q$126)</f>
        <v>16</v>
      </c>
      <c r="S55" s="7">
        <f>O55</f>
        <v>0.89369914640723547</v>
      </c>
      <c r="T55" s="7">
        <f>RANK(S55,$S$4:$S$126)</f>
        <v>16</v>
      </c>
      <c r="U55">
        <v>52</v>
      </c>
      <c r="V55">
        <f>R55/(COUNT($U$4:$U$126)+1)-0.5</f>
        <v>-0.37096774193548387</v>
      </c>
      <c r="W55">
        <f>SUM($V$4:V55)/U55</f>
        <v>7.7543424317616841E-4</v>
      </c>
      <c r="X55">
        <f>(U55/11)*W55^2</f>
        <v>2.8425008914082045E-6</v>
      </c>
      <c r="Z55">
        <f>T55/(COUNT($O$4:$O$126)+1)-0.5</f>
        <v>-0.37096774193548387</v>
      </c>
      <c r="AA55">
        <f>SUM($Z$4:Z55)/U55</f>
        <v>1.0856079404466352E-3</v>
      </c>
      <c r="AB55">
        <f>(U55/11)*AA55^2</f>
        <v>5.5713017471600748E-6</v>
      </c>
    </row>
    <row r="56" spans="1:28" ht="15.75" x14ac:dyDescent="0.25">
      <c r="A56" s="4">
        <v>41590</v>
      </c>
      <c r="B56">
        <v>8.3699999999999992</v>
      </c>
      <c r="C56">
        <f>(B56-B55)/B55</f>
        <v>-2.2196261682243139E-2</v>
      </c>
      <c r="D56">
        <v>1.0179</v>
      </c>
      <c r="E56">
        <v>2.7728000000000002</v>
      </c>
      <c r="F56">
        <v>9.8330000000000002</v>
      </c>
      <c r="G56">
        <f>F56+E56</f>
        <v>12.6058</v>
      </c>
      <c r="H56">
        <f>E56+D56*(G56-E56)</f>
        <v>12.781810700000001</v>
      </c>
      <c r="I56" s="15">
        <f>(((H56/100)+1)^(1/365)-1)</f>
        <v>3.2960194353770511E-4</v>
      </c>
      <c r="J56" s="15">
        <f>1+I56</f>
        <v>1.0003296019435377</v>
      </c>
      <c r="K56">
        <f>C56-I56</f>
        <v>-2.2525863625780844E-2</v>
      </c>
      <c r="L56" s="29">
        <f>K56^2</f>
        <v>5.0741453208727656E-4</v>
      </c>
      <c r="M56" s="7"/>
      <c r="N56" s="7"/>
      <c r="O56" s="7">
        <f>C56/$N$3</f>
        <v>-0.49471727387319575</v>
      </c>
      <c r="P56" s="7"/>
      <c r="Q56" s="7">
        <f>O56</f>
        <v>-0.49471727387319575</v>
      </c>
      <c r="R56" s="7">
        <f>RANK(Q56,$Q$4:$Q$126)</f>
        <v>87</v>
      </c>
      <c r="S56" s="7">
        <f>O56</f>
        <v>-0.49471727387319575</v>
      </c>
      <c r="T56" s="7">
        <f>RANK(S56,$S$4:$S$126)</f>
        <v>87</v>
      </c>
      <c r="U56">
        <v>53</v>
      </c>
      <c r="V56">
        <f>R56/(COUNT($U$4:$U$126)+1)-0.5</f>
        <v>0.20161290322580649</v>
      </c>
      <c r="W56">
        <f>SUM($V$4:V56)/U56</f>
        <v>4.5648204503956086E-3</v>
      </c>
      <c r="X56">
        <f>(U56/11)*W56^2</f>
        <v>1.0039927676823166E-4</v>
      </c>
      <c r="Z56">
        <f>T56/(COUNT($O$4:$O$126)+1)-0.5</f>
        <v>0.20161290322580649</v>
      </c>
      <c r="AA56">
        <f>SUM($Z$4:Z56)/U56</f>
        <v>4.8691418137553118E-3</v>
      </c>
      <c r="AB56">
        <f>(U56/11)*AA56^2</f>
        <v>1.142320660118545E-4</v>
      </c>
    </row>
    <row r="57" spans="1:28" ht="15.75" x14ac:dyDescent="0.25">
      <c r="A57" s="4">
        <v>41591</v>
      </c>
      <c r="B57">
        <v>8.67</v>
      </c>
      <c r="C57">
        <f>(B57-B56)/B56</f>
        <v>3.5842293906810124E-2</v>
      </c>
      <c r="D57">
        <v>1.0244</v>
      </c>
      <c r="E57">
        <v>2.6996000000000002</v>
      </c>
      <c r="F57">
        <v>9.8026</v>
      </c>
      <c r="G57">
        <f>F57+E57</f>
        <v>12.5022</v>
      </c>
      <c r="H57">
        <f>E57+D57*(G57-E57)</f>
        <v>12.74138344</v>
      </c>
      <c r="I57" s="15">
        <f>(((H57/100)+1)^(1/365)-1)</f>
        <v>3.2861937435924027E-4</v>
      </c>
      <c r="J57" s="15">
        <f>1+I57</f>
        <v>1.0003286193743592</v>
      </c>
      <c r="K57">
        <f>C57-I57</f>
        <v>3.5513674532450884E-2</v>
      </c>
      <c r="L57" s="29">
        <f>K57^2</f>
        <v>1.2612210787968504E-3</v>
      </c>
      <c r="M57" s="7"/>
      <c r="N57" s="7"/>
      <c r="O57" s="7">
        <f>C57/$N$3</f>
        <v>0.79886433962545511</v>
      </c>
      <c r="P57" s="7"/>
      <c r="Q57" s="7">
        <f>O57</f>
        <v>0.79886433962545511</v>
      </c>
      <c r="R57" s="7">
        <f>RANK(Q57,$Q$4:$Q$126)</f>
        <v>22</v>
      </c>
      <c r="S57" s="7">
        <f>O57</f>
        <v>0.79886433962545511</v>
      </c>
      <c r="T57" s="7">
        <f>RANK(S57,$S$4:$S$126)</f>
        <v>22</v>
      </c>
      <c r="U57">
        <v>54</v>
      </c>
      <c r="V57">
        <f>R57/(COUNT($U$4:$U$126)+1)-0.5</f>
        <v>-0.32258064516129031</v>
      </c>
      <c r="W57">
        <f>SUM($V$4:V57)/U57</f>
        <v>-1.4934289127837605E-3</v>
      </c>
      <c r="X57">
        <f>(U57/11)*W57^2</f>
        <v>1.0948892322461653E-5</v>
      </c>
      <c r="Z57">
        <f>T57/(COUNT($O$4:$O$126)+1)-0.5</f>
        <v>-0.32258064516129031</v>
      </c>
      <c r="AA57">
        <f>SUM($Z$4:Z57)/U57</f>
        <v>-1.1947431302270146E-3</v>
      </c>
      <c r="AB57">
        <f>(U57/11)*AA57^2</f>
        <v>7.0072910863755311E-6</v>
      </c>
    </row>
    <row r="58" spans="1:28" ht="15.75" x14ac:dyDescent="0.25">
      <c r="A58" s="4">
        <v>41592</v>
      </c>
      <c r="B58">
        <v>8.69</v>
      </c>
      <c r="C58">
        <f>(B58-B57)/B57</f>
        <v>2.3068050749711156E-3</v>
      </c>
      <c r="D58">
        <v>1.0244</v>
      </c>
      <c r="E58">
        <v>2.69</v>
      </c>
      <c r="F58">
        <v>9.7779000000000007</v>
      </c>
      <c r="G58">
        <f>F58+E58</f>
        <v>12.4679</v>
      </c>
      <c r="H58">
        <f>E58+D58*(G58-E58)</f>
        <v>12.70648076</v>
      </c>
      <c r="I58" s="15">
        <f>(((H58/100)+1)^(1/365)-1)</f>
        <v>3.277707953301956E-4</v>
      </c>
      <c r="J58" s="15">
        <f>1+I58</f>
        <v>1.0003277707953302</v>
      </c>
      <c r="K58">
        <f>C58-I58</f>
        <v>1.97903427964092E-3</v>
      </c>
      <c r="L58" s="29">
        <f>K58^2</f>
        <v>3.9165766799938548E-6</v>
      </c>
      <c r="M58" s="7"/>
      <c r="N58" s="7"/>
      <c r="O58" s="7">
        <f>C58/$N$3</f>
        <v>5.1414798328834291E-2</v>
      </c>
      <c r="P58" s="7"/>
      <c r="Q58" s="7">
        <f>O58</f>
        <v>5.1414798328834291E-2</v>
      </c>
      <c r="R58" s="7">
        <f>RANK(Q58,$Q$4:$Q$126)</f>
        <v>55</v>
      </c>
      <c r="S58" s="7">
        <f>O58</f>
        <v>5.1414798328834291E-2</v>
      </c>
      <c r="T58" s="7">
        <f>RANK(S58,$S$4:$S$126)</f>
        <v>55</v>
      </c>
      <c r="U58">
        <v>55</v>
      </c>
      <c r="V58">
        <f>R58/(COUNT($U$4:$U$126)+1)-0.5</f>
        <v>-5.6451612903225812E-2</v>
      </c>
      <c r="W58">
        <f>SUM($V$4:V58)/U58</f>
        <v>-2.4926686217008887E-3</v>
      </c>
      <c r="X58">
        <f>(U58/11)*W58^2</f>
        <v>3.106698428806104E-5</v>
      </c>
      <c r="Z58">
        <f>T58/(COUNT($O$4:$O$126)+1)-0.5</f>
        <v>-5.6451612903225812E-2</v>
      </c>
      <c r="AA58">
        <f>SUM($Z$4:Z58)/U58</f>
        <v>-2.1994134897360836E-3</v>
      </c>
      <c r="AB58">
        <f>(U58/11)*AA58^2</f>
        <v>2.4187098494165288E-5</v>
      </c>
    </row>
    <row r="59" spans="1:28" ht="15.75" x14ac:dyDescent="0.25">
      <c r="A59" s="4">
        <v>41593</v>
      </c>
      <c r="B59">
        <v>9.0299999999999994</v>
      </c>
      <c r="C59">
        <f>(B59-B58)/B58</f>
        <v>3.912543153049481E-2</v>
      </c>
      <c r="D59">
        <v>1.0310999999999999</v>
      </c>
      <c r="E59">
        <v>2.7033</v>
      </c>
      <c r="F59">
        <v>9.8274000000000008</v>
      </c>
      <c r="G59">
        <f>F59+E59</f>
        <v>12.530700000000001</v>
      </c>
      <c r="H59">
        <f>E59+D59*(G59-E59)</f>
        <v>12.83633214</v>
      </c>
      <c r="I59" s="15">
        <f>(((H59/100)+1)^(1/365)-1)</f>
        <v>3.309265102775516E-4</v>
      </c>
      <c r="J59" s="15">
        <f>1+I59</f>
        <v>1.0003309265102776</v>
      </c>
      <c r="K59">
        <f>C59-I59</f>
        <v>3.8794505020217258E-2</v>
      </c>
      <c r="L59" s="29">
        <f>K59^2</f>
        <v>1.505013619763662E-3</v>
      </c>
      <c r="M59" s="7"/>
      <c r="N59" s="7"/>
      <c r="O59" s="7">
        <f>C59/$N$3</f>
        <v>0.87203994541853236</v>
      </c>
      <c r="P59" s="7"/>
      <c r="Q59" s="7">
        <f>O59</f>
        <v>0.87203994541853236</v>
      </c>
      <c r="R59" s="7">
        <f>RANK(Q59,$Q$4:$Q$126)</f>
        <v>18</v>
      </c>
      <c r="S59" s="7">
        <f>O59</f>
        <v>0.87203994541853236</v>
      </c>
      <c r="T59" s="7">
        <f>RANK(S59,$S$4:$S$126)</f>
        <v>18</v>
      </c>
      <c r="U59">
        <v>56</v>
      </c>
      <c r="V59">
        <f>R59/(COUNT($U$4:$U$126)+1)-0.5</f>
        <v>-0.35483870967741937</v>
      </c>
      <c r="W59">
        <f>SUM($V$4:V59)/U59</f>
        <v>-8.7845622119815756E-3</v>
      </c>
      <c r="X59">
        <f>(U59/11)*W59^2</f>
        <v>3.928579874859799E-4</v>
      </c>
      <c r="Z59">
        <f>T59/(COUNT($O$4:$O$126)+1)-0.5</f>
        <v>-0.35483870967741937</v>
      </c>
      <c r="AA59">
        <f>SUM($Z$4:Z59)/U59</f>
        <v>-8.4965437788018568E-3</v>
      </c>
      <c r="AB59">
        <f>(U59/11)*AA59^2</f>
        <v>3.6751912239685509E-4</v>
      </c>
    </row>
    <row r="60" spans="1:28" ht="15.75" x14ac:dyDescent="0.25">
      <c r="A60" s="4">
        <v>41596</v>
      </c>
      <c r="B60">
        <v>8.7100000000000009</v>
      </c>
      <c r="C60">
        <f>(B60-B59)/B59</f>
        <v>-3.5437430786267834E-2</v>
      </c>
      <c r="D60">
        <v>1.0462</v>
      </c>
      <c r="E60">
        <v>2.6657999999999999</v>
      </c>
      <c r="F60">
        <v>9.8536000000000001</v>
      </c>
      <c r="G60">
        <f>F60+E60</f>
        <v>12.519400000000001</v>
      </c>
      <c r="H60">
        <f>E60+D60*(G60-E60)</f>
        <v>12.974636320000002</v>
      </c>
      <c r="I60" s="15">
        <f>(((H60/100)+1)^(1/365)-1)</f>
        <v>3.3428366906274043E-4</v>
      </c>
      <c r="J60" s="15">
        <f>1+I60</f>
        <v>1.0003342836690627</v>
      </c>
      <c r="K60">
        <f>C60-I60</f>
        <v>-3.5771714455330575E-2</v>
      </c>
      <c r="L60" s="29">
        <f>K60^2</f>
        <v>1.2796155550737064E-3</v>
      </c>
      <c r="M60" s="7"/>
      <c r="N60" s="7"/>
      <c r="O60" s="7">
        <f>C60/$N$3</f>
        <v>-0.78984062283233814</v>
      </c>
      <c r="P60" s="7"/>
      <c r="Q60" s="7">
        <f>O60</f>
        <v>-0.78984062283233814</v>
      </c>
      <c r="R60" s="7">
        <f>RANK(Q60,$Q$4:$Q$126)</f>
        <v>98</v>
      </c>
      <c r="S60" s="7">
        <f>O60</f>
        <v>-0.78984062283233814</v>
      </c>
      <c r="T60" s="7">
        <f>RANK(S60,$S$4:$S$126)</f>
        <v>98</v>
      </c>
      <c r="U60">
        <v>57</v>
      </c>
      <c r="V60">
        <f>R60/(COUNT($U$4:$U$126)+1)-0.5</f>
        <v>0.29032258064516125</v>
      </c>
      <c r="W60">
        <f>SUM($V$4:V60)/U60</f>
        <v>-3.5370684776457367E-3</v>
      </c>
      <c r="X60">
        <f>(U60/11)*W60^2</f>
        <v>6.482896769878567E-5</v>
      </c>
      <c r="Z60">
        <f>T60/(COUNT($O$4:$O$126)+1)-0.5</f>
        <v>0.29032258064516125</v>
      </c>
      <c r="AA60">
        <f>SUM($Z$4:Z60)/U60</f>
        <v>-3.2541029994340828E-3</v>
      </c>
      <c r="AB60">
        <f>(U60/11)*AA60^2</f>
        <v>5.4871238260252358E-5</v>
      </c>
    </row>
    <row r="61" spans="1:28" ht="15.75" x14ac:dyDescent="0.25">
      <c r="A61" s="4">
        <v>41597</v>
      </c>
      <c r="B61">
        <v>8.7100000000000009</v>
      </c>
      <c r="C61">
        <f>(B61-B60)/B60</f>
        <v>0</v>
      </c>
      <c r="D61">
        <v>1.0518000000000001</v>
      </c>
      <c r="E61">
        <v>2.7069000000000001</v>
      </c>
      <c r="F61">
        <v>9.8704000000000001</v>
      </c>
      <c r="G61">
        <f>F61+E61</f>
        <v>12.577300000000001</v>
      </c>
      <c r="H61">
        <f>E61+D61*(G61-E61)</f>
        <v>13.088586720000002</v>
      </c>
      <c r="I61" s="15">
        <f>(((H61/100)+1)^(1/365)-1)</f>
        <v>3.3704659256028613E-4</v>
      </c>
      <c r="J61" s="15">
        <f>1+I61</f>
        <v>1.0003370465925603</v>
      </c>
      <c r="K61">
        <f>C61-I61</f>
        <v>-3.3704659256028613E-4</v>
      </c>
      <c r="L61" s="29">
        <f>K61^2</f>
        <v>1.1360040555649952E-7</v>
      </c>
      <c r="M61" s="7"/>
      <c r="N61" s="7"/>
      <c r="O61" s="7">
        <f>C61/$N$3</f>
        <v>0</v>
      </c>
      <c r="P61" s="7"/>
      <c r="Q61" s="7">
        <f>O61</f>
        <v>0</v>
      </c>
      <c r="R61" s="7">
        <f>RANK(Q61,$Q$4:$Q$126)</f>
        <v>56</v>
      </c>
      <c r="S61" s="7">
        <f>O61</f>
        <v>0</v>
      </c>
      <c r="T61" s="7">
        <f>RANK(S61,$S$4:$S$126)</f>
        <v>56</v>
      </c>
      <c r="U61">
        <v>58</v>
      </c>
      <c r="V61">
        <f>R61/(COUNT($U$4:$U$126)+1)-0.5</f>
        <v>-4.8387096774193561E-2</v>
      </c>
      <c r="W61">
        <f>SUM($V$4:V61)/U61</f>
        <v>-4.3103448275862164E-3</v>
      </c>
      <c r="X61">
        <f>(U61/11)*W61^2</f>
        <v>9.7962382445141496E-5</v>
      </c>
      <c r="Z61">
        <f>T61/(COUNT($O$4:$O$126)+1)-0.5</f>
        <v>-4.8387096774193561E-2</v>
      </c>
      <c r="AA61">
        <f>SUM($Z$4:Z61)/U61</f>
        <v>-4.0322580645161428E-3</v>
      </c>
      <c r="AB61">
        <f>(U61/11)*AA61^2</f>
        <v>8.5729826884874285E-5</v>
      </c>
    </row>
    <row r="62" spans="1:28" ht="15.75" x14ac:dyDescent="0.25">
      <c r="A62" s="4">
        <v>41598</v>
      </c>
      <c r="B62">
        <v>9.44</v>
      </c>
      <c r="C62">
        <f>(B62-B61)/B61</f>
        <v>8.3811710677382162E-2</v>
      </c>
      <c r="D62">
        <v>1.0397000000000001</v>
      </c>
      <c r="E62">
        <v>2.7987000000000002</v>
      </c>
      <c r="F62">
        <v>9.8932000000000002</v>
      </c>
      <c r="G62">
        <f>F62+E62</f>
        <v>12.6919</v>
      </c>
      <c r="H62">
        <f>E62+D62*(G62-E62)</f>
        <v>13.084660040000001</v>
      </c>
      <c r="I62" s="15">
        <f>(((H62/100)+1)^(1/365)-1)</f>
        <v>3.3695142964407232E-4</v>
      </c>
      <c r="J62" s="15">
        <f>1+I62</f>
        <v>1.0003369514296441</v>
      </c>
      <c r="K62">
        <f>C62-I62</f>
        <v>8.347475924773809E-2</v>
      </c>
      <c r="L62" s="29">
        <f>K62^2</f>
        <v>6.9680354314678354E-3</v>
      </c>
      <c r="M62" s="7"/>
      <c r="N62" s="7"/>
      <c r="O62" s="7">
        <f>C62/$N$3</f>
        <v>1.8680218145983436</v>
      </c>
      <c r="P62" s="7"/>
      <c r="Q62" s="7">
        <f>O62</f>
        <v>1.8680218145983436</v>
      </c>
      <c r="R62" s="7">
        <f>RANK(Q62,$Q$4:$Q$126)</f>
        <v>4</v>
      </c>
      <c r="S62" s="7">
        <f>O62</f>
        <v>1.8680218145983436</v>
      </c>
      <c r="T62" s="7">
        <f>RANK(S62,$S$4:$S$126)</f>
        <v>4</v>
      </c>
      <c r="U62">
        <v>59</v>
      </c>
      <c r="V62">
        <f>R62/(COUNT($U$4:$U$126)+1)-0.5</f>
        <v>-0.467741935483871</v>
      </c>
      <c r="W62">
        <f>SUM($V$4:V62)/U62</f>
        <v>-1.2165117550574095E-2</v>
      </c>
      <c r="X62">
        <f>(U62/11)*W62^2</f>
        <v>7.9376500146707862E-4</v>
      </c>
      <c r="Z62">
        <f>T62/(COUNT($O$4:$O$126)+1)-0.5</f>
        <v>-0.467741935483871</v>
      </c>
      <c r="AA62">
        <f>SUM($Z$4:Z62)/U62</f>
        <v>-1.189174412247131E-2</v>
      </c>
      <c r="AB62">
        <f>(U62/11)*AA62^2</f>
        <v>7.5849101074413857E-4</v>
      </c>
    </row>
    <row r="63" spans="1:28" ht="15.75" x14ac:dyDescent="0.25">
      <c r="A63" s="4">
        <v>41599</v>
      </c>
      <c r="B63">
        <v>9.17</v>
      </c>
      <c r="C63">
        <f>(B63-B62)/B62</f>
        <v>-2.8601694915254192E-2</v>
      </c>
      <c r="D63">
        <v>1.0322</v>
      </c>
      <c r="E63">
        <v>2.7842000000000002</v>
      </c>
      <c r="F63">
        <v>9.8705999999999996</v>
      </c>
      <c r="G63">
        <f>F63+E63</f>
        <v>12.6548</v>
      </c>
      <c r="H63">
        <f>E63+D63*(G63-E63)</f>
        <v>12.97263332</v>
      </c>
      <c r="I63" s="15">
        <f>(((H63/100)+1)^(1/365)-1)</f>
        <v>3.3423507803043151E-4</v>
      </c>
      <c r="J63" s="15">
        <f>1+I63</f>
        <v>1.0003342350780304</v>
      </c>
      <c r="K63">
        <f>C63-I63</f>
        <v>-2.8935929993284624E-2</v>
      </c>
      <c r="L63" s="29">
        <f>K63^2</f>
        <v>8.3728804457626873E-4</v>
      </c>
      <c r="M63" s="7"/>
      <c r="N63" s="7"/>
      <c r="O63" s="7">
        <f>C63/$N$3</f>
        <v>-0.63748358796594584</v>
      </c>
      <c r="P63" s="7"/>
      <c r="Q63" s="7">
        <f>O63</f>
        <v>-0.63748358796594584</v>
      </c>
      <c r="R63" s="7">
        <f>RANK(Q63,$Q$4:$Q$126)</f>
        <v>93</v>
      </c>
      <c r="S63" s="7">
        <f>O63</f>
        <v>-0.63748358796594584</v>
      </c>
      <c r="T63" s="7">
        <f>RANK(S63,$S$4:$S$126)</f>
        <v>93</v>
      </c>
      <c r="U63">
        <v>60</v>
      </c>
      <c r="V63">
        <f>R63/(COUNT($U$4:$U$126)+1)-0.5</f>
        <v>0.25</v>
      </c>
      <c r="W63">
        <f>SUM($V$4:V63)/U63</f>
        <v>-7.7956989247311929E-3</v>
      </c>
      <c r="X63">
        <f>(U63/11)*W63^2</f>
        <v>3.3148866395484586E-4</v>
      </c>
      <c r="Z63">
        <f>T63/(COUNT($O$4:$O$126)+1)-0.5</f>
        <v>0.25</v>
      </c>
      <c r="AA63">
        <f>SUM($Z$4:Z63)/U63</f>
        <v>-7.526881720430121E-3</v>
      </c>
      <c r="AB63">
        <f>(U63/11)*AA63^2</f>
        <v>3.0902153690915508E-4</v>
      </c>
    </row>
    <row r="64" spans="1:28" ht="15.75" x14ac:dyDescent="0.25">
      <c r="A64" s="4">
        <v>41600</v>
      </c>
      <c r="B64">
        <v>8.8699999999999992</v>
      </c>
      <c r="C64">
        <f>(B64-B63)/B63</f>
        <v>-3.2715376226826687E-2</v>
      </c>
      <c r="D64">
        <v>1.0262</v>
      </c>
      <c r="E64">
        <v>2.7427000000000001</v>
      </c>
      <c r="F64">
        <v>9.8345000000000002</v>
      </c>
      <c r="G64">
        <f>F64+E64</f>
        <v>12.577200000000001</v>
      </c>
      <c r="H64">
        <f>E64+D64*(G64-E64)</f>
        <v>12.834863900000002</v>
      </c>
      <c r="I64" s="15">
        <f>(((H64/100)+1)^(1/365)-1)</f>
        <v>3.3089084860238316E-4</v>
      </c>
      <c r="J64" s="15">
        <f>1+I64</f>
        <v>1.0003308908486024</v>
      </c>
      <c r="K64">
        <f>C64-I64</f>
        <v>-3.304626707542907E-2</v>
      </c>
      <c r="L64" s="29">
        <f>K64^2</f>
        <v>1.0920557676205873E-3</v>
      </c>
      <c r="M64" s="7"/>
      <c r="N64" s="7"/>
      <c r="O64" s="7">
        <f>C64/$N$3</f>
        <v>-0.72917061315867604</v>
      </c>
      <c r="P64" s="7"/>
      <c r="Q64" s="7">
        <f>O64</f>
        <v>-0.72917061315867604</v>
      </c>
      <c r="R64" s="7">
        <f>RANK(Q64,$Q$4:$Q$126)</f>
        <v>96</v>
      </c>
      <c r="S64" s="7">
        <f>O64</f>
        <v>-0.72917061315867604</v>
      </c>
      <c r="T64" s="7">
        <f>RANK(S64,$S$4:$S$126)</f>
        <v>96</v>
      </c>
      <c r="U64">
        <v>61</v>
      </c>
      <c r="V64">
        <f>R64/(COUNT($U$4:$U$126)+1)-0.5</f>
        <v>0.27419354838709675</v>
      </c>
      <c r="W64">
        <f>SUM($V$4:V64)/U64</f>
        <v>-3.1729243786356525E-3</v>
      </c>
      <c r="X64">
        <f>(U64/11)*W64^2</f>
        <v>5.5828581442269726E-5</v>
      </c>
      <c r="Z64">
        <f>T64/(COUNT($O$4:$O$126)+1)-0.5</f>
        <v>0.27419354838709675</v>
      </c>
      <c r="AA64">
        <f>SUM($Z$4:Z64)/U64</f>
        <v>-2.9085140137493528E-3</v>
      </c>
      <c r="AB64">
        <f>(U64/11)*AA64^2</f>
        <v>4.6911516350796246E-5</v>
      </c>
    </row>
    <row r="65" spans="1:28" ht="15.75" x14ac:dyDescent="0.25">
      <c r="A65" s="4">
        <v>41603</v>
      </c>
      <c r="B65">
        <v>9.19</v>
      </c>
      <c r="C65">
        <f>(B65-B64)/B64</f>
        <v>3.607666290868098E-2</v>
      </c>
      <c r="D65">
        <v>1.0239</v>
      </c>
      <c r="E65">
        <v>2.7282999999999999</v>
      </c>
      <c r="F65">
        <v>9.8370999999999995</v>
      </c>
      <c r="G65">
        <f>F65+E65</f>
        <v>12.5654</v>
      </c>
      <c r="H65">
        <f>E65+D65*(G65-E65)</f>
        <v>12.800506689999999</v>
      </c>
      <c r="I65" s="15">
        <f>(((H65/100)+1)^(1/365)-1)</f>
        <v>3.3005622369208787E-4</v>
      </c>
      <c r="J65" s="15">
        <f>1+I65</f>
        <v>1.0003300562236921</v>
      </c>
      <c r="K65">
        <f>C65-I65</f>
        <v>3.5746606684988892E-2</v>
      </c>
      <c r="L65" s="29">
        <f>K65^2</f>
        <v>1.2778198894912926E-3</v>
      </c>
      <c r="M65" s="7"/>
      <c r="N65" s="7"/>
      <c r="O65" s="7">
        <f>C65/$N$3</f>
        <v>0.8040880297830949</v>
      </c>
      <c r="P65" s="7"/>
      <c r="Q65" s="7">
        <f>O65</f>
        <v>0.8040880297830949</v>
      </c>
      <c r="R65" s="7">
        <f>RANK(Q65,$Q$4:$Q$126)</f>
        <v>21</v>
      </c>
      <c r="S65" s="7">
        <f>O65</f>
        <v>0.8040880297830949</v>
      </c>
      <c r="T65" s="7">
        <f>RANK(S65,$S$4:$S$126)</f>
        <v>21</v>
      </c>
      <c r="U65">
        <v>62</v>
      </c>
      <c r="V65">
        <f>R65/(COUNT($U$4:$U$126)+1)-0.5</f>
        <v>-0.33064516129032262</v>
      </c>
      <c r="W65">
        <f>SUM($V$4:V65)/U65</f>
        <v>-8.4547346514047966E-3</v>
      </c>
      <c r="X65">
        <f>(U65/11)*W65^2</f>
        <v>4.0290157796283904E-4</v>
      </c>
      <c r="Z65">
        <f>T65/(COUNT($O$4:$O$126)+1)-0.5</f>
        <v>-0.33064516129032262</v>
      </c>
      <c r="AA65">
        <f>SUM($Z$4:Z65)/U65</f>
        <v>-8.1945889698231151E-3</v>
      </c>
      <c r="AB65">
        <f>(U65/11)*AA65^2</f>
        <v>3.7848907998449936E-4</v>
      </c>
    </row>
    <row r="66" spans="1:28" ht="15.75" x14ac:dyDescent="0.25">
      <c r="A66" s="4">
        <v>41604</v>
      </c>
      <c r="B66">
        <v>9.36</v>
      </c>
      <c r="C66">
        <f>(B66-B65)/B65</f>
        <v>1.8498367791077251E-2</v>
      </c>
      <c r="D66">
        <v>1.0331999999999999</v>
      </c>
      <c r="E66">
        <v>2.7077</v>
      </c>
      <c r="F66">
        <v>9.8543000000000003</v>
      </c>
      <c r="G66">
        <f>F66+E66</f>
        <v>12.562000000000001</v>
      </c>
      <c r="H66">
        <f>E66+D66*(G66-E66)</f>
        <v>12.889162760000001</v>
      </c>
      <c r="I66" s="15">
        <f>(((H66/100)+1)^(1/365)-1)</f>
        <v>3.3220939078670852E-4</v>
      </c>
      <c r="J66" s="15">
        <f>1+I66</f>
        <v>1.0003322093907867</v>
      </c>
      <c r="K66">
        <f>C66-I66</f>
        <v>1.8166158400290542E-2</v>
      </c>
      <c r="L66" s="29">
        <f>K66^2</f>
        <v>3.3000931102444663E-4</v>
      </c>
      <c r="M66" s="7"/>
      <c r="N66" s="7"/>
      <c r="O66" s="7">
        <f>C66/$N$3</f>
        <v>0.41229744971093829</v>
      </c>
      <c r="P66" s="7"/>
      <c r="Q66" s="7">
        <f>O66</f>
        <v>0.41229744971093829</v>
      </c>
      <c r="R66" s="7">
        <f>RANK(Q66,$Q$4:$Q$126)</f>
        <v>34</v>
      </c>
      <c r="S66" s="7">
        <f>O66</f>
        <v>0.41229744971093829</v>
      </c>
      <c r="T66" s="7">
        <f>RANK(S66,$S$4:$S$126)</f>
        <v>34</v>
      </c>
      <c r="U66">
        <v>63</v>
      </c>
      <c r="V66">
        <f>R66/(COUNT($U$4:$U$126)+1)-0.5</f>
        <v>-0.22580645161290325</v>
      </c>
      <c r="W66">
        <f>SUM($V$4:V66)/U66</f>
        <v>-1.1904761904761915E-2</v>
      </c>
      <c r="X66">
        <f>(U66/11)*W66^2</f>
        <v>8.1168831168831293E-4</v>
      </c>
      <c r="Z66">
        <f>T66/(COUNT($O$4:$O$126)+1)-0.5</f>
        <v>-0.22580645161290325</v>
      </c>
      <c r="AA66">
        <f>SUM($Z$4:Z66)/U66</f>
        <v>-1.1648745519713276E-2</v>
      </c>
      <c r="AB66">
        <f>(U66/11)*AA66^2</f>
        <v>7.7715237704832076E-4</v>
      </c>
    </row>
    <row r="67" spans="1:28" ht="15.75" x14ac:dyDescent="0.25">
      <c r="A67" s="4">
        <v>41605</v>
      </c>
      <c r="B67">
        <v>10.08</v>
      </c>
      <c r="C67">
        <f>(B67-B66)/B66</f>
        <v>7.6923076923076997E-2</v>
      </c>
      <c r="D67">
        <v>1.0370999999999999</v>
      </c>
      <c r="E67">
        <v>2.7372999999999998</v>
      </c>
      <c r="F67">
        <v>9.8507999999999996</v>
      </c>
      <c r="G67">
        <f>F67+E67</f>
        <v>12.588099999999999</v>
      </c>
      <c r="H67">
        <f>E67+D67*(G67-E67)</f>
        <v>12.953564679999998</v>
      </c>
      <c r="I67" s="15">
        <f>(((H67/100)+1)^(1/365)-1)</f>
        <v>3.3377244643473247E-4</v>
      </c>
      <c r="J67" s="15">
        <f>1+I67</f>
        <v>1.0003337724464347</v>
      </c>
      <c r="K67">
        <f>C67-I67</f>
        <v>7.6589304476642264E-2</v>
      </c>
      <c r="L67" s="29">
        <f>K67^2</f>
        <v>5.8659215602158152E-3</v>
      </c>
      <c r="M67" s="7"/>
      <c r="N67" s="7"/>
      <c r="O67" s="7">
        <f>C67/$N$3</f>
        <v>1.7144857750423204</v>
      </c>
      <c r="P67" s="7"/>
      <c r="Q67" s="7">
        <f>O67</f>
        <v>1.7144857750423204</v>
      </c>
      <c r="R67" s="7">
        <f>RANK(Q67,$Q$4:$Q$126)</f>
        <v>5</v>
      </c>
      <c r="S67" s="7">
        <f>O67</f>
        <v>1.7144857750423204</v>
      </c>
      <c r="T67" s="7">
        <f>RANK(S67,$S$4:$S$126)</f>
        <v>5</v>
      </c>
      <c r="U67">
        <v>64</v>
      </c>
      <c r="V67">
        <f>R67/(COUNT($U$4:$U$126)+1)-0.5</f>
        <v>-0.45967741935483869</v>
      </c>
      <c r="W67">
        <f>SUM($V$4:V67)/U67</f>
        <v>-1.8901209677419366E-2</v>
      </c>
      <c r="X67">
        <f>(U67/11)*W67^2</f>
        <v>2.0785787768423068E-3</v>
      </c>
      <c r="Z67">
        <f>T67/(COUNT($O$4:$O$126)+1)-0.5</f>
        <v>-0.45967741935483869</v>
      </c>
      <c r="AA67">
        <f>SUM($Z$4:Z67)/U67</f>
        <v>-1.8649193548387111E-2</v>
      </c>
      <c r="AB67">
        <f>(U67/11)*AA67^2</f>
        <v>2.0235195345757293E-3</v>
      </c>
    </row>
    <row r="68" spans="1:28" ht="15.75" x14ac:dyDescent="0.25">
      <c r="A68" s="4">
        <v>41607</v>
      </c>
      <c r="B68">
        <v>10.19</v>
      </c>
      <c r="C68">
        <f>(B68-B67)/B67</f>
        <v>1.0912698412698357E-2</v>
      </c>
      <c r="D68">
        <v>1.0361</v>
      </c>
      <c r="E68">
        <v>2.7444999999999999</v>
      </c>
      <c r="F68">
        <v>9.8590999999999998</v>
      </c>
      <c r="G68">
        <f>F68+E68</f>
        <v>12.6036</v>
      </c>
      <c r="H68">
        <f>E68+D68*(G68-E68)</f>
        <v>12.959513510000001</v>
      </c>
      <c r="I68" s="15">
        <f>(((H68/100)+1)^(1/365)-1)</f>
        <v>3.3391678164162997E-4</v>
      </c>
      <c r="J68" s="15">
        <f>1+I68</f>
        <v>1.0003339167816416</v>
      </c>
      <c r="K68">
        <f>C68-I68</f>
        <v>1.0578781631056727E-2</v>
      </c>
      <c r="L68" s="29">
        <f>K68^2</f>
        <v>1.1191062079758321E-4</v>
      </c>
      <c r="M68" s="7"/>
      <c r="N68" s="7"/>
      <c r="O68" s="7">
        <f>C68/$N$3</f>
        <v>0.24322566054667688</v>
      </c>
      <c r="P68" s="7"/>
      <c r="Q68" s="7">
        <f>O68</f>
        <v>0.24322566054667688</v>
      </c>
      <c r="R68" s="7">
        <f>RANK(Q68,$Q$4:$Q$126)</f>
        <v>41</v>
      </c>
      <c r="S68" s="7">
        <f>O68</f>
        <v>0.24322566054667688</v>
      </c>
      <c r="T68" s="7">
        <f>RANK(S68,$S$4:$S$126)</f>
        <v>41</v>
      </c>
      <c r="U68">
        <v>65</v>
      </c>
      <c r="V68">
        <f>R68/(COUNT($U$4:$U$126)+1)-0.5</f>
        <v>-0.16935483870967744</v>
      </c>
      <c r="W68">
        <f>SUM($V$4:V68)/U68</f>
        <v>-2.121588089330026E-2</v>
      </c>
      <c r="X68">
        <f>(U68/11)*W68^2</f>
        <v>2.6597621941014267E-3</v>
      </c>
      <c r="Z68">
        <f>T68/(COUNT($O$4:$O$126)+1)-0.5</f>
        <v>-0.16935483870967744</v>
      </c>
      <c r="AA68">
        <f>SUM($Z$4:Z68)/U68</f>
        <v>-2.0967741935483886E-2</v>
      </c>
      <c r="AB68">
        <f>(U68/11)*AA68^2</f>
        <v>2.5979093747043836E-3</v>
      </c>
    </row>
    <row r="69" spans="1:28" ht="15.75" x14ac:dyDescent="0.25">
      <c r="A69" s="4">
        <v>41610</v>
      </c>
      <c r="B69">
        <v>10.01</v>
      </c>
      <c r="C69">
        <f>(B69-B68)/B68</f>
        <v>-1.7664376840039228E-2</v>
      </c>
      <c r="D69">
        <v>1.0167999999999999</v>
      </c>
      <c r="E69">
        <v>2.7951000000000001</v>
      </c>
      <c r="F69">
        <v>9.8924000000000003</v>
      </c>
      <c r="G69">
        <f>F69+E69</f>
        <v>12.6875</v>
      </c>
      <c r="H69">
        <f>E69+D69*(G69-E69)</f>
        <v>12.853692319999999</v>
      </c>
      <c r="I69" s="15">
        <f>(((H69/100)+1)^(1/365)-1)</f>
        <v>3.3134813180724088E-4</v>
      </c>
      <c r="J69" s="15">
        <f>1+I69</f>
        <v>1.0003313481318072</v>
      </c>
      <c r="K69">
        <f>C69-I69</f>
        <v>-1.7995724971846469E-2</v>
      </c>
      <c r="L69" s="29">
        <f>K69^2</f>
        <v>3.238461172623386E-4</v>
      </c>
      <c r="M69" s="7"/>
      <c r="N69" s="7"/>
      <c r="O69" s="7">
        <f>C69/$N$3</f>
        <v>-0.39370919662404513</v>
      </c>
      <c r="P69" s="7"/>
      <c r="Q69" s="7">
        <f>O69</f>
        <v>-0.39370919662404513</v>
      </c>
      <c r="R69" s="7">
        <f>RANK(Q69,$Q$4:$Q$126)</f>
        <v>80</v>
      </c>
      <c r="S69" s="7">
        <f>O69</f>
        <v>-0.39370919662404513</v>
      </c>
      <c r="T69" s="7">
        <f>RANK(S69,$S$4:$S$126)</f>
        <v>80</v>
      </c>
      <c r="U69">
        <v>66</v>
      </c>
      <c r="V69">
        <f>R69/(COUNT($U$4:$U$126)+1)-0.5</f>
        <v>0.14516129032258063</v>
      </c>
      <c r="W69">
        <f>SUM($V$4:V69)/U69</f>
        <v>-1.8695014662756613E-2</v>
      </c>
      <c r="X69">
        <f>(U69/11)*W69^2</f>
        <v>2.0970214394441088E-3</v>
      </c>
      <c r="Z69">
        <f>T69/(COUNT($O$4:$O$126)+1)-0.5</f>
        <v>0.14516129032258063</v>
      </c>
      <c r="AA69">
        <f>SUM($Z$4:Z69)/U69</f>
        <v>-1.8450635386119272E-2</v>
      </c>
      <c r="AB69">
        <f>(U69/11)*AA69^2</f>
        <v>2.0425556769091001E-3</v>
      </c>
    </row>
    <row r="70" spans="1:28" ht="15.75" x14ac:dyDescent="0.25">
      <c r="A70" s="4">
        <v>41611</v>
      </c>
      <c r="B70">
        <v>10.11</v>
      </c>
      <c r="C70">
        <f>(B70-B69)/B69</f>
        <v>9.9900099900099553E-3</v>
      </c>
      <c r="D70">
        <v>1.0121</v>
      </c>
      <c r="E70">
        <v>2.7824999999999998</v>
      </c>
      <c r="F70">
        <v>9.9162999999999997</v>
      </c>
      <c r="G70">
        <f>F70+E70</f>
        <v>12.698799999999999</v>
      </c>
      <c r="H70">
        <f>E70+D70*(G70-E70)</f>
        <v>12.818787229999998</v>
      </c>
      <c r="I70" s="15">
        <f>(((H70/100)+1)^(1/365)-1)</f>
        <v>3.3050033653392319E-4</v>
      </c>
      <c r="J70" s="15">
        <f>1+I70</f>
        <v>1.0003305003365339</v>
      </c>
      <c r="K70">
        <f>C70-I70</f>
        <v>9.6595096534760321E-3</v>
      </c>
      <c r="L70" s="29">
        <f>K70^2</f>
        <v>9.3306126745596648E-5</v>
      </c>
      <c r="M70" s="7"/>
      <c r="N70" s="7"/>
      <c r="O70" s="7">
        <f>C70/$N$3</f>
        <v>0.22266049026523541</v>
      </c>
      <c r="P70" s="7"/>
      <c r="Q70" s="7">
        <f>O70</f>
        <v>0.22266049026523541</v>
      </c>
      <c r="R70" s="7">
        <f>RANK(Q70,$Q$4:$Q$126)</f>
        <v>43</v>
      </c>
      <c r="S70" s="7">
        <f>O70</f>
        <v>0.22266049026523541</v>
      </c>
      <c r="T70" s="7">
        <f>RANK(S70,$S$4:$S$126)</f>
        <v>43</v>
      </c>
      <c r="U70">
        <v>67</v>
      </c>
      <c r="V70">
        <f>R70/(COUNT($U$4:$U$126)+1)-0.5</f>
        <v>-0.15322580645161288</v>
      </c>
      <c r="W70">
        <f>SUM($V$4:V70)/U70</f>
        <v>-2.0702936928261931E-2</v>
      </c>
      <c r="X70">
        <f>(U70/11)*W70^2</f>
        <v>2.6106342754113302E-3</v>
      </c>
      <c r="Z70">
        <f>T70/(COUNT($O$4:$O$126)+1)-0.5</f>
        <v>-0.15322580645161288</v>
      </c>
      <c r="AA70">
        <f>SUM($Z$4:Z70)/U70</f>
        <v>-2.0462205103514701E-2</v>
      </c>
      <c r="AB70">
        <f>(U70/11)*AA70^2</f>
        <v>2.5502748296169372E-3</v>
      </c>
    </row>
    <row r="71" spans="1:28" ht="15.75" x14ac:dyDescent="0.25">
      <c r="A71" s="4">
        <v>41612</v>
      </c>
      <c r="B71">
        <v>9.66</v>
      </c>
      <c r="C71">
        <f>(B71-B70)/B70</f>
        <v>-4.4510385756676492E-2</v>
      </c>
      <c r="D71">
        <v>1.0148999999999999</v>
      </c>
      <c r="E71">
        <v>2.8342000000000001</v>
      </c>
      <c r="F71">
        <v>9.9236000000000004</v>
      </c>
      <c r="G71">
        <f>F71+E71</f>
        <v>12.7578</v>
      </c>
      <c r="H71">
        <f>E71+D71*(G71-E71)</f>
        <v>12.905661639999998</v>
      </c>
      <c r="I71" s="15">
        <f>(((H71/100)+1)^(1/365)-1)</f>
        <v>3.3260990870709328E-4</v>
      </c>
      <c r="J71" s="15">
        <f>1+I71</f>
        <v>1.0003326099087071</v>
      </c>
      <c r="K71">
        <f>C71-I71</f>
        <v>-4.4842995665383585E-2</v>
      </c>
      <c r="L71" s="29">
        <f>K71^2</f>
        <v>2.0108942602456111E-3</v>
      </c>
      <c r="M71" s="7"/>
      <c r="N71" s="7"/>
      <c r="O71" s="7">
        <f>C71/$N$3</f>
        <v>-0.99206150187908504</v>
      </c>
      <c r="P71" s="7"/>
      <c r="Q71" s="7">
        <f>O71</f>
        <v>-0.99206150187908504</v>
      </c>
      <c r="R71" s="7">
        <f>RANK(Q71,$Q$4:$Q$126)</f>
        <v>105</v>
      </c>
      <c r="S71" s="7">
        <f>O71</f>
        <v>-0.99206150187908504</v>
      </c>
      <c r="T71" s="7">
        <f>RANK(S71,$S$4:$S$126)</f>
        <v>105</v>
      </c>
      <c r="U71">
        <v>68</v>
      </c>
      <c r="V71">
        <f>R71/(COUNT($U$4:$U$126)+1)-0.5</f>
        <v>0.34677419354838712</v>
      </c>
      <c r="W71">
        <f>SUM($V$4:V71)/U71</f>
        <v>-1.5298861480075917E-2</v>
      </c>
      <c r="X71">
        <f>(U71/11)*W71^2</f>
        <v>1.4468864596259496E-3</v>
      </c>
      <c r="Z71">
        <f>T71/(COUNT($O$4:$O$126)+1)-0.5</f>
        <v>0.34677419354838712</v>
      </c>
      <c r="AA71">
        <f>SUM($Z$4:Z71)/U71</f>
        <v>-1.5061669829222028E-2</v>
      </c>
      <c r="AB71">
        <f>(U71/11)*AA71^2</f>
        <v>1.4023695515478004E-3</v>
      </c>
    </row>
    <row r="72" spans="1:28" ht="15.75" x14ac:dyDescent="0.25">
      <c r="A72" s="4">
        <v>41613</v>
      </c>
      <c r="B72">
        <v>8.85</v>
      </c>
      <c r="C72">
        <f>(B72-B71)/B71</f>
        <v>-8.3850931677018681E-2</v>
      </c>
      <c r="D72">
        <v>1.0277000000000001</v>
      </c>
      <c r="E72">
        <v>2.8717000000000001</v>
      </c>
      <c r="F72">
        <v>9.9469999999999992</v>
      </c>
      <c r="G72">
        <f>F72+E72</f>
        <v>12.8187</v>
      </c>
      <c r="H72">
        <f>E72+D72*(G72-E72)</f>
        <v>13.0942319</v>
      </c>
      <c r="I72" s="15">
        <f>(((H72/100)+1)^(1/365)-1)</f>
        <v>3.371833974739058E-4</v>
      </c>
      <c r="J72" s="15">
        <f>1+I72</f>
        <v>1.0003371833974739</v>
      </c>
      <c r="K72">
        <f>C72-I72</f>
        <v>-8.4188115074492587E-2</v>
      </c>
      <c r="L72" s="29">
        <f>K72^2</f>
        <v>7.0876387197960061E-3</v>
      </c>
      <c r="M72" s="7"/>
      <c r="N72" s="7"/>
      <c r="O72" s="7">
        <f>C72/$N$3</f>
        <v>-1.8688959845958204</v>
      </c>
      <c r="P72" s="7"/>
      <c r="Q72" s="7">
        <f>O72</f>
        <v>-1.8688959845958204</v>
      </c>
      <c r="R72" s="7">
        <f>RANK(Q72,$Q$4:$Q$126)</f>
        <v>116</v>
      </c>
      <c r="S72" s="7">
        <f>O72</f>
        <v>-1.8688959845958204</v>
      </c>
      <c r="T72" s="7">
        <f>RANK(S72,$S$4:$S$126)</f>
        <v>116</v>
      </c>
      <c r="U72">
        <v>69</v>
      </c>
      <c r="V72">
        <f>R72/(COUNT($U$4:$U$126)+1)-0.5</f>
        <v>0.43548387096774188</v>
      </c>
      <c r="W72">
        <f>SUM($V$4:V72)/U72</f>
        <v>-8.7657784011220367E-3</v>
      </c>
      <c r="X72">
        <f>(U72/11)*W72^2</f>
        <v>4.8198928158662321E-4</v>
      </c>
      <c r="Z72">
        <f>T72/(COUNT($O$4:$O$126)+1)-0.5</f>
        <v>0.43548387096774188</v>
      </c>
      <c r="AA72">
        <f>SUM($Z$4:Z72)/U72</f>
        <v>-8.5320243104254484E-3</v>
      </c>
      <c r="AB72">
        <f>(U72/11)*AA72^2</f>
        <v>4.5662593450224257E-4</v>
      </c>
    </row>
    <row r="73" spans="1:28" ht="15.75" x14ac:dyDescent="0.25">
      <c r="A73" s="4">
        <v>41614</v>
      </c>
      <c r="B73">
        <v>8.08</v>
      </c>
      <c r="C73">
        <f>(B73-B72)/B72</f>
        <v>-8.700564971751408E-2</v>
      </c>
      <c r="D73">
        <v>0.99480000000000002</v>
      </c>
      <c r="E73">
        <v>2.8552999999999997</v>
      </c>
      <c r="F73">
        <v>9.8912999999999993</v>
      </c>
      <c r="G73">
        <f>F73+E73</f>
        <v>12.746599999999999</v>
      </c>
      <c r="H73">
        <f>E73+D73*(G73-E73)</f>
        <v>12.69516524</v>
      </c>
      <c r="I73" s="15">
        <f>(((H73/100)+1)^(1/365)-1)</f>
        <v>3.274956280248098E-4</v>
      </c>
      <c r="J73" s="15">
        <f>1+I73</f>
        <v>1.0003274956280248</v>
      </c>
      <c r="K73">
        <f>C73-I73</f>
        <v>-8.733314534553889E-2</v>
      </c>
      <c r="L73" s="29">
        <f>K73^2</f>
        <v>7.627078275945021E-3</v>
      </c>
      <c r="M73" s="7"/>
      <c r="N73" s="7"/>
      <c r="O73" s="7">
        <f>C73/$N$3</f>
        <v>-1.9392093342569041</v>
      </c>
      <c r="P73" s="7"/>
      <c r="Q73" s="7">
        <f>O73</f>
        <v>-1.9392093342569041</v>
      </c>
      <c r="R73" s="7">
        <f>RANK(Q73,$Q$4:$Q$126)</f>
        <v>118</v>
      </c>
      <c r="S73" s="7">
        <f>O73</f>
        <v>-1.9392093342569041</v>
      </c>
      <c r="T73" s="7">
        <f>RANK(S73,$S$4:$S$126)</f>
        <v>118</v>
      </c>
      <c r="U73">
        <v>70</v>
      </c>
      <c r="V73">
        <f>R73/(COUNT($U$4:$U$126)+1)-0.5</f>
        <v>0.45161290322580649</v>
      </c>
      <c r="W73">
        <f>SUM($V$4:V73)/U73</f>
        <v>-2.1889400921659141E-3</v>
      </c>
      <c r="X73">
        <f>(U73/11)*W73^2</f>
        <v>3.0491100990581132E-5</v>
      </c>
      <c r="Z73">
        <f>T73/(COUNT($O$4:$O$126)+1)-0.5</f>
        <v>0.45161290322580649</v>
      </c>
      <c r="AA73">
        <f>SUM($Z$4:Z73)/U73</f>
        <v>-1.9585253456221355E-3</v>
      </c>
      <c r="AB73">
        <f>(U73/11)*AA73^2</f>
        <v>2.4409773369191034E-5</v>
      </c>
    </row>
    <row r="74" spans="1:28" ht="15.75" x14ac:dyDescent="0.25">
      <c r="A74" s="4">
        <v>41617</v>
      </c>
      <c r="B74">
        <v>8.43</v>
      </c>
      <c r="C74">
        <f>(B74-B73)/B73</f>
        <v>4.3316831683168272E-2</v>
      </c>
      <c r="D74">
        <v>1.0082</v>
      </c>
      <c r="E74">
        <v>2.8388999999999998</v>
      </c>
      <c r="F74">
        <v>9.8939000000000004</v>
      </c>
      <c r="G74">
        <f>F74+E74</f>
        <v>12.732800000000001</v>
      </c>
      <c r="H74">
        <f>E74+D74*(G74-E74)</f>
        <v>12.813929980000001</v>
      </c>
      <c r="I74" s="15">
        <f>(((H74/100)+1)^(1/365)-1)</f>
        <v>3.3038234006799172E-4</v>
      </c>
      <c r="J74" s="15">
        <f>1+I74</f>
        <v>1.000330382340068</v>
      </c>
      <c r="K74">
        <f>C74-I74</f>
        <v>4.298644934310028E-2</v>
      </c>
      <c r="L74" s="29">
        <f>K74^2</f>
        <v>1.8478348271269264E-3</v>
      </c>
      <c r="M74" s="7"/>
      <c r="N74" s="7"/>
      <c r="O74" s="7">
        <f>C74/$N$3</f>
        <v>0.96545919262902746</v>
      </c>
      <c r="P74" s="7"/>
      <c r="Q74" s="7">
        <f>O74</f>
        <v>0.96545919262902746</v>
      </c>
      <c r="R74" s="7">
        <f>RANK(Q74,$Q$4:$Q$126)</f>
        <v>14</v>
      </c>
      <c r="S74" s="7">
        <f>O74</f>
        <v>0.96545919262902746</v>
      </c>
      <c r="T74" s="7">
        <f>RANK(S74,$S$4:$S$126)</f>
        <v>14</v>
      </c>
      <c r="U74">
        <v>71</v>
      </c>
      <c r="V74">
        <f>R74/(COUNT($U$4:$U$126)+1)-0.5</f>
        <v>-0.38709677419354838</v>
      </c>
      <c r="W74">
        <f>SUM($V$4:V74)/U74</f>
        <v>-7.6101771921853857E-3</v>
      </c>
      <c r="X74">
        <f>(U74/11)*W74^2</f>
        <v>3.738136890589603E-4</v>
      </c>
      <c r="Z74">
        <f>T74/(COUNT($O$4:$O$126)+1)-0.5</f>
        <v>-0.38709677419354838</v>
      </c>
      <c r="AA74">
        <f>SUM($Z$4:Z74)/U74</f>
        <v>-7.3830077237619415E-3</v>
      </c>
      <c r="AB74">
        <f>(U74/11)*AA74^2</f>
        <v>3.5182954695346565E-4</v>
      </c>
    </row>
    <row r="75" spans="1:28" ht="15.75" x14ac:dyDescent="0.25">
      <c r="A75" s="4">
        <v>41618</v>
      </c>
      <c r="B75">
        <v>8.73</v>
      </c>
      <c r="C75">
        <f>(B75-B74)/B74</f>
        <v>3.5587188612099731E-2</v>
      </c>
      <c r="D75">
        <v>1.0058</v>
      </c>
      <c r="E75">
        <v>2.8006000000000002</v>
      </c>
      <c r="F75">
        <v>9.8939000000000004</v>
      </c>
      <c r="G75">
        <f>F75+E75</f>
        <v>12.694500000000001</v>
      </c>
      <c r="H75">
        <f>E75+D75*(G75-E75)</f>
        <v>12.751884620000002</v>
      </c>
      <c r="I75" s="15">
        <f>(((H75/100)+1)^(1/365)-1)</f>
        <v>3.2887463532205174E-4</v>
      </c>
      <c r="J75" s="15">
        <f>1+I75</f>
        <v>1.0003288746353221</v>
      </c>
      <c r="K75">
        <f>C75-I75</f>
        <v>3.5258313976777679E-2</v>
      </c>
      <c r="L75" s="29">
        <f>K75^2</f>
        <v>1.2431487044850362E-3</v>
      </c>
      <c r="M75" s="7"/>
      <c r="N75" s="7"/>
      <c r="O75" s="7">
        <f>C75/$N$3</f>
        <v>0.79317847243950879</v>
      </c>
      <c r="P75" s="7"/>
      <c r="Q75" s="7">
        <f>O75</f>
        <v>0.79317847243950879</v>
      </c>
      <c r="R75" s="7">
        <f>RANK(Q75,$Q$4:$Q$126)</f>
        <v>23</v>
      </c>
      <c r="S75" s="7">
        <f>O75</f>
        <v>0.79317847243950879</v>
      </c>
      <c r="T75" s="7">
        <f>RANK(S75,$S$4:$S$126)</f>
        <v>23</v>
      </c>
      <c r="U75">
        <v>72</v>
      </c>
      <c r="V75">
        <f>R75/(COUNT($U$4:$U$126)+1)-0.5</f>
        <v>-0.31451612903225806</v>
      </c>
      <c r="W75">
        <f>SUM($V$4:V75)/U75</f>
        <v>-1.1872759856630839E-2</v>
      </c>
      <c r="X75">
        <f>(U75/11)*W75^2</f>
        <v>9.2266315601383466E-4</v>
      </c>
      <c r="Z75">
        <f>T75/(COUNT($O$4:$O$126)+1)-0.5</f>
        <v>-0.31451612903225806</v>
      </c>
      <c r="AA75">
        <f>SUM($Z$4:Z75)/U75</f>
        <v>-1.1648745519713276E-2</v>
      </c>
      <c r="AB75">
        <f>(U75/11)*AA75^2</f>
        <v>8.8817414519808081E-4</v>
      </c>
    </row>
    <row r="76" spans="1:28" ht="15.75" x14ac:dyDescent="0.25">
      <c r="A76" s="4">
        <v>41619</v>
      </c>
      <c r="B76">
        <v>8.48</v>
      </c>
      <c r="C76">
        <f>(B76-B75)/B75</f>
        <v>-2.8636884306987399E-2</v>
      </c>
      <c r="D76">
        <v>1.0117</v>
      </c>
      <c r="E76">
        <v>2.8534999999999999</v>
      </c>
      <c r="F76">
        <v>9.9392999999999994</v>
      </c>
      <c r="G76">
        <f>F76+E76</f>
        <v>12.7928</v>
      </c>
      <c r="H76">
        <f>E76+D76*(G76-E76)</f>
        <v>12.909089809999999</v>
      </c>
      <c r="I76" s="15">
        <f>(((H76/100)+1)^(1/365)-1)</f>
        <v>3.326931217908502E-4</v>
      </c>
      <c r="J76" s="15">
        <f>1+I76</f>
        <v>1.0003326931217909</v>
      </c>
      <c r="K76">
        <f>C76-I76</f>
        <v>-2.8969577428778249E-2</v>
      </c>
      <c r="L76" s="29">
        <f>K76^2</f>
        <v>8.3923641640197815E-4</v>
      </c>
      <c r="M76" s="7"/>
      <c r="N76" s="7"/>
      <c r="O76" s="7">
        <f>C76/$N$3</f>
        <v>-0.63826790021621249</v>
      </c>
      <c r="P76" s="7"/>
      <c r="Q76" s="7">
        <f>O76</f>
        <v>-0.63826790021621249</v>
      </c>
      <c r="R76" s="7">
        <f>RANK(Q76,$Q$4:$Q$126)</f>
        <v>94</v>
      </c>
      <c r="S76" s="7">
        <f>O76</f>
        <v>-0.63826790021621249</v>
      </c>
      <c r="T76" s="7">
        <f>RANK(S76,$S$4:$S$126)</f>
        <v>94</v>
      </c>
      <c r="U76">
        <v>73</v>
      </c>
      <c r="V76">
        <f>R76/(COUNT($U$4:$U$126)+1)-0.5</f>
        <v>0.25806451612903225</v>
      </c>
      <c r="W76">
        <f>SUM($V$4:V76)/U76</f>
        <v>-8.1749889527176454E-3</v>
      </c>
      <c r="X76">
        <f>(U76/11)*W76^2</f>
        <v>4.4351113086591414E-4</v>
      </c>
      <c r="Z76">
        <f>T76/(COUNT($O$4:$O$126)+1)-0.5</f>
        <v>0.25806451612903225</v>
      </c>
      <c r="AA76">
        <f>SUM($Z$4:Z76)/U76</f>
        <v>-7.9540433053468997E-3</v>
      </c>
      <c r="AB76">
        <f>(U76/11)*AA76^2</f>
        <v>4.1986152344939727E-4</v>
      </c>
    </row>
    <row r="77" spans="1:28" ht="15.75" x14ac:dyDescent="0.25">
      <c r="A77" s="4">
        <v>41620</v>
      </c>
      <c r="B77">
        <v>8.5500000000000007</v>
      </c>
      <c r="C77">
        <f>(B77-B76)/B76</f>
        <v>8.2547169811321083E-3</v>
      </c>
      <c r="D77">
        <v>1.0094000000000001</v>
      </c>
      <c r="E77">
        <v>2.8773</v>
      </c>
      <c r="F77">
        <v>9.9761000000000006</v>
      </c>
      <c r="G77">
        <f>F77+E77</f>
        <v>12.853400000000001</v>
      </c>
      <c r="H77">
        <f>E77+D77*(G77-E77)</f>
        <v>12.947175340000001</v>
      </c>
      <c r="I77" s="15">
        <f>(((H77/100)+1)^(1/365)-1)</f>
        <v>3.3361741478277196E-4</v>
      </c>
      <c r="J77" s="15">
        <f>1+I77</f>
        <v>1.0003336174147828</v>
      </c>
      <c r="K77">
        <f>C77-I77</f>
        <v>7.9210995663493364E-3</v>
      </c>
      <c r="L77" s="29">
        <f>K77^2</f>
        <v>6.2743818340019642E-5</v>
      </c>
      <c r="M77" s="7"/>
      <c r="N77" s="7"/>
      <c r="O77" s="7">
        <f>C77/$N$3</f>
        <v>0.18398373293496653</v>
      </c>
      <c r="P77" s="7"/>
      <c r="Q77" s="7">
        <f>O77</f>
        <v>0.18398373293496653</v>
      </c>
      <c r="R77" s="7">
        <f>RANK(Q77,$Q$4:$Q$126)</f>
        <v>44</v>
      </c>
      <c r="S77" s="7">
        <f>O77</f>
        <v>0.18398373293496653</v>
      </c>
      <c r="T77" s="7">
        <f>RANK(S77,$S$4:$S$126)</f>
        <v>44</v>
      </c>
      <c r="U77">
        <v>74</v>
      </c>
      <c r="V77">
        <f>R77/(COUNT($U$4:$U$126)+1)-0.5</f>
        <v>-0.14516129032258063</v>
      </c>
      <c r="W77">
        <f>SUM($V$4:V77)/U77</f>
        <v>-1.0026155187445523E-2</v>
      </c>
      <c r="X77">
        <f>(U77/11)*W77^2</f>
        <v>6.7625093639661973E-4</v>
      </c>
      <c r="Z77">
        <f>T77/(COUNT($O$4:$O$126)+1)-0.5</f>
        <v>-0.14516129032258063</v>
      </c>
      <c r="AA77">
        <f>SUM($Z$4:Z77)/U77</f>
        <v>-9.8081952920662744E-3</v>
      </c>
      <c r="AB77">
        <f>(U77/11)*AA77^2</f>
        <v>6.4716831106009245E-4</v>
      </c>
    </row>
    <row r="78" spans="1:28" ht="15.75" x14ac:dyDescent="0.25">
      <c r="A78" s="4">
        <v>41621</v>
      </c>
      <c r="B78">
        <v>8.57</v>
      </c>
      <c r="C78">
        <f>(B78-B77)/B77</f>
        <v>2.3391812865496573E-3</v>
      </c>
      <c r="D78">
        <v>1.0004</v>
      </c>
      <c r="E78">
        <v>2.8646000000000003</v>
      </c>
      <c r="F78">
        <v>9.9780999999999995</v>
      </c>
      <c r="G78">
        <f>F78+E78</f>
        <v>12.842700000000001</v>
      </c>
      <c r="H78">
        <f>E78+D78*(G78-E78)</f>
        <v>12.846691240000002</v>
      </c>
      <c r="I78" s="15">
        <f>(((H78/100)+1)^(1/365)-1)</f>
        <v>3.3117810644189838E-4</v>
      </c>
      <c r="J78" s="15">
        <f>1+I78</f>
        <v>1.0003311781064419</v>
      </c>
      <c r="K78">
        <f>C78-I78</f>
        <v>2.008003180107759E-3</v>
      </c>
      <c r="L78" s="29">
        <f>K78^2</f>
        <v>4.0320767713228733E-6</v>
      </c>
      <c r="M78" s="7"/>
      <c r="N78" s="7"/>
      <c r="O78" s="7">
        <f>C78/$N$3</f>
        <v>5.2136409533449508E-2</v>
      </c>
      <c r="P78" s="7"/>
      <c r="Q78" s="7">
        <f>O78</f>
        <v>5.2136409533449508E-2</v>
      </c>
      <c r="R78" s="7">
        <f>RANK(Q78,$Q$4:$Q$126)</f>
        <v>54</v>
      </c>
      <c r="S78" s="7">
        <f>O78</f>
        <v>5.2136409533449508E-2</v>
      </c>
      <c r="T78" s="7">
        <f>RANK(S78,$S$4:$S$126)</f>
        <v>54</v>
      </c>
      <c r="U78">
        <v>75</v>
      </c>
      <c r="V78">
        <f>R78/(COUNT($U$4:$U$126)+1)-0.5</f>
        <v>-6.4516129032258063E-2</v>
      </c>
      <c r="W78">
        <f>SUM($V$4:V78)/U78</f>
        <v>-1.0752688172043025E-2</v>
      </c>
      <c r="X78">
        <f>(U78/11)*W78^2</f>
        <v>7.8832024721723173E-4</v>
      </c>
      <c r="Z78">
        <f>T78/(COUNT($O$4:$O$126)+1)-0.5</f>
        <v>-6.4516129032258063E-2</v>
      </c>
      <c r="AA78">
        <f>SUM($Z$4:Z78)/U78</f>
        <v>-1.0537634408602165E-2</v>
      </c>
      <c r="AB78">
        <f>(U78/11)*AA78^2</f>
        <v>7.5710276542742929E-4</v>
      </c>
    </row>
    <row r="79" spans="1:28" ht="15.75" x14ac:dyDescent="0.25">
      <c r="A79" s="4">
        <v>41624</v>
      </c>
      <c r="B79">
        <v>8.48</v>
      </c>
      <c r="C79">
        <f>(B79-B78)/B78</f>
        <v>-1.0501750291715269E-2</v>
      </c>
      <c r="D79">
        <v>1.0093000000000001</v>
      </c>
      <c r="E79">
        <v>2.8784000000000001</v>
      </c>
      <c r="F79">
        <v>9.9303000000000008</v>
      </c>
      <c r="G79">
        <f>F79+E79</f>
        <v>12.808700000000002</v>
      </c>
      <c r="H79">
        <f>E79+D79*(G79-E79)</f>
        <v>12.901051790000004</v>
      </c>
      <c r="I79" s="15">
        <f>(((H79/100)+1)^(1/365)-1)</f>
        <v>3.3249800834855847E-4</v>
      </c>
      <c r="J79" s="15">
        <f>1+I79</f>
        <v>1.0003324980083486</v>
      </c>
      <c r="K79">
        <f>C79-I79</f>
        <v>-1.0834248300063827E-2</v>
      </c>
      <c r="L79" s="29">
        <f>K79^2</f>
        <v>1.1738093622743593E-4</v>
      </c>
      <c r="M79" s="7"/>
      <c r="N79" s="7"/>
      <c r="O79" s="7">
        <f>C79/$N$3</f>
        <v>-0.23406631934650055</v>
      </c>
      <c r="P79" s="7"/>
      <c r="Q79" s="7">
        <f>O79</f>
        <v>-0.23406631934650055</v>
      </c>
      <c r="R79" s="7">
        <f>RANK(Q79,$Q$4:$Q$126)</f>
        <v>70</v>
      </c>
      <c r="S79" s="7">
        <f>O79</f>
        <v>-0.23406631934650055</v>
      </c>
      <c r="T79" s="7">
        <f>RANK(S79,$S$4:$S$126)</f>
        <v>70</v>
      </c>
      <c r="U79">
        <v>76</v>
      </c>
      <c r="V79">
        <f>R79/(COUNT($U$4:$U$126)+1)-0.5</f>
        <v>6.4516129032258118E-2</v>
      </c>
      <c r="W79">
        <f>SUM($V$4:V79)/U79</f>
        <v>-9.7623089983022212E-3</v>
      </c>
      <c r="X79">
        <f>(U79/11)*W79^2</f>
        <v>6.5845485912302461E-4</v>
      </c>
      <c r="Z79">
        <f>T79/(COUNT($O$4:$O$126)+1)-0.5</f>
        <v>6.4516129032258118E-2</v>
      </c>
      <c r="AA79">
        <f>SUM($Z$4:Z79)/U79</f>
        <v>-9.5500848896434773E-3</v>
      </c>
      <c r="AB79">
        <f>(U79/11)*AA79^2</f>
        <v>6.301375660321952E-4</v>
      </c>
    </row>
    <row r="80" spans="1:28" ht="15.75" x14ac:dyDescent="0.25">
      <c r="A80" s="4">
        <v>41625</v>
      </c>
      <c r="B80">
        <v>8.1999999999999993</v>
      </c>
      <c r="C80">
        <f>(B80-B79)/B79</f>
        <v>-3.3018867924528433E-2</v>
      </c>
      <c r="D80">
        <v>1.0145</v>
      </c>
      <c r="E80">
        <v>2.8353999999999999</v>
      </c>
      <c r="F80">
        <v>9.9168000000000003</v>
      </c>
      <c r="G80">
        <f>F80+E80</f>
        <v>12.7522</v>
      </c>
      <c r="H80">
        <f>E80+D80*(G80-E80)</f>
        <v>12.895993600000001</v>
      </c>
      <c r="I80" s="15">
        <f>(((H80/100)+1)^(1/365)-1)</f>
        <v>3.3237521965845396E-4</v>
      </c>
      <c r="J80" s="15">
        <f>1+I80</f>
        <v>1.0003323752196585</v>
      </c>
      <c r="K80">
        <f>C80-I80</f>
        <v>-3.3351243144186887E-2</v>
      </c>
      <c r="L80" s="29">
        <f>K80^2</f>
        <v>1.1123054192626728E-3</v>
      </c>
      <c r="M80" s="7"/>
      <c r="N80" s="7"/>
      <c r="O80" s="7">
        <f>C80/$N$3</f>
        <v>-0.73593493173986613</v>
      </c>
      <c r="P80" s="7"/>
      <c r="Q80" s="7">
        <f>O80</f>
        <v>-0.73593493173986613</v>
      </c>
      <c r="R80" s="7">
        <f>RANK(Q80,$Q$4:$Q$126)</f>
        <v>97</v>
      </c>
      <c r="S80" s="7">
        <f>O80</f>
        <v>-0.73593493173986613</v>
      </c>
      <c r="T80" s="7">
        <f>RANK(S80,$S$4:$S$126)</f>
        <v>97</v>
      </c>
      <c r="U80">
        <v>77</v>
      </c>
      <c r="V80">
        <f>R80/(COUNT($U$4:$U$126)+1)-0.5</f>
        <v>0.282258064516129</v>
      </c>
      <c r="W80">
        <f>SUM($V$4:V80)/U80</f>
        <v>-5.969836614997919E-3</v>
      </c>
      <c r="X80">
        <f>(U80/11)*W80^2</f>
        <v>2.4947264446838869E-4</v>
      </c>
      <c r="Z80">
        <f>T80/(COUNT($O$4:$O$126)+1)-0.5</f>
        <v>0.282258064516129</v>
      </c>
      <c r="AA80">
        <f>SUM($Z$4:Z80)/U80</f>
        <v>-5.7603686635944833E-3</v>
      </c>
      <c r="AB80">
        <f>(U80/11)*AA80^2</f>
        <v>2.3227292998364904E-4</v>
      </c>
    </row>
    <row r="81" spans="1:28" ht="15.75" x14ac:dyDescent="0.25">
      <c r="A81" s="4">
        <v>41626</v>
      </c>
      <c r="B81">
        <v>8.26</v>
      </c>
      <c r="C81">
        <f>(B81-B80)/B80</f>
        <v>7.3170731707317685E-3</v>
      </c>
      <c r="D81">
        <v>1.0108999999999999</v>
      </c>
      <c r="E81">
        <v>2.8931</v>
      </c>
      <c r="F81">
        <v>9.8414000000000001</v>
      </c>
      <c r="G81">
        <f>F81+E81</f>
        <v>12.734500000000001</v>
      </c>
      <c r="H81">
        <f>E81+D81*(G81-E81)</f>
        <v>12.84177126</v>
      </c>
      <c r="I81" s="15">
        <f>(((H81/100)+1)^(1/365)-1)</f>
        <v>3.3105861552606974E-4</v>
      </c>
      <c r="J81" s="15">
        <f>1+I81</f>
        <v>1.0003310586155261</v>
      </c>
      <c r="K81">
        <f>C81-I81</f>
        <v>6.9860145552056987E-3</v>
      </c>
      <c r="L81" s="29">
        <f>K81^2</f>
        <v>4.8804399365545878E-5</v>
      </c>
      <c r="M81" s="7"/>
      <c r="N81" s="7"/>
      <c r="O81" s="7">
        <f>C81/$N$3</f>
        <v>0.16308523226012436</v>
      </c>
      <c r="P81" s="7"/>
      <c r="Q81" s="7">
        <f>O81</f>
        <v>0.16308523226012436</v>
      </c>
      <c r="R81" s="7">
        <f>RANK(Q81,$Q$4:$Q$126)</f>
        <v>47</v>
      </c>
      <c r="S81" s="7">
        <f>O81</f>
        <v>0.16308523226012436</v>
      </c>
      <c r="T81" s="7">
        <f>RANK(S81,$S$4:$S$126)</f>
        <v>47</v>
      </c>
      <c r="U81">
        <v>78</v>
      </c>
      <c r="V81">
        <f>R81/(COUNT($U$4:$U$126)+1)-0.5</f>
        <v>-0.12096774193548387</v>
      </c>
      <c r="W81">
        <f>SUM($V$4:V81)/U81</f>
        <v>-7.4441687344913281E-3</v>
      </c>
      <c r="X81">
        <f>(U81/11)*W81^2</f>
        <v>3.9294732322828191E-4</v>
      </c>
      <c r="Z81">
        <f>T81/(COUNT($O$4:$O$126)+1)-0.5</f>
        <v>-0.12096774193548387</v>
      </c>
      <c r="AA81">
        <f>SUM($Z$4:Z81)/U81</f>
        <v>-7.2373862696443478E-3</v>
      </c>
      <c r="AB81">
        <f>(U81/11)*AA81^2</f>
        <v>3.7142011647734992E-4</v>
      </c>
    </row>
    <row r="82" spans="1:28" ht="15.75" x14ac:dyDescent="0.25">
      <c r="A82" s="4">
        <v>41627</v>
      </c>
      <c r="B82">
        <v>7.96</v>
      </c>
      <c r="C82">
        <f>(B82-B81)/B81</f>
        <v>-3.6319612590799008E-2</v>
      </c>
      <c r="D82">
        <v>1.0125</v>
      </c>
      <c r="E82">
        <v>2.9291</v>
      </c>
      <c r="F82">
        <v>9.8331999999999997</v>
      </c>
      <c r="G82">
        <f>F82+E82</f>
        <v>12.7623</v>
      </c>
      <c r="H82">
        <f>E82+D82*(G82-E82)</f>
        <v>12.885214999999999</v>
      </c>
      <c r="I82" s="15">
        <f>(((H82/100)+1)^(1/365)-1)</f>
        <v>3.3211354843709628E-4</v>
      </c>
      <c r="J82" s="15">
        <f>1+I82</f>
        <v>1.0003321135484371</v>
      </c>
      <c r="K82">
        <f>C82-I82</f>
        <v>-3.6651726139236104E-2</v>
      </c>
      <c r="L82" s="29">
        <f>K82^2</f>
        <v>1.3433490289855631E-3</v>
      </c>
      <c r="M82" s="7"/>
      <c r="N82" s="7"/>
      <c r="O82" s="7">
        <f>C82/$N$3</f>
        <v>-0.80950296884564632</v>
      </c>
      <c r="P82" s="7"/>
      <c r="Q82" s="7">
        <f>O82</f>
        <v>-0.80950296884564632</v>
      </c>
      <c r="R82" s="7">
        <f>RANK(Q82,$Q$4:$Q$126)</f>
        <v>100</v>
      </c>
      <c r="S82" s="7">
        <f>O82</f>
        <v>-0.80950296884564632</v>
      </c>
      <c r="T82" s="7">
        <f>RANK(S82,$S$4:$S$126)</f>
        <v>100</v>
      </c>
      <c r="U82">
        <v>79</v>
      </c>
      <c r="V82">
        <f>R82/(COUNT($U$4:$U$126)+1)-0.5</f>
        <v>0.30645161290322576</v>
      </c>
      <c r="W82">
        <f>SUM($V$4:V82)/U82</f>
        <v>-3.4708044099632639E-3</v>
      </c>
      <c r="X82">
        <f>(U82/11)*W82^2</f>
        <v>8.6515652447764985E-5</v>
      </c>
      <c r="Z82">
        <f>T82/(COUNT($O$4:$O$126)+1)-0.5</f>
        <v>0.30645161290322576</v>
      </c>
      <c r="AA82">
        <f>SUM($Z$4:Z82)/U82</f>
        <v>-3.2666394446713085E-3</v>
      </c>
      <c r="AB82">
        <f>(U82/11)*AA82^2</f>
        <v>7.6636702514283226E-5</v>
      </c>
    </row>
    <row r="83" spans="1:28" ht="15.75" x14ac:dyDescent="0.25">
      <c r="A83" s="4">
        <v>41628</v>
      </c>
      <c r="B83">
        <v>8.32</v>
      </c>
      <c r="C83">
        <f>(B83-B82)/B82</f>
        <v>4.5226130653266375E-2</v>
      </c>
      <c r="D83">
        <v>1.0098</v>
      </c>
      <c r="E83">
        <v>2.8885999999999998</v>
      </c>
      <c r="F83">
        <v>9.7996999999999996</v>
      </c>
      <c r="G83">
        <f>F83+E83</f>
        <v>12.6883</v>
      </c>
      <c r="H83">
        <f>E83+D83*(G83-E83)</f>
        <v>12.78433706</v>
      </c>
      <c r="I83" s="15">
        <f>(((H83/100)+1)^(1/365)-1)</f>
        <v>3.2966333409545356E-4</v>
      </c>
      <c r="J83" s="15">
        <f>1+I83</f>
        <v>1.0003296633340955</v>
      </c>
      <c r="K83">
        <f>C83-I83</f>
        <v>4.4896467319170921E-2</v>
      </c>
      <c r="L83" s="29">
        <f>K83^2</f>
        <v>2.0156927777413825E-3</v>
      </c>
      <c r="M83" s="7"/>
      <c r="N83" s="7"/>
      <c r="O83" s="7">
        <f>C83/$N$3</f>
        <v>1.0080142496479974</v>
      </c>
      <c r="P83" s="7"/>
      <c r="Q83" s="7">
        <f>O83</f>
        <v>1.0080142496479974</v>
      </c>
      <c r="R83" s="7">
        <f>RANK(Q83,$Q$4:$Q$126)</f>
        <v>13</v>
      </c>
      <c r="S83" s="7">
        <f>O83</f>
        <v>1.0080142496479974</v>
      </c>
      <c r="T83" s="7">
        <f>RANK(S83,$S$4:$S$126)</f>
        <v>13</v>
      </c>
      <c r="U83">
        <v>80</v>
      </c>
      <c r="V83">
        <f>R83/(COUNT($U$4:$U$126)+1)-0.5</f>
        <v>-0.39516129032258063</v>
      </c>
      <c r="W83">
        <f>SUM($V$4:V83)/U83</f>
        <v>-8.3669354838709804E-3</v>
      </c>
      <c r="X83">
        <f>(U83/11)*W83^2</f>
        <v>5.0913170466370414E-4</v>
      </c>
      <c r="Z83">
        <f>T83/(COUNT($O$4:$O$126)+1)-0.5</f>
        <v>-0.39516129032258063</v>
      </c>
      <c r="AA83">
        <f>SUM($Z$4:Z83)/U83</f>
        <v>-8.1653225806451752E-3</v>
      </c>
      <c r="AB83">
        <f>(U83/11)*AA83^2</f>
        <v>4.8489085706177439E-4</v>
      </c>
    </row>
    <row r="84" spans="1:28" ht="15.75" x14ac:dyDescent="0.25">
      <c r="A84" s="4">
        <v>41631</v>
      </c>
      <c r="B84">
        <v>8.7799999999999994</v>
      </c>
      <c r="C84">
        <f>(B84-B83)/B83</f>
        <v>5.5288461538461425E-2</v>
      </c>
      <c r="D84">
        <v>1.0116000000000001</v>
      </c>
      <c r="E84">
        <v>2.9274</v>
      </c>
      <c r="F84">
        <v>9.7890999999999995</v>
      </c>
      <c r="G84">
        <f>F84+E84</f>
        <v>12.7165</v>
      </c>
      <c r="H84">
        <f>E84+D84*(G84-E84)</f>
        <v>12.83005356</v>
      </c>
      <c r="I84" s="15">
        <f>(((H84/100)+1)^(1/365)-1)</f>
        <v>3.3077400834291559E-4</v>
      </c>
      <c r="J84" s="15">
        <f>1+I84</f>
        <v>1.0003307740083429</v>
      </c>
      <c r="K84">
        <f>C84-I84</f>
        <v>5.495768753011851E-2</v>
      </c>
      <c r="L84" s="29">
        <f>K84^2</f>
        <v>3.0203474186581434E-3</v>
      </c>
      <c r="M84" s="7"/>
      <c r="N84" s="7"/>
      <c r="O84" s="7">
        <f>C84/$N$3</f>
        <v>1.2322866508116641</v>
      </c>
      <c r="P84" s="7"/>
      <c r="Q84" s="7">
        <f>O84</f>
        <v>1.2322866508116641</v>
      </c>
      <c r="R84" s="7">
        <f>RANK(Q84,$Q$4:$Q$126)</f>
        <v>9</v>
      </c>
      <c r="S84" s="7">
        <f>O84</f>
        <v>1.2322866508116641</v>
      </c>
      <c r="T84" s="7">
        <f>RANK(S84,$S$4:$S$126)</f>
        <v>10</v>
      </c>
      <c r="U84">
        <v>81</v>
      </c>
      <c r="V84">
        <f>R84/(COUNT($U$4:$U$126)+1)-0.5</f>
        <v>-0.42741935483870969</v>
      </c>
      <c r="W84">
        <f>SUM($V$4:V84)/U84</f>
        <v>-1.3540422142572693E-2</v>
      </c>
      <c r="X84">
        <f>(U84/11)*W84^2</f>
        <v>1.3500714159749912E-3</v>
      </c>
      <c r="Z84">
        <f>T84/(COUNT($O$4:$O$126)+1)-0.5</f>
        <v>-0.41935483870967744</v>
      </c>
      <c r="AA84">
        <f>SUM($Z$4:Z84)/U84</f>
        <v>-1.3241736360015943E-2</v>
      </c>
      <c r="AB84">
        <f>(U84/11)*AA84^2</f>
        <v>1.2911663752801482E-3</v>
      </c>
    </row>
    <row r="85" spans="1:28" ht="15.75" x14ac:dyDescent="0.25">
      <c r="A85" s="4">
        <v>41632</v>
      </c>
      <c r="B85">
        <v>8.75</v>
      </c>
      <c r="C85">
        <f>(B85-B84)/B84</f>
        <v>-3.4168564920272625E-3</v>
      </c>
      <c r="D85">
        <v>1.0111000000000001</v>
      </c>
      <c r="E85">
        <v>2.9775</v>
      </c>
      <c r="F85">
        <v>9.7736000000000001</v>
      </c>
      <c r="G85">
        <f>F85+E85</f>
        <v>12.751100000000001</v>
      </c>
      <c r="H85">
        <f>E85+D85*(G85-E85)</f>
        <v>12.859586960000001</v>
      </c>
      <c r="I85" s="15">
        <f>(((H85/100)+1)^(1/365)-1)</f>
        <v>3.3149127846665571E-4</v>
      </c>
      <c r="J85" s="15">
        <f>1+I85</f>
        <v>1.0003314912784667</v>
      </c>
      <c r="K85">
        <f>C85-I85</f>
        <v>-3.7483477704939182E-3</v>
      </c>
      <c r="L85" s="29">
        <f>K85^2</f>
        <v>1.4050111008566727E-5</v>
      </c>
      <c r="M85" s="7"/>
      <c r="N85" s="7"/>
      <c r="O85" s="7">
        <f>C85/$N$3</f>
        <v>-7.6155974062242615E-2</v>
      </c>
      <c r="P85" s="7"/>
      <c r="Q85" s="7">
        <f>O85</f>
        <v>-7.6155974062242615E-2</v>
      </c>
      <c r="R85" s="7">
        <f>RANK(Q85,$Q$4:$Q$126)</f>
        <v>61</v>
      </c>
      <c r="S85" s="7">
        <f>O85</f>
        <v>-7.6155974062242615E-2</v>
      </c>
      <c r="T85" s="7">
        <f>RANK(S85,$S$4:$S$126)</f>
        <v>61</v>
      </c>
      <c r="U85">
        <v>82</v>
      </c>
      <c r="V85">
        <f>R85/(COUNT($U$4:$U$126)+1)-0.5</f>
        <v>-8.0645161290322509E-3</v>
      </c>
      <c r="W85">
        <f>SUM($V$4:V85)/U85</f>
        <v>-1.347364280094415E-2</v>
      </c>
      <c r="X85">
        <f>(U85/11)*W85^2</f>
        <v>1.3532911024408726E-3</v>
      </c>
      <c r="Z85">
        <f>T85/(COUNT($O$4:$O$126)+1)-0.5</f>
        <v>-8.0645161290322509E-3</v>
      </c>
      <c r="AA85">
        <f>SUM($Z$4:Z85)/U85</f>
        <v>-1.3178599527930776E-2</v>
      </c>
      <c r="AB85">
        <f>(U85/11)*AA85^2</f>
        <v>1.2946718011310307E-3</v>
      </c>
    </row>
    <row r="86" spans="1:28" ht="15.75" x14ac:dyDescent="0.25">
      <c r="A86" s="4">
        <v>41634</v>
      </c>
      <c r="B86">
        <v>8.9700000000000006</v>
      </c>
      <c r="C86">
        <f>(B86-B85)/B85</f>
        <v>2.5142857142857217E-2</v>
      </c>
      <c r="D86">
        <v>1.0144</v>
      </c>
      <c r="E86">
        <v>2.9904999999999999</v>
      </c>
      <c r="F86">
        <v>9.7690000000000001</v>
      </c>
      <c r="G86">
        <f>F86+E86</f>
        <v>12.759499999999999</v>
      </c>
      <c r="H86">
        <f>E86+D86*(G86-E86)</f>
        <v>12.900173599999999</v>
      </c>
      <c r="I86" s="15">
        <f>(((H86/100)+1)^(1/365)-1)</f>
        <v>3.3247669048419581E-4</v>
      </c>
      <c r="J86" s="15">
        <f>1+I86</f>
        <v>1.0003324766904842</v>
      </c>
      <c r="K86">
        <f>C86-I86</f>
        <v>2.4810380452373021E-2</v>
      </c>
      <c r="L86" s="29">
        <f>K86^2</f>
        <v>6.1555497819149334E-4</v>
      </c>
      <c r="M86" s="7"/>
      <c r="N86" s="7"/>
      <c r="O86" s="7">
        <f>C86/$N$3</f>
        <v>0.56039192189954812</v>
      </c>
      <c r="P86" s="7"/>
      <c r="Q86" s="7">
        <f>O86</f>
        <v>0.56039192189954812</v>
      </c>
      <c r="R86" s="7">
        <f>RANK(Q86,$Q$4:$Q$126)</f>
        <v>30</v>
      </c>
      <c r="S86" s="7">
        <f>O86</f>
        <v>0.56039192189954812</v>
      </c>
      <c r="T86" s="7">
        <f>RANK(S86,$S$4:$S$126)</f>
        <v>30</v>
      </c>
      <c r="U86">
        <v>83</v>
      </c>
      <c r="V86">
        <f>R86/(COUNT($U$4:$U$126)+1)-0.5</f>
        <v>-0.25806451612903225</v>
      </c>
      <c r="W86">
        <f>SUM($V$4:V86)/U86</f>
        <v>-1.6420520792848826E-2</v>
      </c>
      <c r="X86">
        <f>(U86/11)*W86^2</f>
        <v>2.0345073416359631E-3</v>
      </c>
      <c r="Z86">
        <f>T86/(COUNT($O$4:$O$126)+1)-0.5</f>
        <v>-0.25806451612903225</v>
      </c>
      <c r="AA86">
        <f>SUM($Z$4:Z86)/U86</f>
        <v>-1.612903225806453E-2</v>
      </c>
      <c r="AB86">
        <f>(U86/11)*AA86^2</f>
        <v>1.9629174155709052E-3</v>
      </c>
    </row>
    <row r="87" spans="1:28" ht="15.75" x14ac:dyDescent="0.25">
      <c r="A87" s="4">
        <v>41635</v>
      </c>
      <c r="B87">
        <v>9.01</v>
      </c>
      <c r="C87">
        <f>(B87-B86)/B86</f>
        <v>4.4593088071347986E-3</v>
      </c>
      <c r="D87">
        <v>1.0141</v>
      </c>
      <c r="E87">
        <v>3</v>
      </c>
      <c r="F87">
        <v>9.7684999999999995</v>
      </c>
      <c r="G87">
        <f>F87+E87</f>
        <v>12.7685</v>
      </c>
      <c r="H87">
        <f>E87+D87*(G87-E87)</f>
        <v>12.90623585</v>
      </c>
      <c r="I87" s="15">
        <f>(((H87/100)+1)^(1/365)-1)</f>
        <v>3.3262384686860713E-4</v>
      </c>
      <c r="J87" s="15">
        <f>1+I87</f>
        <v>1.0003326238468686</v>
      </c>
      <c r="K87">
        <f>C87-I87</f>
        <v>4.1266849602661915E-3</v>
      </c>
      <c r="L87" s="29">
        <f>K87^2</f>
        <v>1.7029528761287179E-5</v>
      </c>
      <c r="M87" s="7"/>
      <c r="N87" s="7"/>
      <c r="O87" s="7">
        <f>C87/$N$3</f>
        <v>9.9390479712596055E-2</v>
      </c>
      <c r="P87" s="7"/>
      <c r="Q87" s="7">
        <f>O87</f>
        <v>9.9390479712596055E-2</v>
      </c>
      <c r="R87" s="7">
        <f>RANK(Q87,$Q$4:$Q$126)</f>
        <v>51</v>
      </c>
      <c r="S87" s="7">
        <f>O87</f>
        <v>9.9390479712596055E-2</v>
      </c>
      <c r="T87" s="7">
        <f>RANK(S87,$S$4:$S$126)</f>
        <v>51</v>
      </c>
      <c r="U87">
        <v>84</v>
      </c>
      <c r="V87">
        <f>R87/(COUNT($U$4:$U$126)+1)-0.5</f>
        <v>-8.8709677419354815E-2</v>
      </c>
      <c r="W87">
        <f>SUM($V$4:V87)/U87</f>
        <v>-1.7281105990783422E-2</v>
      </c>
      <c r="X87">
        <f>(U87/11)*W87^2</f>
        <v>2.2804978580212745E-3</v>
      </c>
      <c r="Z87">
        <f>T87/(COUNT($O$4:$O$126)+1)-0.5</f>
        <v>-8.8709677419354815E-2</v>
      </c>
      <c r="AA87">
        <f>SUM($Z$4:Z87)/U87</f>
        <v>-1.6993087557603696E-2</v>
      </c>
      <c r="AB87">
        <f>(U87/11)*AA87^2</f>
        <v>2.205114734381126E-3</v>
      </c>
    </row>
    <row r="88" spans="1:28" ht="15.75" x14ac:dyDescent="0.25">
      <c r="A88" s="4">
        <v>41638</v>
      </c>
      <c r="B88">
        <v>9</v>
      </c>
      <c r="C88">
        <f>(B88-B87)/B87</f>
        <v>-1.1098779134294991E-3</v>
      </c>
      <c r="D88">
        <v>1.0225</v>
      </c>
      <c r="E88">
        <v>2.9702999999999999</v>
      </c>
      <c r="F88">
        <v>9.7973999999999997</v>
      </c>
      <c r="G88">
        <f>F88+E88</f>
        <v>12.7677</v>
      </c>
      <c r="H88">
        <f>E88+D88*(G88-E88)</f>
        <v>12.988141499999999</v>
      </c>
      <c r="I88" s="15">
        <f>(((H88/100)+1)^(1/365)-1)</f>
        <v>3.3461127052225592E-4</v>
      </c>
      <c r="J88" s="15">
        <f>1+I88</f>
        <v>1.0003346112705223</v>
      </c>
      <c r="K88">
        <f>C88-I88</f>
        <v>-1.4444891839517551E-3</v>
      </c>
      <c r="L88" s="29">
        <f>K88^2</f>
        <v>2.0865490025536071E-6</v>
      </c>
      <c r="M88" s="7"/>
      <c r="N88" s="7"/>
      <c r="O88" s="7">
        <f>C88/$N$3</f>
        <v>-2.4737308629910842E-2</v>
      </c>
      <c r="P88" s="7"/>
      <c r="Q88" s="7">
        <f>O88</f>
        <v>-2.4737308629910842E-2</v>
      </c>
      <c r="R88" s="7">
        <f>RANK(Q88,$Q$4:$Q$126)</f>
        <v>57</v>
      </c>
      <c r="S88" s="7">
        <f>O88</f>
        <v>-2.4737308629910842E-2</v>
      </c>
      <c r="T88" s="7">
        <f>RANK(S88,$S$4:$S$126)</f>
        <v>57</v>
      </c>
      <c r="U88">
        <v>85</v>
      </c>
      <c r="V88">
        <f>R88/(COUNT($U$4:$U$126)+1)-0.5</f>
        <v>-4.032258064516131E-2</v>
      </c>
      <c r="W88">
        <f>SUM($V$4:V88)/U88</f>
        <v>-1.7552182163187866E-2</v>
      </c>
      <c r="X88">
        <f>(U88/11)*W88^2</f>
        <v>2.3806112171479159E-3</v>
      </c>
      <c r="Z88">
        <f>T88/(COUNT($O$4:$O$126)+1)-0.5</f>
        <v>-4.032258064516131E-2</v>
      </c>
      <c r="AA88">
        <f>SUM($Z$4:Z88)/U88</f>
        <v>-1.72675521821632E-2</v>
      </c>
      <c r="AB88">
        <f>(U88/11)*AA88^2</f>
        <v>2.3040282237197247E-3</v>
      </c>
    </row>
    <row r="89" spans="1:28" ht="15.75" x14ac:dyDescent="0.25">
      <c r="A89" s="4">
        <v>41639</v>
      </c>
      <c r="B89">
        <v>9.15</v>
      </c>
      <c r="C89">
        <f>(B89-B88)/B88</f>
        <v>1.6666666666666705E-2</v>
      </c>
      <c r="D89">
        <v>1.0329999999999999</v>
      </c>
      <c r="E89">
        <v>3.0282</v>
      </c>
      <c r="F89">
        <v>9.7740000000000009</v>
      </c>
      <c r="G89">
        <f>F89+E89</f>
        <v>12.802200000000001</v>
      </c>
      <c r="H89">
        <f>E89+D89*(G89-E89)</f>
        <v>13.124741999999999</v>
      </c>
      <c r="I89" s="15">
        <f>(((H89/100)+1)^(1/365)-1)</f>
        <v>3.3792265934873278E-4</v>
      </c>
      <c r="J89" s="15">
        <f>1+I89</f>
        <v>1.0003379226593487</v>
      </c>
      <c r="K89">
        <f>C89-I89</f>
        <v>1.6328744007317972E-2</v>
      </c>
      <c r="L89" s="29">
        <f>K89^2</f>
        <v>2.6662788085652256E-4</v>
      </c>
      <c r="M89" s="7"/>
      <c r="N89" s="7"/>
      <c r="O89" s="7">
        <f>C89/$N$3</f>
        <v>0.37147191792583656</v>
      </c>
      <c r="P89" s="7"/>
      <c r="Q89" s="7">
        <f>O89</f>
        <v>0.37147191792583656</v>
      </c>
      <c r="R89" s="7">
        <f>RANK(Q89,$Q$4:$Q$126)</f>
        <v>35</v>
      </c>
      <c r="S89" s="7">
        <f>O89</f>
        <v>0.37147191792583656</v>
      </c>
      <c r="T89" s="7">
        <f>RANK(S89,$S$4:$S$126)</f>
        <v>35</v>
      </c>
      <c r="U89">
        <v>86</v>
      </c>
      <c r="V89">
        <f>R89/(COUNT($U$4:$U$126)+1)-0.5</f>
        <v>-0.21774193548387094</v>
      </c>
      <c r="W89">
        <f>SUM($V$4:V89)/U89</f>
        <v>-1.9879969992498137E-2</v>
      </c>
      <c r="X89">
        <f>(U89/11)*W89^2</f>
        <v>3.0898487085114427E-3</v>
      </c>
      <c r="Z89">
        <f>T89/(COUNT($O$4:$O$126)+1)-0.5</f>
        <v>-0.21774193548387094</v>
      </c>
      <c r="AA89">
        <f>SUM($Z$4:Z89)/U89</f>
        <v>-1.9598649662415615E-2</v>
      </c>
      <c r="AB89">
        <f>(U89/11)*AA89^2</f>
        <v>3.003018899886265E-3</v>
      </c>
    </row>
    <row r="90" spans="1:28" ht="15.75" x14ac:dyDescent="0.25">
      <c r="A90" s="4">
        <v>41641</v>
      </c>
      <c r="B90">
        <v>8.8800000000000008</v>
      </c>
      <c r="C90">
        <f>(B90-B89)/B89</f>
        <v>-2.9508196721311428E-2</v>
      </c>
      <c r="D90">
        <v>1.0388999999999999</v>
      </c>
      <c r="E90">
        <v>2.9889999999999999</v>
      </c>
      <c r="F90">
        <v>10.567399999999999</v>
      </c>
      <c r="G90">
        <f>F90+E90</f>
        <v>13.5564</v>
      </c>
      <c r="H90">
        <f>E90+D90*(G90-E90)</f>
        <v>13.96747186</v>
      </c>
      <c r="I90" s="15">
        <f>(((H90/100)+1)^(1/365)-1)</f>
        <v>3.5826385193526988E-4</v>
      </c>
      <c r="J90" s="15">
        <f>1+I90</f>
        <v>1.0003582638519353</v>
      </c>
      <c r="K90">
        <f>C90-I90</f>
        <v>-2.9866460573246698E-2</v>
      </c>
      <c r="L90" s="29">
        <f>K90^2</f>
        <v>8.9200546717329947E-4</v>
      </c>
      <c r="M90" s="7"/>
      <c r="N90" s="7"/>
      <c r="O90" s="7">
        <f>C90/$N$3</f>
        <v>-0.65768798583590482</v>
      </c>
      <c r="P90" s="7"/>
      <c r="Q90" s="7">
        <f>O90</f>
        <v>-0.65768798583590482</v>
      </c>
      <c r="R90" s="7">
        <f>RANK(Q90,$Q$4:$Q$126)</f>
        <v>95</v>
      </c>
      <c r="S90" s="7">
        <f>O90</f>
        <v>-0.65768798583590482</v>
      </c>
      <c r="T90" s="7">
        <f>RANK(S90,$S$4:$S$126)</f>
        <v>95</v>
      </c>
      <c r="U90">
        <v>87</v>
      </c>
      <c r="V90">
        <f>R90/(COUNT($U$4:$U$126)+1)-0.5</f>
        <v>0.2661290322580645</v>
      </c>
      <c r="W90">
        <f>SUM($V$4:V90)/U90</f>
        <v>-1.6592510196514657E-2</v>
      </c>
      <c r="X90">
        <f>(U90/11)*W90^2</f>
        <v>2.1774628483695936E-3</v>
      </c>
      <c r="Z90">
        <f>T90/(COUNT($O$4:$O$126)+1)-0.5</f>
        <v>0.2661290322580645</v>
      </c>
      <c r="AA90">
        <f>SUM($Z$4:Z90)/U90</f>
        <v>-1.631442343344458E-2</v>
      </c>
      <c r="AB90">
        <f>(U90/11)*AA90^2</f>
        <v>2.1050868946380116E-3</v>
      </c>
    </row>
    <row r="91" spans="1:28" ht="15.75" x14ac:dyDescent="0.25">
      <c r="A91" s="4">
        <v>41642</v>
      </c>
      <c r="B91">
        <v>8.74</v>
      </c>
      <c r="C91">
        <f>(B91-B90)/B90</f>
        <v>-1.5765765765765827E-2</v>
      </c>
      <c r="D91">
        <v>1.0394000000000001</v>
      </c>
      <c r="E91">
        <v>2.9948000000000001</v>
      </c>
      <c r="F91">
        <v>10.616300000000001</v>
      </c>
      <c r="G91">
        <f>F91+E91</f>
        <v>13.6111</v>
      </c>
      <c r="H91">
        <f>E91+D91*(G91-E91)</f>
        <v>14.029382220000002</v>
      </c>
      <c r="I91" s="15">
        <f>(((H91/100)+1)^(1/365)-1)</f>
        <v>3.5975227881324123E-4</v>
      </c>
      <c r="J91" s="15">
        <f>1+I91</f>
        <v>1.0003597522788132</v>
      </c>
      <c r="K91">
        <f>C91-I91</f>
        <v>-1.6125518044579068E-2</v>
      </c>
      <c r="L91" s="29">
        <f>K91^2</f>
        <v>2.6003233220604511E-4</v>
      </c>
      <c r="M91" s="7"/>
      <c r="N91" s="7"/>
      <c r="O91" s="7">
        <f>C91/$N$3</f>
        <v>-0.35139235479471082</v>
      </c>
      <c r="P91" s="7"/>
      <c r="Q91" s="7">
        <f>O91</f>
        <v>-0.35139235479471082</v>
      </c>
      <c r="R91" s="7">
        <f>RANK(Q91,$Q$4:$Q$126)</f>
        <v>76</v>
      </c>
      <c r="S91" s="7">
        <f>O91</f>
        <v>-0.35139235479471082</v>
      </c>
      <c r="T91" s="7">
        <f>RANK(S91,$S$4:$S$126)</f>
        <v>76</v>
      </c>
      <c r="U91">
        <v>88</v>
      </c>
      <c r="V91">
        <f>R91/(COUNT($U$4:$U$126)+1)-0.5</f>
        <v>0.11290322580645162</v>
      </c>
      <c r="W91">
        <f>SUM($V$4:V91)/U91</f>
        <v>-1.5120967741935493E-2</v>
      </c>
      <c r="X91">
        <f>(U91/11)*W91^2</f>
        <v>1.82914932362123E-3</v>
      </c>
      <c r="Z91">
        <f>T91/(COUNT($O$4:$O$126)+1)-0.5</f>
        <v>0.11290322580645162</v>
      </c>
      <c r="AA91">
        <f>SUM($Z$4:Z91)/U91</f>
        <v>-1.4846041055718488E-2</v>
      </c>
      <c r="AB91">
        <f>(U91/11)*AA91^2</f>
        <v>1.7632394802246313E-3</v>
      </c>
    </row>
    <row r="92" spans="1:28" ht="15.75" x14ac:dyDescent="0.25">
      <c r="A92" s="4">
        <v>41645</v>
      </c>
      <c r="B92">
        <v>8.67</v>
      </c>
      <c r="C92">
        <f>(B92-B91)/B91</f>
        <v>-8.0091533180778347E-3</v>
      </c>
      <c r="D92">
        <v>1.0458000000000001</v>
      </c>
      <c r="E92">
        <v>2.9576000000000002</v>
      </c>
      <c r="F92">
        <v>10.538600000000001</v>
      </c>
      <c r="G92">
        <f>F92+E92</f>
        <v>13.496200000000002</v>
      </c>
      <c r="H92">
        <f>E92+D92*(G92-E92)</f>
        <v>13.978867880000003</v>
      </c>
      <c r="I92" s="15">
        <f>(((H92/100)+1)^(1/365)-1)</f>
        <v>3.5853789154161042E-4</v>
      </c>
      <c r="J92" s="15">
        <f>1+I92</f>
        <v>1.0003585378915416</v>
      </c>
      <c r="K92">
        <f>C92-I92</f>
        <v>-8.3676912096194451E-3</v>
      </c>
      <c r="L92" s="29">
        <f>K92^2</f>
        <v>7.0018256179542538E-5</v>
      </c>
      <c r="M92" s="7"/>
      <c r="N92" s="7"/>
      <c r="O92" s="7">
        <f>C92/$N$3</f>
        <v>-0.17851053264170666</v>
      </c>
      <c r="P92" s="7"/>
      <c r="Q92" s="7">
        <f>O92</f>
        <v>-0.17851053264170666</v>
      </c>
      <c r="R92" s="7">
        <f>RANK(Q92,$Q$4:$Q$126)</f>
        <v>69</v>
      </c>
      <c r="S92" s="7">
        <f>O92</f>
        <v>-0.17851053264170666</v>
      </c>
      <c r="T92" s="7">
        <f>RANK(S92,$S$4:$S$126)</f>
        <v>69</v>
      </c>
      <c r="U92">
        <v>89</v>
      </c>
      <c r="V92">
        <f>R92/(COUNT($U$4:$U$126)+1)-0.5</f>
        <v>5.6451612903225756E-2</v>
      </c>
      <c r="W92">
        <f>SUM($V$4:V92)/U92</f>
        <v>-1.4316781442551659E-2</v>
      </c>
      <c r="X92">
        <f>(U92/11)*W92^2</f>
        <v>1.6583955043424955E-3</v>
      </c>
      <c r="Z92">
        <f>T92/(COUNT($O$4:$O$126)+1)-0.5</f>
        <v>5.6451612903225756E-2</v>
      </c>
      <c r="AA92">
        <f>SUM($Z$4:Z92)/U92</f>
        <v>-1.4044943820224731E-2</v>
      </c>
      <c r="AB92">
        <f>(U92/11)*AA92^2</f>
        <v>1.5960163432073573E-3</v>
      </c>
    </row>
    <row r="93" spans="1:28" ht="15.75" x14ac:dyDescent="0.25">
      <c r="A93" s="4">
        <v>41646</v>
      </c>
      <c r="B93">
        <v>8.19</v>
      </c>
      <c r="C93">
        <f>(B93-B92)/B92</f>
        <v>-5.5363321799308009E-2</v>
      </c>
      <c r="D93">
        <v>1.0352999999999999</v>
      </c>
      <c r="E93">
        <v>2.9390999999999998</v>
      </c>
      <c r="F93">
        <v>10.4572</v>
      </c>
      <c r="G93">
        <f>F93+E93</f>
        <v>13.3963</v>
      </c>
      <c r="H93">
        <f>E93+D93*(G93-E93)</f>
        <v>13.76543916</v>
      </c>
      <c r="I93" s="15">
        <f>(((H93/100)+1)^(1/365)-1)</f>
        <v>3.5340103831993375E-4</v>
      </c>
      <c r="J93" s="15">
        <f>1+I93</f>
        <v>1.0003534010383199</v>
      </c>
      <c r="K93">
        <f>C93-I93</f>
        <v>-5.5716722837627942E-2</v>
      </c>
      <c r="L93" s="29">
        <f>K93^2</f>
        <v>3.1043532037650511E-3</v>
      </c>
      <c r="M93" s="7"/>
      <c r="N93" s="7"/>
      <c r="O93" s="7">
        <f>C93/$N$3</f>
        <v>-1.2339551598920506</v>
      </c>
      <c r="P93" s="7"/>
      <c r="Q93" s="7">
        <f>O93</f>
        <v>-1.2339551598920506</v>
      </c>
      <c r="R93" s="7">
        <f>RANK(Q93,$Q$4:$Q$126)</f>
        <v>109</v>
      </c>
      <c r="S93" s="7">
        <f>O93</f>
        <v>-1.2339551598920506</v>
      </c>
      <c r="T93" s="7">
        <f>RANK(S93,$S$4:$S$126)</f>
        <v>109</v>
      </c>
      <c r="U93">
        <v>90</v>
      </c>
      <c r="V93">
        <f>R93/(COUNT($U$4:$U$126)+1)-0.5</f>
        <v>0.37903225806451613</v>
      </c>
      <c r="W93">
        <f>SUM($V$4:V93)/U93</f>
        <v>-9.9462365591397942E-3</v>
      </c>
      <c r="X93">
        <f>(U93/11)*W93^2</f>
        <v>8.0940781383029184E-4</v>
      </c>
      <c r="Z93">
        <f>T93/(COUNT($O$4:$O$126)+1)-0.5</f>
        <v>0.37903225806451613</v>
      </c>
      <c r="AA93">
        <f>SUM($Z$4:Z93)/U93</f>
        <v>-9.6774193548387222E-3</v>
      </c>
      <c r="AB93">
        <f>(U93/11)*AA93^2</f>
        <v>7.6624728029514914E-4</v>
      </c>
    </row>
    <row r="94" spans="1:28" ht="15.75" x14ac:dyDescent="0.25">
      <c r="A94" s="4">
        <v>41647</v>
      </c>
      <c r="B94">
        <v>7.37</v>
      </c>
      <c r="C94">
        <f>(B94-B93)/B93</f>
        <v>-0.10012210012210006</v>
      </c>
      <c r="D94">
        <v>1.0386</v>
      </c>
      <c r="E94">
        <v>2.9893999999999998</v>
      </c>
      <c r="F94">
        <v>10.422700000000001</v>
      </c>
      <c r="G94">
        <f>F94+E94</f>
        <v>13.412100000000001</v>
      </c>
      <c r="H94">
        <f>E94+D94*(G94-E94)</f>
        <v>13.81441622</v>
      </c>
      <c r="I94" s="15">
        <f>(((H94/100)+1)^(1/365)-1)</f>
        <v>3.5458067900218104E-4</v>
      </c>
      <c r="J94" s="15">
        <f>1+I94</f>
        <v>1.0003545806790022</v>
      </c>
      <c r="K94">
        <f>C94-I94</f>
        <v>-0.10047668080110224</v>
      </c>
      <c r="L94" s="29">
        <f>K94^2</f>
        <v>1.0095563384806588E-2</v>
      </c>
      <c r="M94" s="7"/>
      <c r="N94" s="7"/>
      <c r="O94" s="7">
        <f>C94/$N$3</f>
        <v>-2.2315529135471435</v>
      </c>
      <c r="P94" s="7"/>
      <c r="Q94" s="7">
        <f>O94</f>
        <v>-2.2315529135471435</v>
      </c>
      <c r="R94" s="7">
        <f>RANK(Q94,$Q$4:$Q$126)</f>
        <v>120</v>
      </c>
      <c r="S94" s="7">
        <f>O94</f>
        <v>-2.2315529135471435</v>
      </c>
      <c r="T94" s="7">
        <f>RANK(S94,$S$4:$S$126)</f>
        <v>120</v>
      </c>
      <c r="U94">
        <v>91</v>
      </c>
      <c r="V94">
        <f>R94/(COUNT($U$4:$U$126)+1)-0.5</f>
        <v>0.467741935483871</v>
      </c>
      <c r="W94">
        <f>SUM($V$4:V94)/U94</f>
        <v>-4.6969159872385768E-3</v>
      </c>
      <c r="X94">
        <f>(U94/11)*W94^2</f>
        <v>1.8250480009064887E-4</v>
      </c>
      <c r="Z94">
        <f>T94/(COUNT($O$4:$O$126)+1)-0.5</f>
        <v>0.467741935483871</v>
      </c>
      <c r="AA94">
        <f>SUM($Z$4:Z94)/U94</f>
        <v>-4.431052818149604E-3</v>
      </c>
      <c r="AB94">
        <f>(U94/11)*AA94^2</f>
        <v>1.6242862236618826E-4</v>
      </c>
    </row>
    <row r="95" spans="1:28" ht="15.75" x14ac:dyDescent="0.25">
      <c r="A95" s="4">
        <v>41648</v>
      </c>
      <c r="B95">
        <v>7.64</v>
      </c>
      <c r="C95">
        <f>(B95-B94)/B94</f>
        <v>3.663500678426046E-2</v>
      </c>
      <c r="D95">
        <v>1.038</v>
      </c>
      <c r="E95">
        <v>2.9651999999999998</v>
      </c>
      <c r="F95">
        <v>10.4282</v>
      </c>
      <c r="G95">
        <f>F95+E95</f>
        <v>13.3934</v>
      </c>
      <c r="H95">
        <f>E95+D95*(G95-E95)</f>
        <v>13.7896716</v>
      </c>
      <c r="I95" s="15">
        <f>(((H95/100)+1)^(1/365)-1)</f>
        <v>3.539847538722718E-4</v>
      </c>
      <c r="J95" s="15">
        <f>1+I95</f>
        <v>1.0003539847538723</v>
      </c>
      <c r="K95">
        <f>C95-I95</f>
        <v>3.6281022030388188E-2</v>
      </c>
      <c r="L95" s="29">
        <f>K95^2</f>
        <v>1.3163125595695129E-3</v>
      </c>
      <c r="M95" s="7"/>
      <c r="N95" s="7"/>
      <c r="O95" s="7">
        <f>C95/$N$3</f>
        <v>0.81653257400251411</v>
      </c>
      <c r="P95" s="7"/>
      <c r="Q95" s="7">
        <f>O95</f>
        <v>0.81653257400251411</v>
      </c>
      <c r="R95" s="7">
        <f>RANK(Q95,$Q$4:$Q$126)</f>
        <v>19</v>
      </c>
      <c r="S95" s="7">
        <f>O95</f>
        <v>0.81653257400251411</v>
      </c>
      <c r="T95" s="7">
        <f>RANK(S95,$S$4:$S$126)</f>
        <v>19</v>
      </c>
      <c r="U95">
        <v>92</v>
      </c>
      <c r="V95">
        <f>R95/(COUNT($U$4:$U$126)+1)-0.5</f>
        <v>-0.34677419354838712</v>
      </c>
      <c r="W95">
        <f>SUM($V$4:V95)/U95</f>
        <v>-8.415147265077149E-3</v>
      </c>
      <c r="X95">
        <f>(U95/11)*W95^2</f>
        <v>5.9226842921364169E-4</v>
      </c>
      <c r="Z95">
        <f>T95/(COUNT($O$4:$O$126)+1)-0.5</f>
        <v>-0.34677419354838712</v>
      </c>
      <c r="AA95">
        <f>SUM($Z$4:Z95)/U95</f>
        <v>-8.1521739130434902E-3</v>
      </c>
      <c r="AB95">
        <f>(U95/11)*AA95^2</f>
        <v>5.5583003952569337E-4</v>
      </c>
    </row>
    <row r="96" spans="1:28" ht="15.75" x14ac:dyDescent="0.25">
      <c r="A96" s="4">
        <v>41649</v>
      </c>
      <c r="B96">
        <v>7.34</v>
      </c>
      <c r="C96">
        <f>(B96-B95)/B95</f>
        <v>-3.9267015706806262E-2</v>
      </c>
      <c r="D96">
        <v>1.0388999999999999</v>
      </c>
      <c r="E96">
        <v>2.8578999999999999</v>
      </c>
      <c r="F96">
        <v>10.398300000000001</v>
      </c>
      <c r="G96">
        <f>F96+E96</f>
        <v>13.2562</v>
      </c>
      <c r="H96">
        <f>E96+D96*(G96-E96)</f>
        <v>13.660693869999999</v>
      </c>
      <c r="I96" s="15">
        <f>(((H96/100)+1)^(1/365)-1)</f>
        <v>3.5087648700149465E-4</v>
      </c>
      <c r="J96" s="15">
        <f>1+I96</f>
        <v>1.0003508764870015</v>
      </c>
      <c r="K96">
        <f>C96-I96</f>
        <v>-3.9617892193807756E-2</v>
      </c>
      <c r="L96" s="29">
        <f>K96^2</f>
        <v>1.5695773818801735E-3</v>
      </c>
      <c r="M96" s="7"/>
      <c r="N96" s="7"/>
      <c r="O96" s="7">
        <f>C96/$N$3</f>
        <v>-0.87519561814987423</v>
      </c>
      <c r="P96" s="7"/>
      <c r="Q96" s="7">
        <f>O96</f>
        <v>-0.87519561814987423</v>
      </c>
      <c r="R96" s="7">
        <f>RANK(Q96,$Q$4:$Q$126)</f>
        <v>102</v>
      </c>
      <c r="S96" s="7">
        <f>O96</f>
        <v>-0.87519561814987423</v>
      </c>
      <c r="T96" s="7">
        <f>RANK(S96,$S$4:$S$126)</f>
        <v>102</v>
      </c>
      <c r="U96">
        <v>93</v>
      </c>
      <c r="V96">
        <f>R96/(COUNT($U$4:$U$126)+1)-0.5</f>
        <v>0.32258064516129037</v>
      </c>
      <c r="W96">
        <f>SUM($V$4:V96)/U96</f>
        <v>-4.8560527228581427E-3</v>
      </c>
      <c r="X96">
        <f>(U96/11)*W96^2</f>
        <v>1.9936873348977749E-4</v>
      </c>
      <c r="Z96">
        <f>T96/(COUNT($O$4:$O$126)+1)-0.5</f>
        <v>0.32258064516129037</v>
      </c>
      <c r="AA96">
        <f>SUM($Z$4:Z96)/U96</f>
        <v>-4.5959070412764595E-3</v>
      </c>
      <c r="AB96">
        <f>(U96/11)*AA96^2</f>
        <v>1.7857996568009749E-4</v>
      </c>
    </row>
    <row r="97" spans="1:28" ht="15.75" x14ac:dyDescent="0.25">
      <c r="A97" s="4">
        <v>41652</v>
      </c>
      <c r="B97">
        <v>6.72</v>
      </c>
      <c r="C97">
        <f>(B97-B96)/B96</f>
        <v>-8.4468664850136252E-2</v>
      </c>
      <c r="D97">
        <v>1.0701000000000001</v>
      </c>
      <c r="E97">
        <v>2.8256999999999999</v>
      </c>
      <c r="F97">
        <v>10.435700000000001</v>
      </c>
      <c r="G97">
        <f>F97+E97</f>
        <v>13.2614</v>
      </c>
      <c r="H97">
        <f>E97+D97*(G97-E97)</f>
        <v>13.99294257</v>
      </c>
      <c r="I97" s="15">
        <f>(((H97/100)+1)^(1/365)-1)</f>
        <v>3.588763073003598E-4</v>
      </c>
      <c r="J97" s="15">
        <f>1+I97</f>
        <v>1.0003588763073004</v>
      </c>
      <c r="K97">
        <f>C97-I97</f>
        <v>-8.4827541157436612E-2</v>
      </c>
      <c r="L97" s="29">
        <f>K97^2</f>
        <v>7.1957117388166021E-3</v>
      </c>
      <c r="M97" s="7"/>
      <c r="N97" s="7"/>
      <c r="O97" s="7">
        <f>C97/$N$3</f>
        <v>-1.8826642161908842</v>
      </c>
      <c r="P97" s="7"/>
      <c r="Q97" s="7">
        <f>O97</f>
        <v>-1.8826642161908842</v>
      </c>
      <c r="R97" s="7">
        <f>RANK(Q97,$Q$4:$Q$126)</f>
        <v>117</v>
      </c>
      <c r="S97" s="7">
        <f>O97</f>
        <v>-1.8826642161908842</v>
      </c>
      <c r="T97" s="7">
        <f>RANK(S97,$S$4:$S$126)</f>
        <v>117</v>
      </c>
      <c r="U97">
        <v>94</v>
      </c>
      <c r="V97">
        <f>R97/(COUNT($U$4:$U$126)+1)-0.5</f>
        <v>0.44354838709677424</v>
      </c>
      <c r="W97">
        <f>SUM($V$4:V97)/U97</f>
        <v>-8.5792724776947112E-5</v>
      </c>
      <c r="X97">
        <f>(U97/11)*W97^2</f>
        <v>6.2897892065216498E-8</v>
      </c>
      <c r="Z97">
        <f>T97/(COUNT($O$4:$O$126)+1)-0.5</f>
        <v>0.44354838709677424</v>
      </c>
      <c r="AA97">
        <f>SUM($Z$4:Z97)/U97</f>
        <v>1.7158544955386704E-4</v>
      </c>
      <c r="AB97">
        <f>(U97/11)*AA97^2</f>
        <v>2.5159156826078627E-7</v>
      </c>
    </row>
    <row r="98" spans="1:28" ht="15.75" x14ac:dyDescent="0.25">
      <c r="A98" s="4">
        <v>41653</v>
      </c>
      <c r="B98">
        <v>6.93</v>
      </c>
      <c r="C98">
        <f>(B98-B97)/B97</f>
        <v>3.1249999999999997E-2</v>
      </c>
      <c r="D98">
        <v>1.0796999999999999</v>
      </c>
      <c r="E98">
        <v>2.8708999999999998</v>
      </c>
      <c r="F98">
        <v>10.4862</v>
      </c>
      <c r="G98">
        <f>F98+E98</f>
        <v>13.357099999999999</v>
      </c>
      <c r="H98">
        <f>E98+D98*(G98-E98)</f>
        <v>14.192850139999997</v>
      </c>
      <c r="I98" s="15">
        <f>(((H98/100)+1)^(1/365)-1)</f>
        <v>3.6367844660079029E-4</v>
      </c>
      <c r="J98" s="15">
        <f>1+I98</f>
        <v>1.0003636784466008</v>
      </c>
      <c r="K98">
        <f>C98-I98</f>
        <v>3.0886321553399206E-2</v>
      </c>
      <c r="L98" s="29">
        <f>K98^2</f>
        <v>9.5396485909997233E-4</v>
      </c>
      <c r="M98" s="7"/>
      <c r="N98" s="7"/>
      <c r="O98" s="7">
        <f>C98/$N$3</f>
        <v>0.69650984611094191</v>
      </c>
      <c r="P98" s="7"/>
      <c r="Q98" s="7">
        <f>O98</f>
        <v>0.69650984611094191</v>
      </c>
      <c r="R98" s="7">
        <f>RANK(Q98,$Q$4:$Q$126)</f>
        <v>24</v>
      </c>
      <c r="S98" s="7">
        <f>O98</f>
        <v>0.69650984611094191</v>
      </c>
      <c r="T98" s="7">
        <f>RANK(S98,$S$4:$S$126)</f>
        <v>24</v>
      </c>
      <c r="U98">
        <v>95</v>
      </c>
      <c r="V98">
        <f>R98/(COUNT($U$4:$U$126)+1)-0.5</f>
        <v>-0.30645161290322581</v>
      </c>
      <c r="W98">
        <f>SUM($V$4:V98)/U98</f>
        <v>-3.3106960950764087E-3</v>
      </c>
      <c r="X98">
        <f>(U98/11)*W98^2</f>
        <v>9.4660665475058839E-5</v>
      </c>
      <c r="Z98">
        <f>T98/(COUNT($O$4:$O$126)+1)-0.5</f>
        <v>-0.30645161290322581</v>
      </c>
      <c r="AA98">
        <f>SUM($Z$4:Z98)/U98</f>
        <v>-3.0560271646859192E-3</v>
      </c>
      <c r="AB98">
        <f>(U98/11)*AA98^2</f>
        <v>8.0657608452121325E-5</v>
      </c>
    </row>
    <row r="99" spans="1:28" ht="15.75" x14ac:dyDescent="0.25">
      <c r="A99" s="4">
        <v>41654</v>
      </c>
      <c r="B99">
        <v>7.01</v>
      </c>
      <c r="C99">
        <f>(B99-B98)/B98</f>
        <v>1.1544011544011554E-2</v>
      </c>
      <c r="D99">
        <v>1.0810999999999999</v>
      </c>
      <c r="E99">
        <v>2.8912</v>
      </c>
      <c r="F99">
        <v>10.4169</v>
      </c>
      <c r="G99">
        <f>F99+E99</f>
        <v>13.3081</v>
      </c>
      <c r="H99">
        <f>E99+D99*(G99-E99)</f>
        <v>14.152910589999999</v>
      </c>
      <c r="I99" s="15">
        <f>(((H99/100)+1)^(1/365)-1)</f>
        <v>3.6271969730838904E-4</v>
      </c>
      <c r="J99" s="15">
        <f>1+I99</f>
        <v>1.0003627196973084</v>
      </c>
      <c r="K99">
        <f>C99-I99</f>
        <v>1.1181291846703165E-2</v>
      </c>
      <c r="L99" s="29">
        <f>K99^2</f>
        <v>1.2502128736115067E-4</v>
      </c>
      <c r="M99" s="7"/>
      <c r="N99" s="7"/>
      <c r="O99" s="7">
        <f>C99/$N$3</f>
        <v>0.25729656652871763</v>
      </c>
      <c r="P99" s="7"/>
      <c r="Q99" s="7">
        <f>O99</f>
        <v>0.25729656652871763</v>
      </c>
      <c r="R99" s="7">
        <f>RANK(Q99,$Q$4:$Q$126)</f>
        <v>40</v>
      </c>
      <c r="S99" s="7">
        <f>O99</f>
        <v>0.25729656652871763</v>
      </c>
      <c r="T99" s="7">
        <f>RANK(S99,$S$4:$S$126)</f>
        <v>40</v>
      </c>
      <c r="U99">
        <v>96</v>
      </c>
      <c r="V99">
        <f>R99/(COUNT($U$4:$U$126)+1)-0.5</f>
        <v>-0.17741935483870969</v>
      </c>
      <c r="W99">
        <f>SUM($V$4:V99)/U99</f>
        <v>-5.1243279569892558E-3</v>
      </c>
      <c r="X99">
        <f>(U99/11)*W99^2</f>
        <v>2.2916715936682191E-4</v>
      </c>
      <c r="Z99">
        <f>T99/(COUNT($O$4:$O$126)+1)-0.5</f>
        <v>-0.17741935483870969</v>
      </c>
      <c r="AA99">
        <f>SUM($Z$4:Z99)/U99</f>
        <v>-4.8723118279569997E-3</v>
      </c>
      <c r="AB99">
        <f>(U99/11)*AA99^2</f>
        <v>2.0718041497177903E-4</v>
      </c>
    </row>
    <row r="100" spans="1:28" ht="15.75" x14ac:dyDescent="0.25">
      <c r="A100" s="4">
        <v>41655</v>
      </c>
      <c r="B100">
        <v>6.9</v>
      </c>
      <c r="C100">
        <f>(B100-B99)/B99</f>
        <v>-1.5691868758915754E-2</v>
      </c>
      <c r="D100">
        <v>1.0819000000000001</v>
      </c>
      <c r="E100">
        <v>2.8414000000000001</v>
      </c>
      <c r="F100">
        <v>10.4017</v>
      </c>
      <c r="G100">
        <f>F100+E100</f>
        <v>13.2431</v>
      </c>
      <c r="H100">
        <f>E100+D100*(G100-E100)</f>
        <v>14.094999230000001</v>
      </c>
      <c r="I100" s="15">
        <f>(((H100/100)+1)^(1/365)-1)</f>
        <v>3.6132894018781059E-4</v>
      </c>
      <c r="J100" s="15">
        <f>1+I100</f>
        <v>1.0003613289401878</v>
      </c>
      <c r="K100">
        <f>C100-I100</f>
        <v>-1.6053197699103565E-2</v>
      </c>
      <c r="L100" s="29">
        <f>K100^2</f>
        <v>2.57705156366504E-4</v>
      </c>
      <c r="M100" s="7"/>
      <c r="N100" s="7"/>
      <c r="O100" s="7">
        <f>C100/$N$3</f>
        <v>-0.3497453150228963</v>
      </c>
      <c r="P100" s="7"/>
      <c r="Q100" s="7">
        <f>O100</f>
        <v>-0.3497453150228963</v>
      </c>
      <c r="R100" s="7">
        <f>RANK(Q100,$Q$4:$Q$126)</f>
        <v>75</v>
      </c>
      <c r="S100" s="7">
        <f>O100</f>
        <v>-0.3497453150228963</v>
      </c>
      <c r="T100" s="7">
        <f>RANK(S100,$S$4:$S$126)</f>
        <v>75</v>
      </c>
      <c r="U100">
        <v>97</v>
      </c>
      <c r="V100">
        <f>R100/(COUNT($U$4:$U$126)+1)-0.5</f>
        <v>0.10483870967741937</v>
      </c>
      <c r="W100">
        <f>SUM($V$4:V100)/U100</f>
        <v>-3.9906883937479293E-3</v>
      </c>
      <c r="X100">
        <f>(U100/11)*W100^2</f>
        <v>1.4043478218467813E-4</v>
      </c>
      <c r="Z100">
        <f>T100/(COUNT($O$4:$O$126)+1)-0.5</f>
        <v>0.10483870967741937</v>
      </c>
      <c r="AA100">
        <f>SUM($Z$4:Z100)/U100</f>
        <v>-3.7412703691386867E-3</v>
      </c>
      <c r="AB100">
        <f>(U100/11)*AA100^2</f>
        <v>1.2342900777950248E-4</v>
      </c>
    </row>
    <row r="101" spans="1:28" ht="15.75" x14ac:dyDescent="0.25">
      <c r="A101" s="4">
        <v>41656</v>
      </c>
      <c r="B101">
        <v>6.52</v>
      </c>
      <c r="C101">
        <f>(B101-B100)/B100</f>
        <v>-5.5072463768116052E-2</v>
      </c>
      <c r="D101">
        <v>1.0895999999999999</v>
      </c>
      <c r="E101">
        <v>2.8193999999999999</v>
      </c>
      <c r="F101">
        <v>10.385999999999999</v>
      </c>
      <c r="G101">
        <f>F101+E101</f>
        <v>13.205399999999999</v>
      </c>
      <c r="H101">
        <f>E101+D101*(G101-E101)</f>
        <v>14.135985599999998</v>
      </c>
      <c r="I101" s="15">
        <f>(((H101/100)+1)^(1/365)-1)</f>
        <v>3.6231331183533833E-4</v>
      </c>
      <c r="J101" s="15">
        <f>1+I101</f>
        <v>1.0003623133118353</v>
      </c>
      <c r="K101">
        <f>C101-I101</f>
        <v>-5.543477707995139E-2</v>
      </c>
      <c r="L101" s="29">
        <f>K101^2</f>
        <v>3.073014509903904E-3</v>
      </c>
      <c r="M101" s="7"/>
      <c r="N101" s="7"/>
      <c r="O101" s="7">
        <f>C101/$N$3</f>
        <v>-1.2274724244505901</v>
      </c>
      <c r="P101" s="7"/>
      <c r="Q101" s="7">
        <f>O101</f>
        <v>-1.2274724244505901</v>
      </c>
      <c r="R101" s="7">
        <f>RANK(Q101,$Q$4:$Q$126)</f>
        <v>108</v>
      </c>
      <c r="S101" s="7">
        <f>O101</f>
        <v>-1.2274724244505901</v>
      </c>
      <c r="T101" s="7">
        <f>RANK(S101,$S$4:$S$126)</f>
        <v>108</v>
      </c>
      <c r="U101">
        <v>98</v>
      </c>
      <c r="V101">
        <f>R101/(COUNT($U$4:$U$126)+1)-0.5</f>
        <v>0.37096774193548387</v>
      </c>
      <c r="W101">
        <f>SUM($V$4:V101)/U101</f>
        <v>-1.6458196181699263E-4</v>
      </c>
      <c r="X101">
        <f>(U101/11)*W101^2</f>
        <v>2.4132252465835836E-7</v>
      </c>
      <c r="Z101">
        <f>T101/(COUNT($O$4:$O$126)+1)-0.5</f>
        <v>0.37096774193548387</v>
      </c>
      <c r="AA101">
        <f>SUM($Z$4:Z101)/U101</f>
        <v>8.2290980908482166E-5</v>
      </c>
      <c r="AB101">
        <f>(U101/11)*AA101^2</f>
        <v>6.0330631164568838E-8</v>
      </c>
    </row>
    <row r="102" spans="1:28" ht="15.75" x14ac:dyDescent="0.25">
      <c r="A102" s="4">
        <v>41660</v>
      </c>
      <c r="B102">
        <v>6.49</v>
      </c>
      <c r="C102">
        <f>(B102-B101)/B101</f>
        <v>-4.601226993864933E-3</v>
      </c>
      <c r="D102">
        <v>1.0787</v>
      </c>
      <c r="E102">
        <v>2.8285999999999998</v>
      </c>
      <c r="F102">
        <v>10.328799999999999</v>
      </c>
      <c r="G102">
        <f>F102+E102</f>
        <v>13.157399999999999</v>
      </c>
      <c r="H102">
        <f>E102+D102*(G102-E102)</f>
        <v>13.970276559999999</v>
      </c>
      <c r="I102" s="15">
        <f>(((H102/100)+1)^(1/365)-1)</f>
        <v>3.5833129897144822E-4</v>
      </c>
      <c r="J102" s="15">
        <f>1+I102</f>
        <v>1.0003583312989714</v>
      </c>
      <c r="K102">
        <f>C102-I102</f>
        <v>-4.9595582928363812E-3</v>
      </c>
      <c r="L102" s="29">
        <f>K102^2</f>
        <v>2.4597218460042121E-5</v>
      </c>
      <c r="M102" s="7"/>
      <c r="N102" s="7"/>
      <c r="O102" s="7">
        <f>C102/$N$3</f>
        <v>-0.10255359697338805</v>
      </c>
      <c r="P102" s="7"/>
      <c r="Q102" s="7">
        <f>O102</f>
        <v>-0.10255359697338805</v>
      </c>
      <c r="R102" s="7">
        <f>RANK(Q102,$Q$4:$Q$126)</f>
        <v>63</v>
      </c>
      <c r="S102" s="7">
        <f>O102</f>
        <v>-0.10255359697338805</v>
      </c>
      <c r="T102" s="7">
        <f>RANK(S102,$S$4:$S$126)</f>
        <v>63</v>
      </c>
      <c r="U102">
        <v>99</v>
      </c>
      <c r="V102">
        <f>R102/(COUNT($U$4:$U$126)+1)-0.5</f>
        <v>8.0645161290322509E-3</v>
      </c>
      <c r="W102">
        <f>SUM($V$4:V102)/U102</f>
        <v>-8.1459758879121497E-5</v>
      </c>
      <c r="X102">
        <f>(U102/11)*W102^2</f>
        <v>5.9721230849801524E-8</v>
      </c>
      <c r="Z102">
        <f>T102/(COUNT($O$4:$O$126)+1)-0.5</f>
        <v>8.0645161290322509E-3</v>
      </c>
      <c r="AA102">
        <f>SUM($Z$4:Z102)/U102</f>
        <v>1.6291951775821719E-4</v>
      </c>
      <c r="AB102">
        <f>(U102/11)*AA102^2</f>
        <v>2.3888492339913044E-7</v>
      </c>
    </row>
    <row r="103" spans="1:28" ht="15.75" x14ac:dyDescent="0.25">
      <c r="A103" s="4">
        <v>41661</v>
      </c>
      <c r="B103">
        <v>6.75</v>
      </c>
      <c r="C103">
        <f>(B103-B102)/B102</f>
        <v>4.006163328197223E-2</v>
      </c>
      <c r="D103">
        <v>1.0785</v>
      </c>
      <c r="E103">
        <v>2.8656000000000001</v>
      </c>
      <c r="F103">
        <v>10.3019</v>
      </c>
      <c r="G103">
        <f>F103+E103</f>
        <v>13.1675</v>
      </c>
      <c r="H103">
        <f>E103+D103*(G103-E103)</f>
        <v>13.976199150000001</v>
      </c>
      <c r="I103" s="15">
        <f>(((H103/100)+1)^(1/365)-1)</f>
        <v>3.5847371915553872E-4</v>
      </c>
      <c r="J103" s="15">
        <f>1+I103</f>
        <v>1.0003584737191555</v>
      </c>
      <c r="K103">
        <f>C103-I103</f>
        <v>3.9703159562816691E-2</v>
      </c>
      <c r="L103" s="29">
        <f>K103^2</f>
        <v>1.5763408792704825E-3</v>
      </c>
      <c r="M103" s="7"/>
      <c r="N103" s="7"/>
      <c r="O103" s="7">
        <f>C103/$N$3</f>
        <v>0.892906305029743</v>
      </c>
      <c r="P103" s="7"/>
      <c r="Q103" s="7">
        <f>O103</f>
        <v>0.892906305029743</v>
      </c>
      <c r="R103" s="7">
        <f>RANK(Q103,$Q$4:$Q$126)</f>
        <v>17</v>
      </c>
      <c r="S103" s="7">
        <f>O103</f>
        <v>0.892906305029743</v>
      </c>
      <c r="T103" s="7">
        <f>RANK(S103,$S$4:$S$126)</f>
        <v>17</v>
      </c>
      <c r="U103">
        <v>100</v>
      </c>
      <c r="V103">
        <f>R103/(COUNT($U$4:$U$126)+1)-0.5</f>
        <v>-0.36290322580645162</v>
      </c>
      <c r="W103">
        <f>SUM($V$4:V103)/U103</f>
        <v>-3.7096774193548466E-3</v>
      </c>
      <c r="X103">
        <f>(U103/11)*W103^2</f>
        <v>1.2510642323337485E-4</v>
      </c>
      <c r="Z103">
        <f>T103/(COUNT($O$4:$O$126)+1)-0.5</f>
        <v>-0.36290322580645162</v>
      </c>
      <c r="AA103">
        <f>SUM($Z$4:Z103)/U103</f>
        <v>-3.4677419354838812E-3</v>
      </c>
      <c r="AB103">
        <f>(U103/11)*AA103^2</f>
        <v>1.0932031028284997E-4</v>
      </c>
    </row>
    <row r="104" spans="1:28" ht="15.75" x14ac:dyDescent="0.25">
      <c r="A104" s="4">
        <v>41662</v>
      </c>
      <c r="B104">
        <v>6.84</v>
      </c>
      <c r="C104">
        <f>(B104-B103)/B103</f>
        <v>1.3333333333333312E-2</v>
      </c>
      <c r="D104">
        <v>1.0695999999999999</v>
      </c>
      <c r="E104">
        <v>2.7772000000000001</v>
      </c>
      <c r="F104">
        <v>10.269</v>
      </c>
      <c r="G104">
        <f>F104+E104</f>
        <v>13.046200000000001</v>
      </c>
      <c r="H104">
        <f>E104+D104*(G104-E104)</f>
        <v>13.7609224</v>
      </c>
      <c r="I104" s="15">
        <f>(((H104/100)+1)^(1/365)-1)</f>
        <v>3.532922240498948E-4</v>
      </c>
      <c r="J104" s="15">
        <f>1+I104</f>
        <v>1.0003532922240499</v>
      </c>
      <c r="K104">
        <f>C104-I104</f>
        <v>1.2980041109283417E-2</v>
      </c>
      <c r="L104" s="29">
        <f>K104^2</f>
        <v>1.6848146719868748E-4</v>
      </c>
      <c r="M104" s="7"/>
      <c r="N104" s="7"/>
      <c r="O104" s="7">
        <f>C104/$N$3</f>
        <v>0.29717753434066807</v>
      </c>
      <c r="P104" s="7"/>
      <c r="Q104" s="7">
        <f>O104</f>
        <v>0.29717753434066807</v>
      </c>
      <c r="R104" s="7">
        <f>RANK(Q104,$Q$4:$Q$126)</f>
        <v>38</v>
      </c>
      <c r="S104" s="7">
        <f>O104</f>
        <v>0.29717753434066807</v>
      </c>
      <c r="T104" s="7">
        <f>RANK(S104,$S$4:$S$126)</f>
        <v>38</v>
      </c>
      <c r="U104">
        <v>101</v>
      </c>
      <c r="V104">
        <f>R104/(COUNT($U$4:$U$126)+1)-0.5</f>
        <v>-0.19354838709677419</v>
      </c>
      <c r="W104">
        <f>SUM($V$4:V104)/U104</f>
        <v>-5.5892686042797908E-3</v>
      </c>
      <c r="X104">
        <f>(U104/11)*W104^2</f>
        <v>2.8683929787359672E-4</v>
      </c>
      <c r="Z104">
        <f>T104/(COUNT($O$4:$O$126)+1)-0.5</f>
        <v>-0.19354838709677419</v>
      </c>
      <c r="AA104">
        <f>SUM($Z$4:Z104)/U104</f>
        <v>-5.3497285212392312E-3</v>
      </c>
      <c r="AB104">
        <f>(U104/11)*AA104^2</f>
        <v>2.6277992003154632E-4</v>
      </c>
    </row>
    <row r="105" spans="1:28" ht="15.75" x14ac:dyDescent="0.25">
      <c r="A105" s="4">
        <v>41663</v>
      </c>
      <c r="B105">
        <v>6.7</v>
      </c>
      <c r="C105">
        <f>(B105-B104)/B104</f>
        <v>-2.0467836257309895E-2</v>
      </c>
      <c r="D105">
        <v>1.0653999999999999</v>
      </c>
      <c r="E105">
        <v>2.7149999999999999</v>
      </c>
      <c r="F105">
        <v>10.279400000000001</v>
      </c>
      <c r="G105">
        <f>F105+E105</f>
        <v>12.994400000000001</v>
      </c>
      <c r="H105">
        <f>E105+D105*(G105-E105)</f>
        <v>13.666672759999999</v>
      </c>
      <c r="I105" s="15">
        <f>(((H105/100)+1)^(1/365)-1)</f>
        <v>3.5102065151182416E-4</v>
      </c>
      <c r="J105" s="15">
        <f>1+I105</f>
        <v>1.0003510206515118</v>
      </c>
      <c r="K105">
        <f>C105-I105</f>
        <v>-2.0818856908821719E-2</v>
      </c>
      <c r="L105" s="29">
        <f>K105^2</f>
        <v>4.3342480298999385E-4</v>
      </c>
      <c r="M105" s="7"/>
      <c r="N105" s="7"/>
      <c r="O105" s="7">
        <f>C105/$N$3</f>
        <v>-0.45619358341769195</v>
      </c>
      <c r="P105" s="7"/>
      <c r="Q105" s="7">
        <f>O105</f>
        <v>-0.45619358341769195</v>
      </c>
      <c r="R105" s="7">
        <f>RANK(Q105,$Q$4:$Q$126)</f>
        <v>84</v>
      </c>
      <c r="S105" s="7">
        <f>O105</f>
        <v>-0.45619358341769195</v>
      </c>
      <c r="T105" s="7">
        <f>RANK(S105,$S$4:$S$126)</f>
        <v>84</v>
      </c>
      <c r="U105">
        <v>102</v>
      </c>
      <c r="V105">
        <f>R105/(COUNT($U$4:$U$126)+1)-0.5</f>
        <v>0.17741935483870963</v>
      </c>
      <c r="W105">
        <f>SUM($V$4:V105)/U105</f>
        <v>-3.7950664136622478E-3</v>
      </c>
      <c r="X105">
        <f>(U105/11)*W105^2</f>
        <v>1.3355072423444891E-4</v>
      </c>
      <c r="Z105">
        <f>T105/(COUNT($O$4:$O$126)+1)-0.5</f>
        <v>0.17741935483870963</v>
      </c>
      <c r="AA105">
        <f>SUM($Z$4:Z105)/U105</f>
        <v>-3.5578747628083602E-3</v>
      </c>
      <c r="AB105">
        <f>(U105/11)*AA105^2</f>
        <v>1.1737856622168382E-4</v>
      </c>
    </row>
    <row r="106" spans="1:28" ht="15.75" x14ac:dyDescent="0.25">
      <c r="A106" s="4">
        <v>41666</v>
      </c>
      <c r="B106">
        <v>6.51</v>
      </c>
      <c r="C106">
        <f>(B106-B105)/B105</f>
        <v>-2.8358208955223937E-2</v>
      </c>
      <c r="D106">
        <v>1.1188</v>
      </c>
      <c r="E106">
        <v>2.7479</v>
      </c>
      <c r="F106">
        <v>10.423400000000001</v>
      </c>
      <c r="G106">
        <f>F106+E106</f>
        <v>13.1713</v>
      </c>
      <c r="H106">
        <f>E106+D106*(G106-E106)</f>
        <v>14.409599920000002</v>
      </c>
      <c r="I106" s="15">
        <f>(((H106/100)+1)^(1/365)-1)</f>
        <v>3.6887570235810685E-4</v>
      </c>
      <c r="J106" s="15">
        <f>1+I106</f>
        <v>1.0003688757023581</v>
      </c>
      <c r="K106">
        <f>C106-I106</f>
        <v>-2.8727084657582044E-2</v>
      </c>
      <c r="L106" s="29">
        <f>K106^2</f>
        <v>8.2524539292388565E-4</v>
      </c>
      <c r="M106" s="7"/>
      <c r="N106" s="7"/>
      <c r="O106" s="7">
        <f>C106/$N$3</f>
        <v>-0.63205669617231874</v>
      </c>
      <c r="P106" s="7"/>
      <c r="Q106" s="7">
        <f>O106</f>
        <v>-0.63205669617231874</v>
      </c>
      <c r="R106" s="7">
        <f>RANK(Q106,$Q$4:$Q$126)</f>
        <v>92</v>
      </c>
      <c r="S106" s="7">
        <f>O106</f>
        <v>-0.63205669617231874</v>
      </c>
      <c r="T106" s="7">
        <f>RANK(S106,$S$4:$S$126)</f>
        <v>92</v>
      </c>
      <c r="U106">
        <v>103</v>
      </c>
      <c r="V106">
        <f>R106/(COUNT($U$4:$U$126)+1)-0.5</f>
        <v>0.24193548387096775</v>
      </c>
      <c r="W106">
        <f>SUM($V$4:V106)/U106</f>
        <v>-1.4093329157532186E-3</v>
      </c>
      <c r="X106">
        <f>(U106/11)*W106^2</f>
        <v>1.8598234958620296E-5</v>
      </c>
      <c r="Z106">
        <f>T106/(COUNT($O$4:$O$126)+1)-0.5</f>
        <v>0.24193548387096775</v>
      </c>
      <c r="AA106">
        <f>SUM($Z$4:Z106)/U106</f>
        <v>-1.1744440964610193E-3</v>
      </c>
      <c r="AB106">
        <f>(U106/11)*AA106^2</f>
        <v>1.2915440943486399E-5</v>
      </c>
    </row>
    <row r="107" spans="1:28" ht="15.75" x14ac:dyDescent="0.25">
      <c r="A107" s="4">
        <v>41667</v>
      </c>
      <c r="B107">
        <v>6.42</v>
      </c>
      <c r="C107">
        <f>(B107-B106)/B106</f>
        <v>-1.3824884792626706E-2</v>
      </c>
      <c r="D107">
        <v>1.1173999999999999</v>
      </c>
      <c r="E107">
        <v>2.7488000000000001</v>
      </c>
      <c r="F107">
        <v>10.332800000000001</v>
      </c>
      <c r="G107">
        <f>F107+E107</f>
        <v>13.081600000000002</v>
      </c>
      <c r="H107">
        <f>E107+D107*(G107-E107)</f>
        <v>14.294670720000003</v>
      </c>
      <c r="I107" s="15">
        <f>(((H107/100)+1)^(1/365)-1)</f>
        <v>3.6612113846601346E-4</v>
      </c>
      <c r="J107" s="15">
        <f>1+I107</f>
        <v>1.000366121138466</v>
      </c>
      <c r="K107">
        <f>C107-I107</f>
        <v>-1.419100593109272E-2</v>
      </c>
      <c r="L107" s="29">
        <f>K107^2</f>
        <v>2.0138464933630874E-4</v>
      </c>
      <c r="M107" s="7"/>
      <c r="N107" s="7"/>
      <c r="O107" s="7">
        <f>C107/$N$3</f>
        <v>-0.30813338814124575</v>
      </c>
      <c r="P107" s="7"/>
      <c r="Q107" s="7">
        <f>O107</f>
        <v>-0.30813338814124575</v>
      </c>
      <c r="R107" s="7">
        <f>RANK(Q107,$Q$4:$Q$126)</f>
        <v>74</v>
      </c>
      <c r="S107" s="7">
        <f>O107</f>
        <v>-0.30813338814124575</v>
      </c>
      <c r="T107" s="7">
        <f>RANK(S107,$S$4:$S$126)</f>
        <v>74</v>
      </c>
      <c r="U107">
        <v>104</v>
      </c>
      <c r="V107">
        <f>R107/(COUNT($U$4:$U$126)+1)-0.5</f>
        <v>9.6774193548387122E-2</v>
      </c>
      <c r="W107">
        <f>SUM($V$4:V107)/U107</f>
        <v>-4.6526054590571533E-4</v>
      </c>
      <c r="X107">
        <f>(U107/11)*W107^2</f>
        <v>2.0466006418140327E-6</v>
      </c>
      <c r="Z107">
        <f>T107/(COUNT($O$4:$O$126)+1)-0.5</f>
        <v>9.6774193548387122E-2</v>
      </c>
      <c r="AA107">
        <f>SUM($Z$4:Z107)/U107</f>
        <v>-2.3263027295286406E-4</v>
      </c>
      <c r="AB107">
        <f>(U107/11)*AA107^2</f>
        <v>5.1165016045353633E-7</v>
      </c>
    </row>
    <row r="108" spans="1:28" ht="15.75" x14ac:dyDescent="0.25">
      <c r="A108" s="4">
        <v>41668</v>
      </c>
      <c r="B108">
        <v>6.29</v>
      </c>
      <c r="C108">
        <f>(B108-B107)/B107</f>
        <v>-2.0249221183800608E-2</v>
      </c>
      <c r="D108">
        <v>1.1193</v>
      </c>
      <c r="E108">
        <v>2.6766999999999999</v>
      </c>
      <c r="F108">
        <v>10.3406</v>
      </c>
      <c r="G108">
        <f>F108+E108</f>
        <v>13.017300000000001</v>
      </c>
      <c r="H108">
        <f>E108+D108*(G108-E108)</f>
        <v>14.25093358</v>
      </c>
      <c r="I108" s="15">
        <f>(((H108/100)+1)^(1/365)-1)</f>
        <v>3.6507214352865525E-4</v>
      </c>
      <c r="J108" s="15">
        <f>1+I108</f>
        <v>1.0003650721435287</v>
      </c>
      <c r="K108">
        <f>C108-I108</f>
        <v>-2.0614293327329263E-2</v>
      </c>
      <c r="L108" s="29">
        <f>K108^2</f>
        <v>4.2494908938517178E-4</v>
      </c>
      <c r="M108" s="7"/>
      <c r="N108" s="7"/>
      <c r="O108" s="7">
        <f>C108/$N$3</f>
        <v>-0.45132102177905242</v>
      </c>
      <c r="P108" s="7"/>
      <c r="Q108" s="7">
        <f>O108</f>
        <v>-0.45132102177905242</v>
      </c>
      <c r="R108" s="7">
        <f>RANK(Q108,$Q$4:$Q$126)</f>
        <v>83</v>
      </c>
      <c r="S108" s="7">
        <f>O108</f>
        <v>-0.45132102177905242</v>
      </c>
      <c r="T108" s="7">
        <f>RANK(S108,$S$4:$S$126)</f>
        <v>83</v>
      </c>
      <c r="U108">
        <v>105</v>
      </c>
      <c r="V108">
        <f>R108/(COUNT($U$4:$U$126)+1)-0.5</f>
        <v>0.16935483870967738</v>
      </c>
      <c r="W108">
        <f>SUM($V$4:V108)/U108</f>
        <v>1.1520737327188856E-3</v>
      </c>
      <c r="X108">
        <f>(U108/11)*W108^2</f>
        <v>1.2669432544562432E-5</v>
      </c>
      <c r="Z108">
        <f>T108/(COUNT($O$4:$O$126)+1)-0.5</f>
        <v>0.16935483870967738</v>
      </c>
      <c r="AA108">
        <f>SUM($Z$4:Z108)/U108</f>
        <v>1.382488479262662E-3</v>
      </c>
      <c r="AB108">
        <f>(U108/11)*AA108^2</f>
        <v>1.8243982864169882E-5</v>
      </c>
    </row>
    <row r="109" spans="1:28" ht="15.75" x14ac:dyDescent="0.25">
      <c r="A109" s="4">
        <v>41669</v>
      </c>
      <c r="B109">
        <v>5.77</v>
      </c>
      <c r="C109">
        <f>(B109-B108)/B108</f>
        <v>-8.2670906200318042E-2</v>
      </c>
      <c r="D109">
        <v>1.0858000000000001</v>
      </c>
      <c r="E109">
        <v>2.6949000000000001</v>
      </c>
      <c r="F109">
        <v>10.3286</v>
      </c>
      <c r="G109">
        <f>F109+E109</f>
        <v>13.0235</v>
      </c>
      <c r="H109">
        <f>E109+D109*(G109-E109)</f>
        <v>13.909693880000001</v>
      </c>
      <c r="I109" s="15">
        <f>(((H109/100)+1)^(1/365)-1)</f>
        <v>3.5687404668482969E-4</v>
      </c>
      <c r="J109" s="15">
        <f>1+I109</f>
        <v>1.0003568740466848</v>
      </c>
      <c r="K109">
        <f>C109-I109</f>
        <v>-8.3027780247002872E-2</v>
      </c>
      <c r="L109" s="29">
        <f>K109^2</f>
        <v>6.8936122927446006E-3</v>
      </c>
      <c r="M109" s="7"/>
      <c r="N109" s="7"/>
      <c r="O109" s="7">
        <f>C109/$N$3</f>
        <v>-1.8425952049739405</v>
      </c>
      <c r="P109" s="7"/>
      <c r="Q109" s="7">
        <f>O109</f>
        <v>-1.8425952049739405</v>
      </c>
      <c r="R109" s="7">
        <f>RANK(Q109,$Q$4:$Q$126)</f>
        <v>114</v>
      </c>
      <c r="S109" s="7">
        <f>O109</f>
        <v>-1.8425952049739405</v>
      </c>
      <c r="T109" s="7">
        <f>RANK(S109,$S$4:$S$126)</f>
        <v>114</v>
      </c>
      <c r="U109">
        <v>106</v>
      </c>
      <c r="V109">
        <f>R109/(COUNT($U$4:$U$126)+1)-0.5</f>
        <v>0.41935483870967738</v>
      </c>
      <c r="W109">
        <f>SUM($V$4:V109)/U109</f>
        <v>5.0973828362750979E-3</v>
      </c>
      <c r="X109">
        <f>(U109/11)*W109^2</f>
        <v>2.5038464078477348E-4</v>
      </c>
      <c r="Z109">
        <f>T109/(COUNT($O$4:$O$126)+1)-0.5</f>
        <v>0.41935483870967738</v>
      </c>
      <c r="AA109">
        <f>SUM($Z$4:Z109)/U109</f>
        <v>5.3256238587948762E-3</v>
      </c>
      <c r="AB109">
        <f>(U109/11)*AA109^2</f>
        <v>2.7330914231351948E-4</v>
      </c>
    </row>
    <row r="110" spans="1:28" ht="15.75" x14ac:dyDescent="0.25">
      <c r="A110" s="4">
        <v>41670</v>
      </c>
      <c r="B110">
        <v>5.92</v>
      </c>
      <c r="C110">
        <f>(B110-B109)/B109</f>
        <v>2.5996533795493999E-2</v>
      </c>
      <c r="D110">
        <v>1.0767</v>
      </c>
      <c r="E110">
        <v>2.6440000000000001</v>
      </c>
      <c r="F110">
        <v>10.354800000000001</v>
      </c>
      <c r="G110">
        <f>F110+E110</f>
        <v>12.998800000000001</v>
      </c>
      <c r="H110">
        <f>E110+D110*(G110-E110)</f>
        <v>13.793013160000001</v>
      </c>
      <c r="I110" s="15">
        <f>(((H110/100)+1)^(1/365)-1)</f>
        <v>3.5406523626924091E-4</v>
      </c>
      <c r="J110" s="15">
        <f>1+I110</f>
        <v>1.0003540652362692</v>
      </c>
      <c r="K110">
        <f>C110-I110</f>
        <v>2.5642468559224758E-2</v>
      </c>
      <c r="L110" s="29">
        <f>K110^2</f>
        <v>6.5753619381083025E-4</v>
      </c>
      <c r="M110" s="7"/>
      <c r="N110" s="7"/>
      <c r="O110" s="7">
        <f>C110/$N$3</f>
        <v>0.57941893610615769</v>
      </c>
      <c r="P110" s="7"/>
      <c r="Q110" s="7">
        <f>O110</f>
        <v>0.57941893610615769</v>
      </c>
      <c r="R110" s="7">
        <f>RANK(Q110,$Q$4:$Q$126)</f>
        <v>29</v>
      </c>
      <c r="S110" s="7">
        <f>O110</f>
        <v>0.57941893610615769</v>
      </c>
      <c r="T110" s="7">
        <f>RANK(S110,$S$4:$S$126)</f>
        <v>29</v>
      </c>
      <c r="U110">
        <v>107</v>
      </c>
      <c r="V110">
        <f>R110/(COUNT($U$4:$U$126)+1)-0.5</f>
        <v>-0.2661290322580645</v>
      </c>
      <c r="W110">
        <f>SUM($V$4:V110)/U110</f>
        <v>2.5625565269822045E-3</v>
      </c>
      <c r="X110">
        <f>(U110/11)*W110^2</f>
        <v>6.3876042461433048E-5</v>
      </c>
      <c r="Z110">
        <f>T110/(COUNT($O$4:$O$126)+1)-0.5</f>
        <v>-0.2661290322580645</v>
      </c>
      <c r="AA110">
        <f>SUM($Z$4:Z110)/U110</f>
        <v>2.7886644558335737E-3</v>
      </c>
      <c r="AB110">
        <f>(U110/11)*AA110^2</f>
        <v>7.5645590077596647E-5</v>
      </c>
    </row>
    <row r="111" spans="1:28" ht="15.75" x14ac:dyDescent="0.25">
      <c r="A111" s="4">
        <v>41673</v>
      </c>
      <c r="B111">
        <v>5.68</v>
      </c>
      <c r="C111">
        <f>(B111-B110)/B110</f>
        <v>-4.0540540540540577E-2</v>
      </c>
      <c r="D111">
        <v>1.0992</v>
      </c>
      <c r="E111">
        <v>2.5760999999999998</v>
      </c>
      <c r="F111">
        <v>10.506</v>
      </c>
      <c r="G111">
        <f>F111+E111</f>
        <v>13.082100000000001</v>
      </c>
      <c r="H111">
        <f>E111+D111*(G111-E111)</f>
        <v>14.124295200000001</v>
      </c>
      <c r="I111" s="15">
        <f>(((H111/100)+1)^(1/365)-1)</f>
        <v>3.6203257886757712E-4</v>
      </c>
      <c r="J111" s="15">
        <f>1+I111</f>
        <v>1.0003620325788676</v>
      </c>
      <c r="K111">
        <f>C111-I111</f>
        <v>-4.0902573119408155E-2</v>
      </c>
      <c r="L111" s="29">
        <f>K111^2</f>
        <v>1.6730204877885306E-3</v>
      </c>
      <c r="M111" s="7"/>
      <c r="N111" s="7"/>
      <c r="O111" s="7">
        <f>C111/$N$3</f>
        <v>-0.90358034090068229</v>
      </c>
      <c r="P111" s="7"/>
      <c r="Q111" s="7">
        <f>O111</f>
        <v>-0.90358034090068229</v>
      </c>
      <c r="R111" s="7">
        <f>RANK(Q111,$Q$4:$Q$126)</f>
        <v>103</v>
      </c>
      <c r="S111" s="7">
        <f>O111</f>
        <v>-0.90358034090068229</v>
      </c>
      <c r="T111" s="7">
        <f>RANK(S111,$S$4:$S$126)</f>
        <v>103</v>
      </c>
      <c r="U111">
        <v>108</v>
      </c>
      <c r="V111">
        <f>R111/(COUNT($U$4:$U$126)+1)-0.5</f>
        <v>0.33064516129032262</v>
      </c>
      <c r="W111">
        <f>SUM($V$4:V111)/U111</f>
        <v>5.6003584229390602E-3</v>
      </c>
      <c r="X111">
        <f>(U111/11)*W111^2</f>
        <v>3.0793759656922939E-4</v>
      </c>
      <c r="Z111">
        <f>T111/(COUNT($O$4:$O$126)+1)-0.5</f>
        <v>0.33064516129032262</v>
      </c>
      <c r="AA111">
        <f>SUM($Z$4:Z111)/U111</f>
        <v>5.8243727598566207E-3</v>
      </c>
      <c r="AB111">
        <f>(U111/11)*AA111^2</f>
        <v>3.330653044492783E-4</v>
      </c>
    </row>
    <row r="112" spans="1:28" ht="15.75" x14ac:dyDescent="0.25">
      <c r="A112" s="4">
        <v>41674</v>
      </c>
      <c r="B112">
        <v>5.08</v>
      </c>
      <c r="C112">
        <f>(B112-B111)/B111</f>
        <v>-0.10563380281690135</v>
      </c>
      <c r="D112">
        <v>1.0730999999999999</v>
      </c>
      <c r="E112">
        <v>2.6294</v>
      </c>
      <c r="F112">
        <v>10.547800000000001</v>
      </c>
      <c r="G112">
        <f>F112+E112</f>
        <v>13.177200000000001</v>
      </c>
      <c r="H112">
        <f>E112+D112*(G112-E112)</f>
        <v>13.94824418</v>
      </c>
      <c r="I112" s="15">
        <f>(((H112/100)+1)^(1/365)-1)</f>
        <v>3.5780142277896942E-4</v>
      </c>
      <c r="J112" s="15">
        <f>1+I112</f>
        <v>1.000357801422779</v>
      </c>
      <c r="K112">
        <f>C112-I112</f>
        <v>-0.10599160423968032</v>
      </c>
      <c r="L112" s="29">
        <f>K112^2</f>
        <v>1.1234220169301019E-2</v>
      </c>
      <c r="M112" s="7"/>
      <c r="N112" s="7"/>
      <c r="O112" s="7">
        <f>C112/$N$3</f>
        <v>-2.3543994798116334</v>
      </c>
      <c r="P112" s="7"/>
      <c r="Q112" s="7">
        <f>O112</f>
        <v>-2.3543994798116334</v>
      </c>
      <c r="R112" s="7">
        <f>RANK(Q112,$Q$4:$Q$126)</f>
        <v>121</v>
      </c>
      <c r="S112" s="7">
        <f>O112</f>
        <v>-2.3543994798116334</v>
      </c>
      <c r="T112" s="7">
        <f>RANK(S112,$S$4:$S$126)</f>
        <v>121</v>
      </c>
      <c r="U112">
        <v>109</v>
      </c>
      <c r="V112">
        <f>R112/(COUNT($U$4:$U$126)+1)-0.5</f>
        <v>0.47580645161290325</v>
      </c>
      <c r="W112">
        <f>SUM($V$4:V112)/U112</f>
        <v>9.9141757916543262E-3</v>
      </c>
      <c r="X112">
        <f>(U112/11)*W112^2</f>
        <v>9.7397328158480814E-4</v>
      </c>
      <c r="Z112">
        <f>T112/(COUNT($O$4:$O$126)+1)-0.5</f>
        <v>0.47580645161290325</v>
      </c>
      <c r="AA112">
        <f>SUM($Z$4:Z112)/U112</f>
        <v>1.0136134951168973E-2</v>
      </c>
      <c r="AB112">
        <f>(U112/11)*AA112^2</f>
        <v>1.0180722055059734E-3</v>
      </c>
    </row>
    <row r="113" spans="1:29" ht="15.75" x14ac:dyDescent="0.25">
      <c r="A113" s="4">
        <v>41675</v>
      </c>
      <c r="B113">
        <v>5.22</v>
      </c>
      <c r="C113">
        <f>(B113-B112)/B112</f>
        <v>2.7559055118110173E-2</v>
      </c>
      <c r="D113">
        <v>1.0701000000000001</v>
      </c>
      <c r="E113">
        <v>2.6675</v>
      </c>
      <c r="F113">
        <v>10.4946</v>
      </c>
      <c r="G113">
        <f>F113+E113</f>
        <v>13.162100000000001</v>
      </c>
      <c r="H113">
        <f>E113+D113*(G113-E113)</f>
        <v>13.897771460000001</v>
      </c>
      <c r="I113" s="15">
        <f>(((H113/100)+1)^(1/365)-1)</f>
        <v>3.5658717446440669E-4</v>
      </c>
      <c r="J113" s="15">
        <f>1+I113</f>
        <v>1.0003565871744644</v>
      </c>
      <c r="K113">
        <f>C113-I113</f>
        <v>2.7202467943645767E-2</v>
      </c>
      <c r="L113" s="29">
        <f>K113^2</f>
        <v>7.3997426222507554E-4</v>
      </c>
      <c r="M113" s="7"/>
      <c r="N113" s="7"/>
      <c r="O113" s="7">
        <f>C113/$N$3</f>
        <v>0.61424490365689233</v>
      </c>
      <c r="P113" s="7"/>
      <c r="Q113" s="7">
        <f>O113</f>
        <v>0.61424490365689233</v>
      </c>
      <c r="R113" s="7">
        <f>RANK(Q113,$Q$4:$Q$126)</f>
        <v>27</v>
      </c>
      <c r="S113" s="7">
        <f>O113</f>
        <v>0.61424490365689233</v>
      </c>
      <c r="T113" s="7">
        <f>RANK(S113,$S$4:$S$126)</f>
        <v>27</v>
      </c>
      <c r="U113">
        <v>110</v>
      </c>
      <c r="V113">
        <f>R113/(COUNT($U$4:$U$126)+1)-0.5</f>
        <v>-0.282258064516129</v>
      </c>
      <c r="W113">
        <f>SUM($V$4:V113)/U113</f>
        <v>7.2580645161290239E-3</v>
      </c>
      <c r="X113">
        <f>(U113/11)*W113^2</f>
        <v>5.2679500520291247E-4</v>
      </c>
      <c r="Z113">
        <f>T113/(COUNT($O$4:$O$126)+1)-0.5</f>
        <v>-0.282258064516129</v>
      </c>
      <c r="AA113">
        <f>SUM($Z$4:Z113)/U113</f>
        <v>7.4780058651026287E-3</v>
      </c>
      <c r="AB113">
        <f>(U113/11)*AA113^2</f>
        <v>5.5920571718509312E-4</v>
      </c>
    </row>
    <row r="114" spans="1:29" ht="15.75" x14ac:dyDescent="0.25">
      <c r="A114" s="4">
        <v>41676</v>
      </c>
      <c r="B114">
        <v>5.66</v>
      </c>
      <c r="C114">
        <f>(B114-B113)/B113</f>
        <v>8.4291187739463674E-2</v>
      </c>
      <c r="D114">
        <v>1.1002000000000001</v>
      </c>
      <c r="E114">
        <v>2.7002999999999999</v>
      </c>
      <c r="F114">
        <v>10.4114</v>
      </c>
      <c r="G114">
        <f>F114+E114</f>
        <v>13.111700000000001</v>
      </c>
      <c r="H114">
        <f>E114+D114*(G114-E114)</f>
        <v>14.154922280000001</v>
      </c>
      <c r="I114" s="15">
        <f>(((H114/100)+1)^(1/365)-1)</f>
        <v>3.6276799594658904E-4</v>
      </c>
      <c r="J114" s="15">
        <f>1+I114</f>
        <v>1.0003627679959466</v>
      </c>
      <c r="K114">
        <f>C114-I114</f>
        <v>8.3928419743517085E-2</v>
      </c>
      <c r="L114" s="29">
        <f>K114^2</f>
        <v>7.0439796406439881E-3</v>
      </c>
      <c r="M114" s="7"/>
      <c r="N114" s="7"/>
      <c r="O114" s="7">
        <f>C114/$N$3</f>
        <v>1.8787085504295156</v>
      </c>
      <c r="P114" s="7"/>
      <c r="Q114" s="7">
        <f>O114</f>
        <v>1.8787085504295156</v>
      </c>
      <c r="R114" s="7">
        <f>RANK(Q114,$Q$4:$Q$126)</f>
        <v>3</v>
      </c>
      <c r="S114" s="7">
        <f>O114</f>
        <v>1.8787085504295156</v>
      </c>
      <c r="T114" s="7">
        <f>RANK(S114,$S$4:$S$126)</f>
        <v>3</v>
      </c>
      <c r="U114">
        <v>111</v>
      </c>
      <c r="V114">
        <f>R114/(COUNT($U$4:$U$126)+1)-0.5</f>
        <v>-0.47580645161290325</v>
      </c>
      <c r="W114">
        <f>SUM($V$4:V114)/U114</f>
        <v>2.9061319383899943E-3</v>
      </c>
      <c r="X114">
        <f>(U114/11)*W114^2</f>
        <v>8.5223810509970263E-5</v>
      </c>
      <c r="Z114">
        <f>T114/(COUNT($O$4:$O$126)+1)-0.5</f>
        <v>-0.47580645161290325</v>
      </c>
      <c r="AA114">
        <f>SUM($Z$4:Z114)/U114</f>
        <v>3.1240918337692423E-3</v>
      </c>
      <c r="AB114">
        <f>(U114/11)*AA114^2</f>
        <v>9.8486766020584277E-5</v>
      </c>
    </row>
    <row r="115" spans="1:29" ht="15.75" x14ac:dyDescent="0.25">
      <c r="A115" s="4">
        <v>41677</v>
      </c>
      <c r="B115">
        <v>5.51</v>
      </c>
      <c r="C115">
        <f>(B115-B114)/B114</f>
        <v>-2.650176678445236E-2</v>
      </c>
      <c r="D115">
        <v>1.0831999999999999</v>
      </c>
      <c r="E115">
        <v>2.6829000000000001</v>
      </c>
      <c r="F115">
        <v>10.2941</v>
      </c>
      <c r="G115">
        <f>F115+E115</f>
        <v>12.977</v>
      </c>
      <c r="H115">
        <f>E115+D115*(G115-E115)</f>
        <v>13.83346912</v>
      </c>
      <c r="I115" s="15">
        <f>(((H115/100)+1)^(1/365)-1)</f>
        <v>3.5503944229842155E-4</v>
      </c>
      <c r="J115" s="15">
        <f>1+I115</f>
        <v>1.0003550394422984</v>
      </c>
      <c r="K115">
        <f>C115-I115</f>
        <v>-2.6856806226750782E-2</v>
      </c>
      <c r="L115" s="29">
        <f>K115^2</f>
        <v>7.2128804070123952E-4</v>
      </c>
      <c r="M115" s="7"/>
      <c r="N115" s="7"/>
      <c r="O115" s="7">
        <f>C115/$N$3</f>
        <v>-0.59067972815062353</v>
      </c>
      <c r="P115" s="7"/>
      <c r="Q115" s="7">
        <f>O115</f>
        <v>-0.59067972815062353</v>
      </c>
      <c r="R115" s="7">
        <f>RANK(Q115,$Q$4:$Q$126)</f>
        <v>89</v>
      </c>
      <c r="S115" s="7">
        <f>O115</f>
        <v>-0.59067972815062353</v>
      </c>
      <c r="T115" s="7">
        <f>RANK(S115,$S$4:$S$126)</f>
        <v>89</v>
      </c>
      <c r="U115">
        <v>112</v>
      </c>
      <c r="V115">
        <f>R115/(COUNT($U$4:$U$126)+1)-0.5</f>
        <v>0.217741935483871</v>
      </c>
      <c r="W115">
        <f>SUM($V$4:V115)/U115</f>
        <v>4.8243087557603608E-3</v>
      </c>
      <c r="X115">
        <f>(U115/11)*W115^2</f>
        <v>2.3697117788558917E-4</v>
      </c>
      <c r="Z115">
        <f>T115/(COUNT($O$4:$O$126)+1)-0.5</f>
        <v>0.217741935483871</v>
      </c>
      <c r="AA115">
        <f>SUM($Z$4:Z115)/U115</f>
        <v>5.0403225806451507E-3</v>
      </c>
      <c r="AB115">
        <f>(U115/11)*AA115^2</f>
        <v>2.5866758111815237E-4</v>
      </c>
    </row>
    <row r="116" spans="1:29" ht="15.75" x14ac:dyDescent="0.25">
      <c r="A116" s="4">
        <v>41680</v>
      </c>
      <c r="B116">
        <v>5.71</v>
      </c>
      <c r="C116">
        <f>(B116-B115)/B115</f>
        <v>3.6297640653357569E-2</v>
      </c>
      <c r="D116">
        <v>1.0823</v>
      </c>
      <c r="E116">
        <v>2.6673999999999998</v>
      </c>
      <c r="F116">
        <v>10.263999999999999</v>
      </c>
      <c r="G116">
        <f>F116+E116</f>
        <v>12.9314</v>
      </c>
      <c r="H116">
        <f>E116+D116*(G116-E116)</f>
        <v>13.776127200000001</v>
      </c>
      <c r="I116" s="15">
        <f>(((H116/100)+1)^(1/365)-1)</f>
        <v>3.536585091112876E-4</v>
      </c>
      <c r="J116" s="15">
        <f>1+I116</f>
        <v>1.0003536585091113</v>
      </c>
      <c r="K116">
        <f>C116-I116</f>
        <v>3.5943982144246281E-2</v>
      </c>
      <c r="L116" s="29">
        <f>K116^2</f>
        <v>1.2919698523858954E-3</v>
      </c>
      <c r="M116" s="7"/>
      <c r="N116" s="7"/>
      <c r="O116" s="7">
        <f>C116/$N$3</f>
        <v>0.80901325138113123</v>
      </c>
      <c r="P116" s="7"/>
      <c r="Q116" s="7">
        <f>O116</f>
        <v>0.80901325138113123</v>
      </c>
      <c r="R116" s="7">
        <f>RANK(Q116,$Q$4:$Q$126)</f>
        <v>20</v>
      </c>
      <c r="S116" s="7">
        <f>O116</f>
        <v>0.80901325138113123</v>
      </c>
      <c r="T116" s="7">
        <f>RANK(S116,$S$4:$S$126)</f>
        <v>20</v>
      </c>
      <c r="U116">
        <v>113</v>
      </c>
      <c r="V116">
        <f>R116/(COUNT($U$4:$U$126)+1)-0.5</f>
        <v>-0.33870967741935487</v>
      </c>
      <c r="W116">
        <f>SUM($V$4:V116)/U116</f>
        <v>1.7841849842991637E-3</v>
      </c>
      <c r="X116">
        <f>(U116/11)*W116^2</f>
        <v>3.270133768876751E-5</v>
      </c>
      <c r="Z116">
        <f>T116/(COUNT($O$4:$O$126)+1)-0.5</f>
        <v>-0.33870967741935487</v>
      </c>
      <c r="AA116">
        <f>SUM($Z$4:Z116)/U116</f>
        <v>1.9982871824150623E-3</v>
      </c>
      <c r="AB116">
        <f>(U116/11)*AA116^2</f>
        <v>4.1020557996789925E-5</v>
      </c>
    </row>
    <row r="117" spans="1:29" ht="15.75" x14ac:dyDescent="0.25">
      <c r="A117" s="4">
        <v>41681</v>
      </c>
      <c r="B117">
        <v>5.99</v>
      </c>
      <c r="C117">
        <f>(B117-B116)/B116</f>
        <v>4.9036777583187433E-2</v>
      </c>
      <c r="D117">
        <v>1.0995999999999999</v>
      </c>
      <c r="E117">
        <v>2.7250000000000001</v>
      </c>
      <c r="F117">
        <v>10.2082</v>
      </c>
      <c r="G117">
        <f>F117+E117</f>
        <v>12.933199999999999</v>
      </c>
      <c r="H117">
        <f>E117+D117*(G117-E117)</f>
        <v>13.949936719999998</v>
      </c>
      <c r="I117" s="15">
        <f>(((H117/100)+1)^(1/365)-1)</f>
        <v>3.5784213179335111E-4</v>
      </c>
      <c r="J117" s="15">
        <f>1+I117</f>
        <v>1.0003578421317934</v>
      </c>
      <c r="K117">
        <f>C117-I117</f>
        <v>4.8678935451394081E-2</v>
      </c>
      <c r="L117" s="29">
        <f>K117^2</f>
        <v>2.3696387566809916E-3</v>
      </c>
      <c r="M117" s="7"/>
      <c r="N117" s="7"/>
      <c r="O117" s="7">
        <f>C117/$N$3</f>
        <v>1.0929471490637557</v>
      </c>
      <c r="P117" s="7"/>
      <c r="Q117" s="7">
        <f>O117</f>
        <v>1.0929471490637557</v>
      </c>
      <c r="R117" s="7">
        <f>RANK(Q117,$Q$4:$Q$126)</f>
        <v>11</v>
      </c>
      <c r="S117" s="7">
        <f>O117</f>
        <v>1.0929471490637557</v>
      </c>
      <c r="T117" s="7">
        <f>RANK(S117,$S$4:$S$126)</f>
        <v>12</v>
      </c>
      <c r="U117">
        <v>114</v>
      </c>
      <c r="V117">
        <f>R117/(COUNT($U$4:$U$126)+1)-0.5</f>
        <v>-0.41129032258064513</v>
      </c>
      <c r="W117">
        <f>SUM($V$4:V117)/U117</f>
        <v>-1.8392756083757862E-3</v>
      </c>
      <c r="X117">
        <f>(U117/11)*W117^2</f>
        <v>3.5059505731503412E-5</v>
      </c>
      <c r="Z117">
        <f>T117/(COUNT($O$4:$O$126)+1)-0.5</f>
        <v>-0.40322580645161288</v>
      </c>
      <c r="AA117">
        <f>SUM($Z$4:Z117)/U117</f>
        <v>-1.5563101301641303E-3</v>
      </c>
      <c r="AB117">
        <f>(U117/11)*AA117^2</f>
        <v>2.5101776292970009E-5</v>
      </c>
    </row>
    <row r="118" spans="1:29" ht="15.75" x14ac:dyDescent="0.25">
      <c r="A118" s="4">
        <v>41682</v>
      </c>
      <c r="B118">
        <v>5.96</v>
      </c>
      <c r="C118">
        <f>(B118-B117)/B117</f>
        <v>-5.0083472454090566E-3</v>
      </c>
      <c r="D118">
        <v>1.0995999999999999</v>
      </c>
      <c r="E118">
        <v>2.7608000000000001</v>
      </c>
      <c r="F118">
        <v>10.198499999999999</v>
      </c>
      <c r="G118">
        <f>F118+E118</f>
        <v>12.959299999999999</v>
      </c>
      <c r="H118">
        <f>E118+D118*(G118-E118)</f>
        <v>13.975070599999999</v>
      </c>
      <c r="I118" s="15">
        <f>(((H118/100)+1)^(1/365)-1)</f>
        <v>3.5844658154715603E-4</v>
      </c>
      <c r="J118" s="15">
        <f>1+I118</f>
        <v>1.0003584465815472</v>
      </c>
      <c r="K118">
        <f>C118-I118</f>
        <v>-5.3667938269562126E-3</v>
      </c>
      <c r="L118" s="29">
        <f>K118^2</f>
        <v>2.880247598105531E-5</v>
      </c>
      <c r="M118" s="7"/>
      <c r="N118" s="7"/>
      <c r="O118" s="7">
        <f>C118/$N$3</f>
        <v>-0.11162762141344071</v>
      </c>
      <c r="P118" s="7"/>
      <c r="Q118" s="7">
        <f>O118</f>
        <v>-0.11162762141344071</v>
      </c>
      <c r="R118" s="7">
        <f>RANK(Q118,$Q$4:$Q$126)</f>
        <v>65</v>
      </c>
      <c r="S118" s="7">
        <f>O118</f>
        <v>-0.11162762141344071</v>
      </c>
      <c r="T118" s="7">
        <f>RANK(S118,$S$4:$S$126)</f>
        <v>65</v>
      </c>
      <c r="U118">
        <v>115</v>
      </c>
      <c r="V118">
        <f>R118/(COUNT($U$4:$U$126)+1)-0.5</f>
        <v>2.4193548387096753E-2</v>
      </c>
      <c r="W118">
        <f>SUM($V$4:V118)/U118</f>
        <v>-1.6129032258064599E-3</v>
      </c>
      <c r="X118">
        <f>(U118/11)*W118^2</f>
        <v>2.7197048528994697E-5</v>
      </c>
      <c r="Z118">
        <f>T118/(COUNT($O$4:$O$126)+1)-0.5</f>
        <v>2.4193548387096753E-2</v>
      </c>
      <c r="AA118">
        <f>SUM($Z$4:Z118)/U118</f>
        <v>-1.3323983169705575E-3</v>
      </c>
      <c r="AB118">
        <f>(U118/11)*AA118^2</f>
        <v>1.8559800602962458E-5</v>
      </c>
    </row>
    <row r="119" spans="1:29" ht="15.75" x14ac:dyDescent="0.25">
      <c r="A119" s="4">
        <v>41683</v>
      </c>
      <c r="B119">
        <v>5.99</v>
      </c>
      <c r="C119">
        <f>(B119-B118)/B118</f>
        <v>5.0335570469799079E-3</v>
      </c>
      <c r="D119">
        <v>1.1001000000000001</v>
      </c>
      <c r="E119">
        <v>2.7320000000000002</v>
      </c>
      <c r="F119">
        <v>10.163500000000001</v>
      </c>
      <c r="G119">
        <f>F119+E119</f>
        <v>12.895500000000002</v>
      </c>
      <c r="H119">
        <f>E119+D119*(G119-E119)</f>
        <v>13.912866350000005</v>
      </c>
      <c r="I119" s="15">
        <f>(((H119/100)+1)^(1/365)-1)</f>
        <v>3.5695037627037074E-4</v>
      </c>
      <c r="J119" s="15">
        <f>1+I119</f>
        <v>1.0003569503762704</v>
      </c>
      <c r="K119">
        <f>C119-I119</f>
        <v>4.6766066707095372E-3</v>
      </c>
      <c r="L119" s="29">
        <f>K119^2</f>
        <v>2.1870649952524942E-5</v>
      </c>
      <c r="M119" s="7"/>
      <c r="N119" s="7"/>
      <c r="O119" s="7">
        <f>C119/$N$3</f>
        <v>0.11218950541384394</v>
      </c>
      <c r="P119" s="7"/>
      <c r="Q119" s="7">
        <f>O119</f>
        <v>0.11218950541384394</v>
      </c>
      <c r="R119" s="7">
        <f>RANK(Q119,$Q$4:$Q$126)</f>
        <v>50</v>
      </c>
      <c r="S119" s="7">
        <f>O119</f>
        <v>0.11218950541384394</v>
      </c>
      <c r="T119" s="7">
        <f>RANK(S119,$S$4:$S$126)</f>
        <v>50</v>
      </c>
      <c r="U119">
        <v>116</v>
      </c>
      <c r="V119">
        <f>R119/(COUNT($U$4:$U$126)+1)-0.5</f>
        <v>-9.6774193548387122E-2</v>
      </c>
      <c r="W119">
        <f>SUM($V$4:V119)/U119</f>
        <v>-2.4332591768631896E-3</v>
      </c>
      <c r="X119">
        <f>(U119/11)*W119^2</f>
        <v>6.2437002338865049E-5</v>
      </c>
      <c r="Z119">
        <f>T119/(COUNT($O$4:$O$126)+1)-0.5</f>
        <v>-9.6774193548387122E-2</v>
      </c>
      <c r="AA119">
        <f>SUM($Z$4:Z119)/U119</f>
        <v>-2.1551724137931138E-3</v>
      </c>
      <c r="AB119">
        <f>(U119/11)*AA119^2</f>
        <v>4.8981191222570999E-5</v>
      </c>
    </row>
    <row r="120" spans="1:29" ht="15.75" x14ac:dyDescent="0.25">
      <c r="A120" s="4">
        <v>41684</v>
      </c>
      <c r="B120">
        <v>6.14</v>
      </c>
      <c r="C120">
        <f>(B120-B119)/B119</f>
        <v>2.5041736227044985E-2</v>
      </c>
      <c r="D120">
        <v>1.1041000000000001</v>
      </c>
      <c r="E120">
        <v>2.7427999999999999</v>
      </c>
      <c r="F120">
        <v>10.133800000000001</v>
      </c>
      <c r="G120">
        <f>F120+E120</f>
        <v>12.8766</v>
      </c>
      <c r="H120">
        <f>E120+D120*(G120-E120)</f>
        <v>13.931528580000002</v>
      </c>
      <c r="I120" s="15">
        <f>(((H120/100)+1)^(1/365)-1)</f>
        <v>3.5739934636280779E-4</v>
      </c>
      <c r="J120" s="15">
        <f>1+I120</f>
        <v>1.0003573993463628</v>
      </c>
      <c r="K120">
        <f>C120-I120</f>
        <v>2.4684336880682178E-2</v>
      </c>
      <c r="L120" s="29">
        <f>K120^2</f>
        <v>6.0931648723900635E-4</v>
      </c>
      <c r="M120" s="7"/>
      <c r="N120" s="7"/>
      <c r="O120" s="7">
        <f>C120/$N$3</f>
        <v>0.55813810706719691</v>
      </c>
      <c r="P120" s="7"/>
      <c r="Q120" s="7">
        <f>O120</f>
        <v>0.55813810706719691</v>
      </c>
      <c r="R120" s="7">
        <f>RANK(Q120,$Q$4:$Q$126)</f>
        <v>31</v>
      </c>
      <c r="S120" s="7">
        <f>O120</f>
        <v>0.55813810706719691</v>
      </c>
      <c r="T120" s="7">
        <f>RANK(S120,$S$4:$S$126)</f>
        <v>31</v>
      </c>
      <c r="U120">
        <v>117</v>
      </c>
      <c r="V120">
        <f>R120/(COUNT($U$4:$U$126)+1)-0.5</f>
        <v>-0.25</v>
      </c>
      <c r="W120">
        <f>SUM($V$4:V120)/U120</f>
        <v>-4.5492142266335897E-3</v>
      </c>
      <c r="X120">
        <f>(U120/11)*W120^2</f>
        <v>2.2012326903065799E-4</v>
      </c>
      <c r="Z120">
        <f>T120/(COUNT($O$4:$O$126)+1)-0.5</f>
        <v>-0.25</v>
      </c>
      <c r="AA120">
        <f>SUM($Z$4:Z120)/U120</f>
        <v>-4.2735042735042843E-3</v>
      </c>
      <c r="AB120">
        <f>(U120/11)*AA120^2</f>
        <v>1.9425019425019523E-4</v>
      </c>
    </row>
    <row r="121" spans="1:29" ht="15.75" x14ac:dyDescent="0.25">
      <c r="A121" s="4">
        <v>41688</v>
      </c>
      <c r="B121">
        <v>6.11</v>
      </c>
      <c r="C121">
        <f>(B121-B120)/B120</f>
        <v>-4.8859934853419159E-3</v>
      </c>
      <c r="D121">
        <v>1.1097999999999999</v>
      </c>
      <c r="E121">
        <v>2.7069000000000001</v>
      </c>
      <c r="F121">
        <v>10.1432</v>
      </c>
      <c r="G121">
        <f>F121+E121</f>
        <v>12.850100000000001</v>
      </c>
      <c r="H121">
        <f>E121+D121*(G121-E121)</f>
        <v>13.963823359999999</v>
      </c>
      <c r="I121" s="15">
        <f>(((H121/100)+1)^(1/365)-1)</f>
        <v>3.5817611083643897E-4</v>
      </c>
      <c r="J121" s="15">
        <f>1+I121</f>
        <v>1.0003581761108364</v>
      </c>
      <c r="K121">
        <f>C121-I121</f>
        <v>-5.2441695961783549E-3</v>
      </c>
      <c r="L121" s="29">
        <f>K121^2</f>
        <v>2.750131475348145E-5</v>
      </c>
      <c r="M121" s="7"/>
      <c r="N121" s="7"/>
      <c r="O121" s="7">
        <f>C121/$N$3</f>
        <v>-0.10890056225838601</v>
      </c>
      <c r="P121" s="7"/>
      <c r="Q121" s="7">
        <f>O121</f>
        <v>-0.10890056225838601</v>
      </c>
      <c r="R121" s="7">
        <f>RANK(Q121,$Q$4:$Q$126)</f>
        <v>64</v>
      </c>
      <c r="S121" s="7">
        <f>O121</f>
        <v>-0.10890056225838601</v>
      </c>
      <c r="T121" s="7">
        <f>RANK(S121,$S$4:$S$126)</f>
        <v>64</v>
      </c>
      <c r="U121">
        <v>118</v>
      </c>
      <c r="V121">
        <f>R121/(COUNT($U$4:$U$126)+1)-0.5</f>
        <v>1.6129032258064502E-2</v>
      </c>
      <c r="W121">
        <f>SUM($V$4:V121)/U121</f>
        <v>-4.373974849644623E-3</v>
      </c>
      <c r="X121">
        <f>(U121/11)*W121^2</f>
        <v>2.0523049147892699E-4</v>
      </c>
      <c r="Z121">
        <f>T121/(COUNT($O$4:$O$126)+1)-0.5</f>
        <v>1.6129032258064502E-2</v>
      </c>
      <c r="AA121">
        <f>SUM($Z$4:Z121)/U121</f>
        <v>-4.1006014215418368E-3</v>
      </c>
      <c r="AB121">
        <f>(U121/11)*AA121^2</f>
        <v>1.8037836165140091E-4</v>
      </c>
    </row>
    <row r="122" spans="1:29" ht="15.75" x14ac:dyDescent="0.25">
      <c r="A122" s="4">
        <v>41689</v>
      </c>
      <c r="B122">
        <v>6</v>
      </c>
      <c r="C122">
        <f>(B122-B121)/B121</f>
        <v>-1.8003273322422311E-2</v>
      </c>
      <c r="D122">
        <v>1.1114999999999999</v>
      </c>
      <c r="E122">
        <v>2.7391999999999999</v>
      </c>
      <c r="F122">
        <v>10.170500000000001</v>
      </c>
      <c r="G122">
        <f>F122+E122</f>
        <v>12.909700000000001</v>
      </c>
      <c r="H122">
        <f>E122+D122*(G122-E122)</f>
        <v>14.043710750000001</v>
      </c>
      <c r="I122" s="15">
        <f>(((H122/100)+1)^(1/365)-1)</f>
        <v>3.6009664539671249E-4</v>
      </c>
      <c r="J122" s="15">
        <f>1+I122</f>
        <v>1.0003600966453967</v>
      </c>
      <c r="K122">
        <f>C122-I122</f>
        <v>-1.8363369967819024E-2</v>
      </c>
      <c r="L122" s="29">
        <f>K122^2</f>
        <v>3.3721335657499766E-4</v>
      </c>
      <c r="M122" s="7"/>
      <c r="N122" s="7"/>
      <c r="O122" s="7">
        <f>C122/$N$3</f>
        <v>-0.40126262820139491</v>
      </c>
      <c r="P122" s="7"/>
      <c r="Q122" s="7">
        <f>O122</f>
        <v>-0.40126262820139491</v>
      </c>
      <c r="R122" s="7">
        <f>RANK(Q122,$Q$4:$Q$126)</f>
        <v>81</v>
      </c>
      <c r="S122" s="7">
        <f>O122</f>
        <v>-0.40126262820139491</v>
      </c>
      <c r="T122" s="7">
        <f>RANK(S122,$S$4:$S$126)</f>
        <v>81</v>
      </c>
      <c r="U122">
        <v>119</v>
      </c>
      <c r="V122">
        <f>R122/(COUNT($U$4:$U$126)+1)-0.5</f>
        <v>0.15322580645161288</v>
      </c>
      <c r="W122">
        <f>SUM($V$4:V122)/U122</f>
        <v>-3.0496069395500218E-3</v>
      </c>
      <c r="X122">
        <f>(U122/11)*W122^2</f>
        <v>1.0061019961858604E-4</v>
      </c>
      <c r="Z122">
        <f>T122/(COUNT($O$4:$O$126)+1)-0.5</f>
        <v>0.15322580645161288</v>
      </c>
      <c r="AA122">
        <f>SUM($Z$4:Z122)/U122</f>
        <v>-2.7785307671455784E-3</v>
      </c>
      <c r="AB122">
        <f>(U122/11)*AA122^2</f>
        <v>8.3518886695725181E-5</v>
      </c>
    </row>
    <row r="123" spans="1:29" ht="15.75" x14ac:dyDescent="0.25">
      <c r="A123" s="4">
        <v>41690</v>
      </c>
      <c r="B123">
        <v>5.65</v>
      </c>
      <c r="C123">
        <f>(B123-B122)/B122</f>
        <v>-5.8333333333333272E-2</v>
      </c>
      <c r="D123">
        <v>1.1003000000000001</v>
      </c>
      <c r="E123">
        <v>2.7509000000000001</v>
      </c>
      <c r="F123">
        <v>10.141999999999999</v>
      </c>
      <c r="G123">
        <f>F123+E123</f>
        <v>12.892899999999999</v>
      </c>
      <c r="H123">
        <f>E123+D123*(G123-E123)</f>
        <v>13.9101426</v>
      </c>
      <c r="I123" s="15">
        <f>(((H123/100)+1)^(1/365)-1)</f>
        <v>3.5688484301066303E-4</v>
      </c>
      <c r="J123" s="15">
        <f>1+I123</f>
        <v>1.0003568848430107</v>
      </c>
      <c r="K123">
        <f>C123-I123</f>
        <v>-5.8690218176343935E-2</v>
      </c>
      <c r="L123" s="29">
        <f>K123^2</f>
        <v>3.4445417095868521E-3</v>
      </c>
      <c r="M123" s="7"/>
      <c r="N123" s="7"/>
      <c r="O123" s="7">
        <f>C123/$N$3</f>
        <v>-1.3001517127404236</v>
      </c>
      <c r="P123" s="7"/>
      <c r="Q123" s="7">
        <f>O123</f>
        <v>-1.3001517127404236</v>
      </c>
      <c r="R123" s="7">
        <f>RANK(Q123,$Q$4:$Q$126)</f>
        <v>110</v>
      </c>
      <c r="S123" s="7">
        <f>O123</f>
        <v>-1.3001517127404236</v>
      </c>
      <c r="T123" s="7">
        <f>RANK(S123,$S$4:$S$126)</f>
        <v>110</v>
      </c>
      <c r="U123">
        <v>120</v>
      </c>
      <c r="V123">
        <f>R123/(COUNT($U$4:$U$126)+1)-0.5</f>
        <v>0.38709677419354838</v>
      </c>
      <c r="W123">
        <f>SUM($V$4:V123)/U123</f>
        <v>2.0161290322579794E-4</v>
      </c>
      <c r="X123">
        <f>(U123/11)*W123^2</f>
        <v>4.4343013905965412E-7</v>
      </c>
      <c r="Z123">
        <f>T123/(COUNT($O$4:$O$126)+1)-0.5</f>
        <v>0.38709677419354838</v>
      </c>
      <c r="AA123">
        <f>SUM($Z$4:Z123)/U123</f>
        <v>4.7043010752687112E-4</v>
      </c>
      <c r="AB123">
        <f>(U123/11)*AA123^2</f>
        <v>2.4142307571026563E-6</v>
      </c>
    </row>
    <row r="124" spans="1:29" ht="15.75" x14ac:dyDescent="0.25">
      <c r="A124" s="4">
        <v>41691</v>
      </c>
      <c r="B124">
        <v>5.64</v>
      </c>
      <c r="C124">
        <f>(B124-B123)/B123</f>
        <v>-1.7699115044248982E-3</v>
      </c>
      <c r="D124">
        <v>1.1000000000000001</v>
      </c>
      <c r="E124">
        <v>2.7309999999999999</v>
      </c>
      <c r="F124">
        <v>10.173400000000001</v>
      </c>
      <c r="G124">
        <f>F124+E124</f>
        <v>12.904400000000001</v>
      </c>
      <c r="H124">
        <f>E124+D124*(G124-E124)</f>
        <v>13.921740000000002</v>
      </c>
      <c r="I124" s="15">
        <f>(((H124/100)+1)^(1/365)-1)</f>
        <v>3.5716386491313479E-4</v>
      </c>
      <c r="J124" s="15">
        <f>1+I124</f>
        <v>1.0003571638649131</v>
      </c>
      <c r="K124">
        <f>C124-I124</f>
        <v>-2.1270753693380332E-3</v>
      </c>
      <c r="L124" s="29">
        <f>K124^2</f>
        <v>4.5244496268445305E-6</v>
      </c>
      <c r="M124" s="7"/>
      <c r="N124" s="7"/>
      <c r="O124" s="7">
        <f>C124/$N$3</f>
        <v>-3.944834526646309E-2</v>
      </c>
      <c r="P124" s="7"/>
      <c r="Q124" s="7">
        <f>O124</f>
        <v>-3.944834526646309E-2</v>
      </c>
      <c r="R124" s="7">
        <f>RANK(Q124,$Q$4:$Q$126)</f>
        <v>59</v>
      </c>
      <c r="S124" s="7">
        <f>O124</f>
        <v>-3.944834526646309E-2</v>
      </c>
      <c r="T124" s="7">
        <f>RANK(S124,$S$4:$S$126)</f>
        <v>59</v>
      </c>
      <c r="U124">
        <v>121</v>
      </c>
      <c r="V124">
        <f>R124/(COUNT($U$4:$U$126)+1)-0.5</f>
        <v>-2.4193548387096753E-2</v>
      </c>
      <c r="W124">
        <f>SUM($V$4:V124)/U124</f>
        <v>-8.25785720795571E-18</v>
      </c>
      <c r="X124">
        <f>(U124/11)*W124^2</f>
        <v>7.5011426233684686E-34</v>
      </c>
      <c r="Z124">
        <f>T124/(COUNT($O$4:$O$126)+1)-0.5</f>
        <v>-2.4193548387096753E-2</v>
      </c>
      <c r="AA124">
        <f>SUM($Z$4:Z124)/U124</f>
        <v>2.6659557451345277E-4</v>
      </c>
      <c r="AB124">
        <f>(U124/11)*AA124^2</f>
        <v>7.8180520385173737E-7</v>
      </c>
    </row>
    <row r="125" spans="1:29" s="27" customFormat="1" ht="16.5" thickBot="1" x14ac:dyDescent="0.3">
      <c r="A125" s="26">
        <v>41694</v>
      </c>
      <c r="B125" s="27">
        <v>5.23</v>
      </c>
      <c r="C125" s="27">
        <f>(B125-B124)/B124</f>
        <v>-7.2695035460992777E-2</v>
      </c>
      <c r="D125">
        <v>1.0869</v>
      </c>
      <c r="E125" s="27">
        <v>2.7382</v>
      </c>
      <c r="F125" s="27">
        <v>10.1236</v>
      </c>
      <c r="G125">
        <f>F125+E125</f>
        <v>12.861799999999999</v>
      </c>
      <c r="H125">
        <f>E125+D125*(G125-E125)</f>
        <v>13.741540839999999</v>
      </c>
      <c r="I125" s="15">
        <f>(((H125/100)+1)^(1/365)-1)</f>
        <v>3.528252496598494E-4</v>
      </c>
      <c r="J125" s="30">
        <f>1+I125</f>
        <v>1.0003528252496598</v>
      </c>
      <c r="K125" s="27">
        <f>C125-I125</f>
        <v>-7.3047860710652626E-2</v>
      </c>
      <c r="L125" s="31">
        <f>K125^2</f>
        <v>5.3359899544029076E-3</v>
      </c>
      <c r="O125" s="27">
        <f>C125/$N$3</f>
        <v>-1.6202498547828976</v>
      </c>
      <c r="Q125" s="7">
        <f>O125</f>
        <v>-1.6202498547828976</v>
      </c>
      <c r="R125" s="7">
        <f>RANK(Q125,$Q$4:$Q$126)</f>
        <v>112</v>
      </c>
      <c r="S125" s="7">
        <f>O125</f>
        <v>-1.6202498547828976</v>
      </c>
      <c r="T125" s="7">
        <f>RANK(S125,$S$4:$S$126)</f>
        <v>112</v>
      </c>
      <c r="U125">
        <v>122</v>
      </c>
      <c r="V125">
        <f>R125/(COUNT($U$4:$U$126)+1)-0.5</f>
        <v>0.40322580645161288</v>
      </c>
      <c r="W125">
        <f>SUM($V$4:V125)/U125</f>
        <v>3.3051295610787858E-3</v>
      </c>
      <c r="X125">
        <f>(U125/11)*W125^2</f>
        <v>1.2115577569936869E-4</v>
      </c>
      <c r="Z125">
        <f>T125/(COUNT($O$4:$O$126)+1)-0.5</f>
        <v>0.40322580645161288</v>
      </c>
      <c r="AA125">
        <f>SUM($Z$4:Z125)/U125</f>
        <v>3.5695399259650872E-3</v>
      </c>
      <c r="AB125">
        <f>(U125/11)*AA125^2</f>
        <v>1.4131609677574351E-4</v>
      </c>
    </row>
    <row r="126" spans="1:29" ht="16.5" thickBot="1" x14ac:dyDescent="0.3">
      <c r="A126" s="4">
        <v>41695</v>
      </c>
      <c r="B126">
        <v>5.63</v>
      </c>
      <c r="C126">
        <f>(B126-B125)/B125</f>
        <v>7.6481835564053427E-2</v>
      </c>
      <c r="D126">
        <v>1.0817000000000001</v>
      </c>
      <c r="E126">
        <v>2.7023000000000001</v>
      </c>
      <c r="F126">
        <v>10.1404</v>
      </c>
      <c r="G126">
        <f>F126+E126</f>
        <v>12.842700000000001</v>
      </c>
      <c r="H126">
        <f>E126+D126*(G126-E126)</f>
        <v>13.671170679999999</v>
      </c>
      <c r="I126" s="15">
        <f>(((H126/100)+1)^(1/365)-1)</f>
        <v>3.5112910151413601E-4</v>
      </c>
      <c r="J126" s="15">
        <f>1+I126</f>
        <v>1.0003511291015141</v>
      </c>
      <c r="K126">
        <f>C126-I126</f>
        <v>7.6130706462539291E-2</v>
      </c>
      <c r="L126" s="29">
        <f>K126^2</f>
        <v>5.795884466485322E-3</v>
      </c>
      <c r="M126" s="7"/>
      <c r="N126" s="7"/>
      <c r="O126" s="7">
        <f>C126/$N$3</f>
        <v>1.704651248608039</v>
      </c>
      <c r="P126" s="33" t="s">
        <v>67</v>
      </c>
      <c r="Q126" s="11">
        <f>'[1]CAPM Adj Return'!$H$19</f>
        <v>1.0186013428872234</v>
      </c>
      <c r="R126" s="7">
        <f>RANK(Q126,$Q$4:$Q$126)</f>
        <v>12</v>
      </c>
      <c r="S126" s="11">
        <f>'[1]CAPM Adj Return'!$H$20</f>
        <v>1.2753442779594439</v>
      </c>
      <c r="T126" s="7">
        <f>RANK(S126,$S$4:$S$126)</f>
        <v>8</v>
      </c>
      <c r="U126">
        <v>123</v>
      </c>
      <c r="V126">
        <f>R126/(COUNT($U$4:$U$126)+1)-0.5</f>
        <v>-0.40322580645161288</v>
      </c>
      <c r="W126">
        <f>SUM($V$4:V126)/U126</f>
        <v>-8.1235831070133401E-18</v>
      </c>
      <c r="X126">
        <f>(U126/11)*W126^2</f>
        <v>7.3791728246145074E-34</v>
      </c>
      <c r="Y126" s="7" t="s">
        <v>74</v>
      </c>
      <c r="Z126">
        <f>T126/(COUNT($O$4:$O$126)+1)-0.5</f>
        <v>-0.43548387096774194</v>
      </c>
      <c r="AA126">
        <f>SUM($Z$4:Z126)/U126</f>
        <v>-1.0380133970072601E-17</v>
      </c>
      <c r="AB126">
        <f>(U126/11)*AA126^2</f>
        <v>1.2048093901916897E-33</v>
      </c>
      <c r="AC126" t="s">
        <v>74</v>
      </c>
    </row>
    <row r="127" spans="1:29" ht="15.75" x14ac:dyDescent="0.25">
      <c r="A127" s="4">
        <v>41696</v>
      </c>
      <c r="B127">
        <v>5.96</v>
      </c>
      <c r="C127">
        <f>(B127-B126)/B126</f>
        <v>5.8614564831261116E-2</v>
      </c>
      <c r="D127">
        <v>1.0804</v>
      </c>
      <c r="E127">
        <v>2.6654999999999998</v>
      </c>
      <c r="F127">
        <v>10.1265</v>
      </c>
      <c r="G127">
        <f>F127+E127</f>
        <v>12.792</v>
      </c>
      <c r="H127">
        <f>E127+D127*(G127-E127)</f>
        <v>13.6061706</v>
      </c>
      <c r="I127" s="15">
        <f>(((H127/100)+1)^(1/365)-1)</f>
        <v>3.4956145904585512E-4</v>
      </c>
      <c r="J127" s="15">
        <f>1+I127</f>
        <v>1.0003495614590459</v>
      </c>
      <c r="K127">
        <f>C127-I127</f>
        <v>5.8265003372215261E-2</v>
      </c>
      <c r="L127" s="29">
        <f>K127^2</f>
        <v>3.3948106179642556E-3</v>
      </c>
      <c r="M127" s="7"/>
      <c r="N127" s="7"/>
      <c r="O127" s="7">
        <f>C127/$N$3</f>
        <v>1.3064198889754084</v>
      </c>
      <c r="P127" s="7"/>
      <c r="Q127" s="7"/>
      <c r="R127" s="7"/>
      <c r="S127" s="7"/>
      <c r="T127" s="7"/>
      <c r="X127">
        <f>SUM(X4:X126)</f>
        <v>0.38109130578964112</v>
      </c>
      <c r="Y127">
        <f>SQRT(X127/U126)</f>
        <v>5.5662404719009163E-2</v>
      </c>
      <c r="AB127">
        <f>SUM(AB4:AB126)</f>
        <v>0.37995214585570874</v>
      </c>
      <c r="AC127">
        <f>SQRT(AB127/U126)</f>
        <v>5.5579149293824875E-2</v>
      </c>
    </row>
    <row r="128" spans="1:29" ht="15.75" x14ac:dyDescent="0.25">
      <c r="A128" s="4">
        <v>41697</v>
      </c>
      <c r="B128">
        <v>7.47</v>
      </c>
      <c r="C128">
        <f>(B128-B127)/B127</f>
        <v>0.25335570469798652</v>
      </c>
      <c r="D128">
        <v>1.1169</v>
      </c>
      <c r="E128">
        <v>2.6387</v>
      </c>
      <c r="F128">
        <v>10.095599999999999</v>
      </c>
      <c r="G128">
        <f>F128+E128</f>
        <v>12.734299999999999</v>
      </c>
      <c r="H128">
        <f>E128+D128*(G128-E128)</f>
        <v>13.914475639999999</v>
      </c>
      <c r="I128" s="15">
        <f>(((H128/100)+1)^(1/365)-1)</f>
        <v>3.5698909495573972E-4</v>
      </c>
      <c r="J128" s="15">
        <f>1+I128</f>
        <v>1.0003569890949557</v>
      </c>
      <c r="K128">
        <f>C128-I128</f>
        <v>0.25299871560303078</v>
      </c>
      <c r="L128" s="29">
        <f>K128^2</f>
        <v>6.4008350096783254E-2</v>
      </c>
      <c r="M128" s="7"/>
      <c r="N128" s="7"/>
      <c r="O128" s="7">
        <f>C128/$N$3</f>
        <v>5.6468717724967634</v>
      </c>
      <c r="P128" s="7"/>
      <c r="Q128" s="7"/>
      <c r="R128" s="7"/>
      <c r="S128" s="7"/>
      <c r="T128" s="7"/>
    </row>
    <row r="129" spans="1:27" ht="15.75" x14ac:dyDescent="0.25">
      <c r="A129" s="4">
        <v>41698</v>
      </c>
      <c r="B129">
        <v>7.28</v>
      </c>
      <c r="C129">
        <f>(B129-B128)/B128</f>
        <v>-2.5435073627844647E-2</v>
      </c>
      <c r="D129">
        <v>1.1088</v>
      </c>
      <c r="E129">
        <v>2.6475999999999997</v>
      </c>
      <c r="F129">
        <v>10.068899999999999</v>
      </c>
      <c r="G129">
        <f>F129+E129</f>
        <v>12.7165</v>
      </c>
      <c r="H129">
        <f>E129+D129*(G129-E129)</f>
        <v>13.811996319999999</v>
      </c>
      <c r="I129" s="15">
        <f>(((H129/100)+1)^(1/365)-1)</f>
        <v>3.5452240620692521E-4</v>
      </c>
      <c r="J129" s="15">
        <f>1+I129</f>
        <v>1.0003545224062069</v>
      </c>
      <c r="K129">
        <f>C129-I129</f>
        <v>-2.5789596034051572E-2</v>
      </c>
      <c r="L129" s="29">
        <f>K129^2</f>
        <v>6.6510326359956861E-4</v>
      </c>
      <c r="M129" s="7"/>
      <c r="N129" s="7"/>
      <c r="O129" s="7">
        <f>C129/$N$3</f>
        <v>-0.56690493498721772</v>
      </c>
      <c r="P129" s="7"/>
      <c r="Q129" s="7"/>
      <c r="R129" s="7"/>
      <c r="S129" s="7"/>
      <c r="T129" s="7"/>
      <c r="V129" s="7" t="s">
        <v>71</v>
      </c>
      <c r="W129">
        <f>W126</f>
        <v>-8.1235831070133401E-18</v>
      </c>
      <c r="Z129" s="7" t="s">
        <v>71</v>
      </c>
      <c r="AA129">
        <f>AA126</f>
        <v>-1.0380133970072601E-17</v>
      </c>
    </row>
    <row r="130" spans="1:27" ht="15.75" x14ac:dyDescent="0.25">
      <c r="A130" s="4">
        <v>41701</v>
      </c>
      <c r="B130">
        <v>7.96</v>
      </c>
      <c r="C130">
        <f>(B130-B129)/B129</f>
        <v>9.3406593406593366E-2</v>
      </c>
      <c r="D130">
        <v>1.0849</v>
      </c>
      <c r="E130">
        <v>2.6012</v>
      </c>
      <c r="F130">
        <v>10.088200000000001</v>
      </c>
      <c r="G130">
        <f>F130+E130</f>
        <v>12.689400000000001</v>
      </c>
      <c r="H130">
        <f>E130+D130*(G130-E130)</f>
        <v>13.54588818</v>
      </c>
      <c r="I130" s="15">
        <f>(((H130/100)+1)^(1/365)-1)</f>
        <v>3.4810679530772326E-4</v>
      </c>
      <c r="J130" s="15">
        <f>1+I130</f>
        <v>1.0003481067953077</v>
      </c>
      <c r="K130">
        <f>C130-I130</f>
        <v>9.3058486611285643E-2</v>
      </c>
      <c r="L130" s="29">
        <f>K130^2</f>
        <v>8.6598819303828293E-3</v>
      </c>
      <c r="M130" s="7"/>
      <c r="N130" s="7"/>
      <c r="O130" s="7">
        <f>C130/$N$3</f>
        <v>2.0818755839799574</v>
      </c>
      <c r="P130" s="7"/>
      <c r="Q130" s="7"/>
      <c r="R130" s="7"/>
      <c r="S130" s="7"/>
      <c r="V130" s="7" t="s">
        <v>72</v>
      </c>
      <c r="W130">
        <f>X127</f>
        <v>0.38109130578964112</v>
      </c>
      <c r="Z130" s="7" t="s">
        <v>72</v>
      </c>
      <c r="AA130">
        <f>AB127</f>
        <v>0.37995214585570874</v>
      </c>
    </row>
    <row r="131" spans="1:27" ht="15.75" x14ac:dyDescent="0.25">
      <c r="A131" s="4">
        <v>41702</v>
      </c>
      <c r="B131">
        <v>8.2899999999999991</v>
      </c>
      <c r="C131">
        <f>(B131-B130)/B130</f>
        <v>4.1457286432160699E-2</v>
      </c>
      <c r="D131">
        <v>1.0986</v>
      </c>
      <c r="E131">
        <v>2.6977000000000002</v>
      </c>
      <c r="F131">
        <v>10.0541</v>
      </c>
      <c r="G131">
        <f>F131+E131</f>
        <v>12.751799999999999</v>
      </c>
      <c r="H131">
        <f>E131+D131*(G131-E131)</f>
        <v>13.743134259999998</v>
      </c>
      <c r="I131" s="15">
        <f>(((H131/100)+1)^(1/365)-1)</f>
        <v>3.5286364411080129E-4</v>
      </c>
      <c r="J131" s="15">
        <f>1+I131</f>
        <v>1.0003528636441108</v>
      </c>
      <c r="K131">
        <f>C131-I131</f>
        <v>4.1104422788049898E-2</v>
      </c>
      <c r="L131" s="29">
        <f>K131^2</f>
        <v>1.6895735727387557E-3</v>
      </c>
      <c r="M131" s="7"/>
      <c r="N131" s="7"/>
      <c r="O131" s="7">
        <f>C131/$N$3</f>
        <v>0.9240130621773277</v>
      </c>
      <c r="P131" s="7"/>
      <c r="Q131" s="7"/>
      <c r="R131" s="7"/>
      <c r="S131" s="7"/>
      <c r="V131" s="7" t="s">
        <v>73</v>
      </c>
      <c r="W131">
        <f>Y127</f>
        <v>5.5662404719009163E-2</v>
      </c>
      <c r="Z131" s="7" t="s">
        <v>73</v>
      </c>
      <c r="AA131">
        <f>AC127</f>
        <v>5.5579149293824875E-2</v>
      </c>
    </row>
    <row r="132" spans="1:27" ht="15.75" x14ac:dyDescent="0.25">
      <c r="A132" s="4">
        <v>41703</v>
      </c>
      <c r="B132">
        <v>8.3000000000000007</v>
      </c>
      <c r="C132">
        <f>(B132-B131)/B131</f>
        <v>1.206272617611769E-3</v>
      </c>
      <c r="D132">
        <v>1.0985</v>
      </c>
      <c r="E132">
        <v>2.7048000000000001</v>
      </c>
      <c r="F132">
        <v>10.053699999999999</v>
      </c>
      <c r="G132">
        <f>F132+E132</f>
        <v>12.7585</v>
      </c>
      <c r="H132">
        <f>E132+D132*(G132-E132)</f>
        <v>13.74878945</v>
      </c>
      <c r="I132" s="15">
        <f>(((H132/100)+1)^(1/365)-1)</f>
        <v>3.5299990511905577E-4</v>
      </c>
      <c r="J132" s="15">
        <f>1+I132</f>
        <v>1.0003529999051191</v>
      </c>
      <c r="K132">
        <f>C132-I132</f>
        <v>8.5327271249271324E-4</v>
      </c>
      <c r="L132" s="29">
        <f>K132^2</f>
        <v>7.2807432188467243E-7</v>
      </c>
      <c r="M132" s="7"/>
      <c r="N132" s="7"/>
      <c r="O132" s="7">
        <f>C132/$N$3</f>
        <v>2.6885784168339723E-2</v>
      </c>
      <c r="P132" s="7"/>
      <c r="Q132" s="7"/>
      <c r="R132" s="7"/>
      <c r="S132" s="7"/>
    </row>
    <row r="133" spans="1:27" ht="15.75" x14ac:dyDescent="0.25">
      <c r="A133" s="4">
        <v>41704</v>
      </c>
      <c r="B133">
        <v>8.64</v>
      </c>
      <c r="C133">
        <f>(B133-B132)/B132</f>
        <v>4.0963855421686728E-2</v>
      </c>
      <c r="D133">
        <v>1.1078000000000001</v>
      </c>
      <c r="E133">
        <v>2.7372999999999998</v>
      </c>
      <c r="F133">
        <v>10.045199999999999</v>
      </c>
      <c r="G133">
        <f>F133+E133</f>
        <v>12.782499999999999</v>
      </c>
      <c r="H133">
        <f>E133+D133*(G133-E133)</f>
        <v>13.865372560000001</v>
      </c>
      <c r="I133" s="15">
        <f>(((H133/100)+1)^(1/365)-1)</f>
        <v>3.5580745456620377E-4</v>
      </c>
      <c r="J133" s="15">
        <f>1+I133</f>
        <v>1.0003558074545662</v>
      </c>
      <c r="K133">
        <f>C133-I133</f>
        <v>4.0608047967120524E-2</v>
      </c>
      <c r="L133" s="29">
        <f>K133^2</f>
        <v>1.6490135596999612E-3</v>
      </c>
      <c r="O133" s="7">
        <f>C133/$N$3</f>
        <v>0.91301531634783673</v>
      </c>
    </row>
    <row r="134" spans="1:27" ht="15.75" x14ac:dyDescent="0.25">
      <c r="A134" s="4">
        <v>41705</v>
      </c>
      <c r="B134">
        <v>8.68</v>
      </c>
      <c r="C134">
        <f>(B134-B133)/B133</f>
        <v>4.6296296296295305E-3</v>
      </c>
      <c r="D134">
        <v>1.107</v>
      </c>
      <c r="E134">
        <v>2.7879</v>
      </c>
      <c r="F134">
        <v>10.056699999999999</v>
      </c>
      <c r="G134">
        <f>F134+E134</f>
        <v>12.8446</v>
      </c>
      <c r="H134">
        <f>E134+D134*(G134-E134)</f>
        <v>13.920666899999999</v>
      </c>
      <c r="I134" s="15">
        <f>(((H134/100)+1)^(1/365)-1)</f>
        <v>3.5713804838422014E-4</v>
      </c>
      <c r="J134" s="15">
        <f>1+I134</f>
        <v>1.0003571380483842</v>
      </c>
      <c r="K134">
        <f>C134-I134</f>
        <v>4.2724915812453104E-3</v>
      </c>
      <c r="L134" s="29">
        <f>K134^2</f>
        <v>1.8254184311812054E-5</v>
      </c>
      <c r="O134" s="7">
        <f>C134/$N$3</f>
        <v>0.10318664386828549</v>
      </c>
    </row>
    <row r="135" spans="1:27" ht="15.75" x14ac:dyDescent="0.25">
      <c r="A135" s="4">
        <v>41708</v>
      </c>
      <c r="B135">
        <v>8.42</v>
      </c>
      <c r="C135">
        <f>(B135-B134)/B134</f>
        <v>-2.9953917050691222E-2</v>
      </c>
      <c r="D135">
        <v>1.1144000000000001</v>
      </c>
      <c r="E135">
        <v>2.7770000000000001</v>
      </c>
      <c r="F135">
        <v>10.058199999999999</v>
      </c>
      <c r="G135">
        <f>F135+E135</f>
        <v>12.8352</v>
      </c>
      <c r="H135">
        <f>E135+D135*(G135-E135)</f>
        <v>13.98585808</v>
      </c>
      <c r="I135" s="15">
        <f>(((H135/100)+1)^(1/365)-1)</f>
        <v>3.5870597106235635E-4</v>
      </c>
      <c r="J135" s="15">
        <f>1+I135</f>
        <v>1.0003587059710624</v>
      </c>
      <c r="K135">
        <f>C135-I135</f>
        <v>-3.0312623021753578E-2</v>
      </c>
      <c r="L135" s="29">
        <f>K135^2</f>
        <v>9.1885511445894503E-4</v>
      </c>
      <c r="O135" s="7">
        <f>C135/$N$3</f>
        <v>-0.66762234097269968</v>
      </c>
    </row>
    <row r="136" spans="1:27" ht="15.75" x14ac:dyDescent="0.25">
      <c r="A136" s="4">
        <v>41709</v>
      </c>
      <c r="B136">
        <v>8.67</v>
      </c>
      <c r="C136">
        <f>(B136-B135)/B135</f>
        <v>2.969121140142518E-2</v>
      </c>
      <c r="D136">
        <v>1.107</v>
      </c>
      <c r="E136">
        <v>2.7679999999999998</v>
      </c>
      <c r="F136">
        <v>10.0884</v>
      </c>
      <c r="G136">
        <f>F136+E136</f>
        <v>12.856400000000001</v>
      </c>
      <c r="H136">
        <f>E136+D136*(G136-E136)</f>
        <v>13.935858799999998</v>
      </c>
      <c r="I136" s="15">
        <f>(((H136/100)+1)^(1/365)-1)</f>
        <v>3.5750351095820143E-4</v>
      </c>
      <c r="J136" s="15">
        <f>1+I136</f>
        <v>1.0003575035109582</v>
      </c>
      <c r="K136">
        <f>C136-I136</f>
        <v>2.9333707890466978E-2</v>
      </c>
      <c r="L136" s="29">
        <f>K136^2</f>
        <v>8.6046641860324468E-4</v>
      </c>
      <c r="O136" s="7">
        <f>C136/$N$3</f>
        <v>0.66176707468973117</v>
      </c>
    </row>
    <row r="137" spans="1:27" ht="15.75" x14ac:dyDescent="0.25">
      <c r="A137" s="4">
        <v>41710</v>
      </c>
      <c r="B137">
        <v>8.93</v>
      </c>
      <c r="C137">
        <f>(B137-B136)/B136</f>
        <v>2.9988465974625119E-2</v>
      </c>
      <c r="D137">
        <v>1.1066</v>
      </c>
      <c r="E137">
        <v>2.73</v>
      </c>
      <c r="F137">
        <v>10.090299999999999</v>
      </c>
      <c r="G137">
        <f>F137+E137</f>
        <v>12.8203</v>
      </c>
      <c r="H137">
        <f>E137+D137*(G137-E137)</f>
        <v>13.895925979999999</v>
      </c>
      <c r="I137" s="15">
        <f>(((H137/100)+1)^(1/365)-1)</f>
        <v>3.5654276662966389E-4</v>
      </c>
      <c r="J137" s="15">
        <f>1+I137</f>
        <v>1.0003565427666297</v>
      </c>
      <c r="K137">
        <f>C137-I137</f>
        <v>2.9631923207995455E-2</v>
      </c>
      <c r="L137" s="29">
        <f>K137^2</f>
        <v>8.7805087300453966E-4</v>
      </c>
      <c r="O137" s="7">
        <f>C137/$N$3</f>
        <v>0.66839237827485953</v>
      </c>
    </row>
    <row r="138" spans="1:27" ht="15.75" x14ac:dyDescent="0.25">
      <c r="A138" s="4">
        <v>41711</v>
      </c>
      <c r="B138">
        <v>8.77</v>
      </c>
      <c r="C138">
        <f>(B138-B137)/B137</f>
        <v>-1.7917133258678629E-2</v>
      </c>
      <c r="D138">
        <v>1.1157999999999999</v>
      </c>
      <c r="E138">
        <v>2.6446000000000001</v>
      </c>
      <c r="F138">
        <v>10.1363</v>
      </c>
      <c r="G138">
        <f>F138+E138</f>
        <v>12.780900000000001</v>
      </c>
      <c r="H138">
        <f>E138+D138*(G138-E138)</f>
        <v>13.95468354</v>
      </c>
      <c r="I138" s="15">
        <f>(((H138/100)+1)^(1/365)-1)</f>
        <v>3.5795629920909455E-4</v>
      </c>
      <c r="J138" s="15">
        <f>1+I138</f>
        <v>1.0003579562992091</v>
      </c>
      <c r="K138">
        <f>C138-I138</f>
        <v>-1.8275089557887723E-2</v>
      </c>
      <c r="L138" s="29">
        <f>K138^2</f>
        <v>3.3397889834881691E-4</v>
      </c>
      <c r="O138" s="7">
        <f>C138/$N$3</f>
        <v>-0.39934271132004773</v>
      </c>
    </row>
    <row r="139" spans="1:27" ht="15.75" x14ac:dyDescent="0.25">
      <c r="A139" s="4">
        <v>41712</v>
      </c>
      <c r="B139">
        <v>8.7100000000000009</v>
      </c>
      <c r="C139">
        <f>(B139-B138)/B138</f>
        <v>-6.8415051311287028E-3</v>
      </c>
      <c r="D139">
        <v>1.1146</v>
      </c>
      <c r="E139">
        <v>2.6543000000000001</v>
      </c>
      <c r="F139">
        <v>10.1419</v>
      </c>
      <c r="G139">
        <f>F139+E139</f>
        <v>12.796199999999999</v>
      </c>
      <c r="H139">
        <f>E139+D139*(G139-E139)</f>
        <v>13.958461740000001</v>
      </c>
      <c r="I139" s="15">
        <f>(((H139/100)+1)^(1/365)-1)</f>
        <v>3.5804716661935743E-4</v>
      </c>
      <c r="J139" s="15">
        <f>1+I139</f>
        <v>1.0003580471666194</v>
      </c>
      <c r="K139">
        <f>C139-I139</f>
        <v>-7.1995522977480603E-3</v>
      </c>
      <c r="L139" s="29">
        <f>K139^2</f>
        <v>5.1833553288009372E-5</v>
      </c>
      <c r="O139" s="7">
        <f>C139/$N$3</f>
        <v>-0.15248562195358953</v>
      </c>
    </row>
    <row r="140" spans="1:27" ht="15.75" x14ac:dyDescent="0.25">
      <c r="A140" s="4">
        <v>41715</v>
      </c>
      <c r="B140">
        <v>8.69</v>
      </c>
      <c r="C140">
        <f>(B140-B139)/B139</f>
        <v>-2.2962112514352869E-3</v>
      </c>
      <c r="D140">
        <v>1.111</v>
      </c>
      <c r="E140">
        <v>2.6920999999999999</v>
      </c>
      <c r="F140">
        <v>10.099</v>
      </c>
      <c r="G140">
        <f>F140+E140</f>
        <v>12.7911</v>
      </c>
      <c r="H140">
        <f>E140+D140*(G140-E140)</f>
        <v>13.912089</v>
      </c>
      <c r="I140" s="15">
        <f>(((H140/100)+1)^(1/365)-1)</f>
        <v>3.5693167343597842E-4</v>
      </c>
      <c r="J140" s="15">
        <f>1+I140</f>
        <v>1.000356931673436</v>
      </c>
      <c r="K140">
        <f>C140-I140</f>
        <v>-2.6531429248712653E-3</v>
      </c>
      <c r="L140" s="29">
        <f>K140^2</f>
        <v>7.0391673797944523E-6</v>
      </c>
      <c r="O140" s="7">
        <f>C140/$N$3</f>
        <v>-5.1178679852012965E-2</v>
      </c>
    </row>
    <row r="141" spans="1:27" ht="15.75" x14ac:dyDescent="0.25">
      <c r="A141" s="4">
        <v>41716</v>
      </c>
      <c r="B141">
        <v>8.39</v>
      </c>
      <c r="C141">
        <f>(B141-B140)/B140</f>
        <v>-3.4522439585730605E-2</v>
      </c>
      <c r="D141">
        <v>1.1021000000000001</v>
      </c>
      <c r="E141">
        <v>2.6722000000000001</v>
      </c>
      <c r="F141">
        <v>10.0314</v>
      </c>
      <c r="G141">
        <f>F141+E141</f>
        <v>12.7036</v>
      </c>
      <c r="H141">
        <f>E141+D141*(G141-E141)</f>
        <v>13.727805940000001</v>
      </c>
      <c r="I141" s="15">
        <f>(((H141/100)+1)^(1/365)-1)</f>
        <v>3.5249427641770303E-4</v>
      </c>
      <c r="J141" s="15">
        <f>1+I141</f>
        <v>1.0003524942764177</v>
      </c>
      <c r="K141">
        <f>C141-I141</f>
        <v>-3.4874933862148308E-2</v>
      </c>
      <c r="L141" s="29">
        <f>K141^2</f>
        <v>1.2162610118892187E-3</v>
      </c>
      <c r="O141" s="7">
        <f>C141/$N$3</f>
        <v>-0.76944701066340848</v>
      </c>
    </row>
    <row r="142" spans="1:27" ht="15.75" x14ac:dyDescent="0.25">
      <c r="A142" s="4">
        <v>41717</v>
      </c>
      <c r="B142">
        <v>8.27</v>
      </c>
      <c r="C142">
        <f>(B142-B141)/B141</f>
        <v>-1.4302741358760546E-2</v>
      </c>
      <c r="D142">
        <v>1.1032</v>
      </c>
      <c r="E142">
        <v>2.7725</v>
      </c>
      <c r="F142">
        <v>10.0594</v>
      </c>
      <c r="G142">
        <f>F142+E142</f>
        <v>12.831900000000001</v>
      </c>
      <c r="H142">
        <f>E142+D142*(G142-E142)</f>
        <v>13.870030079999999</v>
      </c>
      <c r="I142" s="15">
        <f>(((H142/100)+1)^(1/365)-1)</f>
        <v>3.5591955720426505E-4</v>
      </c>
      <c r="J142" s="15">
        <f>1+I142</f>
        <v>1.0003559195572043</v>
      </c>
      <c r="K142">
        <f>C142-I142</f>
        <v>-1.4658660915964811E-2</v>
      </c>
      <c r="L142" s="29">
        <f>K142^2</f>
        <v>2.1487633984923433E-4</v>
      </c>
      <c r="O142" s="7">
        <f>C142/$N$3</f>
        <v>-0.31878400584815719</v>
      </c>
    </row>
    <row r="143" spans="1:27" ht="15.75" x14ac:dyDescent="0.25">
      <c r="A143" s="4">
        <v>41718</v>
      </c>
      <c r="B143">
        <v>8.36</v>
      </c>
      <c r="C143">
        <f>(B143-B142)/B142</f>
        <v>1.0882708585247867E-2</v>
      </c>
      <c r="D143">
        <v>1.1078000000000001</v>
      </c>
      <c r="E143">
        <v>2.7715999999999998</v>
      </c>
      <c r="F143">
        <v>10.0243</v>
      </c>
      <c r="G143">
        <f>F143+E143</f>
        <v>12.7959</v>
      </c>
      <c r="H143">
        <f>E143+D143*(G143-E143)</f>
        <v>13.87651954</v>
      </c>
      <c r="I143" s="15">
        <f>(((H143/100)+1)^(1/365)-1)</f>
        <v>3.5607574549256782E-4</v>
      </c>
      <c r="J143" s="15">
        <f>1+I143</f>
        <v>1.0003560757454926</v>
      </c>
      <c r="K143">
        <f>C143-I143</f>
        <v>1.0526632839755299E-2</v>
      </c>
      <c r="L143" s="29">
        <f>K143^2</f>
        <v>1.1080999894301472E-4</v>
      </c>
      <c r="O143" s="7">
        <f>C143/$N$3</f>
        <v>0.242557237823399</v>
      </c>
    </row>
    <row r="144" spans="1:27" ht="15.75" x14ac:dyDescent="0.25">
      <c r="A144" s="4">
        <v>41719</v>
      </c>
      <c r="B144">
        <v>8.49</v>
      </c>
      <c r="C144">
        <f>(B144-B143)/B143</f>
        <v>1.5550239234449856E-2</v>
      </c>
      <c r="D144">
        <v>1.1052999999999999</v>
      </c>
      <c r="E144">
        <v>2.7425999999999999</v>
      </c>
      <c r="F144">
        <v>10.031000000000001</v>
      </c>
      <c r="G144">
        <f>F144+E144</f>
        <v>12.7736</v>
      </c>
      <c r="H144">
        <f>E144+D144*(G144-E144)</f>
        <v>13.829864299999999</v>
      </c>
      <c r="I144" s="15">
        <f>(((H144/100)+1)^(1/365)-1)</f>
        <v>3.549526498838329E-4</v>
      </c>
      <c r="J144" s="15">
        <f>1+I144</f>
        <v>1.0003549526498838</v>
      </c>
      <c r="K144">
        <f>C144-I144</f>
        <v>1.5195286584566023E-2</v>
      </c>
      <c r="L144" s="29">
        <f>K144^2</f>
        <v>2.3089673438709215E-4</v>
      </c>
      <c r="O144" s="7">
        <f>C144/$N$3</f>
        <v>0.34658863155760006</v>
      </c>
    </row>
    <row r="145" spans="1:15" ht="15.75" x14ac:dyDescent="0.25">
      <c r="A145" s="4">
        <v>41722</v>
      </c>
      <c r="B145">
        <v>8.6</v>
      </c>
      <c r="C145">
        <f>(B145-B144)/B144</f>
        <v>1.2956419316843278E-2</v>
      </c>
      <c r="D145">
        <v>1.1105</v>
      </c>
      <c r="E145">
        <v>2.7281</v>
      </c>
      <c r="F145">
        <v>10.028600000000001</v>
      </c>
      <c r="G145">
        <f>F145+E145</f>
        <v>12.7567</v>
      </c>
      <c r="H145">
        <f>E145+D145*(G145-E145)</f>
        <v>13.8648603</v>
      </c>
      <c r="I145" s="15">
        <f>(((H145/100)+1)^(1/365)-1)</f>
        <v>3.5579512461425544E-4</v>
      </c>
      <c r="J145" s="15">
        <f>1+I145</f>
        <v>1.0003557951246143</v>
      </c>
      <c r="K145">
        <f>C145-I145</f>
        <v>1.2600624192229022E-2</v>
      </c>
      <c r="L145" s="29">
        <f>K145^2</f>
        <v>1.587757300337873E-4</v>
      </c>
      <c r="O145" s="7">
        <f>C145/$N$3</f>
        <v>0.28877675598474711</v>
      </c>
    </row>
    <row r="146" spans="1:15" ht="15.75" x14ac:dyDescent="0.25">
      <c r="A146" s="4">
        <v>41723</v>
      </c>
      <c r="B146">
        <v>8.64</v>
      </c>
      <c r="C146">
        <f>(B146-B145)/B145</f>
        <v>4.6511627906977819E-3</v>
      </c>
      <c r="D146">
        <v>1.1108</v>
      </c>
      <c r="E146">
        <v>2.7480000000000002</v>
      </c>
      <c r="F146">
        <v>10.034800000000001</v>
      </c>
      <c r="G146">
        <f>F146+E146</f>
        <v>12.782800000000002</v>
      </c>
      <c r="H146">
        <f>E146+D146*(G146-E146)</f>
        <v>13.894655840000002</v>
      </c>
      <c r="I146" s="15">
        <f>(((H146/100)+1)^(1/365)-1)</f>
        <v>3.5651220279997453E-4</v>
      </c>
      <c r="J146" s="15">
        <f>1+I146</f>
        <v>1.0003565122028</v>
      </c>
      <c r="K146">
        <f>C146-I146</f>
        <v>4.2946505878978074E-3</v>
      </c>
      <c r="L146" s="29">
        <f>K146^2</f>
        <v>1.8444023672130982E-5</v>
      </c>
      <c r="O146" s="7">
        <f>C146/$N$3</f>
        <v>0.10366658174674724</v>
      </c>
    </row>
    <row r="147" spans="1:15" ht="15.75" x14ac:dyDescent="0.25">
      <c r="A147" s="4">
        <v>41724</v>
      </c>
      <c r="B147">
        <v>8.77</v>
      </c>
      <c r="C147">
        <f>(B147-B146)/B146</f>
        <v>1.5046296296296181E-2</v>
      </c>
      <c r="D147">
        <v>1.1042000000000001</v>
      </c>
      <c r="E147">
        <v>2.6919</v>
      </c>
      <c r="F147">
        <v>10.1395</v>
      </c>
      <c r="G147">
        <f>F147+E147</f>
        <v>12.8314</v>
      </c>
      <c r="H147">
        <f>E147+D147*(G147-E147)</f>
        <v>13.8879359</v>
      </c>
      <c r="I147" s="15">
        <f>(((H147/100)+1)^(1/365)-1)</f>
        <v>3.5635049284166165E-4</v>
      </c>
      <c r="J147" s="15">
        <f>1+I147</f>
        <v>1.0003563504928417</v>
      </c>
      <c r="K147">
        <f>C147-I147</f>
        <v>1.4689945803454519E-2</v>
      </c>
      <c r="L147" s="29">
        <f>K147^2</f>
        <v>2.1579450770843104E-4</v>
      </c>
      <c r="O147" s="7">
        <f>C147/$N$3</f>
        <v>0.33535659257193245</v>
      </c>
    </row>
    <row r="148" spans="1:15" ht="15.75" x14ac:dyDescent="0.25">
      <c r="A148" s="4">
        <v>41725</v>
      </c>
      <c r="B148">
        <v>8.9700000000000006</v>
      </c>
      <c r="C148">
        <f>(B148-B147)/B147</f>
        <v>2.280501710376295E-2</v>
      </c>
      <c r="D148">
        <v>1.1048</v>
      </c>
      <c r="E148">
        <v>2.681</v>
      </c>
      <c r="F148">
        <v>10.1511</v>
      </c>
      <c r="G148">
        <f>F148+E148</f>
        <v>12.832100000000001</v>
      </c>
      <c r="H148">
        <f>E148+D148*(G148-E148)</f>
        <v>13.89593528</v>
      </c>
      <c r="I148" s="15">
        <f>(((H148/100)+1)^(1/365)-1)</f>
        <v>3.5654299041776305E-4</v>
      </c>
      <c r="J148" s="15">
        <f>1+I148</f>
        <v>1.0003565429904178</v>
      </c>
      <c r="K148">
        <f>C148-I148</f>
        <v>2.2448474113345187E-2</v>
      </c>
      <c r="L148" s="29">
        <f>K148^2</f>
        <v>5.0393399001752892E-4</v>
      </c>
      <c r="O148" s="7">
        <f>C148/$N$3</f>
        <v>0.50828540651197862</v>
      </c>
    </row>
    <row r="149" spans="1:15" ht="15.75" x14ac:dyDescent="0.25">
      <c r="A149" s="4">
        <v>41726</v>
      </c>
      <c r="B149">
        <v>8.83</v>
      </c>
      <c r="C149">
        <f>(B149-B148)/B148</f>
        <v>-1.5607580824972192E-2</v>
      </c>
      <c r="D149">
        <v>1.1012</v>
      </c>
      <c r="E149">
        <v>2.7208000000000001</v>
      </c>
      <c r="F149">
        <v>10.125</v>
      </c>
      <c r="G149">
        <f>F149+E149</f>
        <v>12.845800000000001</v>
      </c>
      <c r="H149">
        <f>E149+D149*(G149-E149)</f>
        <v>13.87045</v>
      </c>
      <c r="I149" s="15">
        <f>(((H149/100)+1)^(1/365)-1)</f>
        <v>3.5592966410513682E-4</v>
      </c>
      <c r="J149" s="15">
        <f>1+I149</f>
        <v>1.0003559296641051</v>
      </c>
      <c r="K149">
        <f>C149-I149</f>
        <v>-1.5963510489077327E-2</v>
      </c>
      <c r="L149" s="29">
        <f>K149^2</f>
        <v>2.5483366713488183E-4</v>
      </c>
      <c r="O149" s="7">
        <f>C149/$N$3</f>
        <v>-0.34786667899409507</v>
      </c>
    </row>
    <row r="150" spans="1:15" ht="15.75" x14ac:dyDescent="0.25">
      <c r="A150" s="4">
        <v>41729</v>
      </c>
      <c r="B150">
        <v>8.6199999999999992</v>
      </c>
      <c r="C150">
        <f>(B150-B149)/B149</f>
        <v>-2.3782559456398737E-2</v>
      </c>
      <c r="D150">
        <v>1.0931999999999999</v>
      </c>
      <c r="E150">
        <v>2.718</v>
      </c>
      <c r="F150">
        <v>10.078200000000001</v>
      </c>
      <c r="G150">
        <f>F150+E150</f>
        <v>12.796200000000001</v>
      </c>
      <c r="H150">
        <f>E150+D150*(G150-E150)</f>
        <v>13.73548824</v>
      </c>
      <c r="I150" s="15">
        <f>(((H150/100)+1)^(1/365)-1)</f>
        <v>3.5267940359084982E-4</v>
      </c>
      <c r="J150" s="15">
        <f>1+I150</f>
        <v>1.0003526794035908</v>
      </c>
      <c r="K150">
        <f>C150-I150</f>
        <v>-2.4135238859989586E-2</v>
      </c>
      <c r="L150" s="29">
        <f>K150^2</f>
        <v>5.8250975482875141E-4</v>
      </c>
      <c r="O150" s="7">
        <f>C150/$N$3</f>
        <v>-0.53007317846721957</v>
      </c>
    </row>
    <row r="151" spans="1:15" ht="15.75" x14ac:dyDescent="0.25">
      <c r="A151" s="4">
        <v>41730</v>
      </c>
      <c r="B151">
        <v>8.84</v>
      </c>
      <c r="C151">
        <f>(B151-B150)/B150</f>
        <v>2.5522041763341143E-2</v>
      </c>
      <c r="D151">
        <v>1.0976999999999999</v>
      </c>
      <c r="E151">
        <v>2.7524999999999999</v>
      </c>
      <c r="F151">
        <v>10.0458</v>
      </c>
      <c r="G151">
        <f>F151+E151</f>
        <v>12.798299999999999</v>
      </c>
      <c r="H151">
        <f>E151+D151*(G151-E151)</f>
        <v>13.779774659999998</v>
      </c>
      <c r="I151" s="15">
        <f>(((H151/100)+1)^(1/365)-1)</f>
        <v>3.5374636950580296E-4</v>
      </c>
      <c r="J151" s="15">
        <f>1+I151</f>
        <v>1.0003537463695058</v>
      </c>
      <c r="K151">
        <f>C151-I151</f>
        <v>2.516829539383534E-2</v>
      </c>
      <c r="L151" s="29">
        <f>K151^2</f>
        <v>6.3344309303135316E-4</v>
      </c>
      <c r="O151" s="7">
        <f>C151/$N$3</f>
        <v>0.56884330819269668</v>
      </c>
    </row>
    <row r="152" spans="1:15" ht="15.75" x14ac:dyDescent="0.25">
      <c r="A152" s="4">
        <v>41731</v>
      </c>
      <c r="B152">
        <v>8.9600000000000009</v>
      </c>
      <c r="C152">
        <f>(B152-B151)/B151</f>
        <v>1.3574660633484276E-2</v>
      </c>
      <c r="D152">
        <v>1.0987</v>
      </c>
      <c r="E152">
        <v>2.8045</v>
      </c>
      <c r="F152">
        <v>10.0406</v>
      </c>
      <c r="G152">
        <f>F152+E152</f>
        <v>12.845099999999999</v>
      </c>
      <c r="H152">
        <f>E152+D152*(G152-E152)</f>
        <v>13.836107219999999</v>
      </c>
      <c r="I152" s="15">
        <f>(((H152/100)+1)^(1/365)-1)</f>
        <v>3.551029574828668E-4</v>
      </c>
      <c r="J152" s="15">
        <f>1+I152</f>
        <v>1.0003551029574829</v>
      </c>
      <c r="K152">
        <f>C152-I152</f>
        <v>1.3219557676001409E-2</v>
      </c>
      <c r="L152" s="29">
        <f>K152^2</f>
        <v>1.7475670514912779E-4</v>
      </c>
      <c r="O152" s="7">
        <f>C152/$N$3</f>
        <v>0.30255631324276466</v>
      </c>
    </row>
    <row r="153" spans="1:15" ht="15.75" x14ac:dyDescent="0.25">
      <c r="A153" s="4">
        <v>41732</v>
      </c>
      <c r="B153">
        <v>8.83</v>
      </c>
      <c r="C153">
        <f>(B153-B152)/B152</f>
        <v>-1.4508928571428657E-2</v>
      </c>
      <c r="D153">
        <v>1.0983000000000001</v>
      </c>
      <c r="E153">
        <v>2.7972000000000001</v>
      </c>
      <c r="F153">
        <v>10.046799999999999</v>
      </c>
      <c r="G153">
        <f>F153+E153</f>
        <v>12.843999999999999</v>
      </c>
      <c r="H153">
        <f>E153+D153*(G153-E153)</f>
        <v>13.831600440000001</v>
      </c>
      <c r="I153" s="15">
        <f>(((H153/100)+1)^(1/365)-1)</f>
        <v>3.5499445086584203E-4</v>
      </c>
      <c r="J153" s="15">
        <f>1+I153</f>
        <v>1.0003549944508658</v>
      </c>
      <c r="K153">
        <f>C153-I153</f>
        <v>-1.4863923022294499E-2</v>
      </c>
      <c r="L153" s="29">
        <f>K153^2</f>
        <v>2.2093620761269643E-4</v>
      </c>
      <c r="O153" s="7">
        <f>C153/$N$3</f>
        <v>-0.32337957140865353</v>
      </c>
    </row>
    <row r="154" spans="1:15" ht="15.75" x14ac:dyDescent="0.25">
      <c r="A154" s="4">
        <v>41733</v>
      </c>
      <c r="B154">
        <v>8.8800000000000008</v>
      </c>
      <c r="C154">
        <f>(B154-B153)/B153</f>
        <v>5.6625141562854711E-3</v>
      </c>
      <c r="D154">
        <v>1.0976999999999999</v>
      </c>
      <c r="E154">
        <v>2.7206999999999999</v>
      </c>
      <c r="F154">
        <v>10.111499999999999</v>
      </c>
      <c r="G154">
        <f>F154+E154</f>
        <v>12.8322</v>
      </c>
      <c r="H154">
        <f>E154+D154*(G154-E154)</f>
        <v>13.820093549999999</v>
      </c>
      <c r="I154" s="15">
        <f>(((H154/100)+1)^(1/365)-1)</f>
        <v>3.5471738801962083E-4</v>
      </c>
      <c r="J154" s="15">
        <f>1+I154</f>
        <v>1.0003547173880196</v>
      </c>
      <c r="K154">
        <f>C154-I154</f>
        <v>5.3077967682658503E-3</v>
      </c>
      <c r="L154" s="29">
        <f>K154^2</f>
        <v>2.8172706533213405E-5</v>
      </c>
      <c r="O154" s="7">
        <f>C154/$N$3</f>
        <v>0.12620789963505355</v>
      </c>
    </row>
    <row r="155" spans="1:15" ht="15.75" x14ac:dyDescent="0.25">
      <c r="A155" s="4">
        <v>41736</v>
      </c>
      <c r="B155">
        <v>8.8800000000000008</v>
      </c>
      <c r="C155">
        <f>(B155-B154)/B154</f>
        <v>0</v>
      </c>
      <c r="D155">
        <v>1.0849</v>
      </c>
      <c r="E155">
        <v>2.6997999999999998</v>
      </c>
      <c r="F155">
        <v>10.162800000000001</v>
      </c>
      <c r="G155">
        <f>F155+E155</f>
        <v>12.8626</v>
      </c>
      <c r="H155">
        <f>E155+D155*(G155-E155)</f>
        <v>13.72542172</v>
      </c>
      <c r="I155" s="15">
        <f>(((H155/100)+1)^(1/365)-1)</f>
        <v>3.5243681922536574E-4</v>
      </c>
      <c r="J155" s="15">
        <f>1+I155</f>
        <v>1.0003524368192254</v>
      </c>
      <c r="K155">
        <f>C155-I155</f>
        <v>-3.5243681922536574E-4</v>
      </c>
      <c r="L155" s="29">
        <f>K155^2</f>
        <v>1.2421171154569313E-7</v>
      </c>
      <c r="O155" s="7">
        <f>C155/$N$3</f>
        <v>0</v>
      </c>
    </row>
    <row r="156" spans="1:15" ht="15.75" x14ac:dyDescent="0.25">
      <c r="A156" s="4">
        <v>41737</v>
      </c>
      <c r="B156">
        <v>8.92</v>
      </c>
      <c r="C156">
        <f>(B156-B155)/B155</f>
        <v>4.5045045045044082E-3</v>
      </c>
      <c r="D156">
        <v>1.0851999999999999</v>
      </c>
      <c r="E156">
        <v>2.6808000000000001</v>
      </c>
      <c r="F156">
        <v>10.1569</v>
      </c>
      <c r="G156">
        <f>F156+E156</f>
        <v>12.8377</v>
      </c>
      <c r="H156">
        <f>E156+D156*(G156-E156)</f>
        <v>13.703067879999999</v>
      </c>
      <c r="I156" s="15">
        <f>(((H156/100)+1)^(1/365)-1)</f>
        <v>3.5189805677315888E-4</v>
      </c>
      <c r="J156" s="15">
        <f>1+I156</f>
        <v>1.0003518980567732</v>
      </c>
      <c r="K156">
        <f>C156-I156</f>
        <v>4.1526064477312493E-3</v>
      </c>
      <c r="L156" s="29">
        <f>K156^2</f>
        <v>1.7244140309739145E-5</v>
      </c>
      <c r="O156" s="7">
        <f>C156/$N$3</f>
        <v>0.10039781565562912</v>
      </c>
    </row>
    <row r="157" spans="1:15" ht="15.75" x14ac:dyDescent="0.25">
      <c r="A157" s="4">
        <v>41738</v>
      </c>
      <c r="B157">
        <v>8.82</v>
      </c>
      <c r="C157">
        <f>(B157-B156)/B156</f>
        <v>-1.1210762331838525E-2</v>
      </c>
      <c r="D157">
        <v>1.0781000000000001</v>
      </c>
      <c r="E157">
        <v>2.6898</v>
      </c>
      <c r="F157">
        <v>10.124000000000001</v>
      </c>
      <c r="G157">
        <f>F157+E157</f>
        <v>12.813800000000001</v>
      </c>
      <c r="H157">
        <f>E157+D157*(G157-E157)</f>
        <v>13.6044844</v>
      </c>
      <c r="I157" s="15">
        <f>(((H157/100)+1)^(1/365)-1)</f>
        <v>3.4952078013650301E-4</v>
      </c>
      <c r="J157" s="15">
        <f>1+I157</f>
        <v>1.0003495207801365</v>
      </c>
      <c r="K157">
        <f>C157-I157</f>
        <v>-1.1560283111975028E-2</v>
      </c>
      <c r="L157" s="29">
        <f>K157^2</f>
        <v>1.3364014562901503E-4</v>
      </c>
      <c r="O157" s="7">
        <f>C157/$N$3</f>
        <v>-0.24986900308912627</v>
      </c>
    </row>
    <row r="158" spans="1:15" ht="15.75" x14ac:dyDescent="0.25">
      <c r="A158" s="4">
        <v>41739</v>
      </c>
      <c r="B158">
        <v>8.52</v>
      </c>
      <c r="C158">
        <f>(B158-B157)/B157</f>
        <v>-3.401360544217695E-2</v>
      </c>
      <c r="D158">
        <v>1.0852999999999999</v>
      </c>
      <c r="E158">
        <v>2.6474000000000002</v>
      </c>
      <c r="F158">
        <v>10.217499999999999</v>
      </c>
      <c r="G158">
        <f>F158+E158</f>
        <v>12.864899999999999</v>
      </c>
      <c r="H158">
        <f>E158+D158*(G158-E158)</f>
        <v>13.736452749999998</v>
      </c>
      <c r="I158" s="15">
        <f>(((H158/100)+1)^(1/365)-1)</f>
        <v>3.5270264535958162E-4</v>
      </c>
      <c r="J158" s="15">
        <f>1+I158</f>
        <v>1.0003527026453596</v>
      </c>
      <c r="K158">
        <f>C158-I158</f>
        <v>-3.4366308087536532E-2</v>
      </c>
      <c r="L158" s="29">
        <f>K158^2</f>
        <v>1.1810431315674788E-3</v>
      </c>
      <c r="O158" s="7">
        <f>C158/$N$3</f>
        <v>-0.75810595495068689</v>
      </c>
    </row>
    <row r="159" spans="1:15" ht="15.75" x14ac:dyDescent="0.25">
      <c r="A159" s="4">
        <v>41740</v>
      </c>
      <c r="B159">
        <v>7.7</v>
      </c>
      <c r="C159">
        <f>(B159-B158)/B158</f>
        <v>-9.6244131455398993E-2</v>
      </c>
      <c r="D159">
        <v>1.1063000000000001</v>
      </c>
      <c r="E159">
        <v>2.6246999999999998</v>
      </c>
      <c r="F159">
        <v>10.273</v>
      </c>
      <c r="G159">
        <f>F159+E159</f>
        <v>12.8977</v>
      </c>
      <c r="H159">
        <f>E159+D159*(G159-E159)</f>
        <v>13.989719900000001</v>
      </c>
      <c r="I159" s="15">
        <f>(((H159/100)+1)^(1/365)-1)</f>
        <v>3.5879882420530862E-4</v>
      </c>
      <c r="J159" s="15">
        <f>1+I159</f>
        <v>1.0003587988242053</v>
      </c>
      <c r="K159">
        <f>C159-I159</f>
        <v>-9.6602930279604302E-2</v>
      </c>
      <c r="L159" s="29">
        <f>K159^2</f>
        <v>9.3321261386060898E-3</v>
      </c>
      <c r="O159" s="7">
        <f>C159/$N$3</f>
        <v>-2.1451195260505989</v>
      </c>
    </row>
    <row r="160" spans="1:15" ht="15.75" x14ac:dyDescent="0.25">
      <c r="A160" s="4">
        <v>41743</v>
      </c>
      <c r="B160">
        <v>7.61</v>
      </c>
      <c r="C160">
        <f>(B160-B159)/B159</f>
        <v>-1.168831168831167E-2</v>
      </c>
      <c r="D160">
        <v>1.1089</v>
      </c>
      <c r="E160">
        <v>2.6471999999999998</v>
      </c>
      <c r="F160">
        <v>10.183299999999999</v>
      </c>
      <c r="G160">
        <f>F160+E160</f>
        <v>12.830499999999999</v>
      </c>
      <c r="H160">
        <f>E160+D160*(G160-E160)</f>
        <v>13.939461369999998</v>
      </c>
      <c r="I160" s="15">
        <f>(((H160/100)+1)^(1/365)-1)</f>
        <v>3.5759016873049276E-4</v>
      </c>
      <c r="J160" s="15">
        <f>1+I160</f>
        <v>1.0003575901687305</v>
      </c>
      <c r="K160">
        <f>C160-I160</f>
        <v>-1.2045901857042162E-2</v>
      </c>
      <c r="L160" s="29">
        <f>K160^2</f>
        <v>1.4510375154949183E-4</v>
      </c>
      <c r="O160" s="7">
        <f>C160/$N$3</f>
        <v>-0.26051277361032593</v>
      </c>
    </row>
    <row r="161" spans="1:15" ht="15.75" x14ac:dyDescent="0.25">
      <c r="A161" s="4">
        <v>41744</v>
      </c>
      <c r="B161">
        <v>7.25</v>
      </c>
      <c r="C161">
        <f>(B161-B160)/B160</f>
        <v>-4.7306176084099906E-2</v>
      </c>
      <c r="D161">
        <v>1.0982000000000001</v>
      </c>
      <c r="E161">
        <v>2.6282999999999999</v>
      </c>
      <c r="F161">
        <v>10.139099999999999</v>
      </c>
      <c r="G161">
        <f>F161+E161</f>
        <v>12.767399999999999</v>
      </c>
      <c r="H161">
        <f>E161+D161*(G161-E161)</f>
        <v>13.76305962</v>
      </c>
      <c r="I161" s="15">
        <f>(((H161/100)+1)^(1/365)-1)</f>
        <v>3.5334371282935706E-4</v>
      </c>
      <c r="J161" s="15">
        <f>1+I161</f>
        <v>1.0003533437128294</v>
      </c>
      <c r="K161">
        <f>C161-I161</f>
        <v>-4.7659519796929263E-2</v>
      </c>
      <c r="L161" s="29">
        <f>K161^2</f>
        <v>2.2714298272738923E-3</v>
      </c>
      <c r="O161" s="7">
        <f>C161/$N$3</f>
        <v>-1.0543749575818735</v>
      </c>
    </row>
    <row r="162" spans="1:15" ht="15.75" x14ac:dyDescent="0.25">
      <c r="A162" s="4">
        <v>41745</v>
      </c>
      <c r="B162">
        <v>7.26</v>
      </c>
      <c r="C162">
        <f>(B162-B161)/B161</f>
        <v>1.3793103448275568E-3</v>
      </c>
      <c r="D162">
        <v>1.0958000000000001</v>
      </c>
      <c r="E162">
        <v>2.6282000000000001</v>
      </c>
      <c r="F162">
        <v>10.050599999999999</v>
      </c>
      <c r="G162">
        <f>F162+E162</f>
        <v>12.678799999999999</v>
      </c>
      <c r="H162">
        <f>E162+D162*(G162-E162)</f>
        <v>13.64164748</v>
      </c>
      <c r="I162" s="15">
        <f>(((H162/100)+1)^(1/365)-1)</f>
        <v>3.5041718519535081E-4</v>
      </c>
      <c r="J162" s="15">
        <f>1+I162</f>
        <v>1.0003504171851954</v>
      </c>
      <c r="K162">
        <f>C162-I162</f>
        <v>1.028893159632206E-3</v>
      </c>
      <c r="L162" s="29">
        <f>K162^2</f>
        <v>1.0586211339379442E-6</v>
      </c>
      <c r="O162" s="7">
        <f>C162/$N$3</f>
        <v>3.07425035524823E-2</v>
      </c>
    </row>
    <row r="163" spans="1:15" ht="15.75" x14ac:dyDescent="0.25">
      <c r="A163" s="4">
        <v>41746</v>
      </c>
      <c r="B163">
        <v>7.5</v>
      </c>
      <c r="C163">
        <f>(B163-B162)/B162</f>
        <v>3.305785123966945E-2</v>
      </c>
      <c r="D163">
        <v>1.0940000000000001</v>
      </c>
      <c r="E163">
        <v>2.7214999999999998</v>
      </c>
      <c r="F163">
        <v>10.0159</v>
      </c>
      <c r="G163">
        <f>F163+E163</f>
        <v>12.737400000000001</v>
      </c>
      <c r="H163">
        <f>E163+D163*(G163-E163)</f>
        <v>13.678894600000003</v>
      </c>
      <c r="I163" s="15">
        <f>(((H163/100)+1)^(1/365)-1)</f>
        <v>3.5131532408683164E-4</v>
      </c>
      <c r="J163" s="15">
        <f>1+I163</f>
        <v>1.0003513153240868</v>
      </c>
      <c r="K163">
        <f>C163-I163</f>
        <v>3.2706535915582619E-2</v>
      </c>
      <c r="L163" s="29">
        <f>K163^2</f>
        <v>1.0697174915972958E-3</v>
      </c>
      <c r="O163" s="7">
        <f>C163/$N$3</f>
        <v>0.73680380415041857</v>
      </c>
    </row>
    <row r="164" spans="1:15" ht="15.75" x14ac:dyDescent="0.25">
      <c r="A164" s="4">
        <v>41750</v>
      </c>
      <c r="B164">
        <v>8.19</v>
      </c>
      <c r="C164">
        <f>(B164-B163)/B163</f>
        <v>9.1999999999999929E-2</v>
      </c>
      <c r="D164">
        <v>1.1039000000000001</v>
      </c>
      <c r="E164">
        <v>2.7151000000000001</v>
      </c>
      <c r="F164">
        <v>9.9885000000000002</v>
      </c>
      <c r="G164">
        <f>F164+E164</f>
        <v>12.7036</v>
      </c>
      <c r="H164">
        <f>E164+D164*(G164-E164)</f>
        <v>13.74140515</v>
      </c>
      <c r="I164" s="15">
        <f>(((H164/100)+1)^(1/365)-1)</f>
        <v>3.528219800998933E-4</v>
      </c>
      <c r="J164" s="15">
        <f>1+I164</f>
        <v>1.0003528219800999</v>
      </c>
      <c r="K164">
        <f>C164-I164</f>
        <v>9.1647178019900036E-2</v>
      </c>
      <c r="L164" s="29">
        <f>K164^2</f>
        <v>8.3992052390112482E-3</v>
      </c>
      <c r="O164" s="7">
        <f>C164/$N$3</f>
        <v>2.0505249869506117</v>
      </c>
    </row>
    <row r="165" spans="1:15" ht="15.75" x14ac:dyDescent="0.25">
      <c r="A165" s="4">
        <v>41751</v>
      </c>
      <c r="B165">
        <v>8.09</v>
      </c>
      <c r="C165">
        <f>(B165-B164)/B164</f>
        <v>-1.2210012210012167E-2</v>
      </c>
      <c r="D165">
        <v>1.1022000000000001</v>
      </c>
      <c r="E165">
        <v>2.7105000000000001</v>
      </c>
      <c r="F165">
        <v>9.9629999999999992</v>
      </c>
      <c r="G165">
        <f>F165+E165</f>
        <v>12.673499999999999</v>
      </c>
      <c r="H165">
        <f>E165+D165*(G165-E165)</f>
        <v>13.6917186</v>
      </c>
      <c r="I165" s="15">
        <f>(((H165/100)+1)^(1/365)-1)</f>
        <v>3.5162448097181276E-4</v>
      </c>
      <c r="J165" s="15">
        <f>1+I165</f>
        <v>1.0003516244809718</v>
      </c>
      <c r="K165">
        <f>C165-I165</f>
        <v>-1.2561636690983979E-2</v>
      </c>
      <c r="L165" s="29">
        <f>K165^2</f>
        <v>1.5779471635627495E-4</v>
      </c>
      <c r="O165" s="7">
        <f>C165/$N$3</f>
        <v>-0.27214059921306549</v>
      </c>
    </row>
    <row r="166" spans="1:15" ht="15.75" x14ac:dyDescent="0.25">
      <c r="A166" s="4">
        <v>41752</v>
      </c>
      <c r="B166">
        <v>8.15</v>
      </c>
      <c r="C166">
        <f>(B166-B165)/B165</f>
        <v>7.4165636588381335E-3</v>
      </c>
      <c r="D166">
        <v>1.101</v>
      </c>
      <c r="E166">
        <v>2.6987000000000001</v>
      </c>
      <c r="F166">
        <v>9.9763000000000002</v>
      </c>
      <c r="G166">
        <f>F166+E166</f>
        <v>12.675000000000001</v>
      </c>
      <c r="H166">
        <f>E166+D166*(G166-E166)</f>
        <v>13.6826063</v>
      </c>
      <c r="I166" s="15">
        <f>(((H166/100)+1)^(1/365)-1)</f>
        <v>3.5140480813811159E-4</v>
      </c>
      <c r="J166" s="15">
        <f>1+I166</f>
        <v>1.0003514048081381</v>
      </c>
      <c r="K166">
        <f>C166-I166</f>
        <v>7.0651588507000219E-3</v>
      </c>
      <c r="L166" s="29">
        <f>K166^2</f>
        <v>4.9916469585624855E-5</v>
      </c>
      <c r="O166" s="7">
        <f>C166/$N$3</f>
        <v>0.16530270760605931</v>
      </c>
    </row>
    <row r="167" spans="1:15" ht="15.75" x14ac:dyDescent="0.25">
      <c r="A167" s="4">
        <v>41753</v>
      </c>
      <c r="B167">
        <v>8.15</v>
      </c>
      <c r="C167">
        <f>(B167-B166)/B166</f>
        <v>0</v>
      </c>
      <c r="D167">
        <v>1.0977999999999999</v>
      </c>
      <c r="E167">
        <v>2.6804999999999999</v>
      </c>
      <c r="F167">
        <v>9.9626000000000001</v>
      </c>
      <c r="G167">
        <f>F167+E167</f>
        <v>12.6431</v>
      </c>
      <c r="H167">
        <f>E167+D167*(G167-E167)</f>
        <v>13.617442279999999</v>
      </c>
      <c r="I167" s="15">
        <f>(((H167/100)+1)^(1/365)-1)</f>
        <v>3.4983336841132306E-4</v>
      </c>
      <c r="J167" s="15">
        <f>1+I167</f>
        <v>1.0003498333684113</v>
      </c>
      <c r="K167">
        <f>C167-I167</f>
        <v>-3.4983336841132306E-4</v>
      </c>
      <c r="L167" s="29">
        <f>K167^2</f>
        <v>1.2238338565401249E-7</v>
      </c>
      <c r="O167" s="7">
        <f>C167/$N$3</f>
        <v>0</v>
      </c>
    </row>
    <row r="168" spans="1:15" ht="15.75" x14ac:dyDescent="0.25">
      <c r="A168" s="4">
        <v>41754</v>
      </c>
      <c r="B168">
        <v>7.98</v>
      </c>
      <c r="C168">
        <f>(B168-B167)/B167</f>
        <v>-2.0858895705521463E-2</v>
      </c>
      <c r="D168">
        <v>1.0815999999999999</v>
      </c>
      <c r="E168">
        <v>2.6623000000000001</v>
      </c>
      <c r="F168">
        <v>9.9741</v>
      </c>
      <c r="G168">
        <f>F168+E168</f>
        <v>12.6364</v>
      </c>
      <c r="H168">
        <f>E168+D168*(G168-E168)</f>
        <v>13.450286559999999</v>
      </c>
      <c r="I168" s="15">
        <f>(((H168/100)+1)^(1/365)-1)</f>
        <v>3.4579827062053425E-4</v>
      </c>
      <c r="J168" s="15">
        <f>1+I168</f>
        <v>1.0003457982706205</v>
      </c>
      <c r="K168">
        <f>C168-I168</f>
        <v>-2.1204693976141997E-2</v>
      </c>
      <c r="L168" s="29">
        <f>K168^2</f>
        <v>4.4963904662183269E-4</v>
      </c>
      <c r="O168" s="7">
        <f>C168/$N$3</f>
        <v>-0.46490963961270215</v>
      </c>
    </row>
    <row r="169" spans="1:15" ht="15.75" x14ac:dyDescent="0.25">
      <c r="A169" s="4">
        <v>41757</v>
      </c>
      <c r="B169">
        <v>8.6999999999999993</v>
      </c>
      <c r="C169">
        <f>(B169-B168)/B168</f>
        <v>9.0225563909774292E-2</v>
      </c>
      <c r="D169">
        <v>1.0844</v>
      </c>
      <c r="E169">
        <v>2.7004000000000001</v>
      </c>
      <c r="F169">
        <v>9.9176000000000002</v>
      </c>
      <c r="G169">
        <f>F169+E169</f>
        <v>12.618</v>
      </c>
      <c r="H169">
        <f>E169+D169*(G169-E169)</f>
        <v>13.455045440000001</v>
      </c>
      <c r="I169" s="15">
        <f>(((H169/100)+1)^(1/365)-1)</f>
        <v>3.4591323078081437E-4</v>
      </c>
      <c r="J169" s="15">
        <f>1+I169</f>
        <v>1.0003459132307808</v>
      </c>
      <c r="K169">
        <f>C169-I169</f>
        <v>8.9879650678993478E-2</v>
      </c>
      <c r="L169" s="29">
        <f>K169^2</f>
        <v>8.0783516061778936E-3</v>
      </c>
      <c r="O169" s="7">
        <f>C169/$N$3</f>
        <v>2.0109757962902353</v>
      </c>
    </row>
    <row r="170" spans="1:15" ht="15.75" x14ac:dyDescent="0.25">
      <c r="A170" s="4">
        <v>41758</v>
      </c>
      <c r="B170">
        <v>8.82</v>
      </c>
      <c r="C170">
        <f>(B170-B169)/B169</f>
        <v>1.3793103448275978E-2</v>
      </c>
      <c r="D170">
        <v>1.0860000000000001</v>
      </c>
      <c r="E170">
        <v>2.6913</v>
      </c>
      <c r="F170">
        <v>9.5450999999999997</v>
      </c>
      <c r="G170">
        <f>F170+E170</f>
        <v>12.2364</v>
      </c>
      <c r="H170">
        <f>E170+D170*(G170-E170)</f>
        <v>13.0572786</v>
      </c>
      <c r="I170" s="15">
        <f>(((H170/100)+1)^(1/365)-1)</f>
        <v>3.3628775003591294E-4</v>
      </c>
      <c r="J170" s="15">
        <f>1+I170</f>
        <v>1.0003362877500359</v>
      </c>
      <c r="K170">
        <f>C170-I170</f>
        <v>1.3456815698240065E-2</v>
      </c>
      <c r="L170" s="29">
        <f>K170^2</f>
        <v>1.8108588873640025E-4</v>
      </c>
      <c r="O170" s="7">
        <f>C170/$N$3</f>
        <v>0.30742503552483214</v>
      </c>
    </row>
    <row r="171" spans="1:15" ht="15.75" x14ac:dyDescent="0.25">
      <c r="A171" s="4">
        <v>41759</v>
      </c>
      <c r="B171">
        <v>8.52</v>
      </c>
      <c r="C171">
        <f>(B171-B170)/B170</f>
        <v>-3.401360544217695E-2</v>
      </c>
      <c r="D171">
        <v>1.0831999999999999</v>
      </c>
      <c r="E171">
        <v>2.6459000000000001</v>
      </c>
      <c r="F171">
        <v>9.3084000000000007</v>
      </c>
      <c r="G171">
        <f>F171+E171</f>
        <v>11.9543</v>
      </c>
      <c r="H171">
        <f>E171+D171*(G171-E171)</f>
        <v>12.728758879999997</v>
      </c>
      <c r="I171" s="15">
        <f>(((H171/100)+1)^(1/365)-1)</f>
        <v>3.2831246723419305E-4</v>
      </c>
      <c r="J171" s="15">
        <f>1+I171</f>
        <v>1.0003283124672342</v>
      </c>
      <c r="K171">
        <f>C171-I171</f>
        <v>-3.4341917909411143E-2</v>
      </c>
      <c r="L171" s="29">
        <f>K171^2</f>
        <v>1.1793673256967339E-3</v>
      </c>
      <c r="O171" s="7">
        <f>C171/$N$3</f>
        <v>-0.75810595495068689</v>
      </c>
    </row>
    <row r="172" spans="1:15" ht="15.75" x14ac:dyDescent="0.25">
      <c r="A172" s="4">
        <v>41760</v>
      </c>
      <c r="B172">
        <v>8.44</v>
      </c>
      <c r="C172">
        <f>(B172-B171)/B171</f>
        <v>-9.3896713615023563E-3</v>
      </c>
      <c r="D172">
        <v>1.0858000000000001</v>
      </c>
      <c r="E172">
        <v>2.6132999999999997</v>
      </c>
      <c r="F172">
        <v>9.3533000000000008</v>
      </c>
      <c r="G172">
        <f>F172+E172</f>
        <v>11.9666</v>
      </c>
      <c r="H172">
        <f>E172+D172*(G172-E172)</f>
        <v>12.769113140000002</v>
      </c>
      <c r="I172" s="15">
        <f>(((H172/100)+1)^(1/365)-1)</f>
        <v>3.2929337201137443E-4</v>
      </c>
      <c r="J172" s="15">
        <f>1+I172</f>
        <v>1.0003292933720114</v>
      </c>
      <c r="K172">
        <f>C172-I172</f>
        <v>-9.7189647335137307E-3</v>
      </c>
      <c r="L172" s="29">
        <f>K172^2</f>
        <v>9.4458275491283617E-5</v>
      </c>
      <c r="O172" s="7">
        <f>C172/$N$3</f>
        <v>-0.20927995376103439</v>
      </c>
    </row>
    <row r="173" spans="1:15" ht="15.75" x14ac:dyDescent="0.25">
      <c r="A173" s="4">
        <v>41761</v>
      </c>
      <c r="B173">
        <v>8.58</v>
      </c>
      <c r="C173">
        <f>(B173-B172)/B172</f>
        <v>1.6587677725118551E-2</v>
      </c>
      <c r="D173">
        <v>1.0838000000000001</v>
      </c>
      <c r="E173">
        <v>2.5842999999999998</v>
      </c>
      <c r="F173">
        <v>9.6919000000000004</v>
      </c>
      <c r="G173">
        <f>F173+E173</f>
        <v>12.276199999999999</v>
      </c>
      <c r="H173">
        <f>E173+D173*(G173-E173)</f>
        <v>13.088381220000002</v>
      </c>
      <c r="I173" s="15">
        <f>(((H173/100)+1)^(1/365)-1)</f>
        <v>3.3704161235847963E-4</v>
      </c>
      <c r="J173" s="15">
        <f>1+I173</f>
        <v>1.0003370416123585</v>
      </c>
      <c r="K173">
        <f>C173-I173</f>
        <v>1.6250636112760071E-2</v>
      </c>
      <c r="L173" s="29">
        <f>K173^2</f>
        <v>2.6408317406934176E-4</v>
      </c>
      <c r="O173" s="7">
        <f>C173/$N$3</f>
        <v>0.36971138750912708</v>
      </c>
    </row>
    <row r="174" spans="1:15" ht="15.75" x14ac:dyDescent="0.25">
      <c r="A174" s="4">
        <v>41764</v>
      </c>
      <c r="B174">
        <v>8.5</v>
      </c>
      <c r="C174">
        <f>(B174-B173)/B173</f>
        <v>-9.3240093240093327E-3</v>
      </c>
      <c r="D174">
        <v>1.0732999999999999</v>
      </c>
      <c r="E174">
        <v>2.6067999999999998</v>
      </c>
      <c r="F174">
        <v>9.8488000000000007</v>
      </c>
      <c r="G174">
        <f>F174+E174</f>
        <v>12.4556</v>
      </c>
      <c r="H174">
        <f>E174+D174*(G174-E174)</f>
        <v>13.17751704</v>
      </c>
      <c r="I174" s="15">
        <f>(((H174/100)+1)^(1/365)-1)</f>
        <v>3.3920093298411835E-4</v>
      </c>
      <c r="J174" s="15">
        <f>1+I174</f>
        <v>1.0003392009329841</v>
      </c>
      <c r="K174">
        <f>C174-I174</f>
        <v>-9.663210256993451E-3</v>
      </c>
      <c r="L174" s="29">
        <f>K174^2</f>
        <v>9.337763247086344E-5</v>
      </c>
      <c r="O174" s="7">
        <f>C174/$N$3</f>
        <v>-0.20781645758088729</v>
      </c>
    </row>
    <row r="175" spans="1:15" ht="15.75" x14ac:dyDescent="0.25">
      <c r="A175" s="4">
        <v>41765</v>
      </c>
      <c r="B175">
        <v>8.09</v>
      </c>
      <c r="C175">
        <f>(B175-B174)/B174</f>
        <v>-4.8235294117647078E-2</v>
      </c>
      <c r="D175">
        <v>1.0852999999999999</v>
      </c>
      <c r="E175">
        <v>2.5914000000000001</v>
      </c>
      <c r="F175">
        <v>9.8866999999999994</v>
      </c>
      <c r="G175">
        <f>F175+E175</f>
        <v>12.4781</v>
      </c>
      <c r="H175">
        <f>E175+D175*(G175-E175)</f>
        <v>13.321435509999999</v>
      </c>
      <c r="I175" s="15">
        <f>(((H175/100)+1)^(1/365)-1)</f>
        <v>3.4268378938873134E-4</v>
      </c>
      <c r="J175" s="15">
        <f>1+I175</f>
        <v>1.0003426837893887</v>
      </c>
      <c r="K175">
        <f>C175-I175</f>
        <v>-4.8577977907035809E-2</v>
      </c>
      <c r="L175" s="29">
        <f>K175^2</f>
        <v>2.359819937536459E-3</v>
      </c>
      <c r="O175" s="7">
        <f>C175/$N$3</f>
        <v>-1.0750834330559484</v>
      </c>
    </row>
    <row r="176" spans="1:15" ht="15.75" x14ac:dyDescent="0.25">
      <c r="A176" s="4">
        <v>41766</v>
      </c>
      <c r="B176">
        <v>8.7200000000000006</v>
      </c>
      <c r="C176">
        <f>(B176-B175)/B175</f>
        <v>7.7873918417799851E-2</v>
      </c>
      <c r="D176">
        <v>1.0980000000000001</v>
      </c>
      <c r="E176">
        <v>2.5878000000000001</v>
      </c>
      <c r="F176">
        <v>9.8685000000000009</v>
      </c>
      <c r="G176">
        <f>F176+E176</f>
        <v>12.456300000000001</v>
      </c>
      <c r="H176">
        <f>E176+D176*(G176-E176)</f>
        <v>13.423413000000002</v>
      </c>
      <c r="I176" s="15">
        <f>(((H176/100)+1)^(1/365)-1)</f>
        <v>3.451489963488541E-4</v>
      </c>
      <c r="J176" s="15">
        <f>1+I176</f>
        <v>1.0003451489963489</v>
      </c>
      <c r="K176">
        <f>C176-I176</f>
        <v>7.7528769421450996E-2</v>
      </c>
      <c r="L176" s="29">
        <f>K176^2</f>
        <v>6.010710088004515E-3</v>
      </c>
      <c r="O176" s="7">
        <f>C176/$N$3</f>
        <v>1.7356784298636103</v>
      </c>
    </row>
    <row r="177" spans="1:15" ht="15.75" x14ac:dyDescent="0.25">
      <c r="A177" s="4">
        <v>41767</v>
      </c>
      <c r="B177">
        <v>8.5500000000000007</v>
      </c>
      <c r="C177">
        <f>(B177-B176)/B176</f>
        <v>-1.9495412844036688E-2</v>
      </c>
      <c r="D177">
        <v>1.0985</v>
      </c>
      <c r="E177">
        <v>2.6160999999999999</v>
      </c>
      <c r="F177">
        <v>9.8758999999999997</v>
      </c>
      <c r="G177">
        <f>F177+E177</f>
        <v>12.491999999999999</v>
      </c>
      <c r="H177">
        <f>E177+D177*(G177-E177)</f>
        <v>13.464776149999999</v>
      </c>
      <c r="I177" s="15">
        <f>(((H177/100)+1)^(1/365)-1)</f>
        <v>3.461482803617244E-4</v>
      </c>
      <c r="J177" s="15">
        <f>1+I177</f>
        <v>1.0003461482803617</v>
      </c>
      <c r="K177">
        <f>C177-I177</f>
        <v>-1.9841561124398412E-2</v>
      </c>
      <c r="L177" s="29">
        <f>K177^2</f>
        <v>3.936875478532384E-4</v>
      </c>
      <c r="O177" s="7">
        <f>C177/$N$3</f>
        <v>-0.4345199039958168</v>
      </c>
    </row>
    <row r="178" spans="1:15" ht="15.75" x14ac:dyDescent="0.25">
      <c r="A178" s="4">
        <v>41768</v>
      </c>
      <c r="B178">
        <v>8.8000000000000007</v>
      </c>
      <c r="C178">
        <f>(B178-B177)/B177</f>
        <v>2.9239766081871343E-2</v>
      </c>
      <c r="D178">
        <v>1.1056999999999999</v>
      </c>
      <c r="E178">
        <v>2.6233</v>
      </c>
      <c r="F178">
        <v>9.8587000000000007</v>
      </c>
      <c r="G178">
        <f>F178+E178</f>
        <v>12.482000000000001</v>
      </c>
      <c r="H178">
        <f>E178+D178*(G178-E178)</f>
        <v>13.52406459</v>
      </c>
      <c r="I178" s="15">
        <f>(((H178/100)+1)^(1/365)-1)</f>
        <v>3.4757998447454419E-4</v>
      </c>
      <c r="J178" s="15">
        <f>1+I178</f>
        <v>1.0003475799844745</v>
      </c>
      <c r="K178">
        <f>C178-I178</f>
        <v>2.8892186097396799E-2</v>
      </c>
      <c r="L178" s="29">
        <f>K178^2</f>
        <v>8.3475841748660887E-4</v>
      </c>
      <c r="O178" s="7">
        <f>C178/$N$3</f>
        <v>0.65170511916813278</v>
      </c>
    </row>
    <row r="179" spans="1:15" ht="15.75" x14ac:dyDescent="0.25">
      <c r="A179" s="4">
        <v>41771</v>
      </c>
      <c r="B179">
        <v>9.18</v>
      </c>
      <c r="C179">
        <f>(B179-B178)/B178</f>
        <v>4.3181818181818064E-2</v>
      </c>
      <c r="D179">
        <v>1.1163000000000001</v>
      </c>
      <c r="E179">
        <v>2.6611000000000002</v>
      </c>
      <c r="F179">
        <v>9.7775999999999996</v>
      </c>
      <c r="G179">
        <f>F179+E179</f>
        <v>12.438700000000001</v>
      </c>
      <c r="H179">
        <f>E179+D179*(G179-E179)</f>
        <v>13.575834880000002</v>
      </c>
      <c r="I179" s="15">
        <f>(((H179/100)+1)^(1/365)-1)</f>
        <v>3.4882952973513959E-4</v>
      </c>
      <c r="J179" s="15">
        <f>1+I179</f>
        <v>1.0003488295297351</v>
      </c>
      <c r="K179">
        <f>C179-I179</f>
        <v>4.2832988652082925E-2</v>
      </c>
      <c r="L179" s="29">
        <f>K179^2</f>
        <v>1.8346649168694646E-3</v>
      </c>
      <c r="O179" s="7">
        <f>C179/$N$3</f>
        <v>0.96244996917148085</v>
      </c>
    </row>
    <row r="180" spans="1:15" ht="15.75" x14ac:dyDescent="0.25">
      <c r="A180" s="4">
        <v>41772</v>
      </c>
      <c r="B180">
        <v>9.09</v>
      </c>
      <c r="C180">
        <f>(B180-B179)/B179</f>
        <v>-9.8039215686274352E-3</v>
      </c>
      <c r="D180">
        <v>1.1164000000000001</v>
      </c>
      <c r="E180">
        <v>2.6089000000000002</v>
      </c>
      <c r="F180">
        <v>9.7623999999999995</v>
      </c>
      <c r="G180">
        <f>F180+E180</f>
        <v>12.3713</v>
      </c>
      <c r="H180">
        <f>E180+D180*(G180-E180)</f>
        <v>13.507643359999999</v>
      </c>
      <c r="I180" s="15">
        <f>(((H180/100)+1)^(1/365)-1)</f>
        <v>3.4718351738804998E-4</v>
      </c>
      <c r="J180" s="15">
        <f>1+I180</f>
        <v>1.000347183517388</v>
      </c>
      <c r="K180">
        <f>C180-I180</f>
        <v>-1.0151105086015485E-2</v>
      </c>
      <c r="L180" s="29">
        <f>K180^2</f>
        <v>1.0304493446732946E-4</v>
      </c>
      <c r="O180" s="7">
        <f>C180/$N$3</f>
        <v>-0.21851289289755008</v>
      </c>
    </row>
    <row r="181" spans="1:15" ht="15.75" x14ac:dyDescent="0.25">
      <c r="A181" s="4">
        <v>41773</v>
      </c>
      <c r="B181">
        <v>8.61</v>
      </c>
      <c r="C181">
        <f>(B181-B180)/B180</f>
        <v>-5.2805280528052854E-2</v>
      </c>
      <c r="D181">
        <v>1.1248</v>
      </c>
      <c r="E181">
        <v>2.5427</v>
      </c>
      <c r="F181">
        <v>9.7862000000000009</v>
      </c>
      <c r="G181">
        <f>F181+E181</f>
        <v>12.328900000000001</v>
      </c>
      <c r="H181">
        <f>E181+D181*(G181-E181)</f>
        <v>13.550217760000001</v>
      </c>
      <c r="I181" s="15">
        <f>(((H181/100)+1)^(1/365)-1)</f>
        <v>3.4821129725681743E-4</v>
      </c>
      <c r="J181" s="15">
        <f>1+I181</f>
        <v>1.0003482112972568</v>
      </c>
      <c r="K181">
        <f>C181-I181</f>
        <v>-5.3153491825309672E-2</v>
      </c>
      <c r="L181" s="29">
        <f>K181^2</f>
        <v>2.8252936932232622E-3</v>
      </c>
      <c r="O181" s="7">
        <f>C181/$N$3</f>
        <v>-1.1769407300620549</v>
      </c>
    </row>
    <row r="182" spans="1:15" ht="15.75" x14ac:dyDescent="0.25">
      <c r="A182" s="4">
        <v>41774</v>
      </c>
      <c r="B182">
        <v>8.3699999999999992</v>
      </c>
      <c r="C182">
        <f>(B182-B181)/B181</f>
        <v>-2.7874564459930341E-2</v>
      </c>
      <c r="D182">
        <v>1.1305000000000001</v>
      </c>
      <c r="E182">
        <v>2.4893000000000001</v>
      </c>
      <c r="F182">
        <v>9.8358000000000008</v>
      </c>
      <c r="G182">
        <f>F182+E182</f>
        <v>12.325100000000001</v>
      </c>
      <c r="H182">
        <f>E182+D182*(G182-E182)</f>
        <v>13.608671900000001</v>
      </c>
      <c r="I182" s="15">
        <f>(((H182/100)+1)^(1/365)-1)</f>
        <v>3.4962180081166139E-4</v>
      </c>
      <c r="J182" s="15">
        <f>1+I182</f>
        <v>1.0003496218008117</v>
      </c>
      <c r="K182">
        <f>C182-I182</f>
        <v>-2.8224186260742003E-2</v>
      </c>
      <c r="L182" s="29">
        <f>K182^2</f>
        <v>7.9660469008105764E-4</v>
      </c>
      <c r="O182" s="7">
        <f>C182/$N$3</f>
        <v>-0.62127707527665965</v>
      </c>
    </row>
    <row r="183" spans="1:15" ht="15.75" x14ac:dyDescent="0.25">
      <c r="A183" s="4">
        <v>41775</v>
      </c>
      <c r="B183">
        <v>9.73</v>
      </c>
      <c r="C183">
        <f>(B183-B182)/B182</f>
        <v>0.16248506571087232</v>
      </c>
      <c r="D183">
        <v>1.1136999999999999</v>
      </c>
      <c r="E183">
        <v>2.5230999999999999</v>
      </c>
      <c r="F183">
        <v>9.8193999999999999</v>
      </c>
      <c r="G183">
        <f>F183+E183</f>
        <v>12.342499999999999</v>
      </c>
      <c r="H183">
        <f>E183+D183*(G183-E183)</f>
        <v>13.458965779999998</v>
      </c>
      <c r="I183" s="15">
        <f>(((H183/100)+1)^(1/365)-1)</f>
        <v>3.4600793073624736E-4</v>
      </c>
      <c r="J183" s="15">
        <f>1+I183</f>
        <v>1.0003460079307362</v>
      </c>
      <c r="K183">
        <f>C183-I183</f>
        <v>0.16213905778013607</v>
      </c>
      <c r="L183" s="29">
        <f>K183^2</f>
        <v>2.6289074057830302E-2</v>
      </c>
      <c r="O183" s="7">
        <f>C183/$N$3</f>
        <v>3.6215183396353909</v>
      </c>
    </row>
    <row r="184" spans="1:15" ht="15.75" x14ac:dyDescent="0.25">
      <c r="A184" s="4">
        <v>41778</v>
      </c>
      <c r="B184">
        <v>9.36</v>
      </c>
      <c r="C184">
        <f>(B184-B183)/B183</f>
        <v>-3.8026721479958989E-2</v>
      </c>
      <c r="D184">
        <v>1.1107</v>
      </c>
      <c r="E184">
        <v>2.5445000000000002</v>
      </c>
      <c r="F184">
        <v>9.8154000000000003</v>
      </c>
      <c r="G184">
        <f>F184+E184</f>
        <v>12.3599</v>
      </c>
      <c r="H184">
        <f>E184+D184*(G184-E184)</f>
        <v>13.446464779999999</v>
      </c>
      <c r="I184" s="15">
        <f>(((H184/100)+1)^(1/365)-1)</f>
        <v>3.4570594448268821E-4</v>
      </c>
      <c r="J184" s="15">
        <f>1+I184</f>
        <v>1.0003457059444827</v>
      </c>
      <c r="K184">
        <f>C184-I184</f>
        <v>-3.8372427424441677E-2</v>
      </c>
      <c r="L184" s="29">
        <f>K184^2</f>
        <v>1.4724431864440437E-3</v>
      </c>
      <c r="O184" s="7">
        <f>C184/$N$3</f>
        <v>-0.84755154963551638</v>
      </c>
    </row>
    <row r="185" spans="1:15" ht="15.75" x14ac:dyDescent="0.25">
      <c r="A185" s="4">
        <v>41779</v>
      </c>
      <c r="B185">
        <v>8.93</v>
      </c>
      <c r="C185">
        <f>(B185-B184)/B184</f>
        <v>-4.5940170940170916E-2</v>
      </c>
      <c r="D185">
        <v>1.1200000000000001</v>
      </c>
      <c r="E185">
        <v>2.5106000000000002</v>
      </c>
      <c r="F185">
        <v>9.8427000000000007</v>
      </c>
      <c r="G185">
        <f>F185+E185</f>
        <v>12.353300000000001</v>
      </c>
      <c r="H185">
        <f>E185+D185*(G185-E185)</f>
        <v>13.534424000000001</v>
      </c>
      <c r="I185" s="15">
        <f>(((H185/100)+1)^(1/365)-1)</f>
        <v>3.4783006817717954E-4</v>
      </c>
      <c r="J185" s="15">
        <f>1+I185</f>
        <v>1.0003478300681772</v>
      </c>
      <c r="K185">
        <f>C185-I185</f>
        <v>-4.6288001008348095E-2</v>
      </c>
      <c r="L185" s="29">
        <f>K185^2</f>
        <v>2.1425790373488345E-3</v>
      </c>
      <c r="O185" s="7">
        <f>C185/$N$3</f>
        <v>-1.023929004539162</v>
      </c>
    </row>
    <row r="186" spans="1:15" ht="15.75" x14ac:dyDescent="0.25">
      <c r="A186" s="4">
        <v>41780</v>
      </c>
      <c r="B186">
        <v>8.6</v>
      </c>
      <c r="C186">
        <f>(B186-B185)/B185</f>
        <v>-3.6954087346024643E-2</v>
      </c>
      <c r="D186">
        <v>1.1086</v>
      </c>
      <c r="E186">
        <v>2.532</v>
      </c>
      <c r="F186">
        <v>9.8084000000000007</v>
      </c>
      <c r="G186">
        <f>F186+E186</f>
        <v>12.340400000000001</v>
      </c>
      <c r="H186">
        <f>E186+D186*(G186-E186)</f>
        <v>13.405592240000001</v>
      </c>
      <c r="I186" s="15">
        <f>(((H186/100)+1)^(1/365)-1)</f>
        <v>3.4471835617466695E-4</v>
      </c>
      <c r="J186" s="15">
        <f>1+I186</f>
        <v>1.0003447183561747</v>
      </c>
      <c r="K186">
        <f>C186-I186</f>
        <v>-3.729880570219931E-2</v>
      </c>
      <c r="L186" s="29">
        <f>K186^2</f>
        <v>1.3912009068104158E-3</v>
      </c>
      <c r="O186" s="7">
        <f>C186/$N$3</f>
        <v>-0.82364434209759785</v>
      </c>
    </row>
    <row r="187" spans="1:15" ht="15.75" x14ac:dyDescent="0.25">
      <c r="A187" s="4">
        <v>41781</v>
      </c>
      <c r="B187">
        <v>8.8800000000000008</v>
      </c>
      <c r="C187">
        <f>(B187-B186)/B186</f>
        <v>3.2558139534883852E-2</v>
      </c>
      <c r="D187">
        <v>1.1104000000000001</v>
      </c>
      <c r="E187">
        <v>2.5499000000000001</v>
      </c>
      <c r="F187">
        <v>9.7951999999999995</v>
      </c>
      <c r="G187">
        <f>F187+E187</f>
        <v>12.345099999999999</v>
      </c>
      <c r="H187">
        <f>E187+D187*(G187-E187)</f>
        <v>13.426490079999997</v>
      </c>
      <c r="I187" s="15">
        <f>(((H187/100)+1)^(1/365)-1)</f>
        <v>3.4522334741615701E-4</v>
      </c>
      <c r="J187" s="15">
        <f>1+I187</f>
        <v>1.0003452233474162</v>
      </c>
      <c r="K187">
        <f>C187-I187</f>
        <v>3.2212916187467695E-2</v>
      </c>
      <c r="L187" s="29">
        <f>K187^2</f>
        <v>1.0376719693008182E-3</v>
      </c>
      <c r="O187" s="7">
        <f>C187/$N$3</f>
        <v>0.72566607222721691</v>
      </c>
    </row>
    <row r="188" spans="1:15" ht="15.75" x14ac:dyDescent="0.25">
      <c r="A188" s="4">
        <v>41782</v>
      </c>
      <c r="B188">
        <v>9.01</v>
      </c>
      <c r="C188">
        <f>(B188-B187)/B187</f>
        <v>1.4639639639639527E-2</v>
      </c>
      <c r="D188">
        <v>1.1109</v>
      </c>
      <c r="E188">
        <v>2.532</v>
      </c>
      <c r="F188">
        <v>9.7696000000000005</v>
      </c>
      <c r="G188">
        <f>F188+E188</f>
        <v>12.301600000000001</v>
      </c>
      <c r="H188">
        <f>E188+D188*(G188-E188)</f>
        <v>13.385048640000001</v>
      </c>
      <c r="I188" s="15">
        <f>(((H188/100)+1)^(1/365)-1)</f>
        <v>3.4422183459303923E-4</v>
      </c>
      <c r="J188" s="15">
        <f>1+I188</f>
        <v>1.000344221834593</v>
      </c>
      <c r="K188">
        <f>C188-I188</f>
        <v>1.4295417805046487E-2</v>
      </c>
      <c r="L188" s="29">
        <f>K188^2</f>
        <v>2.0435897022084014E-4</v>
      </c>
      <c r="O188" s="7">
        <f>C188/$N$3</f>
        <v>0.3262929008807991</v>
      </c>
    </row>
    <row r="189" spans="1:15" ht="15.75" x14ac:dyDescent="0.25">
      <c r="A189" s="4">
        <v>41786</v>
      </c>
      <c r="B189">
        <v>8.85</v>
      </c>
      <c r="C189">
        <f>(B189-B188)/B188</f>
        <v>-1.7758046614872382E-2</v>
      </c>
      <c r="D189">
        <v>1.1147</v>
      </c>
      <c r="E189">
        <v>2.5141999999999998</v>
      </c>
      <c r="F189">
        <v>9.7307000000000006</v>
      </c>
      <c r="G189">
        <f>F189+E189</f>
        <v>12.244900000000001</v>
      </c>
      <c r="H189">
        <f>E189+D189*(G189-E189)</f>
        <v>13.361011290000004</v>
      </c>
      <c r="I189" s="15">
        <f>(((H189/100)+1)^(1/365)-1)</f>
        <v>3.4364075809234507E-4</v>
      </c>
      <c r="J189" s="15">
        <f>1+I189</f>
        <v>1.0003436407580923</v>
      </c>
      <c r="K189">
        <f>C189-I189</f>
        <v>-1.8101687372964727E-2</v>
      </c>
      <c r="L189" s="29">
        <f>K189^2</f>
        <v>3.2767108574855065E-4</v>
      </c>
      <c r="O189" s="7">
        <f>C189/$N$3</f>
        <v>-0.39579693807858229</v>
      </c>
    </row>
    <row r="190" spans="1:15" ht="15.75" x14ac:dyDescent="0.25">
      <c r="A190" s="4">
        <v>41787</v>
      </c>
      <c r="B190">
        <v>8.7799999999999994</v>
      </c>
      <c r="C190">
        <f>(B190-B189)/B189</f>
        <v>-7.9096045197740439E-3</v>
      </c>
      <c r="D190">
        <v>1.115</v>
      </c>
      <c r="E190">
        <v>2.4430999999999998</v>
      </c>
      <c r="F190">
        <v>9.7265999999999995</v>
      </c>
      <c r="G190">
        <f>F190+E190</f>
        <v>12.169699999999999</v>
      </c>
      <c r="H190">
        <f>E190+D190*(G190-E190)</f>
        <v>13.288258999999998</v>
      </c>
      <c r="I190" s="15">
        <f>(((H190/100)+1)^(1/365)-1)</f>
        <v>3.4188130244827697E-4</v>
      </c>
      <c r="J190" s="15">
        <f>1+I190</f>
        <v>1.0003418813024483</v>
      </c>
      <c r="K190">
        <f>C190-I190</f>
        <v>-8.2514858222223209E-3</v>
      </c>
      <c r="L190" s="29">
        <f>K190^2</f>
        <v>6.808701827433597E-5</v>
      </c>
      <c r="O190" s="7">
        <f>C190/$N$3</f>
        <v>-0.17629175765971936</v>
      </c>
    </row>
    <row r="191" spans="1:15" ht="15.75" x14ac:dyDescent="0.25">
      <c r="A191" s="4">
        <v>41788</v>
      </c>
      <c r="B191">
        <v>9.0299999999999994</v>
      </c>
      <c r="C191">
        <f>(B191-B190)/B190</f>
        <v>2.8473804100227793E-2</v>
      </c>
      <c r="D191">
        <v>1.119</v>
      </c>
      <c r="E191">
        <v>2.4643999999999999</v>
      </c>
      <c r="F191">
        <v>9.6989000000000001</v>
      </c>
      <c r="G191">
        <f>F191+E191</f>
        <v>12.1633</v>
      </c>
      <c r="H191">
        <f>E191+D191*(G191-E191)</f>
        <v>13.3174691</v>
      </c>
      <c r="I191" s="15">
        <f>(((H191/100)+1)^(1/365)-1)</f>
        <v>3.4258786057983492E-4</v>
      </c>
      <c r="J191" s="15">
        <f>1+I191</f>
        <v>1.0003425878605798</v>
      </c>
      <c r="K191">
        <f>C191-I191</f>
        <v>2.8131216239647958E-2</v>
      </c>
      <c r="L191" s="29">
        <f>K191^2</f>
        <v>7.9136532712183302E-4</v>
      </c>
      <c r="O191" s="7">
        <f>C191/$N$3</f>
        <v>0.63463311718536863</v>
      </c>
    </row>
    <row r="192" spans="1:15" ht="15.75" x14ac:dyDescent="0.25">
      <c r="A192" s="4">
        <v>41789</v>
      </c>
      <c r="B192">
        <v>8.99</v>
      </c>
      <c r="C192">
        <f>(B192-B191)/B191</f>
        <v>-4.4296788482834056E-3</v>
      </c>
      <c r="D192">
        <v>1.1096999999999999</v>
      </c>
      <c r="E192">
        <v>2.4759000000000002</v>
      </c>
      <c r="F192">
        <v>9.6737000000000002</v>
      </c>
      <c r="G192">
        <f>F192+E192</f>
        <v>12.1496</v>
      </c>
      <c r="H192">
        <f>E192+D192*(G192-E192)</f>
        <v>13.210804889999999</v>
      </c>
      <c r="I192" s="15">
        <f>(((H192/100)+1)^(1/365)-1)</f>
        <v>3.4000689824464914E-4</v>
      </c>
      <c r="J192" s="15">
        <f>1+I192</f>
        <v>1.0003400068982446</v>
      </c>
      <c r="K192">
        <f>C192-I192</f>
        <v>-4.7696857465280547E-3</v>
      </c>
      <c r="L192" s="29">
        <f>K192^2</f>
        <v>2.2749902120632887E-5</v>
      </c>
      <c r="O192" s="7">
        <f>C192/$N$3</f>
        <v>-9.8730077854040615E-2</v>
      </c>
    </row>
    <row r="193" spans="1:15" ht="15.75" x14ac:dyDescent="0.25">
      <c r="A193" s="4">
        <v>41792</v>
      </c>
      <c r="B193">
        <v>8.68</v>
      </c>
      <c r="C193">
        <f>(B193-B192)/B192</f>
        <v>-3.448275862068971E-2</v>
      </c>
      <c r="D193">
        <v>1.1198999999999999</v>
      </c>
      <c r="E193">
        <v>2.5266999999999999</v>
      </c>
      <c r="F193">
        <v>9.6737000000000002</v>
      </c>
      <c r="G193">
        <f>F193+E193</f>
        <v>12.2004</v>
      </c>
      <c r="H193">
        <f>E193+D193*(G193-E193)</f>
        <v>13.36027663</v>
      </c>
      <c r="I193" s="15">
        <f>(((H193/100)+1)^(1/365)-1)</f>
        <v>3.43622996559656E-4</v>
      </c>
      <c r="J193" s="15">
        <f>1+I193</f>
        <v>1.0003436229965597</v>
      </c>
      <c r="K193">
        <f>C193-I193</f>
        <v>-3.4826381617249366E-2</v>
      </c>
      <c r="L193" s="29">
        <f>K193^2</f>
        <v>1.2128768565502846E-3</v>
      </c>
      <c r="O193" s="7">
        <f>C193/$N$3</f>
        <v>-0.76856258881207506</v>
      </c>
    </row>
    <row r="194" spans="1:15" ht="15.75" x14ac:dyDescent="0.25">
      <c r="A194" s="4">
        <v>41793</v>
      </c>
      <c r="B194">
        <v>8.59</v>
      </c>
      <c r="C194">
        <f>(B194-B193)/B193</f>
        <v>-1.0368663594470031E-2</v>
      </c>
      <c r="D194">
        <v>1.1203000000000001</v>
      </c>
      <c r="E194">
        <v>2.5985</v>
      </c>
      <c r="F194">
        <v>9.6820000000000004</v>
      </c>
      <c r="G194">
        <f>F194+E194</f>
        <v>12.2805</v>
      </c>
      <c r="H194">
        <f>E194+D194*(G194-E194)</f>
        <v>13.445244600000001</v>
      </c>
      <c r="I194" s="15">
        <f>(((H194/100)+1)^(1/365)-1)</f>
        <v>3.456764668561263E-4</v>
      </c>
      <c r="J194" s="15">
        <f>1+I194</f>
        <v>1.0003456764668561</v>
      </c>
      <c r="K194">
        <f>C194-I194</f>
        <v>-1.0714340061326157E-2</v>
      </c>
      <c r="L194" s="29">
        <f>K194^2</f>
        <v>1.147970829497386E-4</v>
      </c>
      <c r="O194" s="7">
        <f>C194/$N$3</f>
        <v>-0.23110004110593432</v>
      </c>
    </row>
    <row r="195" spans="1:15" ht="15.75" x14ac:dyDescent="0.25">
      <c r="A195" s="4">
        <v>41794</v>
      </c>
      <c r="B195">
        <v>8.4600000000000009</v>
      </c>
      <c r="C195">
        <f>(B195-B194)/B194</f>
        <v>-1.513387660069837E-2</v>
      </c>
      <c r="D195">
        <v>1.1196999999999999</v>
      </c>
      <c r="E195">
        <v>2.6021000000000001</v>
      </c>
      <c r="F195">
        <v>10.169700000000001</v>
      </c>
      <c r="G195">
        <f>F195+E195</f>
        <v>12.771800000000001</v>
      </c>
      <c r="H195">
        <f>E195+D195*(G195-E195)</f>
        <v>13.98911309</v>
      </c>
      <c r="I195" s="15">
        <f>(((H195/100)+1)^(1/365)-1)</f>
        <v>3.5878423434532181E-4</v>
      </c>
      <c r="J195" s="15">
        <f>1+I195</f>
        <v>1.0003587842343453</v>
      </c>
      <c r="K195">
        <f>C195-I195</f>
        <v>-1.5492660835043692E-2</v>
      </c>
      <c r="L195" s="29">
        <f>K195^2</f>
        <v>2.4002253974969671E-4</v>
      </c>
      <c r="O195" s="7">
        <f>C195/$N$3</f>
        <v>-0.33730860999086104</v>
      </c>
    </row>
    <row r="196" spans="1:15" ht="15.75" x14ac:dyDescent="0.25">
      <c r="A196" s="4">
        <v>41795</v>
      </c>
      <c r="B196">
        <v>8.5299999999999994</v>
      </c>
      <c r="C196">
        <f>(B196-B195)/B195</f>
        <v>8.2742316784868205E-3</v>
      </c>
      <c r="D196">
        <v>1.1280999999999999</v>
      </c>
      <c r="E196">
        <v>2.5823999999999998</v>
      </c>
      <c r="F196">
        <v>10.363899999999999</v>
      </c>
      <c r="G196">
        <f>F196+E196</f>
        <v>12.946299999999999</v>
      </c>
      <c r="H196">
        <f>E196+D196*(G196-E196)</f>
        <v>14.273915589999998</v>
      </c>
      <c r="I196" s="15">
        <f>(((H196/100)+1)^(1/365)-1)</f>
        <v>3.6562339574741642E-4</v>
      </c>
      <c r="J196" s="15">
        <f>1+I196</f>
        <v>1.0003656233957474</v>
      </c>
      <c r="K196">
        <f>C196-I196</f>
        <v>7.9086082827394041E-3</v>
      </c>
      <c r="L196" s="29">
        <f>K196^2</f>
        <v>6.25460849698143E-5</v>
      </c>
      <c r="O196" s="7">
        <f>C196/$N$3</f>
        <v>0.18441868265821237</v>
      </c>
    </row>
    <row r="197" spans="1:15" ht="15.75" x14ac:dyDescent="0.25">
      <c r="A197" s="4">
        <v>41796</v>
      </c>
      <c r="B197">
        <v>8.6300000000000008</v>
      </c>
      <c r="C197">
        <f>(B197-B196)/B196</f>
        <v>1.1723329425557026E-2</v>
      </c>
      <c r="D197">
        <v>1.1282000000000001</v>
      </c>
      <c r="E197">
        <v>2.5869</v>
      </c>
      <c r="F197">
        <v>9.8857999999999997</v>
      </c>
      <c r="G197">
        <f>F197+E197</f>
        <v>12.4727</v>
      </c>
      <c r="H197">
        <f>E197+D197*(G197-E197)</f>
        <v>13.740059560000001</v>
      </c>
      <c r="I197" s="15">
        <f>(((H197/100)+1)^(1/365)-1)</f>
        <v>3.5278955681117274E-4</v>
      </c>
      <c r="J197" s="15">
        <f>1+I197</f>
        <v>1.0003527895568112</v>
      </c>
      <c r="K197">
        <f>C197-I197</f>
        <v>1.1370539868745854E-2</v>
      </c>
      <c r="L197" s="29">
        <f>K197^2</f>
        <v>1.2928917690673897E-4</v>
      </c>
      <c r="O197" s="7">
        <f>C197/$N$3</f>
        <v>0.26129325997128328</v>
      </c>
    </row>
    <row r="198" spans="1:15" ht="15.75" x14ac:dyDescent="0.25">
      <c r="A198" s="4">
        <v>41799</v>
      </c>
      <c r="B198">
        <v>8.66</v>
      </c>
      <c r="C198">
        <f>(B198-B197)/B197</f>
        <v>3.4762456546928574E-3</v>
      </c>
      <c r="D198">
        <v>1.1088</v>
      </c>
      <c r="E198">
        <v>2.6032000000000002</v>
      </c>
      <c r="F198">
        <v>9.6557999999999993</v>
      </c>
      <c r="G198">
        <f>F198+E198</f>
        <v>12.259</v>
      </c>
      <c r="H198">
        <f>E198+D198*(G198-E198)</f>
        <v>13.309551039999999</v>
      </c>
      <c r="I198" s="15">
        <f>(((H198/100)+1)^(1/365)-1)</f>
        <v>3.4239634992183632E-4</v>
      </c>
      <c r="J198" s="15">
        <f>1+I198</f>
        <v>1.0003423963499218</v>
      </c>
      <c r="K198">
        <f>C198-I198</f>
        <v>3.1338493047710211E-3</v>
      </c>
      <c r="L198" s="29">
        <f>K198^2</f>
        <v>9.8210114650138118E-6</v>
      </c>
      <c r="O198" s="7">
        <f>C198/$N$3</f>
        <v>7.7479658431806486E-2</v>
      </c>
    </row>
    <row r="199" spans="1:15" ht="15.75" x14ac:dyDescent="0.25">
      <c r="A199" s="4">
        <v>41800</v>
      </c>
      <c r="B199">
        <v>8.8699999999999992</v>
      </c>
      <c r="C199">
        <f>(B199-B198)/B198</f>
        <v>2.4249422632794351E-2</v>
      </c>
      <c r="D199">
        <v>1.1076999999999999</v>
      </c>
      <c r="E199">
        <v>2.6438999999999999</v>
      </c>
      <c r="F199">
        <v>9.6278000000000006</v>
      </c>
      <c r="G199">
        <f>F199+E199</f>
        <v>12.271700000000001</v>
      </c>
      <c r="H199">
        <f>E199+D199*(G199-E199)</f>
        <v>13.30861406</v>
      </c>
      <c r="I199" s="15">
        <f>(((H199/100)+1)^(1/365)-1)</f>
        <v>3.4237368671297119E-4</v>
      </c>
      <c r="J199" s="15">
        <f>1+I199</f>
        <v>1.000342373686713</v>
      </c>
      <c r="K199">
        <f>C199-I199</f>
        <v>2.390704894608138E-2</v>
      </c>
      <c r="L199" s="29">
        <f>K199^2</f>
        <v>5.7154698931033085E-4</v>
      </c>
      <c r="O199" s="7">
        <f>C199/$N$3</f>
        <v>0.54047877203989714</v>
      </c>
    </row>
    <row r="200" spans="1:15" ht="15.75" x14ac:dyDescent="0.25">
      <c r="A200" s="4">
        <v>41801</v>
      </c>
      <c r="B200">
        <v>8.69</v>
      </c>
      <c r="C200">
        <f>(B200-B199)/B199</f>
        <v>-2.0293122886133004E-2</v>
      </c>
      <c r="D200">
        <v>1.1100000000000001</v>
      </c>
      <c r="E200">
        <v>2.6394000000000002</v>
      </c>
      <c r="F200">
        <v>9.6488999999999994</v>
      </c>
      <c r="G200">
        <f>F200+E200</f>
        <v>12.2883</v>
      </c>
      <c r="H200">
        <f>E200+D200*(G200-E200)</f>
        <v>13.349679</v>
      </c>
      <c r="I200" s="15">
        <f>(((H200/100)+1)^(1/365)-1)</f>
        <v>3.4336676982338332E-4</v>
      </c>
      <c r="J200" s="15">
        <f>1+I200</f>
        <v>1.0003433667698234</v>
      </c>
      <c r="K200">
        <f>C200-I200</f>
        <v>-2.0636489655956387E-2</v>
      </c>
      <c r="L200" s="29">
        <f>K200^2</f>
        <v>4.25864705320395E-4</v>
      </c>
      <c r="O200" s="7">
        <f>C200/$N$3</f>
        <v>-0.45229951675298985</v>
      </c>
    </row>
    <row r="201" spans="1:15" ht="15.75" x14ac:dyDescent="0.25">
      <c r="A201" s="4">
        <v>41802</v>
      </c>
      <c r="B201">
        <v>8.4600000000000009</v>
      </c>
      <c r="C201">
        <f>(B201-B200)/B200</f>
        <v>-2.64672036823934E-2</v>
      </c>
      <c r="D201">
        <v>1.1163000000000001</v>
      </c>
      <c r="E201">
        <v>2.5951</v>
      </c>
      <c r="F201">
        <v>9.6815999999999995</v>
      </c>
      <c r="G201">
        <f>F201+E201</f>
        <v>12.2767</v>
      </c>
      <c r="H201">
        <f>E201+D201*(G201-E201)</f>
        <v>13.40267008</v>
      </c>
      <c r="I201" s="15">
        <f>(((H201/100)+1)^(1/365)-1)</f>
        <v>3.446477354906996E-4</v>
      </c>
      <c r="J201" s="15">
        <f>1+I201</f>
        <v>1.0003446477354907</v>
      </c>
      <c r="K201">
        <f>C201-I201</f>
        <v>-2.68118514178841E-2</v>
      </c>
      <c r="L201" s="29">
        <f>K201^2</f>
        <v>7.1887537645469359E-4</v>
      </c>
      <c r="O201" s="7">
        <f>C201/$N$3</f>
        <v>-0.58990937484194506</v>
      </c>
    </row>
    <row r="202" spans="1:15" ht="15.75" x14ac:dyDescent="0.25">
      <c r="A202" s="4">
        <v>41803</v>
      </c>
      <c r="B202">
        <v>8.61</v>
      </c>
      <c r="C202">
        <f>(B202-B201)/B201</f>
        <v>1.7730496453900541E-2</v>
      </c>
      <c r="D202">
        <v>1.1151</v>
      </c>
      <c r="E202">
        <v>2.6032999999999999</v>
      </c>
      <c r="F202">
        <v>9.6720000000000006</v>
      </c>
      <c r="G202">
        <f>F202+E202</f>
        <v>12.275300000000001</v>
      </c>
      <c r="H202">
        <f>E202+D202*(G202-E202)</f>
        <v>13.388547200000001</v>
      </c>
      <c r="I202" s="15">
        <f>(((H202/100)+1)^(1/365)-1)</f>
        <v>3.4430639819182929E-4</v>
      </c>
      <c r="J202" s="15">
        <f>1+I202</f>
        <v>1.0003443063981918</v>
      </c>
      <c r="K202">
        <f>C202-I202</f>
        <v>1.7386190055708711E-2</v>
      </c>
      <c r="L202" s="29">
        <f>K202^2</f>
        <v>3.0227960465322449E-4</v>
      </c>
      <c r="O202" s="7">
        <f>C202/$N$3</f>
        <v>0.39518289141045976</v>
      </c>
    </row>
    <row r="203" spans="1:15" ht="15.75" x14ac:dyDescent="0.25">
      <c r="A203" s="4">
        <v>41806</v>
      </c>
      <c r="B203">
        <v>8.64</v>
      </c>
      <c r="C203">
        <f>(B203-B202)/B202</f>
        <v>3.4843205574914215E-3</v>
      </c>
      <c r="D203">
        <v>1.1047</v>
      </c>
      <c r="E203">
        <v>2.597</v>
      </c>
      <c r="F203">
        <v>9.6561000000000003</v>
      </c>
      <c r="G203">
        <f>F203+E203</f>
        <v>12.2531</v>
      </c>
      <c r="H203">
        <f>E203+D203*(G203-E203)</f>
        <v>13.264093669999999</v>
      </c>
      <c r="I203" s="15">
        <f>(((H203/100)+1)^(1/365)-1)</f>
        <v>3.4129663406234911E-4</v>
      </c>
      <c r="J203" s="15">
        <f>1+I203</f>
        <v>1.0003412966340623</v>
      </c>
      <c r="K203">
        <f>C203-I203</f>
        <v>3.1430239234290724E-3</v>
      </c>
      <c r="L203" s="29">
        <f>K203^2</f>
        <v>9.8785993832474799E-6</v>
      </c>
      <c r="O203" s="7">
        <f>C203/$N$3</f>
        <v>7.7659634409585329E-2</v>
      </c>
    </row>
    <row r="204" spans="1:15" ht="15.75" x14ac:dyDescent="0.25">
      <c r="A204" s="4">
        <v>41807</v>
      </c>
      <c r="B204">
        <v>8.8800000000000008</v>
      </c>
      <c r="C204">
        <f>(B204-B203)/B203</f>
        <v>2.7777777777777801E-2</v>
      </c>
      <c r="D204">
        <v>1.1061000000000001</v>
      </c>
      <c r="E204">
        <v>2.6522999999999999</v>
      </c>
      <c r="F204">
        <v>9.6514000000000006</v>
      </c>
      <c r="G204">
        <f>F204+E204</f>
        <v>12.303700000000001</v>
      </c>
      <c r="H204">
        <f>E204+D204*(G204-E204)</f>
        <v>13.327713540000001</v>
      </c>
      <c r="I204" s="15">
        <f>(((H204/100)+1)^(1/365)-1)</f>
        <v>3.4283561857284539E-4</v>
      </c>
      <c r="J204" s="15">
        <f>1+I204</f>
        <v>1.0003428356185728</v>
      </c>
      <c r="K204">
        <f>C204-I204</f>
        <v>2.7434942159204955E-2</v>
      </c>
      <c r="L204" s="29">
        <f>K204^2</f>
        <v>7.526760512789214E-4</v>
      </c>
      <c r="O204" s="7">
        <f>C204/$N$3</f>
        <v>0.61911986320972667</v>
      </c>
    </row>
    <row r="205" spans="1:15" ht="15.75" x14ac:dyDescent="0.25">
      <c r="A205" s="4">
        <v>41808</v>
      </c>
      <c r="B205">
        <v>9.0299999999999994</v>
      </c>
      <c r="C205">
        <f>(B205-B204)/B204</f>
        <v>1.689189189189173E-2</v>
      </c>
      <c r="D205">
        <v>1.1089</v>
      </c>
      <c r="E205">
        <v>2.5844</v>
      </c>
      <c r="F205">
        <v>9.6126000000000005</v>
      </c>
      <c r="G205">
        <f>F205+E205</f>
        <v>12.197000000000001</v>
      </c>
      <c r="H205">
        <f>E205+D205*(G205-E205)</f>
        <v>13.243812140000001</v>
      </c>
      <c r="I205" s="15">
        <f>(((H205/100)+1)^(1/365)-1)</f>
        <v>3.4080583630102801E-4</v>
      </c>
      <c r="J205" s="15">
        <f>1+I205</f>
        <v>1.000340805836301</v>
      </c>
      <c r="K205">
        <f>C205-I205</f>
        <v>1.6551086055590702E-2</v>
      </c>
      <c r="L205" s="29">
        <f>K205^2</f>
        <v>2.73938449619569E-4</v>
      </c>
      <c r="O205" s="7">
        <f>C205/$N$3</f>
        <v>0.37649180870861365</v>
      </c>
    </row>
    <row r="206" spans="1:15" ht="15.75" x14ac:dyDescent="0.25">
      <c r="A206" s="4">
        <v>41809</v>
      </c>
      <c r="B206">
        <v>9.0299999999999994</v>
      </c>
      <c r="C206">
        <f>(B206-B205)/B205</f>
        <v>0</v>
      </c>
      <c r="D206">
        <v>1.1412</v>
      </c>
      <c r="E206">
        <v>2.6206</v>
      </c>
      <c r="F206">
        <v>9.6036999999999999</v>
      </c>
      <c r="G206">
        <f>F206+E206</f>
        <v>12.224299999999999</v>
      </c>
      <c r="H206">
        <f>E206+D206*(G206-E206)</f>
        <v>13.580342439999999</v>
      </c>
      <c r="I206" s="15">
        <f>(((H206/100)+1)^(1/365)-1)</f>
        <v>3.4893829884841132E-4</v>
      </c>
      <c r="J206" s="15">
        <f>1+I206</f>
        <v>1.0003489382988484</v>
      </c>
      <c r="K206">
        <f>C206-I206</f>
        <v>-3.4893829884841132E-4</v>
      </c>
      <c r="L206" s="29">
        <f>K206^2</f>
        <v>1.2175793640322321E-7</v>
      </c>
      <c r="O206" s="7">
        <f>C206/$N$3</f>
        <v>0</v>
      </c>
    </row>
    <row r="207" spans="1:15" ht="15.75" x14ac:dyDescent="0.25">
      <c r="A207" s="4">
        <v>41810</v>
      </c>
      <c r="B207">
        <v>9</v>
      </c>
      <c r="C207">
        <f>(B207-B206)/B206</f>
        <v>-3.322259136212554E-3</v>
      </c>
      <c r="D207">
        <v>1.1466000000000001</v>
      </c>
      <c r="E207">
        <v>2.6052</v>
      </c>
      <c r="F207">
        <v>9.5801999999999996</v>
      </c>
      <c r="G207">
        <f>F207+E207</f>
        <v>12.1854</v>
      </c>
      <c r="H207">
        <f>E207+D207*(G207-E207)</f>
        <v>13.58985732</v>
      </c>
      <c r="I207" s="15">
        <f>(((H207/100)+1)^(1/365)-1)</f>
        <v>3.4916788233774199E-4</v>
      </c>
      <c r="J207" s="15">
        <f>1+I207</f>
        <v>1.0003491678823377</v>
      </c>
      <c r="K207">
        <f>C207-I207</f>
        <v>-3.671427018550296E-3</v>
      </c>
      <c r="L207" s="29">
        <f>K207^2</f>
        <v>1.3479376352541116E-5</v>
      </c>
      <c r="O207" s="7">
        <f>C207/$N$3</f>
        <v>-7.4047558390530469E-2</v>
      </c>
    </row>
    <row r="208" spans="1:15" ht="15.75" x14ac:dyDescent="0.25">
      <c r="A208" s="4">
        <v>41813</v>
      </c>
      <c r="B208">
        <v>8.69</v>
      </c>
      <c r="C208">
        <f>(B208-B207)/B207</f>
        <v>-3.44444444444445E-2</v>
      </c>
      <c r="D208">
        <v>1.135</v>
      </c>
      <c r="E208">
        <v>2.6261000000000001</v>
      </c>
      <c r="F208">
        <v>9.5821000000000005</v>
      </c>
      <c r="G208">
        <f>F208+E208</f>
        <v>12.208200000000001</v>
      </c>
      <c r="H208">
        <f>E208+D208*(G208-E208)</f>
        <v>13.501783500000002</v>
      </c>
      <c r="I208" s="15">
        <f>(((H208/100)+1)^(1/365)-1)</f>
        <v>3.4704202561064434E-4</v>
      </c>
      <c r="J208" s="15">
        <f>1+I208</f>
        <v>1.0003470420256106</v>
      </c>
      <c r="K208">
        <f>C208-I208</f>
        <v>-3.4791486470055144E-2</v>
      </c>
      <c r="L208" s="29">
        <f>K208^2</f>
        <v>1.2104475307960301E-3</v>
      </c>
      <c r="O208" s="7">
        <f>C208/$N$3</f>
        <v>-0.76770863038006165</v>
      </c>
    </row>
    <row r="209" spans="1:15" ht="15.75" x14ac:dyDescent="0.25">
      <c r="A209" s="4">
        <v>41814</v>
      </c>
      <c r="B209">
        <v>8.5500000000000007</v>
      </c>
      <c r="C209">
        <f>(B209-B208)/B208</f>
        <v>-1.6110471806674201E-2</v>
      </c>
      <c r="D209">
        <v>1.1369</v>
      </c>
      <c r="E209">
        <v>2.5781000000000001</v>
      </c>
      <c r="F209">
        <v>9.6307000000000009</v>
      </c>
      <c r="G209">
        <f>F209+E209</f>
        <v>12.2088</v>
      </c>
      <c r="H209">
        <f>E209+D209*(G209-E209)</f>
        <v>13.527242830000002</v>
      </c>
      <c r="I209" s="15">
        <f>(((H209/100)+1)^(1/365)-1)</f>
        <v>3.4765671192316105E-4</v>
      </c>
      <c r="J209" s="15">
        <f>1+I209</f>
        <v>1.0003476567119232</v>
      </c>
      <c r="K209">
        <f>C209-I209</f>
        <v>-1.6458128518597362E-2</v>
      </c>
      <c r="L209" s="29">
        <f>K209^2</f>
        <v>2.708699943346678E-4</v>
      </c>
      <c r="O209" s="7">
        <f>C209/$N$3</f>
        <v>-0.35907527164292213</v>
      </c>
    </row>
    <row r="210" spans="1:15" ht="15.75" x14ac:dyDescent="0.25">
      <c r="A210" s="4">
        <v>41815</v>
      </c>
      <c r="B210">
        <v>8.5500000000000007</v>
      </c>
      <c r="C210">
        <f>(B210-B209)/B209</f>
        <v>0</v>
      </c>
      <c r="D210">
        <v>1.1363000000000001</v>
      </c>
      <c r="E210">
        <v>2.5592000000000001</v>
      </c>
      <c r="F210">
        <v>9.6000999999999994</v>
      </c>
      <c r="G210">
        <f>F210+E210</f>
        <v>12.1593</v>
      </c>
      <c r="H210">
        <f>E210+D210*(G210-E210)</f>
        <v>13.467793630000001</v>
      </c>
      <c r="I210" s="15">
        <f>(((H210/100)+1)^(1/365)-1)</f>
        <v>3.4622116483506993E-4</v>
      </c>
      <c r="J210" s="15">
        <f>1+I210</f>
        <v>1.0003462211648351</v>
      </c>
      <c r="K210">
        <f>C210-I210</f>
        <v>-3.4622116483506993E-4</v>
      </c>
      <c r="L210" s="29">
        <f>K210^2</f>
        <v>1.1986909497975266E-7</v>
      </c>
      <c r="O210" s="7">
        <f>C210/$N$3</f>
        <v>0</v>
      </c>
    </row>
    <row r="211" spans="1:15" ht="15.75" x14ac:dyDescent="0.25">
      <c r="A211" s="4">
        <v>41816</v>
      </c>
      <c r="B211">
        <v>8.74</v>
      </c>
      <c r="C211">
        <f>(B211-B210)/B210</f>
        <v>2.2222222222222161E-2</v>
      </c>
      <c r="D211">
        <v>1.1332</v>
      </c>
      <c r="E211">
        <v>2.5286</v>
      </c>
      <c r="F211">
        <v>9.5978999999999992</v>
      </c>
      <c r="G211">
        <f>F211+E211</f>
        <v>12.1265</v>
      </c>
      <c r="H211">
        <f>E211+D211*(G211-E211)</f>
        <v>13.404940279999998</v>
      </c>
      <c r="I211" s="15">
        <f>(((H211/100)+1)^(1/365)-1)</f>
        <v>3.4470260022656518E-4</v>
      </c>
      <c r="J211" s="15">
        <f>1+I211</f>
        <v>1.0003447026002266</v>
      </c>
      <c r="K211">
        <f>C211-I211</f>
        <v>2.1877519621995595E-2</v>
      </c>
      <c r="L211" s="29">
        <f>K211^2</f>
        <v>4.7862586481080228E-4</v>
      </c>
      <c r="O211" s="7">
        <f>C211/$N$3</f>
        <v>0.49529589056777956</v>
      </c>
    </row>
    <row r="212" spans="1:15" ht="15.75" x14ac:dyDescent="0.25">
      <c r="A212" s="4">
        <v>41817</v>
      </c>
      <c r="B212">
        <v>8.9499999999999993</v>
      </c>
      <c r="C212">
        <f>(B212-B211)/B211</f>
        <v>2.4027459954233304E-2</v>
      </c>
      <c r="D212">
        <v>1.1377999999999999</v>
      </c>
      <c r="E212">
        <v>2.5339999999999998</v>
      </c>
      <c r="F212">
        <v>9.5862999999999996</v>
      </c>
      <c r="G212">
        <f>F212+E212</f>
        <v>12.1203</v>
      </c>
      <c r="H212">
        <f>E212+D212*(G212-E212)</f>
        <v>13.441292140000002</v>
      </c>
      <c r="I212" s="15">
        <f>(((H212/100)+1)^(1/365)-1)</f>
        <v>3.4558097947812172E-4</v>
      </c>
      <c r="J212" s="15">
        <f>1+I212</f>
        <v>1.0003455809794781</v>
      </c>
      <c r="K212">
        <f>C212-I212</f>
        <v>2.3681878974755183E-2</v>
      </c>
      <c r="L212" s="29">
        <f>K212^2</f>
        <v>5.6083139177495159E-4</v>
      </c>
      <c r="O212" s="7">
        <f>C212/$N$3</f>
        <v>0.53553159792511551</v>
      </c>
    </row>
    <row r="213" spans="1:15" ht="15.75" x14ac:dyDescent="0.25">
      <c r="A213" s="4">
        <v>41820</v>
      </c>
      <c r="B213">
        <v>9.0500000000000007</v>
      </c>
      <c r="C213">
        <f>(B213-B212)/B212</f>
        <v>1.1173184357542059E-2</v>
      </c>
      <c r="D213">
        <v>1.1315</v>
      </c>
      <c r="E213">
        <v>2.5304000000000002</v>
      </c>
      <c r="F213">
        <v>9.5753000000000004</v>
      </c>
      <c r="G213">
        <f>F213+E213</f>
        <v>12.105700000000001</v>
      </c>
      <c r="H213">
        <f>E213+D213*(G213-E213)</f>
        <v>13.36485195</v>
      </c>
      <c r="I213" s="15">
        <f>(((H213/100)+1)^(1/365)-1)</f>
        <v>3.4373361007133951E-4</v>
      </c>
      <c r="J213" s="15">
        <f>1+I213</f>
        <v>1.0003437336100713</v>
      </c>
      <c r="K213">
        <f>C213-I213</f>
        <v>1.082945074747072E-2</v>
      </c>
      <c r="L213" s="29">
        <f>K213^2</f>
        <v>1.1727700349189413E-4</v>
      </c>
      <c r="O213" s="7">
        <f>C213/$N$3</f>
        <v>0.24903145335810573</v>
      </c>
    </row>
    <row r="214" spans="1:15" ht="15.75" x14ac:dyDescent="0.25">
      <c r="A214" s="4">
        <v>41821</v>
      </c>
      <c r="B214">
        <v>9.07</v>
      </c>
      <c r="C214">
        <f>(B214-B213)/B213</f>
        <v>2.2099447513811684E-3</v>
      </c>
      <c r="D214">
        <v>1.1307</v>
      </c>
      <c r="E214">
        <v>2.5647000000000002</v>
      </c>
      <c r="F214">
        <v>9.5556999999999999</v>
      </c>
      <c r="G214">
        <f>F214+E214</f>
        <v>12.1204</v>
      </c>
      <c r="H214">
        <f>E214+D214*(G214-E214)</f>
        <v>13.369329990000001</v>
      </c>
      <c r="I214" s="15">
        <f>(((H214/100)+1)^(1/365)-1)</f>
        <v>3.4384186741864831E-4</v>
      </c>
      <c r="J214" s="15">
        <f>1+I214</f>
        <v>1.0003438418674186</v>
      </c>
      <c r="K214">
        <f>C214-I214</f>
        <v>1.8661028839625201E-3</v>
      </c>
      <c r="L214" s="29">
        <f>K214^2</f>
        <v>3.4823399735332345E-6</v>
      </c>
      <c r="O214" s="7">
        <f>C214/$N$3</f>
        <v>4.9255944918341808E-2</v>
      </c>
    </row>
    <row r="215" spans="1:15" ht="15.75" x14ac:dyDescent="0.25">
      <c r="A215" s="4">
        <v>41822</v>
      </c>
      <c r="B215">
        <v>9.36</v>
      </c>
      <c r="C215">
        <f>(B215-B214)/B214</f>
        <v>3.1973539140021955E-2</v>
      </c>
      <c r="D215">
        <v>1.1306</v>
      </c>
      <c r="E215">
        <v>2.6263999999999998</v>
      </c>
      <c r="F215">
        <v>9.5658999999999992</v>
      </c>
      <c r="G215">
        <f>F215+E215</f>
        <v>12.192299999999999</v>
      </c>
      <c r="H215">
        <f>E215+D215*(G215-E215)</f>
        <v>13.44160654</v>
      </c>
      <c r="I215" s="15">
        <f>(((H215/100)+1)^(1/365)-1)</f>
        <v>3.4558857518107722E-4</v>
      </c>
      <c r="J215" s="15">
        <f>1+I215</f>
        <v>1.0003455885751811</v>
      </c>
      <c r="K215">
        <f>C215-I215</f>
        <v>3.1627950564840877E-2</v>
      </c>
      <c r="L215" s="29">
        <f>K215^2</f>
        <v>1.0003272569320183E-3</v>
      </c>
      <c r="O215" s="7">
        <f>C215/$N$3</f>
        <v>0.71263631443324382</v>
      </c>
    </row>
    <row r="216" spans="1:15" ht="15.75" x14ac:dyDescent="0.25">
      <c r="A216" s="4">
        <v>41823</v>
      </c>
      <c r="B216">
        <v>9.25</v>
      </c>
      <c r="C216">
        <f>(B216-B215)/B215</f>
        <v>-1.1752136752136691E-2</v>
      </c>
      <c r="D216">
        <v>1.1367</v>
      </c>
      <c r="E216">
        <v>2.6383000000000001</v>
      </c>
      <c r="F216">
        <v>9.5524000000000004</v>
      </c>
      <c r="G216">
        <f>F216+E216</f>
        <v>12.1907</v>
      </c>
      <c r="H216">
        <f>E216+D216*(G216-E216)</f>
        <v>13.49651308</v>
      </c>
      <c r="I216" s="15">
        <f>(((H216/100)+1)^(1/365)-1)</f>
        <v>3.4691476018822165E-4</v>
      </c>
      <c r="J216" s="15">
        <f>1+I216</f>
        <v>1.0003469147601882</v>
      </c>
      <c r="K216">
        <f>C216-I216</f>
        <v>-1.2099051512324913E-2</v>
      </c>
      <c r="L216" s="29">
        <f>K216^2</f>
        <v>1.4638704749789176E-4</v>
      </c>
      <c r="O216" s="7">
        <f>C216/$N$3</f>
        <v>-0.26193532674257508</v>
      </c>
    </row>
    <row r="217" spans="1:15" ht="15.75" x14ac:dyDescent="0.25">
      <c r="A217" s="4">
        <v>41827</v>
      </c>
      <c r="B217">
        <v>9.07</v>
      </c>
      <c r="C217">
        <f>(B217-B216)/B216</f>
        <v>-1.9459459459459427E-2</v>
      </c>
      <c r="D217">
        <v>1.1453</v>
      </c>
      <c r="E217">
        <v>2.6109999999999998</v>
      </c>
      <c r="F217">
        <v>9.6204000000000001</v>
      </c>
      <c r="G217">
        <f>F217+E217</f>
        <v>12.231400000000001</v>
      </c>
      <c r="H217">
        <f>E217+D217*(G217-E217)</f>
        <v>13.629244119999999</v>
      </c>
      <c r="I217" s="15">
        <f>(((H217/100)+1)^(1/365)-1)</f>
        <v>3.5011803812246001E-4</v>
      </c>
      <c r="J217" s="15">
        <f>1+I217</f>
        <v>1.0003501180381225</v>
      </c>
      <c r="K217">
        <f>C217-I217</f>
        <v>-1.9809577497581887E-2</v>
      </c>
      <c r="L217" s="29">
        <f>K217^2</f>
        <v>3.9241936063270265E-4</v>
      </c>
      <c r="O217" s="7">
        <f>C217/$N$3</f>
        <v>-0.43371856363232636</v>
      </c>
    </row>
    <row r="218" spans="1:15" ht="15.75" x14ac:dyDescent="0.25">
      <c r="A218" s="4">
        <v>41828</v>
      </c>
      <c r="B218">
        <v>8.76</v>
      </c>
      <c r="C218">
        <f>(B218-B217)/B217</f>
        <v>-3.4178610804851212E-2</v>
      </c>
      <c r="D218">
        <v>1.1529</v>
      </c>
      <c r="E218">
        <v>2.5556999999999999</v>
      </c>
      <c r="F218">
        <v>9.6442999999999994</v>
      </c>
      <c r="G218">
        <f>F218+E218</f>
        <v>12.2</v>
      </c>
      <c r="H218">
        <f>E218+D218*(G218-E218)</f>
        <v>13.674613469999999</v>
      </c>
      <c r="I218" s="15">
        <f>(((H218/100)+1)^(1/365)-1)</f>
        <v>3.5121210823230165E-4</v>
      </c>
      <c r="J218" s="15">
        <f>1+I218</f>
        <v>1.0003512121082323</v>
      </c>
      <c r="K218">
        <f>C218-I218</f>
        <v>-3.4529822913083513E-2</v>
      </c>
      <c r="L218" s="29">
        <f>K218^2</f>
        <v>1.1923086704089072E-3</v>
      </c>
      <c r="O218" s="7">
        <f>C218/$N$3</f>
        <v>-0.76178364646312624</v>
      </c>
    </row>
    <row r="219" spans="1:15" ht="15.75" x14ac:dyDescent="0.25">
      <c r="A219" s="4">
        <v>41829</v>
      </c>
      <c r="B219">
        <v>8.94</v>
      </c>
      <c r="C219">
        <f>(B219-B218)/B218</f>
        <v>2.054794520547942E-2</v>
      </c>
      <c r="D219">
        <v>1.1556</v>
      </c>
      <c r="E219">
        <v>2.5503</v>
      </c>
      <c r="F219">
        <v>9.6397999999999993</v>
      </c>
      <c r="G219">
        <f>F219+E219</f>
        <v>12.190099999999999</v>
      </c>
      <c r="H219">
        <f>E219+D219*(G219-E219)</f>
        <v>13.69005288</v>
      </c>
      <c r="I219" s="15">
        <f>(((H219/100)+1)^(1/365)-1)</f>
        <v>3.5158432629267544E-4</v>
      </c>
      <c r="J219" s="15">
        <f>1+I219</f>
        <v>1.0003515843262927</v>
      </c>
      <c r="K219">
        <f>C219-I219</f>
        <v>2.0196360879186744E-2</v>
      </c>
      <c r="L219" s="29">
        <f>K219^2</f>
        <v>4.0789299276234475E-4</v>
      </c>
      <c r="O219" s="7">
        <f>C219/$N$3</f>
        <v>0.45797907689486522</v>
      </c>
    </row>
    <row r="220" spans="1:15" ht="15.75" x14ac:dyDescent="0.25">
      <c r="A220" s="4">
        <v>41830</v>
      </c>
      <c r="B220">
        <v>8.74</v>
      </c>
      <c r="C220">
        <f>(B220-B219)/B219</f>
        <v>-2.2371364653243769E-2</v>
      </c>
      <c r="D220">
        <v>1.1421000000000001</v>
      </c>
      <c r="E220">
        <v>2.5358999999999998</v>
      </c>
      <c r="F220">
        <v>9.6488999999999994</v>
      </c>
      <c r="G220">
        <f>F220+E220</f>
        <v>12.184799999999999</v>
      </c>
      <c r="H220">
        <f>E220+D220*(G220-E220)</f>
        <v>13.555908690000001</v>
      </c>
      <c r="I220" s="15">
        <f>(((H220/100)+1)^(1/365)-1)</f>
        <v>3.4834865171329277E-4</v>
      </c>
      <c r="J220" s="15">
        <f>1+I220</f>
        <v>1.0003483486517133</v>
      </c>
      <c r="K220">
        <f>C220-I220</f>
        <v>-2.2719713304957062E-2</v>
      </c>
      <c r="L220" s="29">
        <f>K220^2</f>
        <v>5.1618537265944297E-4</v>
      </c>
      <c r="O220" s="7">
        <f>C220/$N$3</f>
        <v>-0.49862002406152267</v>
      </c>
    </row>
    <row r="221" spans="1:15" ht="15.75" x14ac:dyDescent="0.25">
      <c r="A221" s="4">
        <v>41831</v>
      </c>
      <c r="B221">
        <v>8.75</v>
      </c>
      <c r="C221">
        <f>(B221-B220)/B220</f>
        <v>1.144164759725376E-3</v>
      </c>
      <c r="D221">
        <v>1.1415</v>
      </c>
      <c r="E221">
        <v>2.516</v>
      </c>
      <c r="F221">
        <v>9.6242999999999999</v>
      </c>
      <c r="G221">
        <f>F221+E221</f>
        <v>12.1403</v>
      </c>
      <c r="H221">
        <f>E221+D221*(G221-E221)</f>
        <v>13.502138449999999</v>
      </c>
      <c r="I221" s="15">
        <f>(((H221/100)+1)^(1/365)-1)</f>
        <v>3.4705059641626512E-4</v>
      </c>
      <c r="J221" s="15">
        <f>1+I221</f>
        <v>1.0003470505964163</v>
      </c>
      <c r="K221">
        <f>C221-I221</f>
        <v>7.9711416330911083E-4</v>
      </c>
      <c r="L221" s="29">
        <f>K221^2</f>
        <v>6.3539098934798381E-7</v>
      </c>
      <c r="O221" s="7">
        <f>C221/$N$3</f>
        <v>2.5501504663100305E-2</v>
      </c>
    </row>
    <row r="222" spans="1:15" ht="15.75" x14ac:dyDescent="0.25">
      <c r="A222" s="4">
        <v>41834</v>
      </c>
      <c r="B222">
        <v>8.61</v>
      </c>
      <c r="C222">
        <f>(B222-B221)/B221</f>
        <v>-1.6000000000000066E-2</v>
      </c>
      <c r="D222">
        <v>1.1463000000000001</v>
      </c>
      <c r="E222">
        <v>2.5468000000000002</v>
      </c>
      <c r="F222">
        <v>9.5898000000000003</v>
      </c>
      <c r="G222">
        <f>F222+E222</f>
        <v>12.136600000000001</v>
      </c>
      <c r="H222">
        <f>E222+D222*(G222-E222)</f>
        <v>13.539587740000002</v>
      </c>
      <c r="I222" s="15">
        <f>(((H222/100)+1)^(1/365)-1)</f>
        <v>3.4795471612336648E-4</v>
      </c>
      <c r="J222" s="15">
        <f>1+I222</f>
        <v>1.0003479547161234</v>
      </c>
      <c r="K222">
        <f>C222-I222</f>
        <v>-1.6347954716123433E-2</v>
      </c>
      <c r="L222" s="29">
        <f>K222^2</f>
        <v>2.6725562340042236E-4</v>
      </c>
      <c r="O222" s="7">
        <f>C222/$N$3</f>
        <v>-0.35661304120880377</v>
      </c>
    </row>
    <row r="223" spans="1:15" ht="15.75" x14ac:dyDescent="0.25">
      <c r="A223" s="4">
        <v>41835</v>
      </c>
      <c r="B223">
        <v>8.5500000000000007</v>
      </c>
      <c r="C223">
        <f>(B223-B222)/B222</f>
        <v>-6.9686411149824301E-3</v>
      </c>
      <c r="D223">
        <v>1.1466000000000001</v>
      </c>
      <c r="E223">
        <v>2.5468000000000002</v>
      </c>
      <c r="F223">
        <v>9.6302000000000003</v>
      </c>
      <c r="G223">
        <f>F223+E223</f>
        <v>12.177</v>
      </c>
      <c r="H223">
        <f>E223+D223*(G223-E223)</f>
        <v>13.588787319999998</v>
      </c>
      <c r="I223" s="15">
        <f>(((H223/100)+1)^(1/365)-1)</f>
        <v>3.4914206538294579E-4</v>
      </c>
      <c r="J223" s="15">
        <f>1+I223</f>
        <v>1.0003491420653829</v>
      </c>
      <c r="K223">
        <f>C223-I223</f>
        <v>-7.3177831803653759E-3</v>
      </c>
      <c r="L223" s="29">
        <f>K223^2</f>
        <v>5.3549950674838397E-5</v>
      </c>
      <c r="O223" s="7">
        <f>C223/$N$3</f>
        <v>-0.15531926881916144</v>
      </c>
    </row>
    <row r="224" spans="1:15" ht="15.75" x14ac:dyDescent="0.25">
      <c r="A224" s="4">
        <v>41836</v>
      </c>
      <c r="B224">
        <v>8.6999999999999993</v>
      </c>
      <c r="C224">
        <f>(B224-B223)/B223</f>
        <v>1.754385964912264E-2</v>
      </c>
      <c r="D224">
        <v>1.1486000000000001</v>
      </c>
      <c r="E224">
        <v>2.5259999999999998</v>
      </c>
      <c r="F224">
        <v>9.6605000000000008</v>
      </c>
      <c r="G224">
        <f>F224+E224</f>
        <v>12.186500000000001</v>
      </c>
      <c r="H224">
        <f>E224+D224*(G224-E224)</f>
        <v>13.622050300000001</v>
      </c>
      <c r="I224" s="15">
        <f>(((H224/100)+1)^(1/365)-1)</f>
        <v>3.4994452100578499E-4</v>
      </c>
      <c r="J224" s="15">
        <f>1+I224</f>
        <v>1.0003499445210058</v>
      </c>
      <c r="K224">
        <f>C224-I224</f>
        <v>1.7193915128116855E-2</v>
      </c>
      <c r="L224" s="29">
        <f>K224^2</f>
        <v>2.9563071743288563E-4</v>
      </c>
      <c r="O224" s="7">
        <f>C224/$N$3</f>
        <v>0.39102307150087595</v>
      </c>
    </row>
    <row r="225" spans="1:15" ht="15.75" x14ac:dyDescent="0.25">
      <c r="A225" s="4">
        <v>41837</v>
      </c>
      <c r="B225">
        <v>8.56</v>
      </c>
      <c r="C225">
        <f>(B225-B224)/B224</f>
        <v>-1.6091954022988367E-2</v>
      </c>
      <c r="D225">
        <v>1.1553</v>
      </c>
      <c r="E225">
        <v>2.4458000000000002</v>
      </c>
      <c r="F225">
        <v>9.7337000000000007</v>
      </c>
      <c r="G225">
        <f>F225+E225</f>
        <v>12.179500000000001</v>
      </c>
      <c r="H225">
        <f>E225+D225*(G225-E225)</f>
        <v>13.691143610000001</v>
      </c>
      <c r="I225" s="15">
        <f>(((H225/100)+1)^(1/365)-1)</f>
        <v>3.5161062004163135E-4</v>
      </c>
      <c r="J225" s="15">
        <f>1+I225</f>
        <v>1.0003516106200416</v>
      </c>
      <c r="K225">
        <f>C225-I225</f>
        <v>-1.6443564643029998E-2</v>
      </c>
      <c r="L225" s="29">
        <f>K225^2</f>
        <v>2.7039081816950628E-4</v>
      </c>
      <c r="O225" s="7">
        <f>C225/$N$3</f>
        <v>-0.35866254144563137</v>
      </c>
    </row>
    <row r="226" spans="1:15" ht="15.75" x14ac:dyDescent="0.25">
      <c r="A226" s="4">
        <v>41838</v>
      </c>
      <c r="B226">
        <v>8.58</v>
      </c>
      <c r="C226">
        <f>(B226-B225)/B225</f>
        <v>2.3364485981307911E-3</v>
      </c>
      <c r="D226">
        <v>1.1480999999999999</v>
      </c>
      <c r="E226">
        <v>2.4809000000000001</v>
      </c>
      <c r="F226">
        <v>9.6610999999999994</v>
      </c>
      <c r="G226">
        <f>F226+E226</f>
        <v>12.141999999999999</v>
      </c>
      <c r="H226">
        <f>E226+D226*(G226-E226)</f>
        <v>13.572808909999999</v>
      </c>
      <c r="I226" s="15">
        <f>(((H226/100)+1)^(1/365)-1)</f>
        <v>3.4875650952925774E-4</v>
      </c>
      <c r="J226" s="15">
        <f>1+I226</f>
        <v>1.0003487565095293</v>
      </c>
      <c r="K226">
        <f>C226-I226</f>
        <v>1.9876920886015333E-3</v>
      </c>
      <c r="L226" s="29">
        <f>K226^2</f>
        <v>3.9509198390891259E-6</v>
      </c>
      <c r="O226" s="7">
        <f>C226/$N$3</f>
        <v>5.2075502512966505E-2</v>
      </c>
    </row>
    <row r="227" spans="1:15" ht="15.75" x14ac:dyDescent="0.25">
      <c r="A227" s="4">
        <v>41841</v>
      </c>
      <c r="B227">
        <v>8.66</v>
      </c>
      <c r="C227">
        <f>(B227-B226)/B226</f>
        <v>9.3240093240093327E-3</v>
      </c>
      <c r="D227">
        <v>1.1566000000000001</v>
      </c>
      <c r="E227">
        <v>2.4674</v>
      </c>
      <c r="F227">
        <v>9.6468000000000007</v>
      </c>
      <c r="G227">
        <f>F227+E227</f>
        <v>12.1142</v>
      </c>
      <c r="H227">
        <f>E227+D227*(G227-E227)</f>
        <v>13.62488888</v>
      </c>
      <c r="I227" s="15">
        <f>(((H227/100)+1)^(1/365)-1)</f>
        <v>3.5001298972359152E-4</v>
      </c>
      <c r="J227" s="15">
        <f>1+I227</f>
        <v>1.0003500129897236</v>
      </c>
      <c r="K227">
        <f>C227-I227</f>
        <v>8.9739963342857412E-3</v>
      </c>
      <c r="L227" s="29">
        <f>K227^2</f>
        <v>8.0532610207773925E-5</v>
      </c>
      <c r="O227" s="7">
        <f>C227/$N$3</f>
        <v>0.20781645758088729</v>
      </c>
    </row>
    <row r="228" spans="1:15" ht="15.75" x14ac:dyDescent="0.25">
      <c r="A228" s="4">
        <v>41842</v>
      </c>
      <c r="B228">
        <v>8.65</v>
      </c>
      <c r="C228">
        <f>(B228-B227)/B227</f>
        <v>-1.1547344110854256E-3</v>
      </c>
      <c r="D228">
        <v>1.1556999999999999</v>
      </c>
      <c r="E228">
        <v>2.4601000000000002</v>
      </c>
      <c r="F228">
        <v>9.6294000000000004</v>
      </c>
      <c r="G228">
        <f>F228+E228</f>
        <v>12.089500000000001</v>
      </c>
      <c r="H228">
        <f>E228+D228*(G228-E228)</f>
        <v>13.588797580000001</v>
      </c>
      <c r="I228" s="15">
        <f>(((H228/100)+1)^(1/365)-1)</f>
        <v>3.4914231293736719E-4</v>
      </c>
      <c r="J228" s="15">
        <f>1+I228</f>
        <v>1.0003491423129374</v>
      </c>
      <c r="K228">
        <f>C228-I228</f>
        <v>-1.5038767240227928E-3</v>
      </c>
      <c r="L228" s="29">
        <f>K228^2</f>
        <v>2.2616452010575271E-6</v>
      </c>
      <c r="O228" s="7">
        <f>C228/$N$3</f>
        <v>-2.5737084382851806E-2</v>
      </c>
    </row>
    <row r="229" spans="1:15" ht="15.75" x14ac:dyDescent="0.25">
      <c r="A229" s="4">
        <v>41843</v>
      </c>
      <c r="B229">
        <v>8.77</v>
      </c>
      <c r="C229">
        <f>(B229-B228)/B228</f>
        <v>1.3872832369942106E-2</v>
      </c>
      <c r="D229">
        <v>1.1562999999999999</v>
      </c>
      <c r="E229">
        <v>2.4655</v>
      </c>
      <c r="F229">
        <v>9.6411999999999995</v>
      </c>
      <c r="G229">
        <f>F229+E229</f>
        <v>12.1067</v>
      </c>
      <c r="H229">
        <f>E229+D229*(G229-E229)</f>
        <v>13.613619559999998</v>
      </c>
      <c r="I229" s="15">
        <f>(((H229/100)+1)^(1/365)-1)</f>
        <v>3.4974115505992387E-4</v>
      </c>
      <c r="J229" s="15">
        <f>1+I229</f>
        <v>1.0003497411550599</v>
      </c>
      <c r="K229">
        <f>C229-I229</f>
        <v>1.3523091214882182E-2</v>
      </c>
      <c r="L229" s="29">
        <f>K229^2</f>
        <v>1.8287399600602365E-4</v>
      </c>
      <c r="O229" s="7">
        <f>C229/$N$3</f>
        <v>0.30920205885156066</v>
      </c>
    </row>
    <row r="230" spans="1:15" ht="15.75" x14ac:dyDescent="0.25">
      <c r="A230" s="4">
        <v>41844</v>
      </c>
      <c r="B230">
        <v>9.06</v>
      </c>
      <c r="C230">
        <f>(B230-B229)/B229</f>
        <v>3.3067274800456209E-2</v>
      </c>
      <c r="D230">
        <v>1.1639999999999999</v>
      </c>
      <c r="E230">
        <v>2.5024999999999999</v>
      </c>
      <c r="F230">
        <v>9.6343999999999994</v>
      </c>
      <c r="G230">
        <f>F230+E230</f>
        <v>12.136899999999999</v>
      </c>
      <c r="H230">
        <f>E230+D230*(G230-E230)</f>
        <v>13.716941599999998</v>
      </c>
      <c r="I230" s="15">
        <f>(((H230/100)+1)^(1/365)-1)</f>
        <v>3.5223244752424776E-4</v>
      </c>
      <c r="J230" s="15">
        <f>1+I230</f>
        <v>1.0003522324475242</v>
      </c>
      <c r="K230">
        <f>C230-I230</f>
        <v>3.2715042352931961E-2</v>
      </c>
      <c r="L230" s="29">
        <f>K230^2</f>
        <v>1.0702739961541319E-3</v>
      </c>
      <c r="O230" s="7">
        <f>C230/$N$3</f>
        <v>0.73701383944236742</v>
      </c>
    </row>
    <row r="231" spans="1:15" ht="15.75" x14ac:dyDescent="0.25">
      <c r="A231" s="4">
        <v>41845</v>
      </c>
      <c r="B231">
        <v>9.19</v>
      </c>
      <c r="C231">
        <f>(B231-B230)/B230</f>
        <v>1.4348785871964569E-2</v>
      </c>
      <c r="D231">
        <v>1.1613</v>
      </c>
      <c r="E231">
        <v>2.4655</v>
      </c>
      <c r="F231">
        <v>9.6370000000000005</v>
      </c>
      <c r="G231">
        <f>F231+E231</f>
        <v>12.102500000000001</v>
      </c>
      <c r="H231">
        <f>E231+D231*(G231-E231)</f>
        <v>13.656948100000001</v>
      </c>
      <c r="I231" s="15">
        <f>(((H231/100)+1)^(1/365)-1)</f>
        <v>3.5078616419292885E-4</v>
      </c>
      <c r="J231" s="15">
        <f>1+I231</f>
        <v>1.0003507861641929</v>
      </c>
      <c r="K231">
        <f>C231-I231</f>
        <v>1.399799970777164E-2</v>
      </c>
      <c r="L231" s="29">
        <f>K231^2</f>
        <v>1.9594399581877492E-4</v>
      </c>
      <c r="O231" s="7">
        <f>C231/$N$3</f>
        <v>0.31981026046594879</v>
      </c>
    </row>
    <row r="232" spans="1:15" ht="15.75" x14ac:dyDescent="0.25">
      <c r="A232" s="4">
        <v>41848</v>
      </c>
      <c r="B232">
        <v>9.2200000000000006</v>
      </c>
      <c r="C232">
        <f>(B232-B231)/B231</f>
        <v>3.2644178454843457E-3</v>
      </c>
      <c r="D232">
        <v>1.1529</v>
      </c>
      <c r="E232">
        <v>2.4853000000000001</v>
      </c>
      <c r="F232">
        <v>9.6356000000000002</v>
      </c>
      <c r="G232">
        <f>F232+E232</f>
        <v>12.120900000000001</v>
      </c>
      <c r="H232">
        <f>E232+D232*(G232-E232)</f>
        <v>13.594183240000001</v>
      </c>
      <c r="I232" s="15">
        <f>(((H232/100)+1)^(1/365)-1)</f>
        <v>3.4927225564240771E-4</v>
      </c>
      <c r="J232" s="15">
        <f>1+I232</f>
        <v>1.0003492722556424</v>
      </c>
      <c r="K232">
        <f>C232-I232</f>
        <v>2.9151455898419379E-3</v>
      </c>
      <c r="L232" s="29">
        <f>K232^2</f>
        <v>8.4980738099749004E-6</v>
      </c>
      <c r="O232" s="7">
        <f>C232/$N$3</f>
        <v>7.2758373478403651E-2</v>
      </c>
    </row>
    <row r="233" spans="1:15" ht="15.75" x14ac:dyDescent="0.25">
      <c r="A233" s="4">
        <v>41849</v>
      </c>
      <c r="B233">
        <v>9.23</v>
      </c>
      <c r="C233">
        <f>(B233-B232)/B232</f>
        <v>1.0845986984815387E-3</v>
      </c>
      <c r="D233">
        <v>1.1511</v>
      </c>
      <c r="E233">
        <v>2.4601000000000002</v>
      </c>
      <c r="F233">
        <v>9.6488999999999994</v>
      </c>
      <c r="G233">
        <f>F233+E233</f>
        <v>12.109</v>
      </c>
      <c r="H233">
        <f>E233+D233*(G233-E233)</f>
        <v>13.56694879</v>
      </c>
      <c r="I233" s="15">
        <f>(((H233/100)+1)^(1/365)-1)</f>
        <v>3.4861509244188404E-4</v>
      </c>
      <c r="J233" s="15">
        <f>1+I233</f>
        <v>1.0003486150924419</v>
      </c>
      <c r="K233">
        <f>C233-I233</f>
        <v>7.3598360603965461E-4</v>
      </c>
      <c r="L233" s="29">
        <f>K233^2</f>
        <v>5.4167186835913356E-7</v>
      </c>
      <c r="O233" s="7">
        <f>C233/$N$3</f>
        <v>2.4173877522288143E-2</v>
      </c>
    </row>
    <row r="234" spans="1:15" ht="15.75" x14ac:dyDescent="0.25">
      <c r="A234" s="4">
        <v>41850</v>
      </c>
      <c r="B234">
        <v>9.3800000000000008</v>
      </c>
      <c r="C234">
        <f>(B234-B233)/B233</f>
        <v>1.6251354279523331E-2</v>
      </c>
      <c r="D234">
        <v>1.1506000000000001</v>
      </c>
      <c r="E234">
        <v>2.5568999999999997</v>
      </c>
      <c r="F234">
        <v>9.6503999999999994</v>
      </c>
      <c r="G234">
        <f>F234+E234</f>
        <v>12.2073</v>
      </c>
      <c r="H234">
        <f>E234+D234*(G234-E234)</f>
        <v>13.660650240000002</v>
      </c>
      <c r="I234" s="15">
        <f>(((H234/100)+1)^(1/365)-1)</f>
        <v>3.5087543495593287E-4</v>
      </c>
      <c r="J234" s="15">
        <f>1+I234</f>
        <v>1.0003508754349559</v>
      </c>
      <c r="K234">
        <f>C234-I234</f>
        <v>1.5900478844567398E-2</v>
      </c>
      <c r="L234" s="29">
        <f>K234^2</f>
        <v>2.5282522748653539E-4</v>
      </c>
      <c r="O234" s="7">
        <f>C234/$N$3</f>
        <v>0.36221530458640616</v>
      </c>
    </row>
    <row r="235" spans="1:15" ht="15.75" x14ac:dyDescent="0.25">
      <c r="A235" s="4">
        <v>41851</v>
      </c>
      <c r="B235">
        <v>9.3800000000000008</v>
      </c>
      <c r="C235">
        <f>(B235-B234)/B234</f>
        <v>0</v>
      </c>
      <c r="D235">
        <v>1.1339999999999999</v>
      </c>
      <c r="E235">
        <v>2.5577999999999999</v>
      </c>
      <c r="F235">
        <v>9.7393999999999998</v>
      </c>
      <c r="G235">
        <f>F235+E235</f>
        <v>12.2972</v>
      </c>
      <c r="H235">
        <f>E235+D235*(G235-E235)</f>
        <v>13.602279599999999</v>
      </c>
      <c r="I235" s="15">
        <f>(((H235/100)+1)^(1/365)-1)</f>
        <v>3.494675892985466E-4</v>
      </c>
      <c r="J235" s="15">
        <f>1+I235</f>
        <v>1.0003494675892985</v>
      </c>
      <c r="K235">
        <f>C235-I235</f>
        <v>-3.494675892985466E-4</v>
      </c>
      <c r="L235" s="29">
        <f>K235^2</f>
        <v>1.2212759597013765E-7</v>
      </c>
      <c r="O235" s="7">
        <f>C235/$N$3</f>
        <v>0</v>
      </c>
    </row>
    <row r="236" spans="1:15" ht="15.75" x14ac:dyDescent="0.25">
      <c r="A236" s="4">
        <v>41852</v>
      </c>
      <c r="B236">
        <v>9.6300000000000008</v>
      </c>
      <c r="C236">
        <f>(B236-B235)/B235</f>
        <v>2.6652452025586353E-2</v>
      </c>
      <c r="D236">
        <v>1.1201000000000001</v>
      </c>
      <c r="E236">
        <v>2.4925000000000002</v>
      </c>
      <c r="F236">
        <v>9.7584999999999997</v>
      </c>
      <c r="G236">
        <f>F236+E236</f>
        <v>12.250999999999999</v>
      </c>
      <c r="H236">
        <f>E236+D236*(G236-E236)</f>
        <v>13.42299585</v>
      </c>
      <c r="I236" s="15">
        <f>(((H236/100)+1)^(1/365)-1)</f>
        <v>3.4513891665488572E-4</v>
      </c>
      <c r="J236" s="15">
        <f>1+I236</f>
        <v>1.0003451389166549</v>
      </c>
      <c r="K236">
        <f>C236-I236</f>
        <v>2.6307313108931467E-2</v>
      </c>
      <c r="L236" s="29">
        <f>K236^2</f>
        <v>6.9207472301135737E-4</v>
      </c>
      <c r="O236" s="7">
        <f>C236/$N$3</f>
        <v>0.59403824828225327</v>
      </c>
    </row>
    <row r="237" spans="1:15" ht="15.75" x14ac:dyDescent="0.25">
      <c r="A237" s="4">
        <v>41855</v>
      </c>
      <c r="B237">
        <v>9.24</v>
      </c>
      <c r="C237">
        <f>(B237-B236)/B236</f>
        <v>-4.0498442367601299E-2</v>
      </c>
      <c r="D237">
        <v>1.0994999999999999</v>
      </c>
      <c r="E237">
        <v>2.4817</v>
      </c>
      <c r="F237">
        <v>9.6949000000000005</v>
      </c>
      <c r="G237">
        <f>F237+E237</f>
        <v>12.176600000000001</v>
      </c>
      <c r="H237">
        <f>E237+D237*(G237-E237)</f>
        <v>13.141242549999999</v>
      </c>
      <c r="I237" s="15">
        <f>(((H237/100)+1)^(1/365)-1)</f>
        <v>3.3832238599762476E-4</v>
      </c>
      <c r="J237" s="15">
        <f>1+I237</f>
        <v>1.0003383223859976</v>
      </c>
      <c r="K237">
        <f>C237-I237</f>
        <v>-4.0836764753598924E-2</v>
      </c>
      <c r="L237" s="29">
        <f>K237^2</f>
        <v>1.6676413555407794E-3</v>
      </c>
      <c r="O237" s="7">
        <f>C237/$N$3</f>
        <v>-0.90264204355810662</v>
      </c>
    </row>
    <row r="238" spans="1:15" ht="15.75" x14ac:dyDescent="0.25">
      <c r="A238" s="4">
        <v>41856</v>
      </c>
      <c r="B238">
        <v>9.08</v>
      </c>
      <c r="C238">
        <f>(B238-B237)/B237</f>
        <v>-1.731601731601733E-2</v>
      </c>
      <c r="D238">
        <v>1.1015999999999999</v>
      </c>
      <c r="E238">
        <v>2.4843999999999999</v>
      </c>
      <c r="F238">
        <v>9.7255000000000003</v>
      </c>
      <c r="G238">
        <f>F238+E238</f>
        <v>12.209900000000001</v>
      </c>
      <c r="H238">
        <f>E238+D238*(G238-E238)</f>
        <v>13.198010799999999</v>
      </c>
      <c r="I238" s="15">
        <f>(((H238/100)+1)^(1/365)-1)</f>
        <v>3.3969715576498416E-4</v>
      </c>
      <c r="J238" s="15">
        <f>1+I238</f>
        <v>1.000339697155765</v>
      </c>
      <c r="K238">
        <f>C238-I238</f>
        <v>-1.7655714471782314E-2</v>
      </c>
      <c r="L238" s="29">
        <f>K238^2</f>
        <v>3.1172425350910345E-4</v>
      </c>
      <c r="O238" s="7">
        <f>C238/$N$3</f>
        <v>-0.38594484979307636</v>
      </c>
    </row>
    <row r="239" spans="1:15" ht="15.75" x14ac:dyDescent="0.25">
      <c r="A239" s="4">
        <v>41857</v>
      </c>
      <c r="B239">
        <v>8.98</v>
      </c>
      <c r="C239">
        <f>(B239-B238)/B238</f>
        <v>-1.1013215859030798E-2</v>
      </c>
      <c r="D239">
        <v>1.1019000000000001</v>
      </c>
      <c r="E239">
        <v>2.4708000000000001</v>
      </c>
      <c r="F239">
        <v>9.7380999999999993</v>
      </c>
      <c r="G239">
        <f>F239+E239</f>
        <v>12.2089</v>
      </c>
      <c r="H239">
        <f>E239+D239*(G239-E239)</f>
        <v>13.20121239</v>
      </c>
      <c r="I239" s="15">
        <f>(((H239/100)+1)^(1/365)-1)</f>
        <v>3.3977466892354258E-4</v>
      </c>
      <c r="J239" s="15">
        <f>1+I239</f>
        <v>1.0003397746689235</v>
      </c>
      <c r="K239">
        <f>C239-I239</f>
        <v>-1.135299052795434E-2</v>
      </c>
      <c r="L239" s="29">
        <f>K239^2</f>
        <v>1.2889039392782097E-4</v>
      </c>
      <c r="O239" s="7">
        <f>C239/$N$3</f>
        <v>-0.24546602506112405</v>
      </c>
    </row>
    <row r="240" spans="1:15" ht="15.75" x14ac:dyDescent="0.25">
      <c r="A240" s="4">
        <v>41858</v>
      </c>
      <c r="B240">
        <v>9.1999999999999993</v>
      </c>
      <c r="C240">
        <f>(B240-B239)/B239</f>
        <v>2.4498886414253771E-2</v>
      </c>
      <c r="D240">
        <v>1.0940000000000001</v>
      </c>
      <c r="E240">
        <v>2.4114</v>
      </c>
      <c r="F240">
        <v>9.7576999999999998</v>
      </c>
      <c r="G240">
        <f>F240+E240</f>
        <v>12.1691</v>
      </c>
      <c r="H240">
        <f>E240+D240*(G240-E240)</f>
        <v>13.086323800000001</v>
      </c>
      <c r="I240" s="15">
        <f>(((H240/100)+1)^(1/365)-1)</f>
        <v>3.3699175119639158E-4</v>
      </c>
      <c r="J240" s="15">
        <f>1+I240</f>
        <v>1.0003369917511964</v>
      </c>
      <c r="K240">
        <f>C240-I240</f>
        <v>2.416189466305738E-2</v>
      </c>
      <c r="L240" s="29">
        <f>K240^2</f>
        <v>5.8379715370868071E-4</v>
      </c>
      <c r="O240" s="7">
        <f>C240/$N$3</f>
        <v>0.54603889940100292</v>
      </c>
    </row>
    <row r="241" spans="1:15" ht="15.75" x14ac:dyDescent="0.25">
      <c r="A241" s="4">
        <v>41859</v>
      </c>
      <c r="B241">
        <v>9.3699999999999992</v>
      </c>
      <c r="C241">
        <f>(B241-B240)/B240</f>
        <v>1.8478260869565211E-2</v>
      </c>
      <c r="D241">
        <v>1.0973999999999999</v>
      </c>
      <c r="E241">
        <v>2.4203000000000001</v>
      </c>
      <c r="F241">
        <v>9.7083999999999993</v>
      </c>
      <c r="G241">
        <f>F241+E241</f>
        <v>12.128699999999998</v>
      </c>
      <c r="H241">
        <f>E241+D241*(G241-E241)</f>
        <v>13.074298159999998</v>
      </c>
      <c r="I241" s="15">
        <f>(((H241/100)+1)^(1/365)-1)</f>
        <v>3.3670029411880797E-4</v>
      </c>
      <c r="J241" s="15">
        <f>1+I241</f>
        <v>1.0003367002941188</v>
      </c>
      <c r="K241">
        <f>C241-I241</f>
        <v>1.8141560575446403E-2</v>
      </c>
      <c r="L241" s="29">
        <f>K241^2</f>
        <v>3.2911622011259125E-4</v>
      </c>
      <c r="O241" s="7">
        <f>C241/$N$3</f>
        <v>0.41184930030907857</v>
      </c>
    </row>
    <row r="242" spans="1:15" ht="15.75" x14ac:dyDescent="0.25">
      <c r="A242" s="4">
        <v>41862</v>
      </c>
      <c r="B242">
        <v>9.59</v>
      </c>
      <c r="C242">
        <f>(B242-B241)/B241</f>
        <v>2.3479188900747135E-2</v>
      </c>
      <c r="D242">
        <v>1.0937999999999999</v>
      </c>
      <c r="E242">
        <v>2.4275000000000002</v>
      </c>
      <c r="F242">
        <v>9.7538999999999998</v>
      </c>
      <c r="G242">
        <f>F242+E242</f>
        <v>12.1814</v>
      </c>
      <c r="H242">
        <f>E242+D242*(G242-E242)</f>
        <v>13.096315819999999</v>
      </c>
      <c r="I242" s="15">
        <f>(((H242/100)+1)^(1/365)-1)</f>
        <v>3.3723389733042453E-4</v>
      </c>
      <c r="J242" s="15">
        <f>1+I242</f>
        <v>1.0003372338973304</v>
      </c>
      <c r="K242">
        <f>C242-I242</f>
        <v>2.314195500341671E-2</v>
      </c>
      <c r="L242" s="29">
        <f>K242^2</f>
        <v>5.3555008138016366E-4</v>
      </c>
      <c r="O242" s="7">
        <f>C242/$N$3</f>
        <v>0.52331155993821199</v>
      </c>
    </row>
    <row r="243" spans="1:15" ht="15.75" x14ac:dyDescent="0.25">
      <c r="A243" s="4">
        <v>41863</v>
      </c>
      <c r="B243">
        <v>9.4600000000000009</v>
      </c>
      <c r="C243">
        <f>(B243-B242)/B242</f>
        <v>-1.3555787278414912E-2</v>
      </c>
      <c r="D243">
        <v>1.0948</v>
      </c>
      <c r="E243">
        <v>2.4491000000000001</v>
      </c>
      <c r="F243">
        <v>9.7876999999999992</v>
      </c>
      <c r="G243">
        <f>F243+E243</f>
        <v>12.236799999999999</v>
      </c>
      <c r="H243">
        <f>E243+D243*(G243-E243)</f>
        <v>13.164673959999998</v>
      </c>
      <c r="I243" s="15">
        <f>(((H243/100)+1)^(1/365)-1)</f>
        <v>3.3888991319352968E-4</v>
      </c>
      <c r="J243" s="15">
        <f>1+I243</f>
        <v>1.0003388899131935</v>
      </c>
      <c r="K243">
        <f>C243-I243</f>
        <v>-1.3894677191608442E-2</v>
      </c>
      <c r="L243" s="29">
        <f>K243^2</f>
        <v>1.9306205425900387E-4</v>
      </c>
      <c r="O243" s="7">
        <f>C243/$N$3</f>
        <v>-0.30213565795844594</v>
      </c>
    </row>
    <row r="244" spans="1:15" ht="15.75" x14ac:dyDescent="0.25">
      <c r="A244" s="4">
        <v>41864</v>
      </c>
      <c r="B244">
        <v>9.35</v>
      </c>
      <c r="C244">
        <f>(B244-B243)/B243</f>
        <v>-1.1627906976744313E-2</v>
      </c>
      <c r="D244">
        <v>1.0905</v>
      </c>
      <c r="E244">
        <v>2.4165999999999999</v>
      </c>
      <c r="F244">
        <v>9.7666000000000004</v>
      </c>
      <c r="G244">
        <f>F244+E244</f>
        <v>12.183199999999999</v>
      </c>
      <c r="H244">
        <f>E244+D244*(G244-E244)</f>
        <v>13.067077300000001</v>
      </c>
      <c r="I244" s="15">
        <f>(((H244/100)+1)^(1/365)-1)</f>
        <v>3.3652527230043638E-4</v>
      </c>
      <c r="J244" s="15">
        <f>1+I244</f>
        <v>1.0003365252723004</v>
      </c>
      <c r="K244">
        <f>C244-I244</f>
        <v>-1.1964432249044749E-2</v>
      </c>
      <c r="L244" s="29">
        <f>K244^2</f>
        <v>1.43147639041982E-4</v>
      </c>
      <c r="O244" s="7">
        <f>C244/$N$3</f>
        <v>-0.25916645436686492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>
      <selection activeCell="H1" sqref="H1:H1048576"/>
    </sheetView>
  </sheetViews>
  <sheetFormatPr defaultColWidth="11.42578125" defaultRowHeight="15" x14ac:dyDescent="0.25"/>
  <sheetData>
    <row r="1" spans="1:13" x14ac:dyDescent="0.25">
      <c r="A1" t="s">
        <v>34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 s="4">
        <v>42257</v>
      </c>
      <c r="B3">
        <v>6.07</v>
      </c>
      <c r="C3">
        <v>-2.5682</v>
      </c>
      <c r="D3">
        <v>-2.5682</v>
      </c>
      <c r="E3">
        <v>2.222</v>
      </c>
      <c r="F3">
        <v>9.7805999999999997</v>
      </c>
      <c r="G3">
        <v>7.5586000000000002</v>
      </c>
      <c r="H3">
        <v>1.6962000000000002</v>
      </c>
      <c r="I3">
        <v>1510.0626</v>
      </c>
      <c r="J3">
        <v>4164</v>
      </c>
      <c r="K3">
        <v>247.971</v>
      </c>
      <c r="L3">
        <v>117.41</v>
      </c>
      <c r="M3">
        <v>108.145</v>
      </c>
    </row>
    <row r="4" spans="1:13" x14ac:dyDescent="0.25">
      <c r="A4" s="4">
        <v>42258</v>
      </c>
      <c r="B4">
        <v>5.6899999999999995</v>
      </c>
      <c r="C4">
        <v>-6.2603</v>
      </c>
      <c r="D4">
        <v>-6.2603</v>
      </c>
      <c r="E4">
        <v>2.1882999999999999</v>
      </c>
      <c r="F4">
        <v>9.6817999999999991</v>
      </c>
      <c r="G4">
        <v>7.4934000000000003</v>
      </c>
      <c r="H4">
        <v>1.6861999999999999</v>
      </c>
      <c r="I4">
        <v>1415.5282</v>
      </c>
      <c r="J4">
        <v>4164</v>
      </c>
      <c r="K4">
        <v>247.971</v>
      </c>
      <c r="L4">
        <v>108.699</v>
      </c>
      <c r="M4">
        <v>107.286</v>
      </c>
    </row>
    <row r="5" spans="1:13" x14ac:dyDescent="0.25">
      <c r="A5" s="4">
        <v>42261</v>
      </c>
      <c r="B5">
        <v>5.21</v>
      </c>
      <c r="C5">
        <v>-8.4359000000000002</v>
      </c>
      <c r="D5">
        <v>-8.4359000000000002</v>
      </c>
      <c r="E5">
        <v>2.1831</v>
      </c>
      <c r="F5">
        <v>9.7218999999999998</v>
      </c>
      <c r="G5">
        <v>7.5388999999999999</v>
      </c>
      <c r="H5">
        <v>1.6971000000000001</v>
      </c>
      <c r="I5">
        <v>1296.1164000000001</v>
      </c>
      <c r="J5">
        <v>4164</v>
      </c>
      <c r="K5">
        <v>247.971</v>
      </c>
      <c r="L5">
        <v>76.933999999999997</v>
      </c>
      <c r="M5">
        <v>108.91800000000001</v>
      </c>
    </row>
    <row r="6" spans="1:13" x14ac:dyDescent="0.25">
      <c r="A6" s="4">
        <v>42262</v>
      </c>
      <c r="B6">
        <v>5.34</v>
      </c>
      <c r="C6">
        <v>2.4952000000000001</v>
      </c>
      <c r="D6">
        <v>2.4952000000000001</v>
      </c>
      <c r="E6">
        <v>2.2867000000000002</v>
      </c>
      <c r="F6">
        <v>9.6042000000000005</v>
      </c>
      <c r="G6">
        <v>7.3174000000000001</v>
      </c>
      <c r="H6">
        <v>1.6997</v>
      </c>
      <c r="I6">
        <v>1328.4571000000001</v>
      </c>
      <c r="J6">
        <v>4164</v>
      </c>
      <c r="K6">
        <v>247.971</v>
      </c>
      <c r="L6">
        <v>72.611999999999995</v>
      </c>
      <c r="M6">
        <v>109.33499999999999</v>
      </c>
    </row>
    <row r="7" spans="1:13" x14ac:dyDescent="0.25">
      <c r="A7" s="4">
        <v>42263</v>
      </c>
      <c r="B7">
        <v>6.24</v>
      </c>
      <c r="C7">
        <v>16.853899999999999</v>
      </c>
      <c r="D7">
        <v>16.853899999999999</v>
      </c>
      <c r="E7">
        <v>2.294</v>
      </c>
      <c r="F7">
        <v>9.5228999999999999</v>
      </c>
      <c r="G7">
        <v>7.2289000000000003</v>
      </c>
      <c r="H7">
        <v>1.7448999999999999</v>
      </c>
      <c r="I7">
        <v>1552.3543</v>
      </c>
      <c r="J7">
        <v>4164</v>
      </c>
      <c r="K7">
        <v>247.971</v>
      </c>
      <c r="L7">
        <v>118.804</v>
      </c>
      <c r="M7">
        <v>120.455</v>
      </c>
    </row>
    <row r="8" spans="1:13" x14ac:dyDescent="0.25">
      <c r="A8" s="4">
        <v>42264</v>
      </c>
      <c r="B8">
        <v>6.39</v>
      </c>
      <c r="C8">
        <v>2.4037999999999999</v>
      </c>
      <c r="D8">
        <v>2.4037999999999999</v>
      </c>
      <c r="E8">
        <v>2.1903000000000001</v>
      </c>
      <c r="F8">
        <v>9.5274999999999999</v>
      </c>
      <c r="G8">
        <v>7.3372000000000002</v>
      </c>
      <c r="H8">
        <v>1.742</v>
      </c>
      <c r="I8">
        <v>1589.6704999999999</v>
      </c>
      <c r="J8">
        <v>4164</v>
      </c>
      <c r="K8">
        <v>247.971</v>
      </c>
      <c r="L8">
        <v>118.529</v>
      </c>
      <c r="M8">
        <v>119.80200000000001</v>
      </c>
    </row>
    <row r="9" spans="1:13" x14ac:dyDescent="0.25">
      <c r="A9" s="4">
        <v>42265</v>
      </c>
      <c r="B9">
        <v>5.83</v>
      </c>
      <c r="C9">
        <v>-8.7637</v>
      </c>
      <c r="D9">
        <v>-8.7637</v>
      </c>
      <c r="E9">
        <v>2.1335999999999999</v>
      </c>
      <c r="F9">
        <v>9.5728000000000009</v>
      </c>
      <c r="G9">
        <v>7.4391999999999996</v>
      </c>
      <c r="H9">
        <v>1.7736000000000001</v>
      </c>
      <c r="I9">
        <v>1450.3567</v>
      </c>
      <c r="J9">
        <v>4164</v>
      </c>
      <c r="K9">
        <v>247.971</v>
      </c>
      <c r="L9">
        <v>127.039</v>
      </c>
      <c r="M9">
        <v>115.57599999999999</v>
      </c>
    </row>
    <row r="10" spans="1:13" x14ac:dyDescent="0.25">
      <c r="A10" s="4">
        <v>42268</v>
      </c>
      <c r="B10">
        <v>5.84</v>
      </c>
      <c r="C10">
        <v>0.17150000000000001</v>
      </c>
      <c r="D10">
        <v>0.17150000000000001</v>
      </c>
      <c r="E10">
        <v>2.2012</v>
      </c>
      <c r="F10">
        <v>9.5913000000000004</v>
      </c>
      <c r="G10">
        <v>7.3901000000000003</v>
      </c>
      <c r="H10">
        <v>1.7730000000000001</v>
      </c>
      <c r="I10">
        <v>1452.8444</v>
      </c>
      <c r="J10">
        <v>4164</v>
      </c>
      <c r="K10">
        <v>247.971</v>
      </c>
      <c r="L10">
        <v>127.26600000000001</v>
      </c>
      <c r="M10">
        <v>106.691</v>
      </c>
    </row>
    <row r="11" spans="1:13" x14ac:dyDescent="0.25">
      <c r="A11" s="4">
        <v>42269</v>
      </c>
      <c r="B11">
        <v>5.8</v>
      </c>
      <c r="C11">
        <v>-0.68489999999999995</v>
      </c>
      <c r="D11">
        <v>-0.68489999999999995</v>
      </c>
      <c r="E11">
        <v>2.1337000000000002</v>
      </c>
      <c r="F11">
        <v>9.6486999999999998</v>
      </c>
      <c r="G11">
        <v>7.5151000000000003</v>
      </c>
      <c r="H11">
        <v>1.7657</v>
      </c>
      <c r="I11">
        <v>1442.8933999999999</v>
      </c>
      <c r="J11">
        <v>4164</v>
      </c>
      <c r="K11">
        <v>247.971</v>
      </c>
      <c r="L11">
        <v>122.202</v>
      </c>
      <c r="M11">
        <v>105.998</v>
      </c>
    </row>
    <row r="12" spans="1:13" x14ac:dyDescent="0.25">
      <c r="A12" s="4">
        <v>42270</v>
      </c>
      <c r="B12">
        <v>5.46</v>
      </c>
      <c r="C12">
        <v>-5.8620999999999999</v>
      </c>
      <c r="D12">
        <v>-5.8620999999999999</v>
      </c>
      <c r="E12">
        <v>2.1497000000000002</v>
      </c>
      <c r="F12">
        <v>9.6641999999999992</v>
      </c>
      <c r="G12">
        <v>7.5145999999999997</v>
      </c>
      <c r="H12">
        <v>1.7696000000000001</v>
      </c>
      <c r="I12">
        <v>1358.31</v>
      </c>
      <c r="J12">
        <v>4164</v>
      </c>
      <c r="K12">
        <v>247.971</v>
      </c>
      <c r="L12">
        <v>125.215</v>
      </c>
      <c r="M12">
        <v>106.074</v>
      </c>
    </row>
    <row r="13" spans="1:13" x14ac:dyDescent="0.25">
      <c r="A13" s="4">
        <v>42271</v>
      </c>
      <c r="B13">
        <v>5.45</v>
      </c>
      <c r="C13">
        <v>-0.1832</v>
      </c>
      <c r="D13">
        <v>-0.1832</v>
      </c>
      <c r="E13">
        <v>2.1265999999999998</v>
      </c>
      <c r="F13">
        <v>9.6738</v>
      </c>
      <c r="G13">
        <v>7.5471000000000004</v>
      </c>
      <c r="H13">
        <v>1.7688000000000001</v>
      </c>
      <c r="I13">
        <v>1355.8223</v>
      </c>
      <c r="J13">
        <v>4164</v>
      </c>
      <c r="K13">
        <v>247.971</v>
      </c>
      <c r="L13">
        <v>121.077</v>
      </c>
      <c r="M13">
        <v>103.83799999999999</v>
      </c>
    </row>
    <row r="14" spans="1:13" x14ac:dyDescent="0.25">
      <c r="A14" s="4">
        <v>42272</v>
      </c>
      <c r="B14">
        <v>5.28</v>
      </c>
      <c r="C14">
        <v>-3.1193</v>
      </c>
      <c r="D14">
        <v>-3.1193</v>
      </c>
      <c r="E14">
        <v>2.1623000000000001</v>
      </c>
      <c r="F14">
        <v>9.6707999999999998</v>
      </c>
      <c r="G14">
        <v>7.5086000000000004</v>
      </c>
      <c r="H14">
        <v>1.7694000000000001</v>
      </c>
      <c r="I14">
        <v>1313.5306</v>
      </c>
      <c r="J14">
        <v>4164</v>
      </c>
      <c r="K14">
        <v>247.971</v>
      </c>
      <c r="L14">
        <v>111.90300000000001</v>
      </c>
      <c r="M14">
        <v>104.005</v>
      </c>
    </row>
    <row r="15" spans="1:13" x14ac:dyDescent="0.25">
      <c r="A15" s="4">
        <v>42275</v>
      </c>
      <c r="B15">
        <v>4.8499999999999996</v>
      </c>
      <c r="C15">
        <v>-8.1439000000000004</v>
      </c>
      <c r="D15">
        <v>-8.1439000000000004</v>
      </c>
      <c r="E15">
        <v>2.0949</v>
      </c>
      <c r="F15">
        <v>9.7843</v>
      </c>
      <c r="G15">
        <v>7.6894</v>
      </c>
      <c r="H15">
        <v>1.7976999999999999</v>
      </c>
      <c r="I15">
        <v>1206.5574999999999</v>
      </c>
      <c r="J15">
        <v>4164</v>
      </c>
      <c r="K15">
        <v>247.971</v>
      </c>
      <c r="L15">
        <v>119.759</v>
      </c>
      <c r="M15">
        <v>105.70399999999999</v>
      </c>
    </row>
    <row r="16" spans="1:13" x14ac:dyDescent="0.25">
      <c r="A16" s="4">
        <v>42276</v>
      </c>
      <c r="B16">
        <v>4.8899999999999997</v>
      </c>
      <c r="C16">
        <v>0.82469999999999999</v>
      </c>
      <c r="D16">
        <v>0.82469999999999999</v>
      </c>
      <c r="E16">
        <v>2.0508000000000002</v>
      </c>
      <c r="F16">
        <v>9.7726000000000006</v>
      </c>
      <c r="G16">
        <v>7.7218</v>
      </c>
      <c r="H16">
        <v>1.798</v>
      </c>
      <c r="I16">
        <v>1216.5083999999999</v>
      </c>
      <c r="J16">
        <v>4164</v>
      </c>
      <c r="K16">
        <v>247.971</v>
      </c>
      <c r="L16">
        <v>68.322999999999993</v>
      </c>
      <c r="M16">
        <v>105.801</v>
      </c>
    </row>
    <row r="17" spans="1:13" x14ac:dyDescent="0.25">
      <c r="A17" s="4">
        <v>42277</v>
      </c>
      <c r="B17">
        <v>5.15</v>
      </c>
      <c r="C17">
        <v>5.3170000000000002</v>
      </c>
      <c r="D17">
        <v>5.3170000000000002</v>
      </c>
      <c r="E17">
        <v>2.0367999999999999</v>
      </c>
      <c r="F17">
        <v>9.6963000000000008</v>
      </c>
      <c r="G17">
        <v>7.6594999999999995</v>
      </c>
      <c r="H17">
        <v>1.8111999999999999</v>
      </c>
      <c r="I17">
        <v>1281.1899000000001</v>
      </c>
      <c r="J17">
        <v>4345</v>
      </c>
      <c r="K17">
        <v>247.971</v>
      </c>
      <c r="L17">
        <v>76.304000000000002</v>
      </c>
      <c r="M17">
        <v>104.548</v>
      </c>
    </row>
    <row r="18" spans="1:13" x14ac:dyDescent="0.25">
      <c r="A18" s="4">
        <v>42278</v>
      </c>
      <c r="B18">
        <v>5.31</v>
      </c>
      <c r="C18">
        <v>3.1067999999999998</v>
      </c>
      <c r="D18">
        <v>3.1067999999999998</v>
      </c>
      <c r="E18">
        <v>2.0367999999999999</v>
      </c>
      <c r="F18">
        <v>9.6281999999999996</v>
      </c>
      <c r="G18">
        <v>7.5914000000000001</v>
      </c>
      <c r="H18">
        <v>1.8129999999999999</v>
      </c>
      <c r="I18">
        <v>1320.9938</v>
      </c>
      <c r="J18">
        <v>4345</v>
      </c>
      <c r="K18">
        <v>247.971</v>
      </c>
      <c r="L18">
        <v>68.978999999999999</v>
      </c>
      <c r="M18">
        <v>105.03400000000001</v>
      </c>
    </row>
    <row r="19" spans="1:13" x14ac:dyDescent="0.25">
      <c r="A19" s="4">
        <v>42279</v>
      </c>
      <c r="B19">
        <v>5.8100000000000005</v>
      </c>
      <c r="C19">
        <v>9.4161999999999999</v>
      </c>
      <c r="D19">
        <v>9.4161999999999999</v>
      </c>
      <c r="E19">
        <v>1.9929000000000001</v>
      </c>
      <c r="F19">
        <v>9.5782000000000007</v>
      </c>
      <c r="G19">
        <v>7.5853000000000002</v>
      </c>
      <c r="H19">
        <v>1.8452999999999999</v>
      </c>
      <c r="I19">
        <v>1445.3812</v>
      </c>
      <c r="J19">
        <v>4345</v>
      </c>
      <c r="K19">
        <v>247.971</v>
      </c>
      <c r="L19">
        <v>87.768000000000001</v>
      </c>
      <c r="M19">
        <v>107.18300000000001</v>
      </c>
    </row>
    <row r="20" spans="1:13" x14ac:dyDescent="0.25">
      <c r="A20" s="4">
        <v>42282</v>
      </c>
      <c r="B20">
        <v>6.44</v>
      </c>
      <c r="C20">
        <v>10.843400000000001</v>
      </c>
      <c r="D20">
        <v>10.843400000000001</v>
      </c>
      <c r="E20">
        <v>2.0562</v>
      </c>
      <c r="F20">
        <v>9.4962999999999997</v>
      </c>
      <c r="G20">
        <v>7.4401000000000002</v>
      </c>
      <c r="H20">
        <v>1.8895999999999999</v>
      </c>
      <c r="I20">
        <v>1602.1093000000001</v>
      </c>
      <c r="J20">
        <v>4345</v>
      </c>
      <c r="K20">
        <v>247.971</v>
      </c>
      <c r="L20">
        <v>103.623</v>
      </c>
      <c r="M20">
        <v>107.958</v>
      </c>
    </row>
    <row r="21" spans="1:13" x14ac:dyDescent="0.25">
      <c r="A21" s="4">
        <v>42283</v>
      </c>
      <c r="B21">
        <v>7.59</v>
      </c>
      <c r="C21">
        <v>17.857099999999999</v>
      </c>
      <c r="D21">
        <v>17.857099999999999</v>
      </c>
      <c r="E21">
        <v>2.0314999999999999</v>
      </c>
      <c r="F21">
        <v>9.4918999999999993</v>
      </c>
      <c r="G21">
        <v>7.4603999999999999</v>
      </c>
      <c r="H21">
        <v>1.867</v>
      </c>
      <c r="I21">
        <v>1888.2002</v>
      </c>
      <c r="J21">
        <v>4345</v>
      </c>
      <c r="K21">
        <v>247.971</v>
      </c>
      <c r="L21">
        <v>121.66800000000001</v>
      </c>
      <c r="M21">
        <v>117.3</v>
      </c>
    </row>
    <row r="22" spans="1:13" x14ac:dyDescent="0.25">
      <c r="A22" s="4">
        <v>42284</v>
      </c>
      <c r="B22">
        <v>7.49</v>
      </c>
      <c r="C22">
        <v>-1.3174999999999999</v>
      </c>
      <c r="D22">
        <v>-1.3174999999999999</v>
      </c>
      <c r="E22">
        <v>2.0668000000000002</v>
      </c>
      <c r="F22">
        <v>9.4591999999999992</v>
      </c>
      <c r="G22">
        <v>7.3924000000000003</v>
      </c>
      <c r="H22">
        <v>1.8604000000000001</v>
      </c>
      <c r="I22">
        <v>1863.3226999999999</v>
      </c>
      <c r="J22">
        <v>4345</v>
      </c>
      <c r="K22">
        <v>247.971</v>
      </c>
      <c r="L22">
        <v>122.989</v>
      </c>
      <c r="M22">
        <v>117.47199999999999</v>
      </c>
    </row>
    <row r="23" spans="1:13" x14ac:dyDescent="0.25">
      <c r="A23" s="4">
        <v>42285</v>
      </c>
      <c r="B23">
        <v>7.82</v>
      </c>
      <c r="C23">
        <v>4.4058999999999999</v>
      </c>
      <c r="D23">
        <v>4.4058999999999999</v>
      </c>
      <c r="E23">
        <v>2.1040000000000001</v>
      </c>
      <c r="F23">
        <v>9.4025999999999996</v>
      </c>
      <c r="G23">
        <v>7.2986000000000004</v>
      </c>
      <c r="H23">
        <v>1.8683999999999998</v>
      </c>
      <c r="I23">
        <v>1945.4184</v>
      </c>
      <c r="J23">
        <v>4345</v>
      </c>
      <c r="K23">
        <v>247.971</v>
      </c>
      <c r="L23">
        <v>116.122</v>
      </c>
      <c r="M23">
        <v>117.416</v>
      </c>
    </row>
    <row r="24" spans="1:13" x14ac:dyDescent="0.25">
      <c r="A24" s="4">
        <v>42286</v>
      </c>
      <c r="B24">
        <v>7.52</v>
      </c>
      <c r="C24">
        <v>-3.8363</v>
      </c>
      <c r="D24">
        <v>-3.8363</v>
      </c>
      <c r="E24">
        <v>2.0880999999999998</v>
      </c>
      <c r="F24">
        <v>9.3792000000000009</v>
      </c>
      <c r="G24">
        <v>7.2911000000000001</v>
      </c>
      <c r="H24">
        <v>1.8679000000000001</v>
      </c>
      <c r="I24">
        <v>1870.7860000000001</v>
      </c>
      <c r="J24">
        <v>4345</v>
      </c>
      <c r="K24">
        <v>247.971</v>
      </c>
      <c r="L24">
        <v>101.294</v>
      </c>
      <c r="M24">
        <v>115.063</v>
      </c>
    </row>
    <row r="25" spans="1:13" x14ac:dyDescent="0.25">
      <c r="A25" s="4">
        <v>42289</v>
      </c>
      <c r="B25">
        <v>6.75</v>
      </c>
      <c r="C25">
        <v>-10.2394</v>
      </c>
      <c r="D25">
        <v>-10.2394</v>
      </c>
      <c r="E25">
        <v>2.0880999999999998</v>
      </c>
      <c r="F25">
        <v>9.3475000000000001</v>
      </c>
      <c r="G25">
        <v>7.2594000000000003</v>
      </c>
      <c r="H25">
        <v>1.8645</v>
      </c>
      <c r="I25">
        <v>1679.2293999999999</v>
      </c>
      <c r="J25">
        <v>4345</v>
      </c>
      <c r="K25">
        <v>247.971</v>
      </c>
      <c r="L25">
        <v>131.244</v>
      </c>
      <c r="M25">
        <v>113.63200000000001</v>
      </c>
    </row>
    <row r="26" spans="1:13" x14ac:dyDescent="0.25">
      <c r="A26" s="4">
        <v>42290</v>
      </c>
      <c r="B26">
        <v>6.73</v>
      </c>
      <c r="C26">
        <v>-0.29630000000000001</v>
      </c>
      <c r="D26">
        <v>-0.29630000000000001</v>
      </c>
      <c r="E26">
        <v>2.0438999999999998</v>
      </c>
      <c r="F26">
        <v>9.3893000000000004</v>
      </c>
      <c r="G26">
        <v>7.3453999999999997</v>
      </c>
      <c r="H26">
        <v>1.8618000000000001</v>
      </c>
      <c r="I26">
        <v>1674.2538999999999</v>
      </c>
      <c r="J26">
        <v>4345</v>
      </c>
      <c r="K26">
        <v>247.971</v>
      </c>
      <c r="L26">
        <v>132.37299999999999</v>
      </c>
      <c r="M26">
        <v>109.8</v>
      </c>
    </row>
    <row r="27" spans="1:13" x14ac:dyDescent="0.25">
      <c r="A27" s="4">
        <v>42291</v>
      </c>
      <c r="B27">
        <v>6.55</v>
      </c>
      <c r="C27">
        <v>-2.6745999999999999</v>
      </c>
      <c r="D27">
        <v>-2.6745999999999999</v>
      </c>
      <c r="E27">
        <v>1.9718</v>
      </c>
      <c r="F27">
        <v>9.4246999999999996</v>
      </c>
      <c r="G27">
        <v>7.4528999999999996</v>
      </c>
      <c r="H27">
        <v>1.8643000000000001</v>
      </c>
      <c r="I27">
        <v>1629.4745</v>
      </c>
      <c r="J27">
        <v>4345</v>
      </c>
      <c r="K27">
        <v>247.971</v>
      </c>
      <c r="L27">
        <v>135.83799999999999</v>
      </c>
      <c r="M27">
        <v>109.884</v>
      </c>
    </row>
    <row r="28" spans="1:13" x14ac:dyDescent="0.25">
      <c r="A28" s="4">
        <v>42292</v>
      </c>
      <c r="B28">
        <v>6.71</v>
      </c>
      <c r="C28">
        <v>2.4426999999999999</v>
      </c>
      <c r="D28">
        <v>2.4426999999999999</v>
      </c>
      <c r="E28">
        <v>2.0175000000000001</v>
      </c>
      <c r="F28">
        <v>9.3559000000000001</v>
      </c>
      <c r="G28">
        <v>7.3384999999999998</v>
      </c>
      <c r="H28">
        <v>1.8637999999999999</v>
      </c>
      <c r="I28">
        <v>1669.2784999999999</v>
      </c>
      <c r="J28">
        <v>4345</v>
      </c>
      <c r="K28">
        <v>247.971</v>
      </c>
      <c r="L28">
        <v>129.81200000000001</v>
      </c>
      <c r="M28">
        <v>109.82299999999999</v>
      </c>
    </row>
    <row r="29" spans="1:13" x14ac:dyDescent="0.25">
      <c r="A29" s="4">
        <v>42293</v>
      </c>
      <c r="B29">
        <v>6.8100000000000005</v>
      </c>
      <c r="C29">
        <v>1.4903</v>
      </c>
      <c r="D29">
        <v>1.4903</v>
      </c>
      <c r="E29">
        <v>2.0333999999999999</v>
      </c>
      <c r="F29">
        <v>9.3609000000000009</v>
      </c>
      <c r="G29">
        <v>7.3274999999999997</v>
      </c>
      <c r="H29">
        <v>1.8649</v>
      </c>
      <c r="I29">
        <v>1694.1559</v>
      </c>
      <c r="J29">
        <v>4345</v>
      </c>
      <c r="K29">
        <v>247.971</v>
      </c>
      <c r="L29">
        <v>118.803</v>
      </c>
      <c r="M29">
        <v>109.901</v>
      </c>
    </row>
    <row r="30" spans="1:13" x14ac:dyDescent="0.25">
      <c r="A30" s="4">
        <v>42296</v>
      </c>
      <c r="B30">
        <v>6.02</v>
      </c>
      <c r="C30">
        <v>-11.6006</v>
      </c>
      <c r="D30">
        <v>-11.6006</v>
      </c>
      <c r="E30">
        <v>2.0228000000000002</v>
      </c>
      <c r="F30">
        <v>9.3887</v>
      </c>
      <c r="G30">
        <v>7.3658999999999999</v>
      </c>
      <c r="H30">
        <v>1.8648</v>
      </c>
      <c r="I30">
        <v>1497.6239</v>
      </c>
      <c r="J30">
        <v>4345</v>
      </c>
      <c r="K30">
        <v>247.971</v>
      </c>
      <c r="L30">
        <v>91.951999999999998</v>
      </c>
      <c r="M30">
        <v>115.97799999999999</v>
      </c>
    </row>
    <row r="31" spans="1:13" x14ac:dyDescent="0.25">
      <c r="A31" s="4">
        <v>42297</v>
      </c>
      <c r="B31">
        <v>6.03</v>
      </c>
      <c r="C31">
        <v>0.1661</v>
      </c>
      <c r="D31">
        <v>0.1661</v>
      </c>
      <c r="E31">
        <v>2.0670000000000002</v>
      </c>
      <c r="F31">
        <v>9.3926999999999996</v>
      </c>
      <c r="G31">
        <v>7.3257000000000003</v>
      </c>
      <c r="H31">
        <v>1.8645</v>
      </c>
      <c r="I31">
        <v>1500.1116</v>
      </c>
      <c r="J31">
        <v>4345</v>
      </c>
      <c r="K31">
        <v>247.971</v>
      </c>
      <c r="L31">
        <v>92.954999999999998</v>
      </c>
      <c r="M31">
        <v>113.90300000000001</v>
      </c>
    </row>
    <row r="32" spans="1:13" x14ac:dyDescent="0.25">
      <c r="A32" s="4">
        <v>42298</v>
      </c>
      <c r="B32">
        <v>5.85</v>
      </c>
      <c r="C32">
        <v>-2.9851000000000001</v>
      </c>
      <c r="D32">
        <v>-2.9851000000000001</v>
      </c>
      <c r="E32">
        <v>2.0228000000000002</v>
      </c>
      <c r="F32">
        <v>9.407</v>
      </c>
      <c r="G32">
        <v>7.3841999999999999</v>
      </c>
      <c r="H32">
        <v>1.8677000000000001</v>
      </c>
      <c r="I32">
        <v>1455.3322000000001</v>
      </c>
      <c r="J32">
        <v>4345</v>
      </c>
      <c r="K32">
        <v>247.971</v>
      </c>
      <c r="L32">
        <v>83.61</v>
      </c>
      <c r="M32">
        <v>113.997</v>
      </c>
    </row>
    <row r="33" spans="1:13" x14ac:dyDescent="0.25">
      <c r="A33" s="4">
        <v>42299</v>
      </c>
      <c r="B33">
        <v>5.86</v>
      </c>
      <c r="C33">
        <v>0.1709</v>
      </c>
      <c r="D33">
        <v>0.1709</v>
      </c>
      <c r="E33">
        <v>2.0263</v>
      </c>
      <c r="F33">
        <v>9.3343000000000007</v>
      </c>
      <c r="G33">
        <v>7.3079000000000001</v>
      </c>
      <c r="H33">
        <v>1.8538999999999999</v>
      </c>
      <c r="I33">
        <v>1457.8199</v>
      </c>
      <c r="J33">
        <v>4345</v>
      </c>
      <c r="K33">
        <v>247.971</v>
      </c>
      <c r="L33">
        <v>85.381</v>
      </c>
      <c r="M33">
        <v>112.29</v>
      </c>
    </row>
    <row r="34" spans="1:13" x14ac:dyDescent="0.25">
      <c r="A34" s="4">
        <v>42300</v>
      </c>
      <c r="B34">
        <v>5.79</v>
      </c>
      <c r="C34">
        <v>-1.1945000000000001</v>
      </c>
      <c r="D34">
        <v>-1.1945000000000001</v>
      </c>
      <c r="E34">
        <v>2.0865999999999998</v>
      </c>
      <c r="F34">
        <v>9.3175000000000008</v>
      </c>
      <c r="G34">
        <v>7.2309000000000001</v>
      </c>
      <c r="H34">
        <v>1.8439000000000001</v>
      </c>
      <c r="I34">
        <v>1440.4057</v>
      </c>
      <c r="J34">
        <v>4345</v>
      </c>
      <c r="K34">
        <v>247.971</v>
      </c>
      <c r="L34">
        <v>70.290999999999997</v>
      </c>
      <c r="M34">
        <v>108.94199999999999</v>
      </c>
    </row>
    <row r="35" spans="1:13" x14ac:dyDescent="0.25">
      <c r="A35" s="4">
        <v>42303</v>
      </c>
      <c r="B35">
        <v>5.44</v>
      </c>
      <c r="C35">
        <v>-6.0449000000000002</v>
      </c>
      <c r="D35">
        <v>-6.0449000000000002</v>
      </c>
      <c r="E35">
        <v>2.0564</v>
      </c>
      <c r="F35">
        <v>9.3518000000000008</v>
      </c>
      <c r="G35">
        <v>7.2953999999999999</v>
      </c>
      <c r="H35">
        <v>1.8475999999999999</v>
      </c>
      <c r="I35">
        <v>1353.3344999999999</v>
      </c>
      <c r="J35">
        <v>4345</v>
      </c>
      <c r="K35">
        <v>247.971</v>
      </c>
      <c r="L35">
        <v>73.594999999999999</v>
      </c>
      <c r="M35">
        <v>110.488</v>
      </c>
    </row>
    <row r="36" spans="1:13" x14ac:dyDescent="0.25">
      <c r="A36" s="4">
        <v>42304</v>
      </c>
      <c r="B36">
        <v>5.24</v>
      </c>
      <c r="C36">
        <v>-3.6764999999999999</v>
      </c>
      <c r="D36">
        <v>-3.6764999999999999</v>
      </c>
      <c r="E36">
        <v>2.0369999999999999</v>
      </c>
      <c r="F36">
        <v>9.2766000000000002</v>
      </c>
      <c r="G36">
        <v>7.2396000000000003</v>
      </c>
      <c r="H36">
        <v>1.8502000000000001</v>
      </c>
      <c r="I36">
        <v>1303.5796</v>
      </c>
      <c r="J36">
        <v>4345</v>
      </c>
      <c r="K36">
        <v>247.971</v>
      </c>
      <c r="L36">
        <v>73.962999999999994</v>
      </c>
      <c r="M36">
        <v>99.942999999999998</v>
      </c>
    </row>
    <row r="37" spans="1:13" x14ac:dyDescent="0.25">
      <c r="A37" s="4">
        <v>42305</v>
      </c>
      <c r="B37">
        <v>5.12</v>
      </c>
      <c r="C37">
        <v>-2.2900999999999998</v>
      </c>
      <c r="D37">
        <v>-2.2900999999999998</v>
      </c>
      <c r="E37">
        <v>2.1009000000000002</v>
      </c>
      <c r="F37">
        <v>9.2527000000000008</v>
      </c>
      <c r="G37">
        <v>7.1517999999999997</v>
      </c>
      <c r="H37">
        <v>1.8351999999999999</v>
      </c>
      <c r="I37">
        <v>1273.7266</v>
      </c>
      <c r="J37">
        <v>4345</v>
      </c>
      <c r="K37">
        <v>247.971</v>
      </c>
      <c r="L37">
        <v>67.915999999999997</v>
      </c>
      <c r="M37">
        <v>99.632000000000005</v>
      </c>
    </row>
    <row r="38" spans="1:13" x14ac:dyDescent="0.25">
      <c r="A38" s="4">
        <v>42306</v>
      </c>
      <c r="B38">
        <v>5.16</v>
      </c>
      <c r="C38">
        <v>0.78129999999999999</v>
      </c>
      <c r="D38">
        <v>0.78129999999999999</v>
      </c>
      <c r="E38">
        <v>2.1724999999999999</v>
      </c>
      <c r="F38">
        <v>9.2386999999999997</v>
      </c>
      <c r="G38">
        <v>7.0662000000000003</v>
      </c>
      <c r="H38">
        <v>1.835</v>
      </c>
      <c r="I38">
        <v>1283.6776</v>
      </c>
      <c r="J38">
        <v>4345</v>
      </c>
      <c r="K38">
        <v>247.971</v>
      </c>
      <c r="L38">
        <v>66.501000000000005</v>
      </c>
      <c r="M38">
        <v>96.230999999999995</v>
      </c>
    </row>
    <row r="39" spans="1:13" x14ac:dyDescent="0.25">
      <c r="A39" s="4">
        <v>42307</v>
      </c>
      <c r="B39">
        <v>5.51</v>
      </c>
      <c r="C39">
        <v>6.7828999999999997</v>
      </c>
      <c r="D39">
        <v>6.7828999999999997</v>
      </c>
      <c r="E39">
        <v>2.1421000000000001</v>
      </c>
      <c r="F39">
        <v>9.2590000000000003</v>
      </c>
      <c r="G39">
        <v>7.1169000000000002</v>
      </c>
      <c r="H39">
        <v>1.8224</v>
      </c>
      <c r="I39">
        <v>1370.8875</v>
      </c>
      <c r="J39">
        <v>4345</v>
      </c>
      <c r="K39">
        <v>247.99799999999999</v>
      </c>
      <c r="L39">
        <v>58.119</v>
      </c>
      <c r="M39">
        <v>98.474000000000004</v>
      </c>
    </row>
    <row r="40" spans="1:13" x14ac:dyDescent="0.25">
      <c r="A40" s="4">
        <v>42310</v>
      </c>
      <c r="B40">
        <v>5.84</v>
      </c>
      <c r="C40">
        <v>5.9890999999999996</v>
      </c>
      <c r="D40">
        <v>5.9890999999999996</v>
      </c>
      <c r="E40">
        <v>2.1709000000000001</v>
      </c>
      <c r="F40">
        <v>9.2248999999999999</v>
      </c>
      <c r="G40">
        <v>7.0540000000000003</v>
      </c>
      <c r="H40">
        <v>1.8369</v>
      </c>
      <c r="I40">
        <v>1452.9915000000001</v>
      </c>
      <c r="J40">
        <v>4345</v>
      </c>
      <c r="K40">
        <v>247.99799999999999</v>
      </c>
      <c r="L40">
        <v>68.72</v>
      </c>
      <c r="M40">
        <v>100.087</v>
      </c>
    </row>
    <row r="41" spans="1:13" x14ac:dyDescent="0.25">
      <c r="A41" s="4">
        <v>42311</v>
      </c>
      <c r="B41">
        <v>6.3</v>
      </c>
      <c r="C41">
        <v>7.8766999999999996</v>
      </c>
      <c r="D41">
        <v>7.8766999999999996</v>
      </c>
      <c r="E41">
        <v>2.2105000000000001</v>
      </c>
      <c r="F41">
        <v>9.2333999999999996</v>
      </c>
      <c r="G41">
        <v>7.0228999999999999</v>
      </c>
      <c r="H41">
        <v>1.8425</v>
      </c>
      <c r="I41">
        <v>1567.4394</v>
      </c>
      <c r="J41">
        <v>4345</v>
      </c>
      <c r="K41">
        <v>247.99799999999999</v>
      </c>
      <c r="L41">
        <v>78.3</v>
      </c>
      <c r="M41">
        <v>100.732</v>
      </c>
    </row>
    <row r="42" spans="1:13" x14ac:dyDescent="0.25">
      <c r="A42" s="4">
        <v>42312</v>
      </c>
      <c r="B42">
        <v>6.18</v>
      </c>
      <c r="C42">
        <v>-1.9048</v>
      </c>
      <c r="D42">
        <v>-1.9048</v>
      </c>
      <c r="E42">
        <v>2.2250000000000001</v>
      </c>
      <c r="F42">
        <v>9.2637</v>
      </c>
      <c r="G42">
        <v>7.0387000000000004</v>
      </c>
      <c r="H42">
        <v>1.8437000000000001</v>
      </c>
      <c r="I42">
        <v>1537.5834</v>
      </c>
      <c r="J42">
        <v>4345</v>
      </c>
      <c r="K42">
        <v>247.99799999999999</v>
      </c>
      <c r="L42">
        <v>79.664000000000001</v>
      </c>
      <c r="M42">
        <v>100.97499999999999</v>
      </c>
    </row>
    <row r="43" spans="1:13" x14ac:dyDescent="0.25">
      <c r="A43" s="4">
        <v>42313</v>
      </c>
      <c r="B43">
        <v>6.16</v>
      </c>
      <c r="C43">
        <v>-0.3236</v>
      </c>
      <c r="D43">
        <v>-0.3236</v>
      </c>
      <c r="E43">
        <v>2.2323</v>
      </c>
      <c r="F43">
        <v>9.2740000000000009</v>
      </c>
      <c r="G43">
        <v>7.0416999999999996</v>
      </c>
      <c r="H43">
        <v>1.8437000000000001</v>
      </c>
      <c r="I43">
        <v>1532.6074000000001</v>
      </c>
      <c r="J43">
        <v>4345</v>
      </c>
      <c r="K43">
        <v>247.99799999999999</v>
      </c>
      <c r="L43">
        <v>79.16</v>
      </c>
      <c r="M43">
        <v>100.39</v>
      </c>
    </row>
    <row r="44" spans="1:13" x14ac:dyDescent="0.25">
      <c r="A44" s="4">
        <v>42314</v>
      </c>
      <c r="B44">
        <v>6.32</v>
      </c>
      <c r="C44">
        <v>2.5973999999999999</v>
      </c>
      <c r="D44">
        <v>2.5973999999999999</v>
      </c>
      <c r="E44">
        <v>2.3252000000000002</v>
      </c>
      <c r="F44">
        <v>9.3039000000000005</v>
      </c>
      <c r="G44">
        <v>6.9786999999999999</v>
      </c>
      <c r="H44">
        <v>1.8431</v>
      </c>
      <c r="I44">
        <v>1572.4154000000001</v>
      </c>
      <c r="J44">
        <v>4345</v>
      </c>
      <c r="K44">
        <v>247.99799999999999</v>
      </c>
      <c r="L44">
        <v>67.403000000000006</v>
      </c>
      <c r="M44">
        <v>96.545000000000002</v>
      </c>
    </row>
    <row r="45" spans="1:13" x14ac:dyDescent="0.25">
      <c r="A45" s="4">
        <v>42317</v>
      </c>
      <c r="B45">
        <v>6.42</v>
      </c>
      <c r="C45">
        <v>1.5823</v>
      </c>
      <c r="D45">
        <v>1.5823</v>
      </c>
      <c r="E45">
        <v>2.3435999999999999</v>
      </c>
      <c r="F45">
        <v>9.3978000000000002</v>
      </c>
      <c r="G45">
        <v>7.0541999999999998</v>
      </c>
      <c r="H45">
        <v>1.8319000000000001</v>
      </c>
      <c r="I45">
        <v>1597.2954</v>
      </c>
      <c r="J45">
        <v>4345</v>
      </c>
      <c r="K45">
        <v>247.99799999999999</v>
      </c>
      <c r="L45">
        <v>59.073</v>
      </c>
      <c r="M45">
        <v>96.563999999999993</v>
      </c>
    </row>
    <row r="46" spans="1:13" x14ac:dyDescent="0.25">
      <c r="A46" s="4">
        <v>42318</v>
      </c>
      <c r="B46">
        <v>6.33</v>
      </c>
      <c r="C46">
        <v>-1.4018999999999999</v>
      </c>
      <c r="D46">
        <v>-1.4018999999999999</v>
      </c>
      <c r="E46">
        <v>2.3418999999999999</v>
      </c>
      <c r="F46">
        <v>9.3999000000000006</v>
      </c>
      <c r="G46">
        <v>7.0579999999999998</v>
      </c>
      <c r="H46">
        <v>1.8313999999999999</v>
      </c>
      <c r="I46">
        <v>1574.9033999999999</v>
      </c>
      <c r="J46">
        <v>4345</v>
      </c>
      <c r="K46">
        <v>247.99799999999999</v>
      </c>
      <c r="L46">
        <v>56.959000000000003</v>
      </c>
      <c r="M46">
        <v>95.89</v>
      </c>
    </row>
    <row r="47" spans="1:13" x14ac:dyDescent="0.25">
      <c r="A47" s="4">
        <v>42319</v>
      </c>
      <c r="B47">
        <v>5.51</v>
      </c>
      <c r="C47">
        <v>-12.9542</v>
      </c>
      <c r="D47">
        <v>-12.9542</v>
      </c>
      <c r="E47">
        <v>2.3300999999999998</v>
      </c>
      <c r="F47">
        <v>9.4212000000000007</v>
      </c>
      <c r="G47">
        <v>7.0911</v>
      </c>
      <c r="H47">
        <v>1.8444</v>
      </c>
      <c r="I47">
        <v>1370.8875</v>
      </c>
      <c r="J47">
        <v>4345</v>
      </c>
      <c r="K47">
        <v>247.99799999999999</v>
      </c>
      <c r="L47">
        <v>104.64100000000001</v>
      </c>
      <c r="M47">
        <v>105.011</v>
      </c>
    </row>
    <row r="48" spans="1:13" x14ac:dyDescent="0.25">
      <c r="A48" s="4">
        <v>42320</v>
      </c>
      <c r="B48">
        <v>5.38</v>
      </c>
      <c r="C48">
        <v>-2.3593000000000002</v>
      </c>
      <c r="D48">
        <v>-2.3593000000000002</v>
      </c>
      <c r="E48">
        <v>2.3115999999999999</v>
      </c>
      <c r="F48">
        <v>9.4832999999999998</v>
      </c>
      <c r="G48">
        <v>7.1718000000000002</v>
      </c>
      <c r="H48">
        <v>1.8424</v>
      </c>
      <c r="I48">
        <v>1338.5435</v>
      </c>
      <c r="J48">
        <v>4345</v>
      </c>
      <c r="K48">
        <v>247.99799999999999</v>
      </c>
      <c r="L48">
        <v>99.349000000000004</v>
      </c>
      <c r="M48">
        <v>101.556</v>
      </c>
    </row>
    <row r="49" spans="1:13" x14ac:dyDescent="0.25">
      <c r="A49" s="4">
        <v>42321</v>
      </c>
      <c r="B49">
        <v>5.42</v>
      </c>
      <c r="C49">
        <v>0.74350000000000005</v>
      </c>
      <c r="D49">
        <v>0.74350000000000005</v>
      </c>
      <c r="E49">
        <v>2.2658</v>
      </c>
      <c r="F49">
        <v>9.4993999999999996</v>
      </c>
      <c r="G49">
        <v>7.2336</v>
      </c>
      <c r="H49">
        <v>1.8319000000000001</v>
      </c>
      <c r="I49">
        <v>1348.4955</v>
      </c>
      <c r="J49">
        <v>4345</v>
      </c>
      <c r="K49">
        <v>247.99799999999999</v>
      </c>
      <c r="L49">
        <v>92.778999999999996</v>
      </c>
      <c r="M49">
        <v>96.22</v>
      </c>
    </row>
    <row r="50" spans="1:13" x14ac:dyDescent="0.25">
      <c r="A50" s="4">
        <v>42324</v>
      </c>
      <c r="B50">
        <v>5.8</v>
      </c>
      <c r="C50">
        <v>7.0110999999999999</v>
      </c>
      <c r="D50">
        <v>7.0110999999999999</v>
      </c>
      <c r="E50">
        <v>2.2675999999999998</v>
      </c>
      <c r="F50">
        <v>9.4093</v>
      </c>
      <c r="G50">
        <v>7.1417000000000002</v>
      </c>
      <c r="H50">
        <v>1.8517999999999999</v>
      </c>
      <c r="I50">
        <v>1443.0395000000001</v>
      </c>
      <c r="J50">
        <v>4345</v>
      </c>
      <c r="K50">
        <v>247.99799999999999</v>
      </c>
      <c r="L50">
        <v>90.477000000000004</v>
      </c>
      <c r="M50">
        <v>83.914000000000001</v>
      </c>
    </row>
    <row r="51" spans="1:13" x14ac:dyDescent="0.25">
      <c r="A51" s="4">
        <v>42325</v>
      </c>
      <c r="B51">
        <v>5.98</v>
      </c>
      <c r="C51">
        <v>3.1034000000000002</v>
      </c>
      <c r="D51">
        <v>3.1034000000000002</v>
      </c>
      <c r="E51">
        <v>2.2658</v>
      </c>
      <c r="F51">
        <v>9.4235000000000007</v>
      </c>
      <c r="G51">
        <v>7.1577000000000002</v>
      </c>
      <c r="H51">
        <v>1.85</v>
      </c>
      <c r="I51">
        <v>1487.8235</v>
      </c>
      <c r="J51">
        <v>4345</v>
      </c>
      <c r="K51">
        <v>247.99799999999999</v>
      </c>
      <c r="L51">
        <v>92.614000000000004</v>
      </c>
      <c r="M51">
        <v>84.742999999999995</v>
      </c>
    </row>
    <row r="52" spans="1:13" x14ac:dyDescent="0.25">
      <c r="A52" s="4">
        <v>42326</v>
      </c>
      <c r="B52">
        <v>5.86</v>
      </c>
      <c r="C52">
        <v>-2.0066999999999999</v>
      </c>
      <c r="D52">
        <v>-2.0066999999999999</v>
      </c>
      <c r="E52">
        <v>2.2728000000000002</v>
      </c>
      <c r="F52">
        <v>9.3636999999999997</v>
      </c>
      <c r="G52">
        <v>7.0909000000000004</v>
      </c>
      <c r="H52">
        <v>1.8273999999999999</v>
      </c>
      <c r="I52">
        <v>1457.9675</v>
      </c>
      <c r="J52">
        <v>4345</v>
      </c>
      <c r="K52">
        <v>247.99799999999999</v>
      </c>
      <c r="L52">
        <v>93.040999999999997</v>
      </c>
      <c r="M52">
        <v>83.322000000000003</v>
      </c>
    </row>
    <row r="53" spans="1:13" x14ac:dyDescent="0.25">
      <c r="A53" s="4">
        <v>42327</v>
      </c>
      <c r="B53">
        <v>5.5</v>
      </c>
      <c r="C53">
        <v>-6.1433</v>
      </c>
      <c r="D53">
        <v>-6.1433</v>
      </c>
      <c r="E53">
        <v>2.2482000000000002</v>
      </c>
      <c r="F53">
        <v>9.3679000000000006</v>
      </c>
      <c r="G53">
        <v>7.1196000000000002</v>
      </c>
      <c r="H53">
        <v>1.8298000000000001</v>
      </c>
      <c r="I53">
        <v>1368.3995</v>
      </c>
      <c r="J53">
        <v>4345</v>
      </c>
      <c r="K53">
        <v>247.99799999999999</v>
      </c>
      <c r="L53">
        <v>95.613</v>
      </c>
      <c r="M53">
        <v>84.421000000000006</v>
      </c>
    </row>
    <row r="54" spans="1:13" x14ac:dyDescent="0.25">
      <c r="A54" s="4">
        <v>42328</v>
      </c>
      <c r="B54">
        <v>5.37</v>
      </c>
      <c r="C54">
        <v>-2.3635999999999999</v>
      </c>
      <c r="D54">
        <v>-2.3635999999999999</v>
      </c>
      <c r="E54">
        <v>2.2622999999999998</v>
      </c>
      <c r="F54">
        <v>9.3569999999999993</v>
      </c>
      <c r="G54">
        <v>7.0946999999999996</v>
      </c>
      <c r="H54">
        <v>1.8268</v>
      </c>
      <c r="I54">
        <v>1336.0554999999999</v>
      </c>
      <c r="J54">
        <v>4345</v>
      </c>
      <c r="K54">
        <v>247.99799999999999</v>
      </c>
      <c r="L54">
        <v>93.772999999999996</v>
      </c>
      <c r="M54">
        <v>79.009</v>
      </c>
    </row>
    <row r="55" spans="1:13" x14ac:dyDescent="0.25">
      <c r="A55" s="4">
        <v>42331</v>
      </c>
      <c r="B55">
        <v>5.37</v>
      </c>
      <c r="C55">
        <v>0</v>
      </c>
      <c r="D55">
        <v>0</v>
      </c>
      <c r="E55">
        <v>2.2376999999999998</v>
      </c>
      <c r="F55">
        <v>9.3551000000000002</v>
      </c>
      <c r="G55">
        <v>7.1173999999999999</v>
      </c>
      <c r="H55">
        <v>1.8266</v>
      </c>
      <c r="I55">
        <v>1336.0554999999999</v>
      </c>
      <c r="J55">
        <v>4345</v>
      </c>
      <c r="K55">
        <v>247.99799999999999</v>
      </c>
      <c r="L55">
        <v>94.358000000000004</v>
      </c>
      <c r="M55">
        <v>79.031000000000006</v>
      </c>
    </row>
    <row r="56" spans="1:13" x14ac:dyDescent="0.25">
      <c r="A56" s="4">
        <v>42332</v>
      </c>
      <c r="B56">
        <v>5.6899999999999995</v>
      </c>
      <c r="C56">
        <v>5.9589999999999996</v>
      </c>
      <c r="D56">
        <v>5.9589999999999996</v>
      </c>
      <c r="E56">
        <v>2.2376999999999998</v>
      </c>
      <c r="F56">
        <v>9.3489000000000004</v>
      </c>
      <c r="G56">
        <v>7.1112000000000002</v>
      </c>
      <c r="H56">
        <v>1.8283</v>
      </c>
      <c r="I56">
        <v>1415.6714999999999</v>
      </c>
      <c r="J56">
        <v>4345</v>
      </c>
      <c r="K56">
        <v>247.99799999999999</v>
      </c>
      <c r="L56">
        <v>68.385000000000005</v>
      </c>
      <c r="M56">
        <v>81.17</v>
      </c>
    </row>
    <row r="57" spans="1:13" x14ac:dyDescent="0.25">
      <c r="A57" s="4">
        <v>42333</v>
      </c>
      <c r="B57">
        <v>5.8</v>
      </c>
      <c r="C57">
        <v>1.9332</v>
      </c>
      <c r="D57">
        <v>1.9332</v>
      </c>
      <c r="E57">
        <v>2.2341000000000002</v>
      </c>
      <c r="F57">
        <v>9.3369</v>
      </c>
      <c r="G57">
        <v>7.1028000000000002</v>
      </c>
      <c r="H57">
        <v>1.8279999999999998</v>
      </c>
      <c r="I57">
        <v>1443.0395000000001</v>
      </c>
      <c r="J57">
        <v>4345</v>
      </c>
      <c r="K57">
        <v>247.99799999999999</v>
      </c>
      <c r="L57">
        <v>66.66</v>
      </c>
      <c r="M57">
        <v>81.018000000000001</v>
      </c>
    </row>
    <row r="58" spans="1:13" x14ac:dyDescent="0.25">
      <c r="A58" s="4">
        <v>42335</v>
      </c>
      <c r="B58">
        <v>5.5</v>
      </c>
      <c r="C58">
        <v>-5.1723999999999997</v>
      </c>
      <c r="D58">
        <v>-5.1723999999999997</v>
      </c>
      <c r="E58">
        <v>2.2201</v>
      </c>
      <c r="F58">
        <v>9.3325999999999993</v>
      </c>
      <c r="G58">
        <v>7.1124999999999998</v>
      </c>
      <c r="H58">
        <v>1.8275000000000001</v>
      </c>
      <c r="I58">
        <v>1368.3995</v>
      </c>
      <c r="J58">
        <v>4345</v>
      </c>
      <c r="K58">
        <v>247.99799999999999</v>
      </c>
      <c r="L58">
        <v>74.423000000000002</v>
      </c>
      <c r="M58">
        <v>82.02</v>
      </c>
    </row>
    <row r="59" spans="1:13" x14ac:dyDescent="0.25">
      <c r="A59" s="4">
        <v>42338</v>
      </c>
      <c r="B59">
        <v>5.66</v>
      </c>
      <c r="C59">
        <v>2.9091</v>
      </c>
      <c r="D59">
        <v>2.9091</v>
      </c>
      <c r="E59">
        <v>2.206</v>
      </c>
      <c r="F59">
        <v>9.3489000000000004</v>
      </c>
      <c r="G59">
        <v>7.1429</v>
      </c>
      <c r="H59">
        <v>1.8216999999999999</v>
      </c>
      <c r="I59">
        <v>1408.2075</v>
      </c>
      <c r="J59">
        <v>4345</v>
      </c>
      <c r="K59">
        <v>247.99799999999999</v>
      </c>
      <c r="L59">
        <v>65.573999999999998</v>
      </c>
      <c r="M59">
        <v>74.335999999999999</v>
      </c>
    </row>
    <row r="60" spans="1:13" x14ac:dyDescent="0.25">
      <c r="A60" s="4">
        <v>42339</v>
      </c>
      <c r="B60">
        <v>5.65</v>
      </c>
      <c r="C60">
        <v>-0.1767</v>
      </c>
      <c r="D60">
        <v>-0.1767</v>
      </c>
      <c r="E60">
        <v>2.1431</v>
      </c>
      <c r="F60">
        <v>9.2889999999999997</v>
      </c>
      <c r="G60">
        <v>7.1459000000000001</v>
      </c>
      <c r="H60">
        <v>1.8157999999999999</v>
      </c>
      <c r="I60">
        <v>1405.7194999999999</v>
      </c>
      <c r="J60">
        <v>4345</v>
      </c>
      <c r="K60">
        <v>247.99799999999999</v>
      </c>
      <c r="L60">
        <v>62.470999999999997</v>
      </c>
      <c r="M60">
        <v>74.326999999999998</v>
      </c>
    </row>
    <row r="61" spans="1:13" x14ac:dyDescent="0.25">
      <c r="A61" s="4">
        <v>42340</v>
      </c>
      <c r="B61">
        <v>5.12</v>
      </c>
      <c r="C61">
        <v>-9.3804999999999996</v>
      </c>
      <c r="D61">
        <v>-9.3804999999999996</v>
      </c>
      <c r="E61">
        <v>2.1797</v>
      </c>
      <c r="F61">
        <v>9.3279999999999994</v>
      </c>
      <c r="G61">
        <v>7.1482999999999999</v>
      </c>
      <c r="H61">
        <v>1.8397000000000001</v>
      </c>
      <c r="I61">
        <v>1273.8554999999999</v>
      </c>
      <c r="J61">
        <v>4345</v>
      </c>
      <c r="K61">
        <v>247.99799999999999</v>
      </c>
      <c r="L61">
        <v>79.879000000000005</v>
      </c>
      <c r="M61">
        <v>79.352999999999994</v>
      </c>
    </row>
    <row r="62" spans="1:13" x14ac:dyDescent="0.25">
      <c r="A62" s="4">
        <v>42341</v>
      </c>
      <c r="B62">
        <v>5.04</v>
      </c>
      <c r="C62">
        <v>-1.5625</v>
      </c>
      <c r="D62">
        <v>-1.5625</v>
      </c>
      <c r="E62">
        <v>2.3136000000000001</v>
      </c>
      <c r="F62">
        <v>9.3937000000000008</v>
      </c>
      <c r="G62">
        <v>7.0800999999999998</v>
      </c>
      <c r="H62">
        <v>1.8340000000000001</v>
      </c>
      <c r="I62">
        <v>1253.9514999999999</v>
      </c>
      <c r="J62">
        <v>4345</v>
      </c>
      <c r="K62">
        <v>247.99799999999999</v>
      </c>
      <c r="L62">
        <v>74.414000000000001</v>
      </c>
      <c r="M62">
        <v>79.396000000000001</v>
      </c>
    </row>
    <row r="63" spans="1:13" x14ac:dyDescent="0.25">
      <c r="A63" s="4">
        <v>42342</v>
      </c>
      <c r="B63">
        <v>4.41</v>
      </c>
      <c r="C63">
        <v>-12.5</v>
      </c>
      <c r="D63">
        <v>-12.5</v>
      </c>
      <c r="E63">
        <v>2.2692999999999999</v>
      </c>
      <c r="F63">
        <v>9.3116000000000003</v>
      </c>
      <c r="G63">
        <v>7.0423</v>
      </c>
      <c r="H63">
        <v>1.7398</v>
      </c>
      <c r="I63">
        <v>1097.2076</v>
      </c>
      <c r="J63">
        <v>4345</v>
      </c>
      <c r="K63">
        <v>247.99799999999999</v>
      </c>
      <c r="L63">
        <v>100.105</v>
      </c>
      <c r="M63">
        <v>88.212000000000003</v>
      </c>
    </row>
    <row r="64" spans="1:13" x14ac:dyDescent="0.25">
      <c r="A64" s="4">
        <v>42345</v>
      </c>
      <c r="B64">
        <v>3.99</v>
      </c>
      <c r="C64">
        <v>-9.5237999999999996</v>
      </c>
      <c r="D64">
        <v>-9.5237999999999996</v>
      </c>
      <c r="E64">
        <v>2.2288000000000001</v>
      </c>
      <c r="F64">
        <v>9.3333999999999993</v>
      </c>
      <c r="G64">
        <v>7.1047000000000002</v>
      </c>
      <c r="H64">
        <v>1.7568000000000001</v>
      </c>
      <c r="I64">
        <v>992.71159999999998</v>
      </c>
      <c r="J64">
        <v>4345</v>
      </c>
      <c r="K64">
        <v>247.99799999999999</v>
      </c>
      <c r="L64">
        <v>107.197</v>
      </c>
      <c r="M64">
        <v>90.995999999999995</v>
      </c>
    </row>
    <row r="65" spans="1:13" x14ac:dyDescent="0.25">
      <c r="A65" s="4">
        <v>42346</v>
      </c>
      <c r="B65">
        <v>3.95</v>
      </c>
      <c r="C65">
        <v>-1.0024999999999999</v>
      </c>
      <c r="D65">
        <v>-1.0024999999999999</v>
      </c>
      <c r="E65">
        <v>2.2181999999999999</v>
      </c>
      <c r="F65">
        <v>9.3653999999999993</v>
      </c>
      <c r="G65">
        <v>7.1471999999999998</v>
      </c>
      <c r="H65">
        <v>1.7559</v>
      </c>
      <c r="I65">
        <v>982.75959999999998</v>
      </c>
      <c r="J65">
        <v>4345</v>
      </c>
      <c r="K65">
        <v>247.99799999999999</v>
      </c>
      <c r="L65">
        <v>93.864999999999995</v>
      </c>
      <c r="M65">
        <v>90.616</v>
      </c>
    </row>
    <row r="66" spans="1:13" x14ac:dyDescent="0.25">
      <c r="A66" s="4">
        <v>42347</v>
      </c>
      <c r="B66">
        <v>3.82</v>
      </c>
      <c r="C66">
        <v>-3.2911000000000001</v>
      </c>
      <c r="D66">
        <v>-3.2911000000000001</v>
      </c>
      <c r="E66">
        <v>2.2164000000000001</v>
      </c>
      <c r="F66">
        <v>9.4077000000000002</v>
      </c>
      <c r="G66">
        <v>7.1913</v>
      </c>
      <c r="H66">
        <v>1.7597</v>
      </c>
      <c r="I66">
        <v>950.41570000000002</v>
      </c>
      <c r="J66">
        <v>4345</v>
      </c>
      <c r="K66">
        <v>247.99799999999999</v>
      </c>
      <c r="L66">
        <v>86.998000000000005</v>
      </c>
      <c r="M66">
        <v>90.81</v>
      </c>
    </row>
    <row r="67" spans="1:13" x14ac:dyDescent="0.25">
      <c r="A67" s="4">
        <v>42348</v>
      </c>
      <c r="B67">
        <v>3.91</v>
      </c>
      <c r="C67">
        <v>2.3559999999999999</v>
      </c>
      <c r="D67">
        <v>2.3559999999999999</v>
      </c>
      <c r="E67">
        <v>2.2305000000000001</v>
      </c>
      <c r="F67">
        <v>9.4085000000000001</v>
      </c>
      <c r="G67">
        <v>7.1779999999999999</v>
      </c>
      <c r="H67">
        <v>1.7610000000000001</v>
      </c>
      <c r="I67">
        <v>972.80759999999998</v>
      </c>
      <c r="J67">
        <v>4345</v>
      </c>
      <c r="K67">
        <v>247.99799999999999</v>
      </c>
      <c r="L67">
        <v>94.453999999999994</v>
      </c>
      <c r="M67">
        <v>91.210999999999999</v>
      </c>
    </row>
    <row r="68" spans="1:13" x14ac:dyDescent="0.25">
      <c r="A68" s="4">
        <v>42349</v>
      </c>
      <c r="B68">
        <v>3.8</v>
      </c>
      <c r="C68">
        <v>-2.8132999999999999</v>
      </c>
      <c r="D68">
        <v>-2.8132999999999999</v>
      </c>
      <c r="E68">
        <v>2.1269999999999998</v>
      </c>
      <c r="F68">
        <v>9.4837000000000007</v>
      </c>
      <c r="G68">
        <v>7.3567</v>
      </c>
      <c r="H68">
        <v>1.756</v>
      </c>
      <c r="I68">
        <v>945.43970000000002</v>
      </c>
      <c r="J68">
        <v>4345</v>
      </c>
      <c r="K68">
        <v>247.99799999999999</v>
      </c>
      <c r="L68">
        <v>85.97</v>
      </c>
      <c r="M68">
        <v>88.314999999999998</v>
      </c>
    </row>
    <row r="69" spans="1:13" x14ac:dyDescent="0.25">
      <c r="A69" s="4">
        <v>42352</v>
      </c>
      <c r="B69">
        <v>3.74</v>
      </c>
      <c r="C69">
        <v>-1.5789</v>
      </c>
      <c r="D69">
        <v>-1.5789</v>
      </c>
      <c r="E69">
        <v>2.2217000000000002</v>
      </c>
      <c r="F69">
        <v>9.4649999999999999</v>
      </c>
      <c r="G69">
        <v>7.2432999999999996</v>
      </c>
      <c r="H69">
        <v>1.7532000000000001</v>
      </c>
      <c r="I69">
        <v>930.51170000000002</v>
      </c>
      <c r="J69">
        <v>4345</v>
      </c>
      <c r="K69">
        <v>247.99799999999999</v>
      </c>
      <c r="L69">
        <v>84.010999999999996</v>
      </c>
      <c r="M69">
        <v>85.528000000000006</v>
      </c>
    </row>
    <row r="70" spans="1:13" x14ac:dyDescent="0.25">
      <c r="A70" s="4">
        <v>42353</v>
      </c>
      <c r="B70">
        <v>3.96</v>
      </c>
      <c r="C70">
        <v>5.8823999999999996</v>
      </c>
      <c r="D70">
        <v>5.8823999999999996</v>
      </c>
      <c r="E70">
        <v>2.2658</v>
      </c>
      <c r="F70">
        <v>9.4153000000000002</v>
      </c>
      <c r="G70">
        <v>7.1494999999999997</v>
      </c>
      <c r="H70">
        <v>1.766</v>
      </c>
      <c r="I70">
        <v>985.24760000000003</v>
      </c>
      <c r="J70">
        <v>4345</v>
      </c>
      <c r="K70">
        <v>247.99799999999999</v>
      </c>
      <c r="L70">
        <v>93.432000000000002</v>
      </c>
      <c r="M70">
        <v>83.846999999999994</v>
      </c>
    </row>
    <row r="71" spans="1:13" x14ac:dyDescent="0.25">
      <c r="A71" s="4">
        <v>42354</v>
      </c>
      <c r="B71">
        <v>3.77</v>
      </c>
      <c r="C71">
        <v>-4.798</v>
      </c>
      <c r="D71">
        <v>-4.798</v>
      </c>
      <c r="E71">
        <v>2.2959999999999998</v>
      </c>
      <c r="F71">
        <v>9.3544999999999998</v>
      </c>
      <c r="G71">
        <v>7.0586000000000002</v>
      </c>
      <c r="H71">
        <v>1.7374000000000001</v>
      </c>
      <c r="I71">
        <v>937.97569999999996</v>
      </c>
      <c r="J71">
        <v>4345</v>
      </c>
      <c r="K71">
        <v>247.99799999999999</v>
      </c>
      <c r="L71">
        <v>93.671000000000006</v>
      </c>
      <c r="M71">
        <v>84.43</v>
      </c>
    </row>
    <row r="72" spans="1:13" x14ac:dyDescent="0.25">
      <c r="A72" s="4">
        <v>42355</v>
      </c>
      <c r="B72">
        <v>3.48</v>
      </c>
      <c r="C72">
        <v>-7.6923000000000004</v>
      </c>
      <c r="D72">
        <v>-7.6923000000000004</v>
      </c>
      <c r="E72">
        <v>2.2233999999999998</v>
      </c>
      <c r="F72">
        <v>9.4087999999999994</v>
      </c>
      <c r="G72">
        <v>7.1853999999999996</v>
      </c>
      <c r="H72">
        <v>1.758</v>
      </c>
      <c r="I72">
        <v>865.82370000000003</v>
      </c>
      <c r="J72">
        <v>4345</v>
      </c>
      <c r="K72">
        <v>247.99799999999999</v>
      </c>
      <c r="L72">
        <v>77.972999999999999</v>
      </c>
      <c r="M72">
        <v>86.373999999999995</v>
      </c>
    </row>
    <row r="73" spans="1:13" x14ac:dyDescent="0.25">
      <c r="A73" s="4">
        <v>42356</v>
      </c>
      <c r="B73">
        <v>3.5</v>
      </c>
      <c r="C73">
        <v>0.57469999999999999</v>
      </c>
      <c r="D73">
        <v>0.57469999999999999</v>
      </c>
      <c r="E73">
        <v>2.2040000000000002</v>
      </c>
      <c r="F73">
        <v>9.4928000000000008</v>
      </c>
      <c r="G73">
        <v>7.2888000000000002</v>
      </c>
      <c r="H73">
        <v>1.7378</v>
      </c>
      <c r="I73">
        <v>870.79970000000003</v>
      </c>
      <c r="J73">
        <v>4345</v>
      </c>
      <c r="K73">
        <v>247.99799999999999</v>
      </c>
      <c r="L73">
        <v>65.12</v>
      </c>
      <c r="M73">
        <v>85.605999999999995</v>
      </c>
    </row>
    <row r="74" spans="1:13" x14ac:dyDescent="0.25">
      <c r="A74" s="4">
        <v>42359</v>
      </c>
      <c r="B74">
        <v>3.5</v>
      </c>
      <c r="C74">
        <v>0</v>
      </c>
      <c r="D74">
        <v>0</v>
      </c>
      <c r="E74">
        <v>2.1917</v>
      </c>
      <c r="F74">
        <v>9.4673999999999996</v>
      </c>
      <c r="G74">
        <v>7.2756999999999996</v>
      </c>
      <c r="H74">
        <v>1.7356</v>
      </c>
      <c r="I74">
        <v>870.79970000000003</v>
      </c>
      <c r="J74">
        <v>4345</v>
      </c>
      <c r="K74">
        <v>247.99799999999999</v>
      </c>
      <c r="L74">
        <v>65.569000000000003</v>
      </c>
      <c r="M74">
        <v>85.119</v>
      </c>
    </row>
    <row r="75" spans="1:13" x14ac:dyDescent="0.25">
      <c r="A75" s="4">
        <v>42360</v>
      </c>
      <c r="B75">
        <v>3.85</v>
      </c>
      <c r="C75">
        <v>10</v>
      </c>
      <c r="D75">
        <v>10</v>
      </c>
      <c r="E75">
        <v>2.2357</v>
      </c>
      <c r="F75">
        <v>9.4206000000000003</v>
      </c>
      <c r="G75">
        <v>7.1848999999999998</v>
      </c>
      <c r="H75">
        <v>1.7565</v>
      </c>
      <c r="I75">
        <v>957.87969999999996</v>
      </c>
      <c r="J75">
        <v>4345</v>
      </c>
      <c r="K75">
        <v>247.99799999999999</v>
      </c>
      <c r="L75">
        <v>86.102999999999994</v>
      </c>
      <c r="M75">
        <v>91.962000000000003</v>
      </c>
    </row>
    <row r="76" spans="1:13" x14ac:dyDescent="0.25">
      <c r="A76" s="4">
        <v>42361</v>
      </c>
      <c r="B76">
        <v>4.8100000000000005</v>
      </c>
      <c r="C76">
        <v>24.935099999999998</v>
      </c>
      <c r="D76">
        <v>24.935099999999998</v>
      </c>
      <c r="E76">
        <v>2.2534000000000001</v>
      </c>
      <c r="F76">
        <v>9.3605999999999998</v>
      </c>
      <c r="G76">
        <v>7.1071999999999997</v>
      </c>
      <c r="H76">
        <v>1.8340999999999998</v>
      </c>
      <c r="I76">
        <v>1196.7275999999999</v>
      </c>
      <c r="J76">
        <v>4345</v>
      </c>
      <c r="K76">
        <v>247.99799999999999</v>
      </c>
      <c r="L76">
        <v>147.63999999999999</v>
      </c>
      <c r="M76">
        <v>109.565</v>
      </c>
    </row>
    <row r="77" spans="1:13" x14ac:dyDescent="0.25">
      <c r="A77" s="4">
        <v>42362</v>
      </c>
      <c r="B77">
        <v>4.74</v>
      </c>
      <c r="C77">
        <v>-1.4553</v>
      </c>
      <c r="D77">
        <v>-1.4553</v>
      </c>
      <c r="E77">
        <v>2.2410000000000001</v>
      </c>
      <c r="F77">
        <v>9.3620000000000001</v>
      </c>
      <c r="G77">
        <v>7.1210000000000004</v>
      </c>
      <c r="H77">
        <v>1.8345</v>
      </c>
      <c r="I77">
        <v>1179.3116</v>
      </c>
      <c r="J77">
        <v>4345</v>
      </c>
      <c r="K77">
        <v>247.99799999999999</v>
      </c>
      <c r="L77">
        <v>146.24700000000001</v>
      </c>
      <c r="M77">
        <v>109.45</v>
      </c>
    </row>
    <row r="78" spans="1:13" x14ac:dyDescent="0.25">
      <c r="A78" s="4">
        <v>42366</v>
      </c>
      <c r="B78">
        <v>4.5999999999999996</v>
      </c>
      <c r="C78">
        <v>-2.9535999999999998</v>
      </c>
      <c r="D78">
        <v>-2.9535999999999998</v>
      </c>
      <c r="E78">
        <v>2.2303999999999999</v>
      </c>
      <c r="F78">
        <v>9.3787000000000003</v>
      </c>
      <c r="G78">
        <v>7.1482999999999999</v>
      </c>
      <c r="H78">
        <v>1.8361000000000001</v>
      </c>
      <c r="I78">
        <v>1144.4795999999999</v>
      </c>
      <c r="J78">
        <v>4345</v>
      </c>
      <c r="K78">
        <v>247.99799999999999</v>
      </c>
      <c r="L78">
        <v>147.69999999999999</v>
      </c>
      <c r="M78">
        <v>109.649</v>
      </c>
    </row>
    <row r="79" spans="1:13" x14ac:dyDescent="0.25">
      <c r="A79" s="4">
        <v>42367</v>
      </c>
      <c r="B79">
        <v>4.43</v>
      </c>
      <c r="C79">
        <v>-3.6957</v>
      </c>
      <c r="D79">
        <v>-3.6957</v>
      </c>
      <c r="E79">
        <v>2.3050000000000002</v>
      </c>
      <c r="F79">
        <v>9.3414000000000001</v>
      </c>
      <c r="G79">
        <v>7.0364000000000004</v>
      </c>
      <c r="H79">
        <v>1.8207</v>
      </c>
      <c r="I79">
        <v>1102.1836000000001</v>
      </c>
      <c r="J79">
        <v>4345</v>
      </c>
      <c r="K79">
        <v>247.99799999999999</v>
      </c>
      <c r="L79">
        <v>149.35499999999999</v>
      </c>
      <c r="M79">
        <v>107.619</v>
      </c>
    </row>
    <row r="80" spans="1:13" x14ac:dyDescent="0.25">
      <c r="A80" s="4">
        <v>42368</v>
      </c>
      <c r="B80">
        <v>4.1100000000000003</v>
      </c>
      <c r="C80">
        <v>-7.2234999999999996</v>
      </c>
      <c r="D80">
        <v>-7.2234999999999996</v>
      </c>
      <c r="E80">
        <v>2.2942999999999998</v>
      </c>
      <c r="F80">
        <v>9.3696000000000002</v>
      </c>
      <c r="G80">
        <v>7.0753000000000004</v>
      </c>
      <c r="H80">
        <v>1.8323</v>
      </c>
      <c r="I80">
        <v>1022.5676</v>
      </c>
      <c r="J80">
        <v>4345</v>
      </c>
      <c r="K80">
        <v>247.99799999999999</v>
      </c>
      <c r="L80">
        <v>153.405</v>
      </c>
      <c r="M80">
        <v>108.624</v>
      </c>
    </row>
    <row r="81" spans="1:13" x14ac:dyDescent="0.25">
      <c r="A81" s="4">
        <v>42369</v>
      </c>
      <c r="B81">
        <v>4.38</v>
      </c>
      <c r="C81">
        <v>6.5693000000000001</v>
      </c>
      <c r="D81">
        <v>6.5693000000000001</v>
      </c>
      <c r="E81">
        <v>2.2694000000000001</v>
      </c>
      <c r="F81">
        <v>9.4065999999999992</v>
      </c>
      <c r="G81">
        <v>7.1372</v>
      </c>
      <c r="H81">
        <v>1.8096000000000001</v>
      </c>
      <c r="I81">
        <v>1089.7436</v>
      </c>
      <c r="J81">
        <v>619</v>
      </c>
      <c r="K81">
        <v>247.99799999999999</v>
      </c>
      <c r="L81">
        <v>145.346</v>
      </c>
      <c r="M81">
        <v>110.977</v>
      </c>
    </row>
    <row r="82" spans="1:13" x14ac:dyDescent="0.25">
      <c r="A82" s="4">
        <v>42373</v>
      </c>
      <c r="B82">
        <v>4.78</v>
      </c>
      <c r="C82">
        <v>9.1324000000000005</v>
      </c>
      <c r="D82">
        <v>9.1324000000000005</v>
      </c>
      <c r="E82">
        <v>2.2427999999999999</v>
      </c>
      <c r="F82">
        <v>10.039199999999999</v>
      </c>
      <c r="G82">
        <v>7.7964000000000002</v>
      </c>
      <c r="H82">
        <v>1.7581</v>
      </c>
      <c r="I82">
        <v>1189.2636</v>
      </c>
      <c r="J82">
        <v>619</v>
      </c>
      <c r="K82">
        <v>247.99799999999999</v>
      </c>
      <c r="L82">
        <v>148.322</v>
      </c>
      <c r="M82">
        <v>113.40300000000001</v>
      </c>
    </row>
    <row r="83" spans="1:13" x14ac:dyDescent="0.25">
      <c r="A83" s="4">
        <v>42374</v>
      </c>
      <c r="B83">
        <v>4.59</v>
      </c>
      <c r="C83">
        <v>-3.9748999999999999</v>
      </c>
      <c r="D83">
        <v>-3.9748999999999999</v>
      </c>
      <c r="E83">
        <v>2.2357</v>
      </c>
      <c r="F83">
        <v>10.0403</v>
      </c>
      <c r="G83">
        <v>7.8047000000000004</v>
      </c>
      <c r="H83">
        <v>1.7561</v>
      </c>
      <c r="I83">
        <v>1141.9916000000001</v>
      </c>
      <c r="J83">
        <v>619</v>
      </c>
      <c r="K83">
        <v>247.99799999999999</v>
      </c>
      <c r="L83">
        <v>152.93</v>
      </c>
      <c r="M83">
        <v>113.77200000000001</v>
      </c>
    </row>
    <row r="84" spans="1:13" x14ac:dyDescent="0.25">
      <c r="A84" s="4">
        <v>42375</v>
      </c>
      <c r="B84">
        <v>4.04</v>
      </c>
      <c r="C84">
        <v>-11.9826</v>
      </c>
      <c r="D84">
        <v>-11.9826</v>
      </c>
      <c r="E84">
        <v>2.1701999999999999</v>
      </c>
      <c r="F84">
        <v>10.0847</v>
      </c>
      <c r="G84">
        <v>7.9143999999999997</v>
      </c>
      <c r="H84">
        <v>1.7902</v>
      </c>
      <c r="I84">
        <v>1005.1516</v>
      </c>
      <c r="J84">
        <v>619</v>
      </c>
      <c r="K84">
        <v>247.99799999999999</v>
      </c>
      <c r="L84">
        <v>168.227</v>
      </c>
      <c r="M84">
        <v>119.483</v>
      </c>
    </row>
    <row r="85" spans="1:13" x14ac:dyDescent="0.25">
      <c r="A85" s="4">
        <v>42376</v>
      </c>
      <c r="B85">
        <v>3.76</v>
      </c>
      <c r="C85">
        <v>-6.9306999999999999</v>
      </c>
      <c r="D85">
        <v>-6.9306999999999999</v>
      </c>
      <c r="E85">
        <v>2.1455000000000002</v>
      </c>
      <c r="F85">
        <v>10.1744</v>
      </c>
      <c r="G85">
        <v>8.0288000000000004</v>
      </c>
      <c r="H85">
        <v>1.8058000000000001</v>
      </c>
      <c r="I85">
        <v>935.48770000000002</v>
      </c>
      <c r="J85">
        <v>619</v>
      </c>
      <c r="K85">
        <v>247.99799999999999</v>
      </c>
      <c r="L85">
        <v>108.458</v>
      </c>
      <c r="M85">
        <v>118.97</v>
      </c>
    </row>
    <row r="86" spans="1:13" x14ac:dyDescent="0.25">
      <c r="A86" s="4">
        <v>42377</v>
      </c>
      <c r="B86">
        <v>3.67</v>
      </c>
      <c r="C86">
        <v>-2.3936000000000002</v>
      </c>
      <c r="D86">
        <v>-2.3936000000000002</v>
      </c>
      <c r="E86">
        <v>2.1156000000000001</v>
      </c>
      <c r="F86">
        <v>10.210699999999999</v>
      </c>
      <c r="G86">
        <v>8.0951000000000004</v>
      </c>
      <c r="H86">
        <v>1.8063</v>
      </c>
      <c r="I86">
        <v>913.09569999999997</v>
      </c>
      <c r="J86">
        <v>619</v>
      </c>
      <c r="K86">
        <v>247.99799999999999</v>
      </c>
      <c r="L86">
        <v>108.21599999999999</v>
      </c>
      <c r="M86">
        <v>118.547</v>
      </c>
    </row>
    <row r="87" spans="1:13" x14ac:dyDescent="0.25">
      <c r="A87" s="4">
        <v>42380</v>
      </c>
      <c r="B87">
        <v>3.22</v>
      </c>
      <c r="C87">
        <v>-12.2616</v>
      </c>
      <c r="D87">
        <v>-12.2616</v>
      </c>
      <c r="E87">
        <v>2.1753999999999998</v>
      </c>
      <c r="F87">
        <v>10.196400000000001</v>
      </c>
      <c r="G87">
        <v>8.0210000000000008</v>
      </c>
      <c r="H87">
        <v>1.8039000000000001</v>
      </c>
      <c r="I87">
        <v>801.13570000000004</v>
      </c>
      <c r="J87">
        <v>619</v>
      </c>
      <c r="K87">
        <v>247.99799999999999</v>
      </c>
      <c r="L87">
        <v>121.447</v>
      </c>
      <c r="M87">
        <v>123.017</v>
      </c>
    </row>
    <row r="88" spans="1:13" x14ac:dyDescent="0.25">
      <c r="A88" s="4">
        <v>42381</v>
      </c>
      <c r="B88">
        <v>2.91</v>
      </c>
      <c r="C88">
        <v>-9.6273</v>
      </c>
      <c r="D88">
        <v>-9.6273</v>
      </c>
      <c r="E88">
        <v>2.1032000000000002</v>
      </c>
      <c r="F88">
        <v>10.147</v>
      </c>
      <c r="G88">
        <v>8.0437999999999992</v>
      </c>
      <c r="H88">
        <v>1.782</v>
      </c>
      <c r="I88">
        <v>724.0077</v>
      </c>
      <c r="J88">
        <v>619</v>
      </c>
      <c r="K88">
        <v>247.99799999999999</v>
      </c>
      <c r="L88">
        <v>125.839</v>
      </c>
      <c r="M88">
        <v>124.535</v>
      </c>
    </row>
    <row r="89" spans="1:13" x14ac:dyDescent="0.25">
      <c r="A89" s="4">
        <v>42382</v>
      </c>
      <c r="B89">
        <v>2.6</v>
      </c>
      <c r="C89">
        <v>-10.652900000000001</v>
      </c>
      <c r="D89">
        <v>-10.652900000000001</v>
      </c>
      <c r="E89">
        <v>2.0926999999999998</v>
      </c>
      <c r="F89">
        <v>10.239100000000001</v>
      </c>
      <c r="G89">
        <v>8.1464999999999996</v>
      </c>
      <c r="H89">
        <v>1.8207</v>
      </c>
      <c r="I89">
        <v>646.87980000000005</v>
      </c>
      <c r="J89">
        <v>619</v>
      </c>
      <c r="K89">
        <v>247.99799999999999</v>
      </c>
      <c r="L89">
        <v>130.14500000000001</v>
      </c>
      <c r="M89">
        <v>127.182</v>
      </c>
    </row>
    <row r="90" spans="1:13" x14ac:dyDescent="0.25">
      <c r="A90" s="4">
        <v>42383</v>
      </c>
      <c r="B90">
        <v>2.76</v>
      </c>
      <c r="C90">
        <v>6.1538000000000004</v>
      </c>
      <c r="D90">
        <v>6.1538000000000004</v>
      </c>
      <c r="E90">
        <v>2.0874000000000001</v>
      </c>
      <c r="F90">
        <v>10.1648</v>
      </c>
      <c r="G90">
        <v>8.0774000000000008</v>
      </c>
      <c r="H90">
        <v>1.8355000000000001</v>
      </c>
      <c r="I90">
        <v>686.68780000000004</v>
      </c>
      <c r="J90">
        <v>619</v>
      </c>
      <c r="K90">
        <v>247.99799999999999</v>
      </c>
      <c r="L90">
        <v>129.04</v>
      </c>
      <c r="M90">
        <v>127.717</v>
      </c>
    </row>
    <row r="91" spans="1:13" x14ac:dyDescent="0.25">
      <c r="A91" s="4">
        <v>42384</v>
      </c>
      <c r="B91">
        <v>2.81</v>
      </c>
      <c r="C91">
        <v>1.8115999999999999</v>
      </c>
      <c r="D91">
        <v>1.8115999999999999</v>
      </c>
      <c r="E91">
        <v>2.0347</v>
      </c>
      <c r="F91">
        <v>10.2118</v>
      </c>
      <c r="G91">
        <v>8.1769999999999996</v>
      </c>
      <c r="H91">
        <v>1.8016000000000001</v>
      </c>
      <c r="I91">
        <v>699.1277</v>
      </c>
      <c r="J91">
        <v>619</v>
      </c>
      <c r="K91">
        <v>247.99799999999999</v>
      </c>
      <c r="L91">
        <v>108.553</v>
      </c>
      <c r="M91">
        <v>128.251</v>
      </c>
    </row>
    <row r="92" spans="1:13" x14ac:dyDescent="0.25">
      <c r="A92" s="4">
        <v>42388</v>
      </c>
      <c r="B92">
        <v>2.41</v>
      </c>
      <c r="C92">
        <v>-14.2349</v>
      </c>
      <c r="D92">
        <v>-14.2349</v>
      </c>
      <c r="E92">
        <v>2.0556000000000001</v>
      </c>
      <c r="F92">
        <v>10.206</v>
      </c>
      <c r="G92">
        <v>8.1502999999999997</v>
      </c>
      <c r="H92">
        <v>1.7906</v>
      </c>
      <c r="I92">
        <v>599.6078</v>
      </c>
      <c r="J92">
        <v>619</v>
      </c>
      <c r="K92">
        <v>247.99799999999999</v>
      </c>
      <c r="L92">
        <v>118.81100000000001</v>
      </c>
      <c r="M92">
        <v>130.023</v>
      </c>
    </row>
    <row r="93" spans="1:13" x14ac:dyDescent="0.25">
      <c r="A93" s="4">
        <v>42389</v>
      </c>
      <c r="B93">
        <v>2.46</v>
      </c>
      <c r="C93">
        <v>2.0747</v>
      </c>
      <c r="D93">
        <v>2.0747</v>
      </c>
      <c r="E93">
        <v>1.9824000000000002</v>
      </c>
      <c r="F93">
        <v>10.257</v>
      </c>
      <c r="G93">
        <v>8.2745999999999995</v>
      </c>
      <c r="H93">
        <v>1.7772000000000001</v>
      </c>
      <c r="I93">
        <v>612.04780000000005</v>
      </c>
      <c r="J93">
        <v>619</v>
      </c>
      <c r="K93">
        <v>247.99799999999999</v>
      </c>
      <c r="L93">
        <v>122.71899999999999</v>
      </c>
      <c r="M93">
        <v>128.19900000000001</v>
      </c>
    </row>
    <row r="94" spans="1:13" x14ac:dyDescent="0.25">
      <c r="A94" s="4">
        <v>42390</v>
      </c>
      <c r="B94">
        <v>2.79</v>
      </c>
      <c r="C94">
        <v>13.4146</v>
      </c>
      <c r="D94">
        <v>13.4146</v>
      </c>
      <c r="E94">
        <v>2.0310999999999999</v>
      </c>
      <c r="F94">
        <v>10.2189</v>
      </c>
      <c r="G94">
        <v>8.1877999999999993</v>
      </c>
      <c r="H94">
        <v>1.794</v>
      </c>
      <c r="I94">
        <v>694.15170000000001</v>
      </c>
      <c r="J94">
        <v>619</v>
      </c>
      <c r="K94">
        <v>247.99799999999999</v>
      </c>
      <c r="L94">
        <v>155.58000000000001</v>
      </c>
      <c r="M94">
        <v>135.126</v>
      </c>
    </row>
    <row r="95" spans="1:13" x14ac:dyDescent="0.25">
      <c r="A95" s="4">
        <v>42391</v>
      </c>
      <c r="B95">
        <v>3.06</v>
      </c>
      <c r="C95">
        <v>9.6774000000000004</v>
      </c>
      <c r="D95">
        <v>9.6774000000000004</v>
      </c>
      <c r="E95">
        <v>2.0518999999999998</v>
      </c>
      <c r="F95">
        <v>10.1525</v>
      </c>
      <c r="G95">
        <v>8.1006</v>
      </c>
      <c r="H95">
        <v>1.8258999999999999</v>
      </c>
      <c r="I95">
        <v>761.32770000000005</v>
      </c>
      <c r="J95">
        <v>619</v>
      </c>
      <c r="K95">
        <v>247.99799999999999</v>
      </c>
      <c r="L95">
        <v>169.733</v>
      </c>
      <c r="M95">
        <v>138.47999999999999</v>
      </c>
    </row>
    <row r="96" spans="1:13" x14ac:dyDescent="0.25">
      <c r="A96" s="4">
        <v>42394</v>
      </c>
      <c r="B96">
        <v>2.87</v>
      </c>
      <c r="C96">
        <v>-6.2092000000000001</v>
      </c>
      <c r="D96">
        <v>-6.2092000000000001</v>
      </c>
      <c r="E96">
        <v>2.0011999999999999</v>
      </c>
      <c r="F96">
        <v>10.0328</v>
      </c>
      <c r="G96">
        <v>8.0315999999999992</v>
      </c>
      <c r="H96">
        <v>1.8509</v>
      </c>
      <c r="I96">
        <v>714.0557</v>
      </c>
      <c r="J96">
        <v>619</v>
      </c>
      <c r="K96">
        <v>247.99799999999999</v>
      </c>
      <c r="L96">
        <v>159.05600000000001</v>
      </c>
      <c r="M96">
        <v>139.13800000000001</v>
      </c>
    </row>
    <row r="97" spans="1:13" x14ac:dyDescent="0.25">
      <c r="A97" s="4">
        <v>42395</v>
      </c>
      <c r="B97">
        <v>3.24</v>
      </c>
      <c r="C97">
        <v>12.891999999999999</v>
      </c>
      <c r="D97">
        <v>12.891999999999999</v>
      </c>
      <c r="E97">
        <v>1.9942</v>
      </c>
      <c r="F97">
        <v>10.055999999999999</v>
      </c>
      <c r="G97">
        <v>8.0618999999999996</v>
      </c>
      <c r="H97">
        <v>1.8883000000000001</v>
      </c>
      <c r="I97">
        <v>806.11170000000004</v>
      </c>
      <c r="J97">
        <v>619</v>
      </c>
      <c r="K97">
        <v>247.99799999999999</v>
      </c>
      <c r="L97">
        <v>163.73400000000001</v>
      </c>
      <c r="M97">
        <v>144.47800000000001</v>
      </c>
    </row>
    <row r="98" spans="1:13" x14ac:dyDescent="0.25">
      <c r="A98" s="4">
        <v>42396</v>
      </c>
      <c r="B98">
        <v>3.38</v>
      </c>
      <c r="C98">
        <v>4.3209999999999997</v>
      </c>
      <c r="D98">
        <v>4.3209999999999997</v>
      </c>
      <c r="E98">
        <v>1.9992999999999999</v>
      </c>
      <c r="F98">
        <v>10.1462</v>
      </c>
      <c r="G98">
        <v>8.1468000000000007</v>
      </c>
      <c r="H98">
        <v>1.8698000000000001</v>
      </c>
      <c r="I98">
        <v>840.94370000000004</v>
      </c>
      <c r="J98">
        <v>619</v>
      </c>
      <c r="K98">
        <v>247.99799999999999</v>
      </c>
      <c r="L98">
        <v>145.59399999999999</v>
      </c>
      <c r="M98">
        <v>145.13900000000001</v>
      </c>
    </row>
    <row r="99" spans="1:13" x14ac:dyDescent="0.25">
      <c r="A99" s="4">
        <v>42397</v>
      </c>
      <c r="B99">
        <v>3.54</v>
      </c>
      <c r="C99">
        <v>4.7336999999999998</v>
      </c>
      <c r="D99">
        <v>4.7336999999999998</v>
      </c>
      <c r="E99">
        <v>1.9784000000000002</v>
      </c>
      <c r="F99">
        <v>10.066000000000001</v>
      </c>
      <c r="G99">
        <v>8.0876000000000001</v>
      </c>
      <c r="H99">
        <v>1.8768</v>
      </c>
      <c r="I99">
        <v>880.75170000000003</v>
      </c>
      <c r="J99">
        <v>619</v>
      </c>
      <c r="K99">
        <v>247.99799999999999</v>
      </c>
      <c r="L99">
        <v>144.85300000000001</v>
      </c>
      <c r="M99">
        <v>144.75200000000001</v>
      </c>
    </row>
    <row r="100" spans="1:13" x14ac:dyDescent="0.25">
      <c r="A100" s="4">
        <v>42398</v>
      </c>
      <c r="B100">
        <v>3.74</v>
      </c>
      <c r="C100">
        <v>5.6497000000000002</v>
      </c>
      <c r="D100">
        <v>5.6497000000000002</v>
      </c>
      <c r="E100">
        <v>1.9209000000000001</v>
      </c>
      <c r="F100">
        <v>9.8673999999999999</v>
      </c>
      <c r="G100">
        <v>7.9465000000000003</v>
      </c>
      <c r="H100">
        <v>1.8856999999999999</v>
      </c>
      <c r="I100">
        <v>930.51170000000002</v>
      </c>
      <c r="J100">
        <v>619</v>
      </c>
      <c r="K100">
        <v>247.99799999999999</v>
      </c>
      <c r="L100">
        <v>145.41200000000001</v>
      </c>
      <c r="M100">
        <v>145.083</v>
      </c>
    </row>
    <row r="101" spans="1:13" x14ac:dyDescent="0.25">
      <c r="A101" s="4">
        <v>42401</v>
      </c>
      <c r="B101">
        <v>3.6</v>
      </c>
      <c r="C101">
        <v>-3.7433000000000001</v>
      </c>
      <c r="D101">
        <v>-3.7433000000000001</v>
      </c>
      <c r="E101">
        <v>1.9485999999999999</v>
      </c>
      <c r="F101">
        <v>9.8507999999999996</v>
      </c>
      <c r="G101">
        <v>7.9021999999999997</v>
      </c>
      <c r="H101">
        <v>1.9198</v>
      </c>
      <c r="I101">
        <v>895.67970000000003</v>
      </c>
      <c r="J101">
        <v>619</v>
      </c>
      <c r="K101">
        <v>247.99799999999999</v>
      </c>
      <c r="L101">
        <v>105.31100000000001</v>
      </c>
      <c r="M101">
        <v>143.47800000000001</v>
      </c>
    </row>
    <row r="102" spans="1:13" x14ac:dyDescent="0.25">
      <c r="A102" s="4">
        <v>42402</v>
      </c>
      <c r="B102">
        <v>3.54</v>
      </c>
      <c r="C102">
        <v>-1.6667000000000001</v>
      </c>
      <c r="D102">
        <v>-1.6667000000000001</v>
      </c>
      <c r="E102">
        <v>1.8448</v>
      </c>
      <c r="F102">
        <v>10.0032</v>
      </c>
      <c r="G102">
        <v>8.1584000000000003</v>
      </c>
      <c r="H102">
        <v>1.9094</v>
      </c>
      <c r="I102">
        <v>880.75170000000003</v>
      </c>
      <c r="J102">
        <v>619</v>
      </c>
      <c r="K102">
        <v>247.99799999999999</v>
      </c>
      <c r="L102">
        <v>109.896</v>
      </c>
      <c r="M102">
        <v>143.57</v>
      </c>
    </row>
    <row r="103" spans="1:13" x14ac:dyDescent="0.25">
      <c r="A103" s="4">
        <v>42403</v>
      </c>
      <c r="B103">
        <v>3.7</v>
      </c>
      <c r="C103">
        <v>4.5198</v>
      </c>
      <c r="D103">
        <v>4.5198</v>
      </c>
      <c r="E103">
        <v>1.8860999999999999</v>
      </c>
      <c r="F103">
        <v>9.9941999999999993</v>
      </c>
      <c r="G103">
        <v>8.1081000000000003</v>
      </c>
      <c r="H103">
        <v>1.9140000000000001</v>
      </c>
      <c r="I103">
        <v>920.55970000000002</v>
      </c>
      <c r="J103">
        <v>619</v>
      </c>
      <c r="K103">
        <v>247.99799999999999</v>
      </c>
      <c r="L103">
        <v>97.305000000000007</v>
      </c>
      <c r="M103">
        <v>144.167</v>
      </c>
    </row>
    <row r="104" spans="1:13" x14ac:dyDescent="0.25">
      <c r="A104" s="4">
        <v>42404</v>
      </c>
      <c r="B104">
        <v>3.59</v>
      </c>
      <c r="C104">
        <v>-2.9729999999999999</v>
      </c>
      <c r="D104">
        <v>-2.9729999999999999</v>
      </c>
      <c r="E104">
        <v>1.8395000000000001</v>
      </c>
      <c r="F104">
        <v>9.9702999999999999</v>
      </c>
      <c r="G104">
        <v>8.1308000000000007</v>
      </c>
      <c r="H104">
        <v>1.9144999999999999</v>
      </c>
      <c r="I104">
        <v>893.19169999999997</v>
      </c>
      <c r="J104">
        <v>619</v>
      </c>
      <c r="K104">
        <v>247.99799999999999</v>
      </c>
      <c r="L104">
        <v>94.590999999999994</v>
      </c>
      <c r="M104">
        <v>141.49</v>
      </c>
    </row>
    <row r="105" spans="1:13" x14ac:dyDescent="0.25">
      <c r="A105" s="4">
        <v>42405</v>
      </c>
      <c r="B105">
        <v>3.43</v>
      </c>
      <c r="C105">
        <v>-4.4568000000000003</v>
      </c>
      <c r="D105">
        <v>-4.4568000000000003</v>
      </c>
      <c r="E105">
        <v>1.8357000000000001</v>
      </c>
      <c r="F105">
        <v>10.0228</v>
      </c>
      <c r="G105">
        <v>8.1870999999999992</v>
      </c>
      <c r="H105">
        <v>1.917</v>
      </c>
      <c r="I105">
        <v>853.38369999999998</v>
      </c>
      <c r="J105">
        <v>619</v>
      </c>
      <c r="K105">
        <v>247.99799999999999</v>
      </c>
      <c r="L105">
        <v>89.786000000000001</v>
      </c>
      <c r="M105">
        <v>123.53100000000001</v>
      </c>
    </row>
    <row r="106" spans="1:13" x14ac:dyDescent="0.25">
      <c r="A106" s="4">
        <v>42408</v>
      </c>
      <c r="B106">
        <v>3.06</v>
      </c>
      <c r="C106">
        <v>-10.7872</v>
      </c>
      <c r="D106">
        <v>-10.7872</v>
      </c>
      <c r="E106">
        <v>1.7483</v>
      </c>
      <c r="F106">
        <v>10.072100000000001</v>
      </c>
      <c r="G106">
        <v>8.3238000000000003</v>
      </c>
      <c r="H106">
        <v>1.9447999999999999</v>
      </c>
      <c r="I106">
        <v>761.32770000000005</v>
      </c>
      <c r="J106">
        <v>619</v>
      </c>
      <c r="K106">
        <v>247.99799999999999</v>
      </c>
      <c r="L106">
        <v>92.447000000000003</v>
      </c>
      <c r="M106">
        <v>127.29</v>
      </c>
    </row>
    <row r="107" spans="1:13" x14ac:dyDescent="0.25">
      <c r="A107" s="4">
        <v>42409</v>
      </c>
      <c r="B107">
        <v>2.83</v>
      </c>
      <c r="C107">
        <v>-7.5163000000000002</v>
      </c>
      <c r="D107">
        <v>-7.5163000000000002</v>
      </c>
      <c r="E107">
        <v>1.726</v>
      </c>
      <c r="F107">
        <v>10.0581</v>
      </c>
      <c r="G107">
        <v>8.3321000000000005</v>
      </c>
      <c r="H107">
        <v>1.9462000000000002</v>
      </c>
      <c r="I107">
        <v>704.1037</v>
      </c>
      <c r="J107">
        <v>619</v>
      </c>
      <c r="K107">
        <v>247.99799999999999</v>
      </c>
      <c r="L107">
        <v>94.489000000000004</v>
      </c>
      <c r="M107">
        <v>128.62299999999999</v>
      </c>
    </row>
    <row r="108" spans="1:13" x14ac:dyDescent="0.25">
      <c r="A108" s="4">
        <v>42410</v>
      </c>
      <c r="B108">
        <v>2.93</v>
      </c>
      <c r="C108">
        <v>3.5335999999999999</v>
      </c>
      <c r="D108">
        <v>3.5335999999999999</v>
      </c>
      <c r="E108">
        <v>1.6680999999999999</v>
      </c>
      <c r="F108">
        <v>10.050700000000001</v>
      </c>
      <c r="G108">
        <v>8.3826000000000001</v>
      </c>
      <c r="H108">
        <v>1.9459</v>
      </c>
      <c r="I108">
        <v>728.9837</v>
      </c>
      <c r="J108">
        <v>619</v>
      </c>
      <c r="K108">
        <v>247.99799999999999</v>
      </c>
      <c r="L108">
        <v>92.045000000000002</v>
      </c>
      <c r="M108">
        <v>129.35400000000001</v>
      </c>
    </row>
    <row r="109" spans="1:13" x14ac:dyDescent="0.25">
      <c r="A109" s="4">
        <v>42411</v>
      </c>
      <c r="B109">
        <v>2.56</v>
      </c>
      <c r="C109">
        <v>-12.628</v>
      </c>
      <c r="D109">
        <v>-12.628</v>
      </c>
      <c r="E109">
        <v>1.659</v>
      </c>
      <c r="F109">
        <v>10.0928</v>
      </c>
      <c r="G109">
        <v>8.4337</v>
      </c>
      <c r="H109">
        <v>1.9761</v>
      </c>
      <c r="I109">
        <v>636.92780000000005</v>
      </c>
      <c r="J109">
        <v>619</v>
      </c>
      <c r="K109">
        <v>247.99799999999999</v>
      </c>
      <c r="L109">
        <v>97.549000000000007</v>
      </c>
      <c r="M109">
        <v>133.16300000000001</v>
      </c>
    </row>
    <row r="110" spans="1:13" x14ac:dyDescent="0.25">
      <c r="A110" s="4">
        <v>42412</v>
      </c>
      <c r="B110">
        <v>2.36</v>
      </c>
      <c r="C110">
        <v>-7.8125</v>
      </c>
      <c r="D110">
        <v>-7.8125</v>
      </c>
      <c r="E110">
        <v>1.7481</v>
      </c>
      <c r="F110">
        <v>10.0406</v>
      </c>
      <c r="G110">
        <v>8.2925000000000004</v>
      </c>
      <c r="H110">
        <v>1.9212</v>
      </c>
      <c r="I110">
        <v>587.16780000000006</v>
      </c>
      <c r="J110">
        <v>619</v>
      </c>
      <c r="K110">
        <v>247.99799999999999</v>
      </c>
      <c r="L110">
        <v>99.715999999999994</v>
      </c>
      <c r="M110">
        <v>132.15199999999999</v>
      </c>
    </row>
    <row r="111" spans="1:13" x14ac:dyDescent="0.25">
      <c r="A111" s="4">
        <v>42416</v>
      </c>
      <c r="B111">
        <v>2.5</v>
      </c>
      <c r="C111">
        <v>5.9321999999999999</v>
      </c>
      <c r="D111">
        <v>5.9321999999999999</v>
      </c>
      <c r="E111">
        <v>1.7723</v>
      </c>
      <c r="F111">
        <v>9.9839000000000002</v>
      </c>
      <c r="G111">
        <v>8.2116000000000007</v>
      </c>
      <c r="H111">
        <v>1.9337</v>
      </c>
      <c r="I111">
        <v>621.99980000000005</v>
      </c>
      <c r="J111">
        <v>619</v>
      </c>
      <c r="K111">
        <v>247.99799999999999</v>
      </c>
      <c r="L111">
        <v>114.02200000000001</v>
      </c>
      <c r="M111">
        <v>130.16399999999999</v>
      </c>
    </row>
    <row r="112" spans="1:13" x14ac:dyDescent="0.25">
      <c r="A112" s="4">
        <v>42417</v>
      </c>
      <c r="B112">
        <v>2.73</v>
      </c>
      <c r="C112">
        <v>9.1999999999999993</v>
      </c>
      <c r="D112">
        <v>9.1999999999999993</v>
      </c>
      <c r="E112">
        <v>1.819</v>
      </c>
      <c r="F112">
        <v>9.9054000000000002</v>
      </c>
      <c r="G112">
        <v>8.0863999999999994</v>
      </c>
      <c r="H112">
        <v>1.9590000000000001</v>
      </c>
      <c r="I112">
        <v>679.22379999999998</v>
      </c>
      <c r="J112">
        <v>619</v>
      </c>
      <c r="K112">
        <v>247.99799999999999</v>
      </c>
      <c r="L112">
        <v>126.152</v>
      </c>
      <c r="M112">
        <v>134.126</v>
      </c>
    </row>
    <row r="113" spans="1:13" x14ac:dyDescent="0.25">
      <c r="A113" s="4">
        <v>42418</v>
      </c>
      <c r="B113">
        <v>2.71</v>
      </c>
      <c r="C113">
        <v>-0.73260000000000003</v>
      </c>
      <c r="D113">
        <v>-0.73260000000000003</v>
      </c>
      <c r="E113">
        <v>1.7396</v>
      </c>
      <c r="F113">
        <v>9.8940000000000001</v>
      </c>
      <c r="G113">
        <v>8.1544000000000008</v>
      </c>
      <c r="H113">
        <v>1.9584999999999999</v>
      </c>
      <c r="I113">
        <v>674.24779999999998</v>
      </c>
      <c r="J113">
        <v>619</v>
      </c>
      <c r="K113">
        <v>247.99799999999999</v>
      </c>
      <c r="L113">
        <v>126.958</v>
      </c>
      <c r="M113">
        <v>129.75399999999999</v>
      </c>
    </row>
    <row r="114" spans="1:13" x14ac:dyDescent="0.25">
      <c r="A114" s="4">
        <v>42419</v>
      </c>
      <c r="B114">
        <v>1.92</v>
      </c>
      <c r="C114">
        <v>-29.151299999999999</v>
      </c>
      <c r="D114">
        <v>-29.151299999999999</v>
      </c>
      <c r="E114">
        <v>1.7448999999999999</v>
      </c>
      <c r="F114">
        <v>9.8934999999999995</v>
      </c>
      <c r="G114">
        <v>8.1486000000000001</v>
      </c>
      <c r="H114">
        <v>1.9609000000000001</v>
      </c>
      <c r="I114">
        <v>477.69580000000002</v>
      </c>
      <c r="J114">
        <v>619</v>
      </c>
      <c r="K114">
        <v>247.99799999999999</v>
      </c>
      <c r="L114">
        <v>211.517</v>
      </c>
      <c r="M114">
        <v>162.63200000000001</v>
      </c>
    </row>
    <row r="115" spans="1:13" x14ac:dyDescent="0.25">
      <c r="A115" s="4">
        <v>42422</v>
      </c>
      <c r="B115">
        <v>2.04</v>
      </c>
      <c r="C115">
        <v>6.25</v>
      </c>
      <c r="D115">
        <v>6.25</v>
      </c>
      <c r="E115">
        <v>1.7518</v>
      </c>
      <c r="F115">
        <v>9.9993999999999996</v>
      </c>
      <c r="G115">
        <v>8.2477</v>
      </c>
      <c r="H115">
        <v>1.9782</v>
      </c>
      <c r="I115">
        <v>507.4599</v>
      </c>
      <c r="J115">
        <v>619</v>
      </c>
      <c r="K115">
        <v>247.96100000000001</v>
      </c>
      <c r="L115">
        <v>218.90700000000001</v>
      </c>
      <c r="M115">
        <v>164.55500000000001</v>
      </c>
    </row>
    <row r="116" spans="1:13" x14ac:dyDescent="0.25">
      <c r="A116" s="4">
        <v>42423</v>
      </c>
      <c r="B116">
        <v>1.79</v>
      </c>
      <c r="C116">
        <v>-12.254899999999999</v>
      </c>
      <c r="D116">
        <v>-12.254899999999999</v>
      </c>
      <c r="E116">
        <v>1.7225000000000001</v>
      </c>
      <c r="F116">
        <v>9.9373000000000005</v>
      </c>
      <c r="G116">
        <v>8.2148000000000003</v>
      </c>
      <c r="H116">
        <v>2.0072000000000001</v>
      </c>
      <c r="I116">
        <v>445.27120000000002</v>
      </c>
      <c r="J116">
        <v>619</v>
      </c>
      <c r="K116">
        <v>247.96100000000001</v>
      </c>
      <c r="L116">
        <v>223.273</v>
      </c>
      <c r="M116">
        <v>164.55</v>
      </c>
    </row>
    <row r="117" spans="1:13" x14ac:dyDescent="0.25">
      <c r="A117" s="4">
        <v>42424</v>
      </c>
      <c r="B117">
        <v>1.73</v>
      </c>
      <c r="C117">
        <v>-3.3519999999999999</v>
      </c>
      <c r="D117">
        <v>-3.3519999999999999</v>
      </c>
      <c r="E117">
        <v>1.7484</v>
      </c>
      <c r="F117">
        <v>9.8519000000000005</v>
      </c>
      <c r="G117">
        <v>8.1035000000000004</v>
      </c>
      <c r="H117">
        <v>2.0030999999999999</v>
      </c>
      <c r="I117">
        <v>430.34589999999997</v>
      </c>
      <c r="J117">
        <v>619</v>
      </c>
      <c r="K117">
        <v>247.96100000000001</v>
      </c>
      <c r="L117">
        <v>217.69</v>
      </c>
      <c r="M117">
        <v>162.69900000000001</v>
      </c>
    </row>
    <row r="118" spans="1:13" x14ac:dyDescent="0.25">
      <c r="A118" s="4">
        <v>42425</v>
      </c>
      <c r="B118">
        <v>1.65</v>
      </c>
      <c r="C118">
        <v>-4.6242999999999999</v>
      </c>
      <c r="D118">
        <v>-4.6242999999999999</v>
      </c>
      <c r="E118">
        <v>1.7157</v>
      </c>
      <c r="F118">
        <v>9.8271999999999995</v>
      </c>
      <c r="G118">
        <v>8.1114999999999995</v>
      </c>
      <c r="H118">
        <v>1.9858</v>
      </c>
      <c r="I118">
        <v>410.44549999999998</v>
      </c>
      <c r="J118">
        <v>619</v>
      </c>
      <c r="K118">
        <v>247.96100000000001</v>
      </c>
      <c r="L118">
        <v>212.726</v>
      </c>
      <c r="M118">
        <v>160.327</v>
      </c>
    </row>
    <row r="119" spans="1:13" x14ac:dyDescent="0.25">
      <c r="A119" s="4">
        <v>42426</v>
      </c>
      <c r="B119">
        <v>1.72</v>
      </c>
      <c r="C119">
        <v>4.2423999999999999</v>
      </c>
      <c r="D119">
        <v>4.2423999999999999</v>
      </c>
      <c r="E119">
        <v>1.7623</v>
      </c>
      <c r="F119">
        <v>9.8553999999999995</v>
      </c>
      <c r="G119">
        <v>8.0930999999999997</v>
      </c>
      <c r="H119">
        <v>1.9832000000000001</v>
      </c>
      <c r="I119">
        <v>427.85840000000002</v>
      </c>
      <c r="J119">
        <v>619</v>
      </c>
      <c r="K119">
        <v>247.96100000000001</v>
      </c>
      <c r="L119">
        <v>216.83199999999999</v>
      </c>
      <c r="M119">
        <v>159.625</v>
      </c>
    </row>
    <row r="120" spans="1:13" x14ac:dyDescent="0.25">
      <c r="A120" s="4">
        <v>42429</v>
      </c>
      <c r="B120">
        <v>1.72</v>
      </c>
      <c r="C120">
        <v>0</v>
      </c>
      <c r="D120">
        <v>0</v>
      </c>
      <c r="E120">
        <v>1.7347000000000001</v>
      </c>
      <c r="F120">
        <v>9.8697999999999997</v>
      </c>
      <c r="G120">
        <v>8.1349999999999998</v>
      </c>
      <c r="H120">
        <v>1.9762999999999999</v>
      </c>
      <c r="I120">
        <v>427.85840000000002</v>
      </c>
      <c r="J120">
        <v>619</v>
      </c>
      <c r="K120">
        <v>247.96100000000001</v>
      </c>
      <c r="L120">
        <v>210.95099999999999</v>
      </c>
      <c r="M120">
        <v>159.357</v>
      </c>
    </row>
    <row r="121" spans="1:13" x14ac:dyDescent="0.25">
      <c r="A121" s="4">
        <v>42430</v>
      </c>
      <c r="B121">
        <v>1.96</v>
      </c>
      <c r="C121">
        <v>13.9535</v>
      </c>
      <c r="D121">
        <v>13.9535</v>
      </c>
      <c r="E121">
        <v>1.8249</v>
      </c>
      <c r="F121">
        <v>9.7735000000000003</v>
      </c>
      <c r="G121">
        <v>7.9485999999999999</v>
      </c>
      <c r="H121">
        <v>2.0407999999999999</v>
      </c>
      <c r="I121">
        <v>487.55959999999999</v>
      </c>
      <c r="J121">
        <v>619</v>
      </c>
      <c r="K121">
        <v>247.96100000000001</v>
      </c>
      <c r="L121">
        <v>220.48400000000001</v>
      </c>
      <c r="M121">
        <v>159.44900000000001</v>
      </c>
    </row>
    <row r="122" spans="1:13" x14ac:dyDescent="0.25">
      <c r="A122" s="4">
        <v>42431</v>
      </c>
      <c r="B122">
        <v>2.31</v>
      </c>
      <c r="C122">
        <v>17.857099999999999</v>
      </c>
      <c r="D122">
        <v>17.857099999999999</v>
      </c>
      <c r="E122">
        <v>1.8406</v>
      </c>
      <c r="F122">
        <v>9.7406000000000006</v>
      </c>
      <c r="G122">
        <v>7.9</v>
      </c>
      <c r="H122">
        <v>2.0569999999999999</v>
      </c>
      <c r="I122">
        <v>574.62379999999996</v>
      </c>
      <c r="J122">
        <v>619</v>
      </c>
      <c r="K122">
        <v>247.96100000000001</v>
      </c>
      <c r="L122">
        <v>245.79</v>
      </c>
      <c r="M122">
        <v>167.37899999999999</v>
      </c>
    </row>
    <row r="123" spans="1:13" x14ac:dyDescent="0.25">
      <c r="A123" s="4">
        <v>42432</v>
      </c>
      <c r="B123">
        <v>2.96</v>
      </c>
      <c r="C123">
        <v>28.138500000000001</v>
      </c>
      <c r="D123">
        <v>28.138500000000001</v>
      </c>
      <c r="E123">
        <v>1.8336999999999999</v>
      </c>
      <c r="F123">
        <v>9.6869999999999994</v>
      </c>
      <c r="G123">
        <v>7.8532999999999999</v>
      </c>
      <c r="H123">
        <v>2.0790000000000002</v>
      </c>
      <c r="I123">
        <v>736.31439999999998</v>
      </c>
      <c r="J123">
        <v>619</v>
      </c>
      <c r="K123">
        <v>247.96100000000001</v>
      </c>
      <c r="L123">
        <v>189.601</v>
      </c>
      <c r="M123">
        <v>179.595</v>
      </c>
    </row>
    <row r="124" spans="1:13" x14ac:dyDescent="0.25">
      <c r="A124" s="4">
        <v>42433</v>
      </c>
      <c r="B124">
        <v>3.93</v>
      </c>
      <c r="C124">
        <v>32.770299999999999</v>
      </c>
      <c r="D124">
        <v>32.770299999999999</v>
      </c>
      <c r="E124">
        <v>1.8740999999999999</v>
      </c>
      <c r="F124">
        <v>9.6580999999999992</v>
      </c>
      <c r="G124">
        <v>7.7841000000000005</v>
      </c>
      <c r="H124">
        <v>2.1154000000000002</v>
      </c>
      <c r="I124">
        <v>977.60659999999996</v>
      </c>
      <c r="J124">
        <v>619</v>
      </c>
      <c r="K124">
        <v>247.96100000000001</v>
      </c>
      <c r="L124">
        <v>228.26900000000001</v>
      </c>
      <c r="M124">
        <v>196.80699999999999</v>
      </c>
    </row>
    <row r="125" spans="1:13" x14ac:dyDescent="0.25">
      <c r="A125" s="4">
        <v>42436</v>
      </c>
      <c r="B125">
        <v>6.84</v>
      </c>
      <c r="C125">
        <v>74.0458</v>
      </c>
      <c r="D125">
        <v>74.0458</v>
      </c>
      <c r="E125">
        <v>1.9056999999999999</v>
      </c>
      <c r="F125">
        <v>9.7253000000000007</v>
      </c>
      <c r="G125">
        <v>7.8196000000000003</v>
      </c>
      <c r="H125">
        <v>2.1282999999999999</v>
      </c>
      <c r="I125">
        <v>1701.4833000000001</v>
      </c>
      <c r="J125">
        <v>619</v>
      </c>
      <c r="K125">
        <v>247.96100000000001</v>
      </c>
      <c r="L125">
        <v>311.41899999999998</v>
      </c>
      <c r="M125">
        <v>254.267</v>
      </c>
    </row>
    <row r="126" spans="1:13" x14ac:dyDescent="0.25">
      <c r="A126" s="4">
        <v>42437</v>
      </c>
      <c r="B126">
        <v>5.42</v>
      </c>
      <c r="C126">
        <v>-20.760200000000001</v>
      </c>
      <c r="D126">
        <v>-20.760200000000001</v>
      </c>
      <c r="E126">
        <v>1.8287</v>
      </c>
      <c r="F126">
        <v>9.7931000000000008</v>
      </c>
      <c r="G126">
        <v>7.9644000000000004</v>
      </c>
      <c r="H126">
        <v>2.1783000000000001</v>
      </c>
      <c r="I126">
        <v>1348.2514000000001</v>
      </c>
      <c r="J126">
        <v>619</v>
      </c>
      <c r="K126">
        <v>247.96100000000001</v>
      </c>
      <c r="L126">
        <v>363.32499999999999</v>
      </c>
      <c r="M126">
        <v>264.351</v>
      </c>
    </row>
    <row r="127" spans="1:13" x14ac:dyDescent="0.25">
      <c r="A127" s="4">
        <v>42438</v>
      </c>
      <c r="B127">
        <v>5.3</v>
      </c>
      <c r="C127">
        <v>-2.214</v>
      </c>
      <c r="D127">
        <v>-2.214</v>
      </c>
      <c r="E127">
        <v>1.8759999999999999</v>
      </c>
      <c r="F127">
        <v>9.8123000000000005</v>
      </c>
      <c r="G127">
        <v>7.9363000000000001</v>
      </c>
      <c r="H127">
        <v>2.1745000000000001</v>
      </c>
      <c r="I127">
        <v>1318.4007999999999</v>
      </c>
      <c r="J127">
        <v>619</v>
      </c>
      <c r="K127">
        <v>247.96100000000001</v>
      </c>
      <c r="L127">
        <v>359.66500000000002</v>
      </c>
      <c r="M127">
        <v>264.50200000000001</v>
      </c>
    </row>
    <row r="128" spans="1:13" x14ac:dyDescent="0.25">
      <c r="A128" s="4">
        <v>42439</v>
      </c>
      <c r="B128">
        <v>5.29</v>
      </c>
      <c r="C128">
        <v>-0.18870000000000001</v>
      </c>
      <c r="D128">
        <v>-0.18870000000000001</v>
      </c>
      <c r="E128">
        <v>1.9323000000000001</v>
      </c>
      <c r="F128">
        <v>9.8018999999999998</v>
      </c>
      <c r="G128">
        <v>7.8695000000000004</v>
      </c>
      <c r="H128">
        <v>2.1745000000000001</v>
      </c>
      <c r="I128">
        <v>1315.9132999999999</v>
      </c>
      <c r="J128">
        <v>619</v>
      </c>
      <c r="K128">
        <v>247.96100000000001</v>
      </c>
      <c r="L128">
        <v>363.85599999999999</v>
      </c>
      <c r="M128">
        <v>264.37599999999998</v>
      </c>
    </row>
    <row r="129" spans="1:13" x14ac:dyDescent="0.25">
      <c r="A129" s="4">
        <v>42440</v>
      </c>
      <c r="B129">
        <v>5.14</v>
      </c>
      <c r="C129">
        <v>-2.8355000000000001</v>
      </c>
      <c r="D129">
        <v>-2.8355000000000001</v>
      </c>
      <c r="E129">
        <v>1.9839</v>
      </c>
      <c r="F129">
        <v>9.7341999999999995</v>
      </c>
      <c r="G129">
        <v>7.7503000000000002</v>
      </c>
      <c r="H129">
        <v>2.1507000000000001</v>
      </c>
      <c r="I129">
        <v>1278.5999999999999</v>
      </c>
      <c r="J129">
        <v>619</v>
      </c>
      <c r="K129">
        <v>247.96100000000001</v>
      </c>
      <c r="L129">
        <v>367.375</v>
      </c>
      <c r="M129">
        <v>264.35500000000002</v>
      </c>
    </row>
    <row r="130" spans="1:13" x14ac:dyDescent="0.25">
      <c r="A130" s="4">
        <v>42443</v>
      </c>
      <c r="B130">
        <v>4.8899999999999997</v>
      </c>
      <c r="C130">
        <v>-4.8638000000000003</v>
      </c>
      <c r="D130">
        <v>-4.8638000000000003</v>
      </c>
      <c r="E130">
        <v>1.9592000000000001</v>
      </c>
      <c r="F130">
        <v>9.7222000000000008</v>
      </c>
      <c r="G130">
        <v>7.7630999999999997</v>
      </c>
      <c r="H130">
        <v>2.1537000000000002</v>
      </c>
      <c r="I130">
        <v>1216.4113</v>
      </c>
      <c r="J130">
        <v>619</v>
      </c>
      <c r="K130">
        <v>247.96100000000001</v>
      </c>
      <c r="L130">
        <v>378.577</v>
      </c>
      <c r="M130">
        <v>264.58100000000002</v>
      </c>
    </row>
    <row r="131" spans="1:13" x14ac:dyDescent="0.25">
      <c r="A131" s="4">
        <v>42444</v>
      </c>
      <c r="B131">
        <v>5.26</v>
      </c>
      <c r="C131">
        <v>7.5664999999999996</v>
      </c>
      <c r="D131">
        <v>7.5664999999999996</v>
      </c>
      <c r="E131">
        <v>1.9699</v>
      </c>
      <c r="F131">
        <v>9.7213999999999992</v>
      </c>
      <c r="G131">
        <v>7.7515999999999998</v>
      </c>
      <c r="H131">
        <v>2.1505000000000001</v>
      </c>
      <c r="I131">
        <v>1308.4505999999999</v>
      </c>
      <c r="J131">
        <v>619</v>
      </c>
      <c r="K131">
        <v>247.96100000000001</v>
      </c>
      <c r="L131">
        <v>376.839</v>
      </c>
      <c r="M131">
        <v>265.08300000000003</v>
      </c>
    </row>
    <row r="132" spans="1:13" x14ac:dyDescent="0.25">
      <c r="A132" s="4">
        <v>42445</v>
      </c>
      <c r="B132">
        <v>6.13</v>
      </c>
      <c r="C132">
        <v>16.539899999999999</v>
      </c>
      <c r="D132">
        <v>16.539899999999999</v>
      </c>
      <c r="E132">
        <v>1.9081000000000001</v>
      </c>
      <c r="F132">
        <v>9.6991999999999994</v>
      </c>
      <c r="G132">
        <v>7.7911000000000001</v>
      </c>
      <c r="H132">
        <v>2.1705000000000001</v>
      </c>
      <c r="I132">
        <v>1524.8674000000001</v>
      </c>
      <c r="J132">
        <v>619</v>
      </c>
      <c r="K132">
        <v>247.96100000000001</v>
      </c>
      <c r="L132">
        <v>367.363</v>
      </c>
      <c r="M132">
        <v>268.233</v>
      </c>
    </row>
    <row r="133" spans="1:13" x14ac:dyDescent="0.25">
      <c r="A133" s="4">
        <v>42446</v>
      </c>
      <c r="B133">
        <v>6.31</v>
      </c>
      <c r="C133">
        <v>2.9363999999999999</v>
      </c>
      <c r="D133">
        <v>2.9363999999999999</v>
      </c>
      <c r="E133">
        <v>1.8957999999999999</v>
      </c>
      <c r="F133">
        <v>9.6675000000000004</v>
      </c>
      <c r="G133">
        <v>7.7716000000000003</v>
      </c>
      <c r="H133">
        <v>2.1728999999999998</v>
      </c>
      <c r="I133">
        <v>1569.6432</v>
      </c>
      <c r="J133">
        <v>619</v>
      </c>
      <c r="K133">
        <v>247.96100000000001</v>
      </c>
      <c r="L133">
        <v>346.63900000000001</v>
      </c>
      <c r="M133">
        <v>267.84300000000002</v>
      </c>
    </row>
    <row r="134" spans="1:13" x14ac:dyDescent="0.25">
      <c r="A134" s="4">
        <v>42447</v>
      </c>
      <c r="B134">
        <v>5.9399999999999995</v>
      </c>
      <c r="C134">
        <v>-5.8636999999999997</v>
      </c>
      <c r="D134">
        <v>-5.8636999999999997</v>
      </c>
      <c r="E134">
        <v>1.8732</v>
      </c>
      <c r="F134">
        <v>9.6438000000000006</v>
      </c>
      <c r="G134">
        <v>7.7706</v>
      </c>
      <c r="H134">
        <v>2.1673999999999998</v>
      </c>
      <c r="I134">
        <v>1477.6039000000001</v>
      </c>
      <c r="J134">
        <v>619</v>
      </c>
      <c r="K134">
        <v>247.96100000000001</v>
      </c>
      <c r="L134">
        <v>170.06399999999999</v>
      </c>
      <c r="M134">
        <v>268.214</v>
      </c>
    </row>
    <row r="135" spans="1:13" x14ac:dyDescent="0.25">
      <c r="A135" s="4">
        <v>42450</v>
      </c>
      <c r="B135">
        <v>5.43</v>
      </c>
      <c r="C135">
        <v>-8.5859000000000005</v>
      </c>
      <c r="D135">
        <v>-8.5859000000000005</v>
      </c>
      <c r="E135">
        <v>1.9155</v>
      </c>
      <c r="F135">
        <v>9.6305999999999994</v>
      </c>
      <c r="G135">
        <v>7.7150999999999996</v>
      </c>
      <c r="H135">
        <v>2.1642999999999999</v>
      </c>
      <c r="I135">
        <v>1350.739</v>
      </c>
      <c r="J135">
        <v>619</v>
      </c>
      <c r="K135">
        <v>247.96100000000001</v>
      </c>
      <c r="L135">
        <v>121.087</v>
      </c>
      <c r="M135">
        <v>267.18799999999999</v>
      </c>
    </row>
    <row r="136" spans="1:13" x14ac:dyDescent="0.25">
      <c r="A136" s="4">
        <v>42451</v>
      </c>
      <c r="B136">
        <v>5.68</v>
      </c>
      <c r="C136">
        <v>4.6040999999999999</v>
      </c>
      <c r="D136">
        <v>4.6040999999999999</v>
      </c>
      <c r="E136">
        <v>1.9403000000000001</v>
      </c>
      <c r="F136">
        <v>9.6295999999999999</v>
      </c>
      <c r="G136">
        <v>7.6891999999999996</v>
      </c>
      <c r="H136">
        <v>2.1661000000000001</v>
      </c>
      <c r="I136">
        <v>1412.9277</v>
      </c>
      <c r="J136">
        <v>619</v>
      </c>
      <c r="K136">
        <v>247.96100000000001</v>
      </c>
      <c r="L136">
        <v>122.41200000000001</v>
      </c>
      <c r="M136">
        <v>265.53699999999998</v>
      </c>
    </row>
    <row r="137" spans="1:13" x14ac:dyDescent="0.25">
      <c r="A137" s="4">
        <v>42452</v>
      </c>
      <c r="B137">
        <v>5.23</v>
      </c>
      <c r="C137">
        <v>-7.9225000000000003</v>
      </c>
      <c r="D137">
        <v>-7.9225000000000003</v>
      </c>
      <c r="E137">
        <v>1.8786</v>
      </c>
      <c r="F137">
        <v>9.6488999999999994</v>
      </c>
      <c r="G137">
        <v>7.7702999999999998</v>
      </c>
      <c r="H137">
        <v>2.1764000000000001</v>
      </c>
      <c r="I137">
        <v>1300.9880000000001</v>
      </c>
      <c r="J137">
        <v>619</v>
      </c>
      <c r="K137">
        <v>247.96100000000001</v>
      </c>
      <c r="L137">
        <v>131.78100000000001</v>
      </c>
      <c r="M137">
        <v>267.41300000000001</v>
      </c>
    </row>
    <row r="138" spans="1:13" x14ac:dyDescent="0.25">
      <c r="A138" s="4">
        <v>42453</v>
      </c>
      <c r="B138">
        <v>5.43</v>
      </c>
      <c r="C138">
        <v>3.8241000000000001</v>
      </c>
      <c r="D138">
        <v>3.8241000000000001</v>
      </c>
      <c r="E138">
        <v>1.9</v>
      </c>
      <c r="F138">
        <v>9.6529000000000007</v>
      </c>
      <c r="G138">
        <v>7.7527999999999997</v>
      </c>
      <c r="H138">
        <v>2.1758000000000002</v>
      </c>
      <c r="I138">
        <v>1372.5922</v>
      </c>
      <c r="J138">
        <v>619</v>
      </c>
      <c r="K138">
        <v>251.98599999999999</v>
      </c>
      <c r="L138">
        <v>132.102</v>
      </c>
      <c r="M138">
        <v>263.08300000000003</v>
      </c>
    </row>
    <row r="139" spans="1:13" x14ac:dyDescent="0.25">
      <c r="A139" s="4">
        <v>42457</v>
      </c>
      <c r="B139">
        <v>5.1100000000000003</v>
      </c>
      <c r="C139">
        <v>-5.8932000000000002</v>
      </c>
      <c r="D139">
        <v>-5.8932000000000002</v>
      </c>
      <c r="E139">
        <v>1.8860000000000001</v>
      </c>
      <c r="F139">
        <v>9.6549999999999994</v>
      </c>
      <c r="G139">
        <v>7.7690000000000001</v>
      </c>
      <c r="H139">
        <v>2.1785999999999999</v>
      </c>
      <c r="I139">
        <v>1291.7028</v>
      </c>
      <c r="J139">
        <v>619</v>
      </c>
      <c r="K139">
        <v>251.98599999999999</v>
      </c>
      <c r="L139">
        <v>133.71899999999999</v>
      </c>
      <c r="M139">
        <v>262.37400000000002</v>
      </c>
    </row>
    <row r="140" spans="1:13" x14ac:dyDescent="0.25">
      <c r="A140" s="4">
        <v>42458</v>
      </c>
      <c r="B140">
        <v>5.14</v>
      </c>
      <c r="C140">
        <v>0.58709999999999996</v>
      </c>
      <c r="D140">
        <v>0.58709999999999996</v>
      </c>
      <c r="E140">
        <v>1.8035000000000001</v>
      </c>
      <c r="F140">
        <v>9.6253999999999991</v>
      </c>
      <c r="G140">
        <v>7.8219000000000003</v>
      </c>
      <c r="H140">
        <v>2.1766999999999999</v>
      </c>
      <c r="I140">
        <v>1299.2862</v>
      </c>
      <c r="J140">
        <v>619</v>
      </c>
      <c r="K140">
        <v>251.98599999999999</v>
      </c>
      <c r="L140">
        <v>127.33199999999999</v>
      </c>
      <c r="M140">
        <v>262.26400000000001</v>
      </c>
    </row>
    <row r="141" spans="1:13" x14ac:dyDescent="0.25">
      <c r="A141" s="4">
        <v>42459</v>
      </c>
      <c r="B141">
        <v>4.7</v>
      </c>
      <c r="C141">
        <v>-8.5602999999999998</v>
      </c>
      <c r="D141">
        <v>-8.5602999999999998</v>
      </c>
      <c r="E141">
        <v>1.8228</v>
      </c>
      <c r="F141">
        <v>9.6190999999999995</v>
      </c>
      <c r="G141">
        <v>7.7963000000000005</v>
      </c>
      <c r="H141">
        <v>2.1673999999999998</v>
      </c>
      <c r="I141">
        <v>1188.0632000000001</v>
      </c>
      <c r="J141">
        <v>619</v>
      </c>
      <c r="K141">
        <v>251.98599999999999</v>
      </c>
      <c r="L141">
        <v>93.13</v>
      </c>
      <c r="M141">
        <v>263.67700000000002</v>
      </c>
    </row>
    <row r="142" spans="1:13" x14ac:dyDescent="0.25">
      <c r="A142" s="4">
        <v>42460</v>
      </c>
      <c r="B142">
        <v>4.5199999999999996</v>
      </c>
      <c r="C142">
        <v>-3.8298000000000001</v>
      </c>
      <c r="D142">
        <v>-3.8298000000000001</v>
      </c>
      <c r="E142">
        <v>1.7686999999999999</v>
      </c>
      <c r="F142">
        <v>9.6257000000000001</v>
      </c>
      <c r="G142">
        <v>7.8570000000000002</v>
      </c>
      <c r="H142">
        <v>2.1692</v>
      </c>
      <c r="I142">
        <v>1142.5628999999999</v>
      </c>
      <c r="J142">
        <v>715</v>
      </c>
      <c r="K142">
        <v>251.98599999999999</v>
      </c>
      <c r="L142">
        <v>86.17</v>
      </c>
      <c r="M142">
        <v>264.13799999999998</v>
      </c>
    </row>
    <row r="143" spans="1:13" x14ac:dyDescent="0.25">
      <c r="A143" s="4">
        <v>42461</v>
      </c>
      <c r="B143">
        <v>4.03</v>
      </c>
      <c r="C143">
        <v>-10.8407</v>
      </c>
      <c r="D143">
        <v>-10.8407</v>
      </c>
      <c r="E143">
        <v>1.7705</v>
      </c>
      <c r="F143">
        <v>9.6029</v>
      </c>
      <c r="G143">
        <v>7.8323999999999998</v>
      </c>
      <c r="H143">
        <v>2.1516000000000002</v>
      </c>
      <c r="I143">
        <v>1018.701</v>
      </c>
      <c r="J143">
        <v>715</v>
      </c>
      <c r="K143">
        <v>251.98599999999999</v>
      </c>
      <c r="L143">
        <v>95.406000000000006</v>
      </c>
      <c r="M143">
        <v>242.98400000000001</v>
      </c>
    </row>
    <row r="144" spans="1:13" x14ac:dyDescent="0.25">
      <c r="A144" s="4">
        <v>42464</v>
      </c>
      <c r="B144">
        <v>3.9699999999999998</v>
      </c>
      <c r="C144">
        <v>-1.4887999999999999</v>
      </c>
      <c r="D144">
        <v>-1.4887999999999999</v>
      </c>
      <c r="E144">
        <v>1.7618</v>
      </c>
      <c r="F144">
        <v>9.5993999999999993</v>
      </c>
      <c r="G144">
        <v>7.8376000000000001</v>
      </c>
      <c r="H144">
        <v>2.1512000000000002</v>
      </c>
      <c r="I144">
        <v>1003.5343</v>
      </c>
      <c r="J144">
        <v>715</v>
      </c>
      <c r="K144">
        <v>251.98599999999999</v>
      </c>
      <c r="L144">
        <v>91.921000000000006</v>
      </c>
      <c r="M144">
        <v>243.02600000000001</v>
      </c>
    </row>
    <row r="145" spans="1:13" x14ac:dyDescent="0.25">
      <c r="A145" s="4">
        <v>42465</v>
      </c>
      <c r="B145">
        <v>3.98</v>
      </c>
      <c r="C145">
        <v>0.25190000000000001</v>
      </c>
      <c r="D145">
        <v>0.25190000000000001</v>
      </c>
      <c r="E145">
        <v>1.7201</v>
      </c>
      <c r="F145">
        <v>9.6488999999999994</v>
      </c>
      <c r="G145">
        <v>7.9288999999999996</v>
      </c>
      <c r="H145">
        <v>2.1451000000000002</v>
      </c>
      <c r="I145">
        <v>1006.062</v>
      </c>
      <c r="J145">
        <v>715</v>
      </c>
      <c r="K145">
        <v>251.98599999999999</v>
      </c>
      <c r="L145">
        <v>82.26</v>
      </c>
      <c r="M145">
        <v>238.43299999999999</v>
      </c>
    </row>
    <row r="146" spans="1:13" x14ac:dyDescent="0.25">
      <c r="A146" s="4">
        <v>42466</v>
      </c>
      <c r="B146">
        <v>4.12</v>
      </c>
      <c r="C146">
        <v>3.5175999999999998</v>
      </c>
      <c r="D146">
        <v>3.5175999999999998</v>
      </c>
      <c r="E146">
        <v>1.7549000000000001</v>
      </c>
      <c r="F146">
        <v>9.5945</v>
      </c>
      <c r="G146">
        <v>7.8395999999999999</v>
      </c>
      <c r="H146">
        <v>2.1486000000000001</v>
      </c>
      <c r="I146">
        <v>1041.4512</v>
      </c>
      <c r="J146">
        <v>715</v>
      </c>
      <c r="K146">
        <v>251.98599999999999</v>
      </c>
      <c r="L146">
        <v>86.335999999999999</v>
      </c>
      <c r="M146">
        <v>237.66900000000001</v>
      </c>
    </row>
    <row r="147" spans="1:13" x14ac:dyDescent="0.25">
      <c r="A147" s="4">
        <v>42467</v>
      </c>
      <c r="B147">
        <v>3.74</v>
      </c>
      <c r="C147">
        <v>-9.2233000000000001</v>
      </c>
      <c r="D147">
        <v>-9.2233000000000001</v>
      </c>
      <c r="E147">
        <v>1.6888999999999998</v>
      </c>
      <c r="F147">
        <v>9.6379999999999999</v>
      </c>
      <c r="G147">
        <v>7.9492000000000003</v>
      </c>
      <c r="H147">
        <v>2.1677</v>
      </c>
      <c r="I147">
        <v>945.39499999999998</v>
      </c>
      <c r="J147">
        <v>715</v>
      </c>
      <c r="K147">
        <v>251.98599999999999</v>
      </c>
      <c r="L147">
        <v>84.11</v>
      </c>
      <c r="M147">
        <v>239.614</v>
      </c>
    </row>
    <row r="148" spans="1:13" x14ac:dyDescent="0.25">
      <c r="A148" s="4">
        <v>42468</v>
      </c>
      <c r="B148">
        <v>3.93</v>
      </c>
      <c r="C148">
        <v>5.0801999999999996</v>
      </c>
      <c r="D148">
        <v>5.0801999999999996</v>
      </c>
      <c r="E148">
        <v>1.7166999999999999</v>
      </c>
      <c r="F148">
        <v>9.6385000000000005</v>
      </c>
      <c r="G148">
        <v>7.9218000000000002</v>
      </c>
      <c r="H148">
        <v>2.1688999999999998</v>
      </c>
      <c r="I148">
        <v>993.42309999999998</v>
      </c>
      <c r="J148">
        <v>715</v>
      </c>
      <c r="K148">
        <v>251.98599999999999</v>
      </c>
      <c r="L148">
        <v>95.938999999999993</v>
      </c>
      <c r="M148">
        <v>239.667</v>
      </c>
    </row>
    <row r="149" spans="1:13" x14ac:dyDescent="0.25">
      <c r="A149" s="4">
        <v>42471</v>
      </c>
      <c r="B149">
        <v>4.07</v>
      </c>
      <c r="C149">
        <v>3.5623</v>
      </c>
      <c r="D149">
        <v>3.5623</v>
      </c>
      <c r="E149">
        <v>1.7254</v>
      </c>
      <c r="F149">
        <v>9.5801999999999996</v>
      </c>
      <c r="G149">
        <v>7.8548</v>
      </c>
      <c r="H149">
        <v>2.1949999999999998</v>
      </c>
      <c r="I149">
        <v>1028.8122000000001</v>
      </c>
      <c r="J149">
        <v>715</v>
      </c>
      <c r="K149">
        <v>251.98599999999999</v>
      </c>
      <c r="L149">
        <v>100.565</v>
      </c>
      <c r="M149">
        <v>239.51</v>
      </c>
    </row>
    <row r="150" spans="1:13" x14ac:dyDescent="0.25">
      <c r="A150" s="4">
        <v>42472</v>
      </c>
      <c r="B150">
        <v>4.8499999999999996</v>
      </c>
      <c r="C150">
        <v>19.1646</v>
      </c>
      <c r="D150">
        <v>19.1646</v>
      </c>
      <c r="E150">
        <v>1.7761</v>
      </c>
      <c r="F150">
        <v>9.5440000000000005</v>
      </c>
      <c r="G150">
        <v>7.7679</v>
      </c>
      <c r="H150">
        <v>2.2372999999999998</v>
      </c>
      <c r="I150">
        <v>1225.9801</v>
      </c>
      <c r="J150">
        <v>715</v>
      </c>
      <c r="K150">
        <v>251.98599999999999</v>
      </c>
      <c r="L150">
        <v>139.404</v>
      </c>
      <c r="M150">
        <v>241.624</v>
      </c>
    </row>
    <row r="151" spans="1:13" x14ac:dyDescent="0.25">
      <c r="A151" s="4">
        <v>42473</v>
      </c>
      <c r="B151">
        <v>4.46</v>
      </c>
      <c r="C151">
        <v>-8.0411999999999999</v>
      </c>
      <c r="D151">
        <v>-8.0411999999999999</v>
      </c>
      <c r="E151">
        <v>1.7639</v>
      </c>
      <c r="F151">
        <v>9.5025999999999993</v>
      </c>
      <c r="G151">
        <v>7.7386999999999997</v>
      </c>
      <c r="H151">
        <v>2.2132000000000001</v>
      </c>
      <c r="I151">
        <v>1127.3961999999999</v>
      </c>
      <c r="J151">
        <v>715</v>
      </c>
      <c r="K151">
        <v>251.98599999999999</v>
      </c>
      <c r="L151">
        <v>145.77799999999999</v>
      </c>
      <c r="M151">
        <v>240.35499999999999</v>
      </c>
    </row>
    <row r="152" spans="1:13" x14ac:dyDescent="0.25">
      <c r="A152" s="4">
        <v>42474</v>
      </c>
      <c r="B152">
        <v>4.4000000000000004</v>
      </c>
      <c r="C152">
        <v>-1.3452999999999999</v>
      </c>
      <c r="D152">
        <v>-1.3452999999999999</v>
      </c>
      <c r="E152">
        <v>1.7919</v>
      </c>
      <c r="F152">
        <v>9.4893000000000001</v>
      </c>
      <c r="G152">
        <v>7.6974</v>
      </c>
      <c r="H152">
        <v>2.2132000000000001</v>
      </c>
      <c r="I152">
        <v>1112.2293999999999</v>
      </c>
      <c r="J152">
        <v>715</v>
      </c>
      <c r="K152">
        <v>251.98599999999999</v>
      </c>
      <c r="L152">
        <v>129.458</v>
      </c>
      <c r="M152">
        <v>230.13499999999999</v>
      </c>
    </row>
    <row r="153" spans="1:13" x14ac:dyDescent="0.25">
      <c r="A153" s="4">
        <v>42475</v>
      </c>
      <c r="B153">
        <v>4.32</v>
      </c>
      <c r="C153">
        <v>-1.8182</v>
      </c>
      <c r="D153">
        <v>-1.8182</v>
      </c>
      <c r="E153">
        <v>1.7518</v>
      </c>
      <c r="F153">
        <v>9.4956999999999994</v>
      </c>
      <c r="G153">
        <v>7.7439</v>
      </c>
      <c r="H153">
        <v>2.2159</v>
      </c>
      <c r="I153">
        <v>1092.0070000000001</v>
      </c>
      <c r="J153">
        <v>715</v>
      </c>
      <c r="K153">
        <v>251.98599999999999</v>
      </c>
      <c r="L153">
        <v>129.679</v>
      </c>
      <c r="M153">
        <v>214.49299999999999</v>
      </c>
    </row>
    <row r="154" spans="1:13" x14ac:dyDescent="0.25">
      <c r="A154" s="4">
        <v>42478</v>
      </c>
      <c r="B154">
        <v>4.29</v>
      </c>
      <c r="C154">
        <v>-0.69440000000000002</v>
      </c>
      <c r="D154">
        <v>-0.69440000000000002</v>
      </c>
      <c r="E154">
        <v>1.7711000000000001</v>
      </c>
      <c r="F154">
        <v>9.4754000000000005</v>
      </c>
      <c r="G154">
        <v>7.7042999999999999</v>
      </c>
      <c r="H154">
        <v>2.2202999999999999</v>
      </c>
      <c r="I154">
        <v>1084.4237000000001</v>
      </c>
      <c r="J154">
        <v>715</v>
      </c>
      <c r="K154">
        <v>251.98599999999999</v>
      </c>
      <c r="L154">
        <v>129.94200000000001</v>
      </c>
      <c r="M154">
        <v>129.727</v>
      </c>
    </row>
    <row r="155" spans="1:13" x14ac:dyDescent="0.25">
      <c r="A155" s="4">
        <v>42479</v>
      </c>
      <c r="B155">
        <v>4.8100000000000005</v>
      </c>
      <c r="C155">
        <v>12.1212</v>
      </c>
      <c r="D155">
        <v>12.1212</v>
      </c>
      <c r="E155">
        <v>1.7850999999999999</v>
      </c>
      <c r="F155">
        <v>9.4419000000000004</v>
      </c>
      <c r="G155">
        <v>7.6568000000000005</v>
      </c>
      <c r="H155">
        <v>2.2282000000000002</v>
      </c>
      <c r="I155">
        <v>1215.8689999999999</v>
      </c>
      <c r="J155">
        <v>715</v>
      </c>
      <c r="K155">
        <v>251.98599999999999</v>
      </c>
      <c r="L155">
        <v>141.732</v>
      </c>
      <c r="M155">
        <v>116.91</v>
      </c>
    </row>
    <row r="156" spans="1:13" x14ac:dyDescent="0.25">
      <c r="A156" s="4">
        <v>42480</v>
      </c>
      <c r="B156">
        <v>4.8100000000000005</v>
      </c>
      <c r="C156">
        <v>0</v>
      </c>
      <c r="D156">
        <v>0</v>
      </c>
      <c r="E156">
        <v>1.845</v>
      </c>
      <c r="F156">
        <v>9.4580000000000002</v>
      </c>
      <c r="G156">
        <v>7.6128999999999998</v>
      </c>
      <c r="H156">
        <v>2.2282000000000002</v>
      </c>
      <c r="I156">
        <v>1215.8689999999999</v>
      </c>
      <c r="J156">
        <v>715</v>
      </c>
      <c r="K156">
        <v>251.98599999999999</v>
      </c>
      <c r="L156">
        <v>124.998</v>
      </c>
      <c r="M156">
        <v>116.777</v>
      </c>
    </row>
    <row r="157" spans="1:13" x14ac:dyDescent="0.25">
      <c r="A157" s="4">
        <v>42481</v>
      </c>
      <c r="B157">
        <v>4.43</v>
      </c>
      <c r="C157">
        <v>-7.9001999999999999</v>
      </c>
      <c r="D157">
        <v>-7.9001999999999999</v>
      </c>
      <c r="E157">
        <v>1.861</v>
      </c>
      <c r="F157">
        <v>9.5104000000000006</v>
      </c>
      <c r="G157">
        <v>7.6494</v>
      </c>
      <c r="H157">
        <v>2.2370000000000001</v>
      </c>
      <c r="I157">
        <v>1119.8127999999999</v>
      </c>
      <c r="J157">
        <v>715</v>
      </c>
      <c r="K157">
        <v>251.98599999999999</v>
      </c>
      <c r="L157">
        <v>137.09700000000001</v>
      </c>
      <c r="M157">
        <v>119.142</v>
      </c>
    </row>
    <row r="158" spans="1:13" x14ac:dyDescent="0.25">
      <c r="A158" s="4">
        <v>42482</v>
      </c>
      <c r="B158">
        <v>4.6399999999999997</v>
      </c>
      <c r="C158">
        <v>4.7404000000000002</v>
      </c>
      <c r="D158">
        <v>4.7404000000000002</v>
      </c>
      <c r="E158">
        <v>1.8877999999999999</v>
      </c>
      <c r="F158">
        <v>9.4959000000000007</v>
      </c>
      <c r="G158">
        <v>7.6081000000000003</v>
      </c>
      <c r="H158">
        <v>2.2366999999999999</v>
      </c>
      <c r="I158">
        <v>1172.8965000000001</v>
      </c>
      <c r="J158">
        <v>715</v>
      </c>
      <c r="K158">
        <v>251.98599999999999</v>
      </c>
      <c r="L158">
        <v>137.81200000000001</v>
      </c>
      <c r="M158">
        <v>119.935</v>
      </c>
    </row>
    <row r="159" spans="1:13" x14ac:dyDescent="0.25">
      <c r="A159" s="4">
        <v>42485</v>
      </c>
      <c r="B159">
        <v>4.5199999999999996</v>
      </c>
      <c r="C159">
        <v>-2.5861999999999998</v>
      </c>
      <c r="D159">
        <v>-2.5861999999999998</v>
      </c>
      <c r="E159">
        <v>1.9127999999999998</v>
      </c>
      <c r="F159">
        <v>9.4892000000000003</v>
      </c>
      <c r="G159">
        <v>7.5765000000000002</v>
      </c>
      <c r="H159">
        <v>2.2442000000000002</v>
      </c>
      <c r="I159">
        <v>1142.5628999999999</v>
      </c>
      <c r="J159">
        <v>715</v>
      </c>
      <c r="K159">
        <v>251.98599999999999</v>
      </c>
      <c r="L159">
        <v>98.311000000000007</v>
      </c>
      <c r="M159">
        <v>119.294</v>
      </c>
    </row>
    <row r="160" spans="1:13" x14ac:dyDescent="0.25">
      <c r="A160" s="4">
        <v>42486</v>
      </c>
      <c r="B160">
        <v>4.72</v>
      </c>
      <c r="C160">
        <v>4.4248000000000003</v>
      </c>
      <c r="D160">
        <v>4.4248000000000003</v>
      </c>
      <c r="E160">
        <v>1.9271</v>
      </c>
      <c r="F160">
        <v>9.4634</v>
      </c>
      <c r="G160">
        <v>7.5362999999999998</v>
      </c>
      <c r="H160">
        <v>2.2471999999999999</v>
      </c>
      <c r="I160">
        <v>1193.1188</v>
      </c>
      <c r="J160">
        <v>715</v>
      </c>
      <c r="K160">
        <v>251.98599999999999</v>
      </c>
      <c r="L160">
        <v>89.742999999999995</v>
      </c>
      <c r="M160">
        <v>117.87</v>
      </c>
    </row>
    <row r="161" spans="1:13" x14ac:dyDescent="0.25">
      <c r="A161" s="4">
        <v>42487</v>
      </c>
      <c r="B161">
        <v>5.25</v>
      </c>
      <c r="C161">
        <v>11.2288</v>
      </c>
      <c r="D161">
        <v>11.2288</v>
      </c>
      <c r="E161">
        <v>1.8508</v>
      </c>
      <c r="F161">
        <v>9.3933</v>
      </c>
      <c r="G161">
        <v>7.5425000000000004</v>
      </c>
      <c r="H161">
        <v>2.2509000000000001</v>
      </c>
      <c r="I161">
        <v>1327.0918999999999</v>
      </c>
      <c r="J161">
        <v>715</v>
      </c>
      <c r="K161">
        <v>251.98599999999999</v>
      </c>
      <c r="L161">
        <v>103.268</v>
      </c>
      <c r="M161">
        <v>112.828</v>
      </c>
    </row>
    <row r="162" spans="1:13" x14ac:dyDescent="0.25">
      <c r="A162" s="4">
        <v>42488</v>
      </c>
      <c r="B162">
        <v>4.8600000000000003</v>
      </c>
      <c r="C162">
        <v>-7.4286000000000003</v>
      </c>
      <c r="D162">
        <v>-7.4286000000000003</v>
      </c>
      <c r="E162">
        <v>1.8243</v>
      </c>
      <c r="F162">
        <v>9.4239999999999995</v>
      </c>
      <c r="G162">
        <v>7.5997000000000003</v>
      </c>
      <c r="H162">
        <v>2.2629999999999999</v>
      </c>
      <c r="I162">
        <v>1228.5079000000001</v>
      </c>
      <c r="J162">
        <v>715</v>
      </c>
      <c r="K162">
        <v>251.98599999999999</v>
      </c>
      <c r="L162">
        <v>114.52800000000001</v>
      </c>
      <c r="M162">
        <v>114.29900000000001</v>
      </c>
    </row>
    <row r="163" spans="1:13" x14ac:dyDescent="0.25">
      <c r="A163" s="4">
        <v>42489</v>
      </c>
      <c r="B163">
        <v>4.91</v>
      </c>
      <c r="C163">
        <v>1.0287999999999999</v>
      </c>
      <c r="D163">
        <v>1.0287999999999999</v>
      </c>
      <c r="E163">
        <v>1.8332999999999999</v>
      </c>
      <c r="F163">
        <v>9.4735999999999994</v>
      </c>
      <c r="G163">
        <v>7.6402999999999999</v>
      </c>
      <c r="H163">
        <v>2.2602000000000002</v>
      </c>
      <c r="I163">
        <v>1241.1469</v>
      </c>
      <c r="J163">
        <v>715</v>
      </c>
      <c r="K163">
        <v>251.98599999999999</v>
      </c>
      <c r="L163">
        <v>113.92100000000001</v>
      </c>
      <c r="M163">
        <v>113.301</v>
      </c>
    </row>
    <row r="164" spans="1:13" x14ac:dyDescent="0.25">
      <c r="A164" s="4">
        <v>42492</v>
      </c>
      <c r="B164">
        <v>4.74</v>
      </c>
      <c r="C164">
        <v>-3.4622999999999999</v>
      </c>
      <c r="D164">
        <v>-3.4622999999999999</v>
      </c>
      <c r="E164">
        <v>1.8723000000000001</v>
      </c>
      <c r="F164">
        <v>9.49</v>
      </c>
      <c r="G164">
        <v>7.6177000000000001</v>
      </c>
      <c r="H164">
        <v>2.2511999999999999</v>
      </c>
      <c r="I164">
        <v>1198.1744000000001</v>
      </c>
      <c r="J164">
        <v>715</v>
      </c>
      <c r="K164">
        <v>251.98599999999999</v>
      </c>
      <c r="L164">
        <v>98.882000000000005</v>
      </c>
      <c r="M164">
        <v>110.73</v>
      </c>
    </row>
    <row r="165" spans="1:13" x14ac:dyDescent="0.25">
      <c r="A165" s="4">
        <v>42493</v>
      </c>
      <c r="B165">
        <v>4.41</v>
      </c>
      <c r="C165">
        <v>-6.9619999999999997</v>
      </c>
      <c r="D165">
        <v>-6.9619999999999997</v>
      </c>
      <c r="E165">
        <v>1.7963</v>
      </c>
      <c r="F165">
        <v>9.5214999999999996</v>
      </c>
      <c r="G165">
        <v>7.7252000000000001</v>
      </c>
      <c r="H165">
        <v>2.262</v>
      </c>
      <c r="I165">
        <v>1114.7572</v>
      </c>
      <c r="J165">
        <v>715</v>
      </c>
      <c r="K165">
        <v>251.98599999999999</v>
      </c>
      <c r="L165">
        <v>105.85599999999999</v>
      </c>
      <c r="M165">
        <v>111.40300000000001</v>
      </c>
    </row>
    <row r="166" spans="1:13" x14ac:dyDescent="0.25">
      <c r="A166" s="4">
        <v>42494</v>
      </c>
      <c r="B166">
        <v>4.42</v>
      </c>
      <c r="C166">
        <v>0.2268</v>
      </c>
      <c r="D166">
        <v>0.2268</v>
      </c>
      <c r="E166">
        <v>1.7751999999999999</v>
      </c>
      <c r="F166">
        <v>9.5252999999999997</v>
      </c>
      <c r="G166">
        <v>7.7500999999999998</v>
      </c>
      <c r="H166">
        <v>2.2593999999999999</v>
      </c>
      <c r="I166">
        <v>1117.2850000000001</v>
      </c>
      <c r="J166">
        <v>715</v>
      </c>
      <c r="K166">
        <v>251.98599999999999</v>
      </c>
      <c r="L166">
        <v>96.322999999999993</v>
      </c>
      <c r="M166">
        <v>109.054</v>
      </c>
    </row>
    <row r="167" spans="1:13" x14ac:dyDescent="0.25">
      <c r="A167" s="4">
        <v>42495</v>
      </c>
      <c r="B167">
        <v>5.85</v>
      </c>
      <c r="C167">
        <v>32.352899999999998</v>
      </c>
      <c r="D167">
        <v>32.352899999999998</v>
      </c>
      <c r="E167">
        <v>1.7452999999999999</v>
      </c>
      <c r="F167">
        <v>9.5158000000000005</v>
      </c>
      <c r="G167">
        <v>7.7704000000000004</v>
      </c>
      <c r="H167">
        <v>2.2559</v>
      </c>
      <c r="I167">
        <v>1478.2340999999999</v>
      </c>
      <c r="J167">
        <v>715</v>
      </c>
      <c r="K167">
        <v>251.89599999999999</v>
      </c>
      <c r="L167">
        <v>179.38</v>
      </c>
      <c r="M167">
        <v>138.31399999999999</v>
      </c>
    </row>
    <row r="168" spans="1:13" x14ac:dyDescent="0.25">
      <c r="A168" s="4">
        <v>42496</v>
      </c>
      <c r="B168">
        <v>6.03</v>
      </c>
      <c r="C168">
        <v>3.0769000000000002</v>
      </c>
      <c r="D168">
        <v>3.0769000000000002</v>
      </c>
      <c r="E168">
        <v>1.7789000000000001</v>
      </c>
      <c r="F168">
        <v>9.4887999999999995</v>
      </c>
      <c r="G168">
        <v>7.71</v>
      </c>
      <c r="H168">
        <v>2.2597999999999998</v>
      </c>
      <c r="I168">
        <v>1523.7183</v>
      </c>
      <c r="J168">
        <v>715</v>
      </c>
      <c r="K168">
        <v>251.89599999999999</v>
      </c>
      <c r="L168">
        <v>176.61099999999999</v>
      </c>
      <c r="M168">
        <v>137.125</v>
      </c>
    </row>
    <row r="169" spans="1:13" x14ac:dyDescent="0.25">
      <c r="A169" s="4">
        <v>42499</v>
      </c>
      <c r="B169">
        <v>5.84</v>
      </c>
      <c r="C169">
        <v>-3.1509</v>
      </c>
      <c r="D169">
        <v>-3.1509</v>
      </c>
      <c r="E169">
        <v>1.7507000000000001</v>
      </c>
      <c r="F169">
        <v>9.4780999999999995</v>
      </c>
      <c r="G169">
        <v>7.7274000000000003</v>
      </c>
      <c r="H169">
        <v>2.2621000000000002</v>
      </c>
      <c r="I169">
        <v>1475.7072000000001</v>
      </c>
      <c r="J169">
        <v>715</v>
      </c>
      <c r="K169">
        <v>251.89599999999999</v>
      </c>
      <c r="L169">
        <v>179.661</v>
      </c>
      <c r="M169">
        <v>137.59</v>
      </c>
    </row>
    <row r="170" spans="1:13" x14ac:dyDescent="0.25">
      <c r="A170" s="4">
        <v>42500</v>
      </c>
      <c r="B170">
        <v>5.65</v>
      </c>
      <c r="C170">
        <v>-3.2534000000000001</v>
      </c>
      <c r="D170">
        <v>-3.2534000000000001</v>
      </c>
      <c r="E170">
        <v>1.7612999999999999</v>
      </c>
      <c r="F170">
        <v>9.4285999999999994</v>
      </c>
      <c r="G170">
        <v>7.6673</v>
      </c>
      <c r="H170">
        <v>2.2481</v>
      </c>
      <c r="I170">
        <v>1427.6962000000001</v>
      </c>
      <c r="J170">
        <v>715</v>
      </c>
      <c r="K170">
        <v>251.89599999999999</v>
      </c>
      <c r="L170">
        <v>174.34299999999999</v>
      </c>
      <c r="M170">
        <v>135.02799999999999</v>
      </c>
    </row>
    <row r="171" spans="1:13" x14ac:dyDescent="0.25">
      <c r="A171" s="4">
        <v>42501</v>
      </c>
      <c r="B171">
        <v>5.71</v>
      </c>
      <c r="C171">
        <v>1.0619000000000001</v>
      </c>
      <c r="D171">
        <v>1.0619000000000001</v>
      </c>
      <c r="E171">
        <v>1.7366999999999999</v>
      </c>
      <c r="F171">
        <v>9.4644999999999992</v>
      </c>
      <c r="G171">
        <v>7.7278000000000002</v>
      </c>
      <c r="H171">
        <v>2.2403</v>
      </c>
      <c r="I171">
        <v>1442.8576</v>
      </c>
      <c r="J171">
        <v>715</v>
      </c>
      <c r="K171">
        <v>251.89599999999999</v>
      </c>
      <c r="L171">
        <v>166.589</v>
      </c>
      <c r="M171">
        <v>134.29400000000001</v>
      </c>
    </row>
    <row r="172" spans="1:13" x14ac:dyDescent="0.25">
      <c r="A172" s="4">
        <v>42502</v>
      </c>
      <c r="B172">
        <v>5.45</v>
      </c>
      <c r="C172">
        <v>-4.5533999999999999</v>
      </c>
      <c r="D172">
        <v>-4.5533999999999999</v>
      </c>
      <c r="E172">
        <v>1.7516</v>
      </c>
      <c r="F172">
        <v>9.4581999999999997</v>
      </c>
      <c r="G172">
        <v>7.7065999999999999</v>
      </c>
      <c r="H172">
        <v>2.2406999999999999</v>
      </c>
      <c r="I172">
        <v>1377.1583000000001</v>
      </c>
      <c r="J172">
        <v>715</v>
      </c>
      <c r="K172">
        <v>251.89599999999999</v>
      </c>
      <c r="L172">
        <v>170.202</v>
      </c>
      <c r="M172">
        <v>129.989</v>
      </c>
    </row>
    <row r="173" spans="1:13" x14ac:dyDescent="0.25">
      <c r="A173" s="4">
        <v>42503</v>
      </c>
      <c r="B173">
        <v>5.3</v>
      </c>
      <c r="C173">
        <v>-2.7523</v>
      </c>
      <c r="D173">
        <v>-2.7523</v>
      </c>
      <c r="E173">
        <v>1.7000999999999999</v>
      </c>
      <c r="F173">
        <v>9.5114000000000001</v>
      </c>
      <c r="G173">
        <v>7.8113000000000001</v>
      </c>
      <c r="H173">
        <v>2.2423999999999999</v>
      </c>
      <c r="I173">
        <v>1339.2548999999999</v>
      </c>
      <c r="J173">
        <v>715</v>
      </c>
      <c r="K173">
        <v>251.89599999999999</v>
      </c>
      <c r="L173">
        <v>169.59100000000001</v>
      </c>
      <c r="M173">
        <v>130.28</v>
      </c>
    </row>
    <row r="174" spans="1:13" x14ac:dyDescent="0.25">
      <c r="A174" s="4">
        <v>42506</v>
      </c>
      <c r="B174">
        <v>5.62</v>
      </c>
      <c r="C174">
        <v>6.0377000000000001</v>
      </c>
      <c r="D174">
        <v>6.0377000000000001</v>
      </c>
      <c r="E174">
        <v>1.7532999999999999</v>
      </c>
      <c r="F174">
        <v>9.4962999999999997</v>
      </c>
      <c r="G174">
        <v>7.7430000000000003</v>
      </c>
      <c r="H174">
        <v>2.2534000000000001</v>
      </c>
      <c r="I174">
        <v>1420.1155000000001</v>
      </c>
      <c r="J174">
        <v>715</v>
      </c>
      <c r="K174">
        <v>251.89599999999999</v>
      </c>
      <c r="L174">
        <v>162.82900000000001</v>
      </c>
      <c r="M174">
        <v>131.06399999999999</v>
      </c>
    </row>
    <row r="175" spans="1:13" x14ac:dyDescent="0.25">
      <c r="A175" s="4">
        <v>42507</v>
      </c>
      <c r="B175">
        <v>5.75</v>
      </c>
      <c r="C175">
        <v>2.3132000000000001</v>
      </c>
      <c r="D175">
        <v>2.3132000000000001</v>
      </c>
      <c r="E175">
        <v>1.7723</v>
      </c>
      <c r="F175">
        <v>9.5393000000000008</v>
      </c>
      <c r="G175">
        <v>7.7670000000000003</v>
      </c>
      <c r="H175">
        <v>2.2408999999999999</v>
      </c>
      <c r="I175">
        <v>1452.9652000000001</v>
      </c>
      <c r="J175">
        <v>715</v>
      </c>
      <c r="K175">
        <v>251.89599999999999</v>
      </c>
      <c r="L175">
        <v>162.19</v>
      </c>
      <c r="M175">
        <v>130.922</v>
      </c>
    </row>
    <row r="176" spans="1:13" x14ac:dyDescent="0.25">
      <c r="A176" s="4">
        <v>42508</v>
      </c>
      <c r="B176">
        <v>5.22</v>
      </c>
      <c r="C176">
        <v>-9.2173999999999996</v>
      </c>
      <c r="D176">
        <v>-9.2173999999999996</v>
      </c>
      <c r="E176">
        <v>1.8538000000000001</v>
      </c>
      <c r="F176">
        <v>9.5470000000000006</v>
      </c>
      <c r="G176">
        <v>7.6931000000000003</v>
      </c>
      <c r="H176">
        <v>2.2408999999999999</v>
      </c>
      <c r="I176">
        <v>1319.0397</v>
      </c>
      <c r="J176">
        <v>715</v>
      </c>
      <c r="K176">
        <v>251.89599999999999</v>
      </c>
      <c r="L176">
        <v>76.418000000000006</v>
      </c>
      <c r="M176">
        <v>130.917</v>
      </c>
    </row>
    <row r="177" spans="1:13" x14ac:dyDescent="0.25">
      <c r="A177" s="4">
        <v>42509</v>
      </c>
      <c r="B177">
        <v>5.07</v>
      </c>
      <c r="C177">
        <v>-2.8736000000000002</v>
      </c>
      <c r="D177">
        <v>-2.8736000000000002</v>
      </c>
      <c r="E177">
        <v>1.8487</v>
      </c>
      <c r="F177">
        <v>9.5595999999999997</v>
      </c>
      <c r="G177">
        <v>7.7108999999999996</v>
      </c>
      <c r="H177">
        <v>2.2427000000000001</v>
      </c>
      <c r="I177">
        <v>1281.1361999999999</v>
      </c>
      <c r="J177">
        <v>715</v>
      </c>
      <c r="K177">
        <v>251.89599999999999</v>
      </c>
      <c r="L177">
        <v>72.114999999999995</v>
      </c>
      <c r="M177">
        <v>130.91399999999999</v>
      </c>
    </row>
    <row r="178" spans="1:13" x14ac:dyDescent="0.25">
      <c r="A178" s="4">
        <v>42510</v>
      </c>
      <c r="B178">
        <v>5.14</v>
      </c>
      <c r="C178">
        <v>1.3807</v>
      </c>
      <c r="D178">
        <v>1.3807</v>
      </c>
      <c r="E178">
        <v>1.8384</v>
      </c>
      <c r="F178">
        <v>9.5379000000000005</v>
      </c>
      <c r="G178">
        <v>7.6995000000000005</v>
      </c>
      <c r="H178">
        <v>2.2456</v>
      </c>
      <c r="I178">
        <v>1298.8244999999999</v>
      </c>
      <c r="J178">
        <v>715</v>
      </c>
      <c r="K178">
        <v>251.89599999999999</v>
      </c>
      <c r="L178">
        <v>73.659000000000006</v>
      </c>
      <c r="M178">
        <v>130.673</v>
      </c>
    </row>
    <row r="179" spans="1:13" x14ac:dyDescent="0.25">
      <c r="A179" s="4">
        <v>42513</v>
      </c>
      <c r="B179">
        <v>5.25</v>
      </c>
      <c r="C179">
        <v>2.1400999999999999</v>
      </c>
      <c r="D179">
        <v>2.1400999999999999</v>
      </c>
      <c r="E179">
        <v>1.835</v>
      </c>
      <c r="F179">
        <v>9.5592000000000006</v>
      </c>
      <c r="G179">
        <v>7.7241999999999997</v>
      </c>
      <c r="H179">
        <v>2.2477</v>
      </c>
      <c r="I179">
        <v>1326.6204</v>
      </c>
      <c r="J179">
        <v>715</v>
      </c>
      <c r="K179">
        <v>251.89599999999999</v>
      </c>
      <c r="L179">
        <v>74.899000000000001</v>
      </c>
      <c r="M179">
        <v>120.07</v>
      </c>
    </row>
    <row r="180" spans="1:13" x14ac:dyDescent="0.25">
      <c r="A180" s="4">
        <v>42514</v>
      </c>
      <c r="B180">
        <v>4.95</v>
      </c>
      <c r="C180">
        <v>-5.7142999999999997</v>
      </c>
      <c r="D180">
        <v>-5.7142999999999997</v>
      </c>
      <c r="E180">
        <v>1.8629</v>
      </c>
      <c r="F180">
        <v>9.4677000000000007</v>
      </c>
      <c r="G180">
        <v>7.6048</v>
      </c>
      <c r="H180">
        <v>2.2193000000000001</v>
      </c>
      <c r="I180">
        <v>1250.8135</v>
      </c>
      <c r="J180">
        <v>715</v>
      </c>
      <c r="K180">
        <v>251.89599999999999</v>
      </c>
      <c r="L180">
        <v>78.465000000000003</v>
      </c>
      <c r="M180">
        <v>118.621</v>
      </c>
    </row>
    <row r="181" spans="1:13" x14ac:dyDescent="0.25">
      <c r="A181" s="4">
        <v>42515</v>
      </c>
      <c r="B181">
        <v>5.41</v>
      </c>
      <c r="C181">
        <v>9.2928999999999995</v>
      </c>
      <c r="D181">
        <v>9.2928999999999995</v>
      </c>
      <c r="E181">
        <v>1.8664000000000001</v>
      </c>
      <c r="F181">
        <v>9.4141999999999992</v>
      </c>
      <c r="G181">
        <v>7.5477999999999996</v>
      </c>
      <c r="H181">
        <v>2.2320000000000002</v>
      </c>
      <c r="I181">
        <v>1367.0507</v>
      </c>
      <c r="J181">
        <v>715</v>
      </c>
      <c r="K181">
        <v>251.89599999999999</v>
      </c>
      <c r="L181">
        <v>93.552000000000007</v>
      </c>
      <c r="M181">
        <v>121.18300000000001</v>
      </c>
    </row>
    <row r="182" spans="1:13" x14ac:dyDescent="0.25">
      <c r="A182" s="4">
        <v>42516</v>
      </c>
      <c r="B182">
        <v>5.53</v>
      </c>
      <c r="C182">
        <v>2.2181000000000002</v>
      </c>
      <c r="D182">
        <v>2.2181000000000002</v>
      </c>
      <c r="E182">
        <v>1.8282</v>
      </c>
      <c r="F182">
        <v>9.4054000000000002</v>
      </c>
      <c r="G182">
        <v>7.5772000000000004</v>
      </c>
      <c r="H182">
        <v>2.2317999999999998</v>
      </c>
      <c r="I182">
        <v>1397.3734999999999</v>
      </c>
      <c r="J182">
        <v>715</v>
      </c>
      <c r="K182">
        <v>251.89599999999999</v>
      </c>
      <c r="L182">
        <v>92.692999999999998</v>
      </c>
      <c r="M182">
        <v>120.997</v>
      </c>
    </row>
    <row r="183" spans="1:13" x14ac:dyDescent="0.25">
      <c r="A183" s="4">
        <v>42517</v>
      </c>
      <c r="B183">
        <v>5.19</v>
      </c>
      <c r="C183">
        <v>-6.1482999999999999</v>
      </c>
      <c r="D183">
        <v>-6.1482999999999999</v>
      </c>
      <c r="E183">
        <v>1.851</v>
      </c>
      <c r="F183">
        <v>9.3812999999999995</v>
      </c>
      <c r="G183">
        <v>7.5303000000000004</v>
      </c>
      <c r="H183">
        <v>2.2248999999999999</v>
      </c>
      <c r="I183">
        <v>1311.4590000000001</v>
      </c>
      <c r="J183">
        <v>715</v>
      </c>
      <c r="K183">
        <v>251.89599999999999</v>
      </c>
      <c r="L183">
        <v>92.843999999999994</v>
      </c>
      <c r="M183">
        <v>122.836</v>
      </c>
    </row>
    <row r="184" spans="1:13" x14ac:dyDescent="0.25">
      <c r="A184" s="4">
        <v>42521</v>
      </c>
      <c r="B184">
        <v>5.65</v>
      </c>
      <c r="C184">
        <v>8.8631999999999991</v>
      </c>
      <c r="D184">
        <v>8.8631999999999991</v>
      </c>
      <c r="E184">
        <v>1.8458000000000001</v>
      </c>
      <c r="F184">
        <v>9.3932000000000002</v>
      </c>
      <c r="G184">
        <v>7.5473999999999997</v>
      </c>
      <c r="H184">
        <v>2.2240000000000002</v>
      </c>
      <c r="I184">
        <v>1427.6962000000001</v>
      </c>
      <c r="J184">
        <v>715</v>
      </c>
      <c r="K184">
        <v>251.89599999999999</v>
      </c>
      <c r="L184">
        <v>104.93600000000001</v>
      </c>
      <c r="M184">
        <v>120.73099999999999</v>
      </c>
    </row>
    <row r="185" spans="1:13" x14ac:dyDescent="0.25">
      <c r="A185" s="4">
        <v>42522</v>
      </c>
      <c r="B185">
        <v>5.44</v>
      </c>
      <c r="C185">
        <v>-3.7168000000000001</v>
      </c>
      <c r="D185">
        <v>-3.7168000000000001</v>
      </c>
      <c r="E185">
        <v>1.8353999999999999</v>
      </c>
      <c r="F185">
        <v>9.3933999999999997</v>
      </c>
      <c r="G185">
        <v>7.5579999999999998</v>
      </c>
      <c r="H185">
        <v>2.2231999999999998</v>
      </c>
      <c r="I185">
        <v>1374.6314</v>
      </c>
      <c r="J185">
        <v>715</v>
      </c>
      <c r="K185">
        <v>251.89599999999999</v>
      </c>
      <c r="L185">
        <v>91.587000000000003</v>
      </c>
      <c r="M185">
        <v>121.42400000000001</v>
      </c>
    </row>
    <row r="186" spans="1:13" x14ac:dyDescent="0.25">
      <c r="A186" s="4">
        <v>42523</v>
      </c>
      <c r="B186">
        <v>5.46</v>
      </c>
      <c r="C186">
        <v>0.36759999999999998</v>
      </c>
      <c r="D186">
        <v>0.36759999999999998</v>
      </c>
      <c r="E186">
        <v>1.7989000000000002</v>
      </c>
      <c r="F186">
        <v>9.3824000000000005</v>
      </c>
      <c r="G186">
        <v>7.5834999999999999</v>
      </c>
      <c r="H186">
        <v>2.2231000000000001</v>
      </c>
      <c r="I186">
        <v>1379.6851999999999</v>
      </c>
      <c r="J186">
        <v>715</v>
      </c>
      <c r="K186">
        <v>251.89599999999999</v>
      </c>
      <c r="L186">
        <v>89.328000000000003</v>
      </c>
      <c r="M186">
        <v>118.426</v>
      </c>
    </row>
    <row r="187" spans="1:13" x14ac:dyDescent="0.25">
      <c r="A187" s="4">
        <v>42524</v>
      </c>
      <c r="B187">
        <v>5.26</v>
      </c>
      <c r="C187">
        <v>-3.6630000000000003</v>
      </c>
      <c r="D187">
        <v>-3.6630000000000003</v>
      </c>
      <c r="E187">
        <v>1.7004000000000001</v>
      </c>
      <c r="F187">
        <v>9.3874999999999993</v>
      </c>
      <c r="G187">
        <v>7.6871</v>
      </c>
      <c r="H187">
        <v>2.2254999999999998</v>
      </c>
      <c r="I187">
        <v>1329.1473000000001</v>
      </c>
      <c r="J187">
        <v>715</v>
      </c>
      <c r="K187">
        <v>251.89599999999999</v>
      </c>
      <c r="L187">
        <v>92.466999999999999</v>
      </c>
      <c r="M187">
        <v>118.509</v>
      </c>
    </row>
    <row r="188" spans="1:13" x14ac:dyDescent="0.25">
      <c r="A188" s="4">
        <v>42527</v>
      </c>
      <c r="B188">
        <v>5.6</v>
      </c>
      <c r="C188">
        <v>6.4638999999999998</v>
      </c>
      <c r="D188">
        <v>6.4638999999999998</v>
      </c>
      <c r="E188">
        <v>1.7366999999999999</v>
      </c>
      <c r="F188">
        <v>9.3839000000000006</v>
      </c>
      <c r="G188">
        <v>7.6471999999999998</v>
      </c>
      <c r="H188">
        <v>2.2317</v>
      </c>
      <c r="I188">
        <v>1415.0617</v>
      </c>
      <c r="J188">
        <v>715</v>
      </c>
      <c r="K188">
        <v>251.89599999999999</v>
      </c>
      <c r="L188">
        <v>97.715000000000003</v>
      </c>
      <c r="M188">
        <v>119.366</v>
      </c>
    </row>
    <row r="189" spans="1:13" x14ac:dyDescent="0.25">
      <c r="A189" s="4">
        <v>42528</v>
      </c>
      <c r="B189">
        <v>6.05</v>
      </c>
      <c r="C189">
        <v>8.0357000000000003</v>
      </c>
      <c r="D189">
        <v>8.0357000000000003</v>
      </c>
      <c r="E189">
        <v>1.7177</v>
      </c>
      <c r="F189">
        <v>9.3703000000000003</v>
      </c>
      <c r="G189">
        <v>7.6525999999999996</v>
      </c>
      <c r="H189">
        <v>2.2332000000000001</v>
      </c>
      <c r="I189">
        <v>1528.7720999999999</v>
      </c>
      <c r="J189">
        <v>715</v>
      </c>
      <c r="K189">
        <v>251.89599999999999</v>
      </c>
      <c r="L189">
        <v>95.188000000000002</v>
      </c>
      <c r="M189">
        <v>120.742</v>
      </c>
    </row>
    <row r="190" spans="1:13" x14ac:dyDescent="0.25">
      <c r="A190" s="4">
        <v>42529</v>
      </c>
      <c r="B190">
        <v>6.08</v>
      </c>
      <c r="C190">
        <v>0.49590000000000001</v>
      </c>
      <c r="D190">
        <v>0.49590000000000001</v>
      </c>
      <c r="E190">
        <v>1.7021999999999999</v>
      </c>
      <c r="F190">
        <v>9.3521000000000001</v>
      </c>
      <c r="G190">
        <v>7.6498999999999997</v>
      </c>
      <c r="H190">
        <v>2.2330999999999999</v>
      </c>
      <c r="I190">
        <v>1536.3526999999999</v>
      </c>
      <c r="J190">
        <v>715</v>
      </c>
      <c r="K190">
        <v>251.89599999999999</v>
      </c>
      <c r="L190">
        <v>86.396000000000001</v>
      </c>
      <c r="M190">
        <v>116.866</v>
      </c>
    </row>
    <row r="191" spans="1:13" x14ac:dyDescent="0.25">
      <c r="A191" s="4">
        <v>42530</v>
      </c>
      <c r="B191">
        <v>6.07</v>
      </c>
      <c r="C191">
        <v>-0.16450000000000001</v>
      </c>
      <c r="D191">
        <v>-0.16450000000000001</v>
      </c>
      <c r="E191">
        <v>1.6867000000000001</v>
      </c>
      <c r="F191">
        <v>9.3236000000000008</v>
      </c>
      <c r="G191">
        <v>7.6368999999999998</v>
      </c>
      <c r="H191">
        <v>2.2328999999999999</v>
      </c>
      <c r="I191">
        <v>1533.8258000000001</v>
      </c>
      <c r="J191">
        <v>715</v>
      </c>
      <c r="K191">
        <v>251.89599999999999</v>
      </c>
      <c r="L191">
        <v>86.531000000000006</v>
      </c>
      <c r="M191">
        <v>114.084</v>
      </c>
    </row>
    <row r="192" spans="1:13" x14ac:dyDescent="0.25">
      <c r="A192" s="4">
        <v>42531</v>
      </c>
      <c r="B192">
        <v>5.39</v>
      </c>
      <c r="C192">
        <v>-11.2026</v>
      </c>
      <c r="D192">
        <v>-11.2026</v>
      </c>
      <c r="E192">
        <v>1.6404000000000001</v>
      </c>
      <c r="F192">
        <v>9.3557000000000006</v>
      </c>
      <c r="G192">
        <v>7.7153</v>
      </c>
      <c r="H192">
        <v>2.2532999999999999</v>
      </c>
      <c r="I192">
        <v>1361.9969000000001</v>
      </c>
      <c r="J192">
        <v>715</v>
      </c>
      <c r="K192">
        <v>251.89599999999999</v>
      </c>
      <c r="L192">
        <v>105.018</v>
      </c>
      <c r="M192">
        <v>120.19499999999999</v>
      </c>
    </row>
    <row r="193" spans="1:13" x14ac:dyDescent="0.25">
      <c r="A193" s="4">
        <v>42534</v>
      </c>
      <c r="B193">
        <v>5.33</v>
      </c>
      <c r="C193">
        <v>-1.1132</v>
      </c>
      <c r="D193">
        <v>-1.1132</v>
      </c>
      <c r="E193">
        <v>1.6095999999999999</v>
      </c>
      <c r="F193">
        <v>9.3658000000000001</v>
      </c>
      <c r="G193">
        <v>7.7561999999999998</v>
      </c>
      <c r="H193">
        <v>2.2629999999999999</v>
      </c>
      <c r="I193">
        <v>1346.8354999999999</v>
      </c>
      <c r="J193">
        <v>715</v>
      </c>
      <c r="K193">
        <v>251.89599999999999</v>
      </c>
      <c r="L193">
        <v>93.03</v>
      </c>
      <c r="M193">
        <v>119.69499999999999</v>
      </c>
    </row>
    <row r="194" spans="1:13" x14ac:dyDescent="0.25">
      <c r="A194" s="4">
        <v>42535</v>
      </c>
      <c r="B194">
        <v>5.63</v>
      </c>
      <c r="C194">
        <v>5.6284999999999998</v>
      </c>
      <c r="D194">
        <v>5.6284999999999998</v>
      </c>
      <c r="E194">
        <v>1.613</v>
      </c>
      <c r="F194">
        <v>9.3811</v>
      </c>
      <c r="G194">
        <v>7.7682000000000002</v>
      </c>
      <c r="H194">
        <v>2.2602000000000002</v>
      </c>
      <c r="I194">
        <v>1422.6424</v>
      </c>
      <c r="J194">
        <v>715</v>
      </c>
      <c r="K194">
        <v>251.89599999999999</v>
      </c>
      <c r="L194">
        <v>96.14</v>
      </c>
      <c r="M194">
        <v>118.215</v>
      </c>
    </row>
    <row r="195" spans="1:13" x14ac:dyDescent="0.25">
      <c r="A195" s="4">
        <v>42536</v>
      </c>
      <c r="B195">
        <v>5.74</v>
      </c>
      <c r="C195">
        <v>1.9538</v>
      </c>
      <c r="D195">
        <v>1.9538</v>
      </c>
      <c r="E195">
        <v>1.5720000000000001</v>
      </c>
      <c r="F195">
        <v>9.4040999999999997</v>
      </c>
      <c r="G195">
        <v>7.8320999999999996</v>
      </c>
      <c r="H195">
        <v>2.2589999999999999</v>
      </c>
      <c r="I195">
        <v>1450.4383</v>
      </c>
      <c r="J195">
        <v>715</v>
      </c>
      <c r="K195">
        <v>251.89599999999999</v>
      </c>
      <c r="L195">
        <v>96.501000000000005</v>
      </c>
      <c r="M195">
        <v>118.24299999999999</v>
      </c>
    </row>
    <row r="196" spans="1:13" x14ac:dyDescent="0.25">
      <c r="A196" s="4">
        <v>42537</v>
      </c>
      <c r="B196">
        <v>5.37</v>
      </c>
      <c r="C196">
        <v>-6.4459999999999997</v>
      </c>
      <c r="D196">
        <v>-6.4459999999999997</v>
      </c>
      <c r="E196">
        <v>1.5788</v>
      </c>
      <c r="F196">
        <v>9.3867999999999991</v>
      </c>
      <c r="G196">
        <v>7.8079999999999998</v>
      </c>
      <c r="H196">
        <v>2.254</v>
      </c>
      <c r="I196">
        <v>1356.9431</v>
      </c>
      <c r="J196">
        <v>715</v>
      </c>
      <c r="K196">
        <v>251.89599999999999</v>
      </c>
      <c r="L196">
        <v>101.871</v>
      </c>
      <c r="M196">
        <v>85.4</v>
      </c>
    </row>
    <row r="197" spans="1:13" x14ac:dyDescent="0.25">
      <c r="A197" s="4">
        <v>42538</v>
      </c>
      <c r="B197">
        <v>6</v>
      </c>
      <c r="C197">
        <v>11.7318</v>
      </c>
      <c r="D197">
        <v>11.7318</v>
      </c>
      <c r="E197">
        <v>1.6078000000000001</v>
      </c>
      <c r="F197">
        <v>9.3932000000000002</v>
      </c>
      <c r="G197">
        <v>7.7854000000000001</v>
      </c>
      <c r="H197">
        <v>2.2443</v>
      </c>
      <c r="I197">
        <v>1516.1376</v>
      </c>
      <c r="J197">
        <v>715</v>
      </c>
      <c r="K197">
        <v>251.89599999999999</v>
      </c>
      <c r="L197">
        <v>113.779</v>
      </c>
      <c r="M197">
        <v>91.51</v>
      </c>
    </row>
    <row r="198" spans="1:13" x14ac:dyDescent="0.25">
      <c r="A198" s="4">
        <v>42541</v>
      </c>
      <c r="B198">
        <v>6.34</v>
      </c>
      <c r="C198">
        <v>5.6666999999999996</v>
      </c>
      <c r="D198">
        <v>5.6666999999999996</v>
      </c>
      <c r="E198">
        <v>1.6886000000000001</v>
      </c>
      <c r="F198">
        <v>9.3604000000000003</v>
      </c>
      <c r="G198">
        <v>7.6718000000000002</v>
      </c>
      <c r="H198">
        <v>2.2511999999999999</v>
      </c>
      <c r="I198">
        <v>1602.0519999999999</v>
      </c>
      <c r="J198">
        <v>715</v>
      </c>
      <c r="K198">
        <v>251.89599999999999</v>
      </c>
      <c r="L198">
        <v>109.928</v>
      </c>
      <c r="M198">
        <v>92.409000000000006</v>
      </c>
    </row>
    <row r="199" spans="1:13" x14ac:dyDescent="0.25">
      <c r="A199" s="4">
        <v>42542</v>
      </c>
      <c r="B199">
        <v>6.52</v>
      </c>
      <c r="C199">
        <v>2.8391000000000002</v>
      </c>
      <c r="D199">
        <v>2.8391000000000002</v>
      </c>
      <c r="E199">
        <v>1.7059</v>
      </c>
      <c r="F199">
        <v>9.3422999999999998</v>
      </c>
      <c r="G199">
        <v>7.6364000000000001</v>
      </c>
      <c r="H199">
        <v>2.2526000000000002</v>
      </c>
      <c r="I199">
        <v>1647.5362</v>
      </c>
      <c r="J199">
        <v>715</v>
      </c>
      <c r="K199">
        <v>251.89599999999999</v>
      </c>
      <c r="L199">
        <v>110.607</v>
      </c>
      <c r="M199">
        <v>92.013999999999996</v>
      </c>
    </row>
    <row r="200" spans="1:13" x14ac:dyDescent="0.25">
      <c r="A200" s="4">
        <v>42543</v>
      </c>
      <c r="B200">
        <v>6.31</v>
      </c>
      <c r="C200">
        <v>-3.2208999999999999</v>
      </c>
      <c r="D200">
        <v>-3.2208999999999999</v>
      </c>
      <c r="E200">
        <v>1.6852</v>
      </c>
      <c r="F200">
        <v>9.3613</v>
      </c>
      <c r="G200">
        <v>7.6760999999999999</v>
      </c>
      <c r="H200">
        <v>2.2538999999999998</v>
      </c>
      <c r="I200">
        <v>1594.4712999999999</v>
      </c>
      <c r="J200">
        <v>715</v>
      </c>
      <c r="K200">
        <v>251.89599999999999</v>
      </c>
      <c r="L200">
        <v>112.709</v>
      </c>
      <c r="M200">
        <v>92.679000000000002</v>
      </c>
    </row>
    <row r="201" spans="1:13" x14ac:dyDescent="0.25">
      <c r="A201" s="4">
        <v>42544</v>
      </c>
      <c r="B201">
        <v>6.33</v>
      </c>
      <c r="C201">
        <v>0.317</v>
      </c>
      <c r="D201">
        <v>0.317</v>
      </c>
      <c r="E201">
        <v>1.7458</v>
      </c>
      <c r="F201">
        <v>9.3138000000000005</v>
      </c>
      <c r="G201">
        <v>7.5679999999999996</v>
      </c>
      <c r="H201">
        <v>2.2454999999999998</v>
      </c>
      <c r="I201">
        <v>1599.5251000000001</v>
      </c>
      <c r="J201">
        <v>715</v>
      </c>
      <c r="K201">
        <v>251.89599999999999</v>
      </c>
      <c r="L201">
        <v>85.087000000000003</v>
      </c>
      <c r="M201">
        <v>91.372</v>
      </c>
    </row>
    <row r="202" spans="1:13" x14ac:dyDescent="0.25">
      <c r="A202" s="4">
        <v>42545</v>
      </c>
      <c r="B202">
        <v>5.99</v>
      </c>
      <c r="C202">
        <v>-5.3712</v>
      </c>
      <c r="D202">
        <v>-5.3712</v>
      </c>
      <c r="E202">
        <v>1.5598999999999998</v>
      </c>
      <c r="F202">
        <v>9.4140999999999995</v>
      </c>
      <c r="G202">
        <v>7.8541999999999996</v>
      </c>
      <c r="H202">
        <v>2.2202000000000002</v>
      </c>
      <c r="I202">
        <v>1513.6107</v>
      </c>
      <c r="J202">
        <v>715</v>
      </c>
      <c r="K202">
        <v>251.89599999999999</v>
      </c>
      <c r="L202">
        <v>92.900999999999996</v>
      </c>
      <c r="M202">
        <v>92.647000000000006</v>
      </c>
    </row>
    <row r="203" spans="1:13" x14ac:dyDescent="0.25">
      <c r="A203" s="4">
        <v>42548</v>
      </c>
      <c r="B203">
        <v>5.27</v>
      </c>
      <c r="C203">
        <v>-12.02</v>
      </c>
      <c r="D203">
        <v>-12.02</v>
      </c>
      <c r="E203">
        <v>1.4377</v>
      </c>
      <c r="F203">
        <v>9.5195000000000007</v>
      </c>
      <c r="G203">
        <v>8.0817999999999994</v>
      </c>
      <c r="H203">
        <v>2.2505999999999999</v>
      </c>
      <c r="I203">
        <v>1331.6741999999999</v>
      </c>
      <c r="J203">
        <v>715</v>
      </c>
      <c r="K203">
        <v>251.89599999999999</v>
      </c>
      <c r="L203">
        <v>115.414</v>
      </c>
      <c r="M203">
        <v>99.105000000000004</v>
      </c>
    </row>
    <row r="204" spans="1:13" x14ac:dyDescent="0.25">
      <c r="A204" s="4">
        <v>42549</v>
      </c>
      <c r="B204">
        <v>5.5</v>
      </c>
      <c r="C204">
        <v>4.3643000000000001</v>
      </c>
      <c r="D204">
        <v>4.3643000000000001</v>
      </c>
      <c r="E204">
        <v>1.4663999999999999</v>
      </c>
      <c r="F204">
        <v>9.4581</v>
      </c>
      <c r="G204">
        <v>7.9916999999999998</v>
      </c>
      <c r="H204">
        <v>2.2526000000000002</v>
      </c>
      <c r="I204">
        <v>1389.7927999999999</v>
      </c>
      <c r="J204">
        <v>715</v>
      </c>
      <c r="K204">
        <v>251.89599999999999</v>
      </c>
      <c r="L204">
        <v>117.82899999999999</v>
      </c>
      <c r="M204">
        <v>99.748000000000005</v>
      </c>
    </row>
    <row r="205" spans="1:13" x14ac:dyDescent="0.25">
      <c r="A205" s="4">
        <v>42550</v>
      </c>
      <c r="B205">
        <v>5.78</v>
      </c>
      <c r="C205">
        <v>5.0909000000000004</v>
      </c>
      <c r="D205">
        <v>5.0909000000000004</v>
      </c>
      <c r="E205">
        <v>1.5154999999999998</v>
      </c>
      <c r="F205">
        <v>9.3857999999999997</v>
      </c>
      <c r="G205">
        <v>7.8703000000000003</v>
      </c>
      <c r="H205">
        <v>2.2578</v>
      </c>
      <c r="I205">
        <v>1460.5459000000001</v>
      </c>
      <c r="J205">
        <v>715</v>
      </c>
      <c r="K205">
        <v>251.89599999999999</v>
      </c>
      <c r="L205">
        <v>114.51</v>
      </c>
      <c r="M205">
        <v>96.35</v>
      </c>
    </row>
    <row r="206" spans="1:13" x14ac:dyDescent="0.25">
      <c r="A206" s="4">
        <v>42551</v>
      </c>
      <c r="B206">
        <v>5.18</v>
      </c>
      <c r="C206">
        <v>-10.380599999999999</v>
      </c>
      <c r="D206">
        <v>-10.380599999999999</v>
      </c>
      <c r="E206">
        <v>1.4697</v>
      </c>
      <c r="F206">
        <v>9.3078000000000003</v>
      </c>
      <c r="G206">
        <v>7.8380999999999998</v>
      </c>
      <c r="H206">
        <v>2.2172000000000001</v>
      </c>
      <c r="I206">
        <v>1308.9321</v>
      </c>
      <c r="J206">
        <v>782</v>
      </c>
      <c r="K206">
        <v>251.89599999999999</v>
      </c>
      <c r="L206">
        <v>111.502</v>
      </c>
      <c r="M206">
        <v>101.742</v>
      </c>
    </row>
    <row r="207" spans="1:13" x14ac:dyDescent="0.25">
      <c r="A207" s="4">
        <v>42552</v>
      </c>
      <c r="B207">
        <v>5.21</v>
      </c>
      <c r="C207">
        <v>0.57920000000000005</v>
      </c>
      <c r="D207">
        <v>0.57920000000000005</v>
      </c>
      <c r="E207">
        <v>1.4440999999999999</v>
      </c>
      <c r="F207">
        <v>9.2975999999999992</v>
      </c>
      <c r="G207">
        <v>7.8533999999999997</v>
      </c>
      <c r="H207">
        <v>2.2225000000000001</v>
      </c>
      <c r="I207">
        <v>1316.5128</v>
      </c>
      <c r="J207">
        <v>782</v>
      </c>
      <c r="K207">
        <v>251.89599999999999</v>
      </c>
      <c r="L207">
        <v>104.137</v>
      </c>
      <c r="M207">
        <v>101.676</v>
      </c>
    </row>
    <row r="208" spans="1:13" x14ac:dyDescent="0.25">
      <c r="A208" s="4">
        <v>42556</v>
      </c>
      <c r="B208">
        <v>4.63</v>
      </c>
      <c r="C208">
        <v>-11.132400000000001</v>
      </c>
      <c r="D208">
        <v>-11.132400000000001</v>
      </c>
      <c r="E208">
        <v>1.375</v>
      </c>
      <c r="F208">
        <v>9.3173999999999992</v>
      </c>
      <c r="G208">
        <v>7.9424000000000001</v>
      </c>
      <c r="H208">
        <v>2.2389000000000001</v>
      </c>
      <c r="I208">
        <v>1169.9528</v>
      </c>
      <c r="J208">
        <v>782</v>
      </c>
      <c r="K208">
        <v>251.89599999999999</v>
      </c>
      <c r="L208">
        <v>110.8</v>
      </c>
      <c r="M208">
        <v>107.42400000000001</v>
      </c>
    </row>
    <row r="209" spans="1:13" x14ac:dyDescent="0.25">
      <c r="A209" s="4">
        <v>42557</v>
      </c>
      <c r="B209">
        <v>4.84</v>
      </c>
      <c r="C209">
        <v>4.5355999999999996</v>
      </c>
      <c r="D209">
        <v>4.5355999999999996</v>
      </c>
      <c r="E209">
        <v>1.3682000000000001</v>
      </c>
      <c r="F209">
        <v>9.2883999999999993</v>
      </c>
      <c r="G209">
        <v>7.9200999999999997</v>
      </c>
      <c r="H209">
        <v>2.2429000000000001</v>
      </c>
      <c r="I209">
        <v>1223.0175999999999</v>
      </c>
      <c r="J209">
        <v>782</v>
      </c>
      <c r="K209">
        <v>251.89599999999999</v>
      </c>
      <c r="L209">
        <v>119.41200000000001</v>
      </c>
      <c r="M209">
        <v>107.005</v>
      </c>
    </row>
    <row r="210" spans="1:13" x14ac:dyDescent="0.25">
      <c r="A210" s="4">
        <v>42558</v>
      </c>
      <c r="B210">
        <v>4.46</v>
      </c>
      <c r="C210">
        <v>-7.8512000000000004</v>
      </c>
      <c r="D210">
        <v>-7.8512000000000004</v>
      </c>
      <c r="E210">
        <v>1.385</v>
      </c>
      <c r="F210">
        <v>9.2897999999999996</v>
      </c>
      <c r="G210">
        <v>7.9048999999999996</v>
      </c>
      <c r="H210">
        <v>2.2446999999999999</v>
      </c>
      <c r="I210">
        <v>1126.9956</v>
      </c>
      <c r="J210">
        <v>782</v>
      </c>
      <c r="K210">
        <v>251.89599999999999</v>
      </c>
      <c r="L210">
        <v>120.58799999999999</v>
      </c>
      <c r="M210">
        <v>105.92400000000001</v>
      </c>
    </row>
    <row r="211" spans="1:13" x14ac:dyDescent="0.25">
      <c r="A211" s="4">
        <v>42559</v>
      </c>
      <c r="B211">
        <v>4.42</v>
      </c>
      <c r="C211">
        <v>-0.89690000000000003</v>
      </c>
      <c r="D211">
        <v>-0.89690000000000003</v>
      </c>
      <c r="E211">
        <v>1.3578999999999999</v>
      </c>
      <c r="F211">
        <v>9.2227999999999994</v>
      </c>
      <c r="G211">
        <v>7.8650000000000002</v>
      </c>
      <c r="H211">
        <v>2.2326999999999999</v>
      </c>
      <c r="I211">
        <v>1116.8879999999999</v>
      </c>
      <c r="J211">
        <v>782</v>
      </c>
      <c r="K211">
        <v>251.89599999999999</v>
      </c>
      <c r="L211">
        <v>121.114</v>
      </c>
      <c r="M211">
        <v>105.553</v>
      </c>
    </row>
    <row r="212" spans="1:13" x14ac:dyDescent="0.25">
      <c r="A212" s="4">
        <v>42562</v>
      </c>
      <c r="B212">
        <v>4.24</v>
      </c>
      <c r="C212">
        <v>-4.0724</v>
      </c>
      <c r="D212">
        <v>-4.0724</v>
      </c>
      <c r="E212">
        <v>1.4302999999999999</v>
      </c>
      <c r="F212">
        <v>9.2844999999999995</v>
      </c>
      <c r="G212">
        <v>7.8541999999999996</v>
      </c>
      <c r="H212">
        <v>2.2298999999999998</v>
      </c>
      <c r="I212">
        <v>1071.4039</v>
      </c>
      <c r="J212">
        <v>782</v>
      </c>
      <c r="K212">
        <v>251.89599999999999</v>
      </c>
      <c r="L212">
        <v>107.373</v>
      </c>
      <c r="M212">
        <v>104.68</v>
      </c>
    </row>
    <row r="213" spans="1:13" x14ac:dyDescent="0.25">
      <c r="A213" s="4">
        <v>42563</v>
      </c>
      <c r="B213">
        <v>4.46</v>
      </c>
      <c r="C213">
        <v>5.1886999999999999</v>
      </c>
      <c r="D213">
        <v>5.1886999999999999</v>
      </c>
      <c r="E213">
        <v>1.51</v>
      </c>
      <c r="F213">
        <v>9.2727000000000004</v>
      </c>
      <c r="G213">
        <v>7.7625999999999999</v>
      </c>
      <c r="H213">
        <v>2.2351999999999999</v>
      </c>
      <c r="I213">
        <v>1126.9956</v>
      </c>
      <c r="J213">
        <v>782</v>
      </c>
      <c r="K213">
        <v>251.89599999999999</v>
      </c>
      <c r="L213">
        <v>109.036</v>
      </c>
      <c r="M213">
        <v>102.36</v>
      </c>
    </row>
    <row r="214" spans="1:13" x14ac:dyDescent="0.25">
      <c r="A214" s="4">
        <v>42564</v>
      </c>
      <c r="B214">
        <v>4.25</v>
      </c>
      <c r="C214">
        <v>-4.7084999999999999</v>
      </c>
      <c r="D214">
        <v>-4.7084999999999999</v>
      </c>
      <c r="E214">
        <v>1.4742999999999999</v>
      </c>
      <c r="F214">
        <v>9.2149000000000001</v>
      </c>
      <c r="G214">
        <v>7.7405999999999997</v>
      </c>
      <c r="H214">
        <v>2.2353000000000001</v>
      </c>
      <c r="I214">
        <v>1073.9308000000001</v>
      </c>
      <c r="J214">
        <v>782</v>
      </c>
      <c r="K214">
        <v>251.89599999999999</v>
      </c>
      <c r="L214">
        <v>100.078</v>
      </c>
      <c r="M214">
        <v>102.685</v>
      </c>
    </row>
    <row r="215" spans="1:13" x14ac:dyDescent="0.25">
      <c r="A215" s="4">
        <v>42565</v>
      </c>
      <c r="B215">
        <v>4.2300000000000004</v>
      </c>
      <c r="C215">
        <v>-0.47060000000000002</v>
      </c>
      <c r="D215">
        <v>-0.47060000000000002</v>
      </c>
      <c r="E215">
        <v>1.5356000000000001</v>
      </c>
      <c r="F215">
        <v>9.1925000000000008</v>
      </c>
      <c r="G215">
        <v>7.6569000000000003</v>
      </c>
      <c r="H215">
        <v>2.2336</v>
      </c>
      <c r="I215">
        <v>1068.877</v>
      </c>
      <c r="J215">
        <v>782</v>
      </c>
      <c r="K215">
        <v>251.89599999999999</v>
      </c>
      <c r="L215">
        <v>89.727000000000004</v>
      </c>
      <c r="M215">
        <v>102.624</v>
      </c>
    </row>
    <row r="216" spans="1:13" x14ac:dyDescent="0.25">
      <c r="A216" s="4">
        <v>42566</v>
      </c>
      <c r="B216">
        <v>4.13</v>
      </c>
      <c r="C216">
        <v>-2.3641000000000001</v>
      </c>
      <c r="D216">
        <v>-2.3641000000000001</v>
      </c>
      <c r="E216">
        <v>1.5508999999999999</v>
      </c>
      <c r="F216">
        <v>9.1815999999999995</v>
      </c>
      <c r="G216">
        <v>7.6307</v>
      </c>
      <c r="H216">
        <v>2.2334000000000001</v>
      </c>
      <c r="I216">
        <v>1043.6079999999999</v>
      </c>
      <c r="J216">
        <v>782</v>
      </c>
      <c r="K216">
        <v>251.89599999999999</v>
      </c>
      <c r="L216">
        <v>88.088999999999999</v>
      </c>
      <c r="M216">
        <v>102.35599999999999</v>
      </c>
    </row>
    <row r="217" spans="1:13" x14ac:dyDescent="0.25">
      <c r="A217" s="4">
        <v>42569</v>
      </c>
      <c r="B217">
        <v>4.17</v>
      </c>
      <c r="C217">
        <v>0.96850000000000003</v>
      </c>
      <c r="D217">
        <v>0.96850000000000003</v>
      </c>
      <c r="E217">
        <v>1.5817999999999999</v>
      </c>
      <c r="F217">
        <v>9.1454000000000004</v>
      </c>
      <c r="G217">
        <v>7.5635000000000003</v>
      </c>
      <c r="H217">
        <v>2.2374000000000001</v>
      </c>
      <c r="I217">
        <v>1053.7156</v>
      </c>
      <c r="J217">
        <v>782</v>
      </c>
      <c r="K217">
        <v>251.89599999999999</v>
      </c>
      <c r="L217">
        <v>69.399000000000001</v>
      </c>
      <c r="M217">
        <v>100.15</v>
      </c>
    </row>
    <row r="218" spans="1:13" x14ac:dyDescent="0.25">
      <c r="A218" s="4">
        <v>42570</v>
      </c>
      <c r="B218">
        <v>4.0599999999999996</v>
      </c>
      <c r="C218">
        <v>-2.6379000000000001</v>
      </c>
      <c r="D218">
        <v>-2.6379000000000001</v>
      </c>
      <c r="E218">
        <v>1.5526</v>
      </c>
      <c r="F218">
        <v>9.1315000000000008</v>
      </c>
      <c r="G218">
        <v>7.5789</v>
      </c>
      <c r="H218">
        <v>2.2402000000000002</v>
      </c>
      <c r="I218">
        <v>1025.9197999999999</v>
      </c>
      <c r="J218">
        <v>782</v>
      </c>
      <c r="K218">
        <v>251.89599999999999</v>
      </c>
      <c r="L218">
        <v>60.738999999999997</v>
      </c>
      <c r="M218">
        <v>96.491</v>
      </c>
    </row>
    <row r="219" spans="1:13" x14ac:dyDescent="0.25">
      <c r="A219" s="4">
        <v>42571</v>
      </c>
      <c r="B219">
        <v>4.18</v>
      </c>
      <c r="C219">
        <v>2.9557000000000002</v>
      </c>
      <c r="D219">
        <v>2.9557000000000002</v>
      </c>
      <c r="E219">
        <v>1.5800999999999998</v>
      </c>
      <c r="F219">
        <v>9.1210000000000004</v>
      </c>
      <c r="G219">
        <v>7.5408999999999997</v>
      </c>
      <c r="H219">
        <v>2.2421000000000002</v>
      </c>
      <c r="I219">
        <v>1056.2425000000001</v>
      </c>
      <c r="J219">
        <v>782</v>
      </c>
      <c r="K219">
        <v>251.89599999999999</v>
      </c>
      <c r="L219">
        <v>52.491999999999997</v>
      </c>
      <c r="M219">
        <v>97.195999999999998</v>
      </c>
    </row>
    <row r="220" spans="1:13" x14ac:dyDescent="0.25">
      <c r="A220" s="4">
        <v>42572</v>
      </c>
      <c r="B220">
        <v>4.12</v>
      </c>
      <c r="C220">
        <v>-1.4354</v>
      </c>
      <c r="D220">
        <v>-1.4354</v>
      </c>
      <c r="E220">
        <v>1.556</v>
      </c>
      <c r="F220">
        <v>9.1776999999999997</v>
      </c>
      <c r="G220">
        <v>7.6216999999999997</v>
      </c>
      <c r="H220">
        <v>2.2425000000000002</v>
      </c>
      <c r="I220">
        <v>1041.0811000000001</v>
      </c>
      <c r="J220">
        <v>782</v>
      </c>
      <c r="K220">
        <v>251.89599999999999</v>
      </c>
      <c r="L220">
        <v>52.634999999999998</v>
      </c>
      <c r="M220">
        <v>97.132999999999996</v>
      </c>
    </row>
    <row r="221" spans="1:13" x14ac:dyDescent="0.25">
      <c r="A221" s="4">
        <v>42573</v>
      </c>
      <c r="B221">
        <v>4.0999999999999996</v>
      </c>
      <c r="C221">
        <v>-0.4854</v>
      </c>
      <c r="D221">
        <v>-0.4854</v>
      </c>
      <c r="E221">
        <v>1.5663</v>
      </c>
      <c r="F221">
        <v>9.1327999999999996</v>
      </c>
      <c r="G221">
        <v>7.5664999999999996</v>
      </c>
      <c r="H221">
        <v>2.2437999999999998</v>
      </c>
      <c r="I221">
        <v>1036.0273</v>
      </c>
      <c r="J221">
        <v>782</v>
      </c>
      <c r="K221">
        <v>251.89599999999999</v>
      </c>
      <c r="L221">
        <v>48.518000000000001</v>
      </c>
      <c r="M221">
        <v>91.474000000000004</v>
      </c>
    </row>
    <row r="222" spans="1:13" x14ac:dyDescent="0.25">
      <c r="A222" s="4">
        <v>42576</v>
      </c>
      <c r="B222">
        <v>4.03</v>
      </c>
      <c r="C222">
        <v>-1.7073</v>
      </c>
      <c r="D222">
        <v>-1.7073</v>
      </c>
      <c r="E222">
        <v>1.5731000000000002</v>
      </c>
      <c r="F222">
        <v>9.1539000000000001</v>
      </c>
      <c r="G222">
        <v>7.5808</v>
      </c>
      <c r="H222">
        <v>2.2444999999999999</v>
      </c>
      <c r="I222">
        <v>1018.3391</v>
      </c>
      <c r="J222">
        <v>782</v>
      </c>
      <c r="K222">
        <v>251.89599999999999</v>
      </c>
      <c r="L222">
        <v>35.893000000000001</v>
      </c>
      <c r="M222">
        <v>91.501999999999995</v>
      </c>
    </row>
    <row r="223" spans="1:13" x14ac:dyDescent="0.25">
      <c r="A223" s="4">
        <v>42577</v>
      </c>
      <c r="B223">
        <v>4.1500000000000004</v>
      </c>
      <c r="C223">
        <v>2.9777</v>
      </c>
      <c r="D223">
        <v>2.9777</v>
      </c>
      <c r="E223">
        <v>1.5611000000000002</v>
      </c>
      <c r="F223">
        <v>9.1428999999999991</v>
      </c>
      <c r="G223">
        <v>7.5819000000000001</v>
      </c>
      <c r="H223">
        <v>2.2444999999999999</v>
      </c>
      <c r="I223">
        <v>1048.6618000000001</v>
      </c>
      <c r="J223">
        <v>782</v>
      </c>
      <c r="K223">
        <v>251.89599999999999</v>
      </c>
      <c r="L223">
        <v>34.1</v>
      </c>
      <c r="M223">
        <v>90.147999999999996</v>
      </c>
    </row>
    <row r="224" spans="1:13" x14ac:dyDescent="0.25">
      <c r="A224" s="4">
        <v>42578</v>
      </c>
      <c r="B224">
        <v>4</v>
      </c>
      <c r="C224">
        <v>-3.6145</v>
      </c>
      <c r="D224">
        <v>-3.6145</v>
      </c>
      <c r="E224">
        <v>1.4976</v>
      </c>
      <c r="F224">
        <v>9.1475000000000009</v>
      </c>
      <c r="G224">
        <v>7.6497999999999999</v>
      </c>
      <c r="H224">
        <v>2.2456</v>
      </c>
      <c r="I224">
        <v>1010.7584000000001</v>
      </c>
      <c r="J224">
        <v>782</v>
      </c>
      <c r="K224">
        <v>251.89599999999999</v>
      </c>
      <c r="L224">
        <v>38.777000000000001</v>
      </c>
      <c r="M224">
        <v>89.988</v>
      </c>
    </row>
    <row r="225" spans="1:13" x14ac:dyDescent="0.25">
      <c r="A225" s="4">
        <v>42579</v>
      </c>
      <c r="B225">
        <v>3.87</v>
      </c>
      <c r="C225">
        <v>-3.25</v>
      </c>
      <c r="D225">
        <v>-3.25</v>
      </c>
      <c r="E225">
        <v>1.5044</v>
      </c>
      <c r="F225">
        <v>9.1533999999999995</v>
      </c>
      <c r="G225">
        <v>7.6489000000000003</v>
      </c>
      <c r="H225">
        <v>2.2444999999999999</v>
      </c>
      <c r="I225">
        <v>977.90869999999995</v>
      </c>
      <c r="J225">
        <v>782</v>
      </c>
      <c r="K225">
        <v>251.89599999999999</v>
      </c>
      <c r="L225">
        <v>40.405000000000001</v>
      </c>
      <c r="M225">
        <v>88.662999999999997</v>
      </c>
    </row>
    <row r="226" spans="1:13" x14ac:dyDescent="0.25">
      <c r="A226" s="4">
        <v>42580</v>
      </c>
      <c r="B226">
        <v>4.17</v>
      </c>
      <c r="C226">
        <v>7.7519</v>
      </c>
      <c r="D226">
        <v>7.7519</v>
      </c>
      <c r="E226">
        <v>1.4531000000000001</v>
      </c>
      <c r="F226">
        <v>9.1183999999999994</v>
      </c>
      <c r="G226">
        <v>7.6653000000000002</v>
      </c>
      <c r="H226">
        <v>2.2464</v>
      </c>
      <c r="I226">
        <v>1053.7156</v>
      </c>
      <c r="J226">
        <v>782</v>
      </c>
      <c r="K226">
        <v>251.89599999999999</v>
      </c>
      <c r="L226">
        <v>59.722000000000001</v>
      </c>
      <c r="M226">
        <v>84.591999999999999</v>
      </c>
    </row>
    <row r="227" spans="1:13" x14ac:dyDescent="0.25">
      <c r="A227" s="4">
        <v>42583</v>
      </c>
      <c r="B227">
        <v>3.67</v>
      </c>
      <c r="C227">
        <v>-11.990399999999999</v>
      </c>
      <c r="D227">
        <v>-11.990399999999999</v>
      </c>
      <c r="E227">
        <v>1.5213999999999999</v>
      </c>
      <c r="F227">
        <v>9.0931999999999995</v>
      </c>
      <c r="G227">
        <v>7.5717999999999996</v>
      </c>
      <c r="H227">
        <v>2.2635000000000001</v>
      </c>
      <c r="I227">
        <v>927.37080000000003</v>
      </c>
      <c r="J227">
        <v>782</v>
      </c>
      <c r="K227">
        <v>251.89599999999999</v>
      </c>
      <c r="L227">
        <v>90.929000000000002</v>
      </c>
      <c r="M227">
        <v>88.631</v>
      </c>
    </row>
    <row r="228" spans="1:13" x14ac:dyDescent="0.25">
      <c r="A228" s="4">
        <v>42584</v>
      </c>
      <c r="B228">
        <v>3.55</v>
      </c>
      <c r="C228">
        <v>-3.2698</v>
      </c>
      <c r="D228">
        <v>-3.2698</v>
      </c>
      <c r="E228">
        <v>1.5558000000000001</v>
      </c>
      <c r="F228">
        <v>9.1205999999999996</v>
      </c>
      <c r="G228">
        <v>7.5648</v>
      </c>
      <c r="H228">
        <v>2.2650999999999999</v>
      </c>
      <c r="I228">
        <v>897.04809999999998</v>
      </c>
      <c r="J228">
        <v>782</v>
      </c>
      <c r="K228">
        <v>251.89599999999999</v>
      </c>
      <c r="L228">
        <v>88.069000000000003</v>
      </c>
      <c r="M228">
        <v>87.515000000000001</v>
      </c>
    </row>
    <row r="229" spans="1:13" x14ac:dyDescent="0.25">
      <c r="A229" s="4">
        <v>42585</v>
      </c>
      <c r="B229">
        <v>3.75</v>
      </c>
      <c r="C229">
        <v>5.6337999999999999</v>
      </c>
      <c r="D229">
        <v>5.6337999999999999</v>
      </c>
      <c r="E229">
        <v>1.542</v>
      </c>
      <c r="F229">
        <v>9.1319999999999997</v>
      </c>
      <c r="G229">
        <v>7.59</v>
      </c>
      <c r="H229">
        <v>2.2684000000000002</v>
      </c>
      <c r="I229">
        <v>947.58600000000001</v>
      </c>
      <c r="J229">
        <v>782</v>
      </c>
      <c r="K229">
        <v>251.89599999999999</v>
      </c>
      <c r="L229">
        <v>96.48</v>
      </c>
      <c r="M229">
        <v>90.302000000000007</v>
      </c>
    </row>
    <row r="230" spans="1:13" x14ac:dyDescent="0.25">
      <c r="A230" s="4">
        <v>42586</v>
      </c>
      <c r="B230">
        <v>3.95</v>
      </c>
      <c r="C230">
        <v>5.3333000000000004</v>
      </c>
      <c r="D230">
        <v>5.3333000000000004</v>
      </c>
      <c r="E230">
        <v>1.5007999999999999</v>
      </c>
      <c r="F230">
        <v>9.1257999999999999</v>
      </c>
      <c r="G230">
        <v>7.625</v>
      </c>
      <c r="H230">
        <v>2.2684000000000002</v>
      </c>
      <c r="I230">
        <v>997.25120000000004</v>
      </c>
      <c r="J230">
        <v>782</v>
      </c>
      <c r="K230">
        <v>251.68</v>
      </c>
      <c r="L230">
        <v>102.214</v>
      </c>
      <c r="M230">
        <v>92.516000000000005</v>
      </c>
    </row>
    <row r="231" spans="1:13" x14ac:dyDescent="0.25">
      <c r="A231" s="4">
        <v>42587</v>
      </c>
      <c r="B231">
        <v>4</v>
      </c>
      <c r="C231">
        <v>1.2658</v>
      </c>
      <c r="D231">
        <v>1.2658</v>
      </c>
      <c r="E231">
        <v>1.5885</v>
      </c>
      <c r="F231">
        <v>9.0888000000000009</v>
      </c>
      <c r="G231">
        <v>7.5003000000000002</v>
      </c>
      <c r="H231">
        <v>2.266</v>
      </c>
      <c r="I231">
        <v>1009.8746</v>
      </c>
      <c r="J231">
        <v>782</v>
      </c>
      <c r="K231">
        <v>251.68</v>
      </c>
      <c r="L231">
        <v>102.23</v>
      </c>
      <c r="M231">
        <v>92.091999999999999</v>
      </c>
    </row>
    <row r="232" spans="1:13" x14ac:dyDescent="0.25">
      <c r="A232" s="4">
        <v>42590</v>
      </c>
      <c r="B232">
        <v>4.41</v>
      </c>
      <c r="C232">
        <v>10.25</v>
      </c>
      <c r="D232">
        <v>10.25</v>
      </c>
      <c r="E232">
        <v>1.5920000000000001</v>
      </c>
      <c r="F232">
        <v>9.0937000000000001</v>
      </c>
      <c r="G232">
        <v>7.5018000000000002</v>
      </c>
      <c r="H232">
        <v>2.2640000000000002</v>
      </c>
      <c r="I232">
        <v>1113.3868</v>
      </c>
      <c r="J232">
        <v>782</v>
      </c>
      <c r="K232">
        <v>251.68</v>
      </c>
      <c r="L232">
        <v>114.605</v>
      </c>
      <c r="M232">
        <v>90.9</v>
      </c>
    </row>
    <row r="233" spans="1:13" x14ac:dyDescent="0.25">
      <c r="A233" s="4">
        <v>42591</v>
      </c>
      <c r="B233">
        <v>4.22</v>
      </c>
      <c r="C233">
        <v>-4.3083999999999998</v>
      </c>
      <c r="D233">
        <v>-4.3083999999999998</v>
      </c>
      <c r="E233">
        <v>1.5470000000000002</v>
      </c>
      <c r="F233">
        <v>9.0922999999999998</v>
      </c>
      <c r="G233">
        <v>7.5453000000000001</v>
      </c>
      <c r="H233">
        <v>2.2656000000000001</v>
      </c>
      <c r="I233">
        <v>1065.4177</v>
      </c>
      <c r="J233">
        <v>782</v>
      </c>
      <c r="K233">
        <v>251.68</v>
      </c>
      <c r="L233">
        <v>115.56</v>
      </c>
      <c r="M233">
        <v>90.278999999999996</v>
      </c>
    </row>
    <row r="234" spans="1:13" x14ac:dyDescent="0.25">
      <c r="A234" s="4">
        <v>42592</v>
      </c>
      <c r="B234">
        <v>3.98</v>
      </c>
      <c r="C234">
        <v>-5.6871999999999998</v>
      </c>
      <c r="D234">
        <v>-5.6871999999999998</v>
      </c>
      <c r="E234">
        <v>1.5074000000000001</v>
      </c>
      <c r="F234">
        <v>9.0939999999999994</v>
      </c>
      <c r="G234">
        <v>7.5865</v>
      </c>
      <c r="H234">
        <v>2.2690999999999999</v>
      </c>
      <c r="I234">
        <v>1004.8253</v>
      </c>
      <c r="J234">
        <v>782</v>
      </c>
      <c r="K234">
        <v>251.68</v>
      </c>
      <c r="L234">
        <v>119.116</v>
      </c>
      <c r="M234">
        <v>89.546999999999997</v>
      </c>
    </row>
    <row r="235" spans="1:13" x14ac:dyDescent="0.25">
      <c r="A235" s="4">
        <v>42593</v>
      </c>
      <c r="B235">
        <v>4.1399999999999997</v>
      </c>
      <c r="C235">
        <v>4.0201000000000002</v>
      </c>
      <c r="D235">
        <v>4.0201000000000002</v>
      </c>
      <c r="E235">
        <v>1.5592999999999999</v>
      </c>
      <c r="F235">
        <v>9.0793999999999997</v>
      </c>
      <c r="G235">
        <v>7.5201000000000002</v>
      </c>
      <c r="H235">
        <v>2.2723</v>
      </c>
      <c r="I235">
        <v>1045.2202</v>
      </c>
      <c r="J235">
        <v>782</v>
      </c>
      <c r="K235">
        <v>251.68</v>
      </c>
      <c r="L235">
        <v>113.61499999999999</v>
      </c>
      <c r="M235">
        <v>85.63</v>
      </c>
    </row>
    <row r="236" spans="1:13" x14ac:dyDescent="0.25">
      <c r="A236" s="4">
        <v>42594</v>
      </c>
      <c r="B236">
        <v>4.13</v>
      </c>
      <c r="C236">
        <v>-0.24149999999999999</v>
      </c>
      <c r="D236">
        <v>-0.24149999999999999</v>
      </c>
      <c r="E236">
        <v>1.5135000000000001</v>
      </c>
      <c r="F236">
        <v>9.1094000000000008</v>
      </c>
      <c r="G236">
        <v>7.5959000000000003</v>
      </c>
      <c r="H236">
        <v>2.2713000000000001</v>
      </c>
      <c r="I236">
        <v>1042.6956</v>
      </c>
      <c r="J236">
        <v>782</v>
      </c>
      <c r="K236">
        <v>251.68</v>
      </c>
      <c r="L236">
        <v>84.302000000000007</v>
      </c>
      <c r="M236">
        <v>85.545000000000002</v>
      </c>
    </row>
    <row r="237" spans="1:13" x14ac:dyDescent="0.25">
      <c r="A237" s="4">
        <v>42597</v>
      </c>
      <c r="B237">
        <v>4.37</v>
      </c>
      <c r="C237">
        <v>5.8110999999999997</v>
      </c>
      <c r="D237">
        <v>5.8110999999999997</v>
      </c>
      <c r="E237">
        <v>1.5575999999999999</v>
      </c>
      <c r="F237">
        <v>9.1056000000000008</v>
      </c>
      <c r="G237">
        <v>7.548</v>
      </c>
      <c r="H237">
        <v>2.2795999999999998</v>
      </c>
      <c r="I237">
        <v>1103.288</v>
      </c>
      <c r="J237">
        <v>782</v>
      </c>
      <c r="K237">
        <v>251.68</v>
      </c>
      <c r="L237">
        <v>82.028000000000006</v>
      </c>
      <c r="M237">
        <v>80.516000000000005</v>
      </c>
    </row>
    <row r="238" spans="1:13" x14ac:dyDescent="0.25">
      <c r="A238" s="4">
        <v>42598</v>
      </c>
      <c r="B238">
        <v>4.5199999999999996</v>
      </c>
      <c r="C238">
        <v>3.4325000000000001</v>
      </c>
      <c r="D238">
        <v>3.4325000000000001</v>
      </c>
      <c r="E238">
        <v>1.5746</v>
      </c>
      <c r="F238">
        <v>9.1153999999999993</v>
      </c>
      <c r="G238">
        <v>7.5407999999999999</v>
      </c>
      <c r="H238">
        <v>2.2747999999999999</v>
      </c>
      <c r="I238">
        <v>1141.1583000000001</v>
      </c>
      <c r="J238">
        <v>782</v>
      </c>
      <c r="K238">
        <v>251.68</v>
      </c>
      <c r="L238">
        <v>80.14</v>
      </c>
      <c r="M238">
        <v>80.010000000000005</v>
      </c>
    </row>
    <row r="239" spans="1:13" x14ac:dyDescent="0.25">
      <c r="A239" s="4">
        <v>42599</v>
      </c>
      <c r="B239">
        <v>4.5</v>
      </c>
      <c r="C239">
        <v>-0.4425</v>
      </c>
      <c r="D239">
        <v>-0.4425</v>
      </c>
      <c r="E239">
        <v>1.5491000000000001</v>
      </c>
      <c r="F239">
        <v>9.0801999999999996</v>
      </c>
      <c r="G239">
        <v>7.5311000000000003</v>
      </c>
      <c r="H239">
        <v>2.2745000000000002</v>
      </c>
      <c r="I239">
        <v>1136.1089999999999</v>
      </c>
      <c r="J239">
        <v>782</v>
      </c>
      <c r="K239">
        <v>251.68</v>
      </c>
      <c r="L239">
        <v>78.722999999999999</v>
      </c>
      <c r="M239">
        <v>76.141000000000005</v>
      </c>
    </row>
    <row r="240" spans="1:13" x14ac:dyDescent="0.25">
      <c r="A240" s="4">
        <v>42600</v>
      </c>
      <c r="B240">
        <v>4.58</v>
      </c>
      <c r="C240">
        <v>1.7778</v>
      </c>
      <c r="D240">
        <v>1.7778</v>
      </c>
      <c r="E240">
        <v>1.5356000000000001</v>
      </c>
      <c r="F240">
        <v>9.0690000000000008</v>
      </c>
      <c r="G240">
        <v>7.5335000000000001</v>
      </c>
      <c r="H240">
        <v>2.2751000000000001</v>
      </c>
      <c r="I240">
        <v>1156.3063999999999</v>
      </c>
      <c r="J240">
        <v>782</v>
      </c>
      <c r="K240">
        <v>251.68</v>
      </c>
      <c r="L240">
        <v>78.73</v>
      </c>
      <c r="M240">
        <v>76.254999999999995</v>
      </c>
    </row>
    <row r="241" spans="1:13" x14ac:dyDescent="0.25">
      <c r="A241" s="4">
        <v>42601</v>
      </c>
      <c r="B241">
        <v>4.47</v>
      </c>
      <c r="C241">
        <v>-2.4016999999999999</v>
      </c>
      <c r="D241">
        <v>-2.4016999999999999</v>
      </c>
      <c r="E241">
        <v>1.5781000000000001</v>
      </c>
      <c r="F241">
        <v>9.0805000000000007</v>
      </c>
      <c r="G241">
        <v>7.5023999999999997</v>
      </c>
      <c r="H241">
        <v>2.2772000000000001</v>
      </c>
      <c r="I241">
        <v>1128.5349000000001</v>
      </c>
      <c r="J241">
        <v>782</v>
      </c>
      <c r="K241">
        <v>251.68</v>
      </c>
      <c r="L241">
        <v>62.859000000000002</v>
      </c>
      <c r="M241">
        <v>75.527000000000001</v>
      </c>
    </row>
    <row r="242" spans="1:13" x14ac:dyDescent="0.25">
      <c r="A242" s="4">
        <v>42604</v>
      </c>
      <c r="B242">
        <v>4.3</v>
      </c>
      <c r="C242">
        <v>-3.8031000000000001</v>
      </c>
      <c r="D242">
        <v>-3.8031000000000001</v>
      </c>
      <c r="E242">
        <v>1.5424</v>
      </c>
      <c r="F242">
        <v>9.1072000000000006</v>
      </c>
      <c r="G242">
        <v>7.5648</v>
      </c>
      <c r="H242">
        <v>2.278</v>
      </c>
      <c r="I242">
        <v>1085.6152</v>
      </c>
      <c r="J242">
        <v>782</v>
      </c>
      <c r="K242">
        <v>251.68</v>
      </c>
      <c r="L242">
        <v>61.671999999999997</v>
      </c>
      <c r="M242">
        <v>74.906999999999996</v>
      </c>
    </row>
    <row r="243" spans="1:13" x14ac:dyDescent="0.25">
      <c r="A243" s="4">
        <v>42605</v>
      </c>
      <c r="B243">
        <v>4.4800000000000004</v>
      </c>
      <c r="C243">
        <v>4.1859999999999999</v>
      </c>
      <c r="D243">
        <v>4.1859999999999999</v>
      </c>
      <c r="E243">
        <v>1.5457999999999998</v>
      </c>
      <c r="F243">
        <v>9.1029</v>
      </c>
      <c r="G243">
        <v>7.5571000000000002</v>
      </c>
      <c r="H243">
        <v>2.2805</v>
      </c>
      <c r="I243">
        <v>1131.0596</v>
      </c>
      <c r="J243">
        <v>782</v>
      </c>
      <c r="K243">
        <v>251.68</v>
      </c>
      <c r="L243">
        <v>52.371000000000002</v>
      </c>
      <c r="M243">
        <v>74.474999999999994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workbookViewId="0">
      <selection sqref="A1:B243"/>
    </sheetView>
  </sheetViews>
  <sheetFormatPr defaultRowHeight="15" x14ac:dyDescent="0.25"/>
  <cols>
    <col min="1" max="1" width="13.42578125" customWidth="1"/>
  </cols>
  <sheetData>
    <row r="1" spans="1:3" x14ac:dyDescent="0.25">
      <c r="A1" t="s">
        <v>34</v>
      </c>
    </row>
    <row r="2" spans="1:3" x14ac:dyDescent="0.25">
      <c r="A2" t="s">
        <v>7</v>
      </c>
      <c r="B2" t="s">
        <v>8</v>
      </c>
      <c r="C2" t="s">
        <v>19</v>
      </c>
    </row>
    <row r="3" spans="1:3" x14ac:dyDescent="0.25">
      <c r="A3" s="4">
        <v>42257</v>
      </c>
      <c r="B3">
        <v>6.07</v>
      </c>
      <c r="C3">
        <v>0</v>
      </c>
    </row>
    <row r="4" spans="1:3" x14ac:dyDescent="0.25">
      <c r="A4" s="4">
        <v>42258</v>
      </c>
      <c r="B4">
        <v>5.6899999999999995</v>
      </c>
      <c r="C4">
        <f>(B4-B3)/B3</f>
        <v>-6.2602965403624505E-2</v>
      </c>
    </row>
    <row r="5" spans="1:3" x14ac:dyDescent="0.25">
      <c r="A5" s="4">
        <v>42261</v>
      </c>
      <c r="B5">
        <v>5.21</v>
      </c>
      <c r="C5">
        <f t="shared" ref="C5:C68" si="0">(B5-B4)/B4</f>
        <v>-8.435852372583473E-2</v>
      </c>
    </row>
    <row r="6" spans="1:3" x14ac:dyDescent="0.25">
      <c r="A6" s="4">
        <v>42262</v>
      </c>
      <c r="B6">
        <v>5.34</v>
      </c>
      <c r="C6">
        <f t="shared" si="0"/>
        <v>2.4952015355086354E-2</v>
      </c>
    </row>
    <row r="7" spans="1:3" x14ac:dyDescent="0.25">
      <c r="A7" s="4">
        <v>42263</v>
      </c>
      <c r="B7">
        <v>6.24</v>
      </c>
      <c r="C7">
        <f t="shared" si="0"/>
        <v>0.16853932584269671</v>
      </c>
    </row>
    <row r="8" spans="1:3" x14ac:dyDescent="0.25">
      <c r="A8" s="4">
        <v>42264</v>
      </c>
      <c r="B8">
        <v>6.39</v>
      </c>
      <c r="C8">
        <f t="shared" si="0"/>
        <v>2.4038461538461453E-2</v>
      </c>
    </row>
    <row r="9" spans="1:3" x14ac:dyDescent="0.25">
      <c r="A9" s="4">
        <v>42265</v>
      </c>
      <c r="B9">
        <v>5.83</v>
      </c>
      <c r="C9">
        <f t="shared" si="0"/>
        <v>-8.7636932707355189E-2</v>
      </c>
    </row>
    <row r="10" spans="1:3" x14ac:dyDescent="0.25">
      <c r="A10" s="4">
        <v>42268</v>
      </c>
      <c r="B10">
        <v>5.84</v>
      </c>
      <c r="C10">
        <f t="shared" si="0"/>
        <v>1.7152658662092258E-3</v>
      </c>
    </row>
    <row r="11" spans="1:3" x14ac:dyDescent="0.25">
      <c r="A11" s="4">
        <v>42269</v>
      </c>
      <c r="B11">
        <v>5.8</v>
      </c>
      <c r="C11">
        <f t="shared" si="0"/>
        <v>-6.8493150684931572E-3</v>
      </c>
    </row>
    <row r="12" spans="1:3" x14ac:dyDescent="0.25">
      <c r="A12" s="4">
        <v>42270</v>
      </c>
      <c r="B12">
        <v>5.46</v>
      </c>
      <c r="C12">
        <f t="shared" si="0"/>
        <v>-5.8620689655172392E-2</v>
      </c>
    </row>
    <row r="13" spans="1:3" x14ac:dyDescent="0.25">
      <c r="A13" s="4">
        <v>42271</v>
      </c>
      <c r="B13">
        <v>5.45</v>
      </c>
      <c r="C13">
        <f t="shared" si="0"/>
        <v>-1.8315018315017925E-3</v>
      </c>
    </row>
    <row r="14" spans="1:3" x14ac:dyDescent="0.25">
      <c r="A14" s="4">
        <v>42272</v>
      </c>
      <c r="B14">
        <v>5.28</v>
      </c>
      <c r="C14">
        <f t="shared" si="0"/>
        <v>-3.11926605504587E-2</v>
      </c>
    </row>
    <row r="15" spans="1:3" x14ac:dyDescent="0.25">
      <c r="A15" s="4">
        <v>42275</v>
      </c>
      <c r="B15">
        <v>4.8499999999999996</v>
      </c>
      <c r="C15">
        <f t="shared" si="0"/>
        <v>-8.1439393939394047E-2</v>
      </c>
    </row>
    <row r="16" spans="1:3" x14ac:dyDescent="0.25">
      <c r="A16" s="4">
        <v>42276</v>
      </c>
      <c r="B16">
        <v>4.8899999999999997</v>
      </c>
      <c r="C16">
        <f t="shared" si="0"/>
        <v>8.2474226804123783E-3</v>
      </c>
    </row>
    <row r="17" spans="1:3" x14ac:dyDescent="0.25">
      <c r="A17" s="4">
        <v>42277</v>
      </c>
      <c r="B17">
        <v>5.15</v>
      </c>
      <c r="C17">
        <f t="shared" si="0"/>
        <v>5.3169734151329383E-2</v>
      </c>
    </row>
    <row r="18" spans="1:3" x14ac:dyDescent="0.25">
      <c r="A18" s="4">
        <v>42278</v>
      </c>
      <c r="B18">
        <v>5.31</v>
      </c>
      <c r="C18">
        <f t="shared" si="0"/>
        <v>3.1067961165048397E-2</v>
      </c>
    </row>
    <row r="19" spans="1:3" x14ac:dyDescent="0.25">
      <c r="A19" s="4">
        <v>42279</v>
      </c>
      <c r="B19">
        <v>5.8100000000000005</v>
      </c>
      <c r="C19">
        <f t="shared" si="0"/>
        <v>9.4161958568738408E-2</v>
      </c>
    </row>
    <row r="20" spans="1:3" x14ac:dyDescent="0.25">
      <c r="A20" s="4">
        <v>42282</v>
      </c>
      <c r="B20">
        <v>6.44</v>
      </c>
      <c r="C20">
        <f t="shared" si="0"/>
        <v>0.10843373493975901</v>
      </c>
    </row>
    <row r="21" spans="1:3" x14ac:dyDescent="0.25">
      <c r="A21" s="4">
        <v>42283</v>
      </c>
      <c r="B21">
        <v>7.59</v>
      </c>
      <c r="C21">
        <f t="shared" si="0"/>
        <v>0.17857142857142846</v>
      </c>
    </row>
    <row r="22" spans="1:3" x14ac:dyDescent="0.25">
      <c r="A22" s="4">
        <v>42284</v>
      </c>
      <c r="B22">
        <v>7.49</v>
      </c>
      <c r="C22">
        <f t="shared" si="0"/>
        <v>-1.3175230566534867E-2</v>
      </c>
    </row>
    <row r="23" spans="1:3" x14ac:dyDescent="0.25">
      <c r="A23" s="4">
        <v>42285</v>
      </c>
      <c r="B23">
        <v>7.82</v>
      </c>
      <c r="C23">
        <f t="shared" si="0"/>
        <v>4.405874499332444E-2</v>
      </c>
    </row>
    <row r="24" spans="1:3" x14ac:dyDescent="0.25">
      <c r="A24" s="4">
        <v>42286</v>
      </c>
      <c r="B24">
        <v>7.52</v>
      </c>
      <c r="C24">
        <f t="shared" si="0"/>
        <v>-3.8363171355498812E-2</v>
      </c>
    </row>
    <row r="25" spans="1:3" x14ac:dyDescent="0.25">
      <c r="A25" s="4">
        <v>42289</v>
      </c>
      <c r="B25">
        <v>6.75</v>
      </c>
      <c r="C25">
        <f t="shared" si="0"/>
        <v>-0.10239361702127654</v>
      </c>
    </row>
    <row r="26" spans="1:3" x14ac:dyDescent="0.25">
      <c r="A26" s="4">
        <v>42290</v>
      </c>
      <c r="B26">
        <v>6.73</v>
      </c>
      <c r="C26">
        <f t="shared" si="0"/>
        <v>-2.9629629629628999E-3</v>
      </c>
    </row>
    <row r="27" spans="1:3" x14ac:dyDescent="0.25">
      <c r="A27" s="4">
        <v>42291</v>
      </c>
      <c r="B27">
        <v>6.55</v>
      </c>
      <c r="C27">
        <f t="shared" si="0"/>
        <v>-2.6745913818722229E-2</v>
      </c>
    </row>
    <row r="28" spans="1:3" x14ac:dyDescent="0.25">
      <c r="A28" s="4">
        <v>42292</v>
      </c>
      <c r="B28">
        <v>6.71</v>
      </c>
      <c r="C28">
        <f t="shared" si="0"/>
        <v>2.4427480916030558E-2</v>
      </c>
    </row>
    <row r="29" spans="1:3" x14ac:dyDescent="0.25">
      <c r="A29" s="4">
        <v>42293</v>
      </c>
      <c r="B29">
        <v>6.8100000000000005</v>
      </c>
      <c r="C29">
        <f t="shared" si="0"/>
        <v>1.4903129657228098E-2</v>
      </c>
    </row>
    <row r="30" spans="1:3" x14ac:dyDescent="0.25">
      <c r="A30" s="4">
        <v>42296</v>
      </c>
      <c r="B30">
        <v>6.02</v>
      </c>
      <c r="C30">
        <f t="shared" si="0"/>
        <v>-0.11600587371512494</v>
      </c>
    </row>
    <row r="31" spans="1:3" x14ac:dyDescent="0.25">
      <c r="A31" s="4">
        <v>42297</v>
      </c>
      <c r="B31">
        <v>6.03</v>
      </c>
      <c r="C31">
        <f t="shared" si="0"/>
        <v>1.6611295681064244E-3</v>
      </c>
    </row>
    <row r="32" spans="1:3" x14ac:dyDescent="0.25">
      <c r="A32" s="4">
        <v>42298</v>
      </c>
      <c r="B32">
        <v>5.85</v>
      </c>
      <c r="C32">
        <f t="shared" si="0"/>
        <v>-2.9850746268656816E-2</v>
      </c>
    </row>
    <row r="33" spans="1:3" x14ac:dyDescent="0.25">
      <c r="A33" s="4">
        <v>42299</v>
      </c>
      <c r="B33">
        <v>5.86</v>
      </c>
      <c r="C33">
        <f t="shared" si="0"/>
        <v>1.709401709401825E-3</v>
      </c>
    </row>
    <row r="34" spans="1:3" x14ac:dyDescent="0.25">
      <c r="A34" s="4">
        <v>42300</v>
      </c>
      <c r="B34">
        <v>5.79</v>
      </c>
      <c r="C34">
        <f t="shared" si="0"/>
        <v>-1.1945392491467624E-2</v>
      </c>
    </row>
    <row r="35" spans="1:3" x14ac:dyDescent="0.25">
      <c r="A35" s="4">
        <v>42303</v>
      </c>
      <c r="B35">
        <v>5.44</v>
      </c>
      <c r="C35">
        <f t="shared" si="0"/>
        <v>-6.0449050086355725E-2</v>
      </c>
    </row>
    <row r="36" spans="1:3" x14ac:dyDescent="0.25">
      <c r="A36" s="4">
        <v>42304</v>
      </c>
      <c r="B36">
        <v>5.24</v>
      </c>
      <c r="C36">
        <f t="shared" si="0"/>
        <v>-3.676470588235297E-2</v>
      </c>
    </row>
    <row r="37" spans="1:3" x14ac:dyDescent="0.25">
      <c r="A37" s="4">
        <v>42305</v>
      </c>
      <c r="B37">
        <v>5.12</v>
      </c>
      <c r="C37">
        <f t="shared" si="0"/>
        <v>-2.2900763358778647E-2</v>
      </c>
    </row>
    <row r="38" spans="1:3" x14ac:dyDescent="0.25">
      <c r="A38" s="4">
        <v>42306</v>
      </c>
      <c r="B38">
        <v>5.16</v>
      </c>
      <c r="C38">
        <f t="shared" si="0"/>
        <v>7.8125000000000069E-3</v>
      </c>
    </row>
    <row r="39" spans="1:3" x14ac:dyDescent="0.25">
      <c r="A39" s="4">
        <v>42307</v>
      </c>
      <c r="B39">
        <v>5.51</v>
      </c>
      <c r="C39">
        <f t="shared" si="0"/>
        <v>6.7829457364341011E-2</v>
      </c>
    </row>
    <row r="40" spans="1:3" x14ac:dyDescent="0.25">
      <c r="A40" s="4">
        <v>42310</v>
      </c>
      <c r="B40">
        <v>5.84</v>
      </c>
      <c r="C40">
        <f t="shared" si="0"/>
        <v>5.9891107078039942E-2</v>
      </c>
    </row>
    <row r="41" spans="1:3" x14ac:dyDescent="0.25">
      <c r="A41" s="4">
        <v>42311</v>
      </c>
      <c r="B41">
        <v>6.3</v>
      </c>
      <c r="C41">
        <f t="shared" si="0"/>
        <v>7.8767123287671229E-2</v>
      </c>
    </row>
    <row r="42" spans="1:3" x14ac:dyDescent="0.25">
      <c r="A42" s="4">
        <v>42312</v>
      </c>
      <c r="B42">
        <v>6.18</v>
      </c>
      <c r="C42">
        <f t="shared" si="0"/>
        <v>-1.9047619047619067E-2</v>
      </c>
    </row>
    <row r="43" spans="1:3" x14ac:dyDescent="0.25">
      <c r="A43" s="4">
        <v>42313</v>
      </c>
      <c r="B43">
        <v>6.16</v>
      </c>
      <c r="C43">
        <f t="shared" si="0"/>
        <v>-3.2362459546924878E-3</v>
      </c>
    </row>
    <row r="44" spans="1:3" x14ac:dyDescent="0.25">
      <c r="A44" s="4">
        <v>42314</v>
      </c>
      <c r="B44">
        <v>6.32</v>
      </c>
      <c r="C44">
        <f t="shared" si="0"/>
        <v>2.5974025974025997E-2</v>
      </c>
    </row>
    <row r="45" spans="1:3" x14ac:dyDescent="0.25">
      <c r="A45" s="4">
        <v>42317</v>
      </c>
      <c r="B45">
        <v>6.42</v>
      </c>
      <c r="C45">
        <f t="shared" si="0"/>
        <v>1.5822784810126524E-2</v>
      </c>
    </row>
    <row r="46" spans="1:3" x14ac:dyDescent="0.25">
      <c r="A46" s="4">
        <v>42318</v>
      </c>
      <c r="B46">
        <v>6.33</v>
      </c>
      <c r="C46">
        <f t="shared" si="0"/>
        <v>-1.4018691588785024E-2</v>
      </c>
    </row>
    <row r="47" spans="1:3" x14ac:dyDescent="0.25">
      <c r="A47" s="4">
        <v>42319</v>
      </c>
      <c r="B47">
        <v>5.51</v>
      </c>
      <c r="C47">
        <f t="shared" si="0"/>
        <v>-0.12954186413902058</v>
      </c>
    </row>
    <row r="48" spans="1:3" x14ac:dyDescent="0.25">
      <c r="A48" s="4">
        <v>42320</v>
      </c>
      <c r="B48">
        <v>5.38</v>
      </c>
      <c r="C48">
        <f t="shared" si="0"/>
        <v>-2.3593466424682377E-2</v>
      </c>
    </row>
    <row r="49" spans="1:3" x14ac:dyDescent="0.25">
      <c r="A49" s="4">
        <v>42321</v>
      </c>
      <c r="B49">
        <v>5.42</v>
      </c>
      <c r="C49">
        <f t="shared" si="0"/>
        <v>7.4349442379182222E-3</v>
      </c>
    </row>
    <row r="50" spans="1:3" x14ac:dyDescent="0.25">
      <c r="A50" s="4">
        <v>42324</v>
      </c>
      <c r="B50">
        <v>5.8</v>
      </c>
      <c r="C50">
        <f t="shared" si="0"/>
        <v>7.011070110701105E-2</v>
      </c>
    </row>
    <row r="51" spans="1:3" x14ac:dyDescent="0.25">
      <c r="A51" s="4">
        <v>42325</v>
      </c>
      <c r="B51">
        <v>5.98</v>
      </c>
      <c r="C51">
        <f t="shared" si="0"/>
        <v>3.1034482758620793E-2</v>
      </c>
    </row>
    <row r="52" spans="1:3" x14ac:dyDescent="0.25">
      <c r="A52" s="4">
        <v>42326</v>
      </c>
      <c r="B52">
        <v>5.86</v>
      </c>
      <c r="C52">
        <f t="shared" si="0"/>
        <v>-2.0066889632107041E-2</v>
      </c>
    </row>
    <row r="53" spans="1:3" x14ac:dyDescent="0.25">
      <c r="A53" s="4">
        <v>42327</v>
      </c>
      <c r="B53">
        <v>5.5</v>
      </c>
      <c r="C53">
        <f t="shared" si="0"/>
        <v>-6.1433447098976163E-2</v>
      </c>
    </row>
    <row r="54" spans="1:3" x14ac:dyDescent="0.25">
      <c r="A54" s="4">
        <v>42328</v>
      </c>
      <c r="B54">
        <v>5.37</v>
      </c>
      <c r="C54">
        <f t="shared" si="0"/>
        <v>-2.3636363636363619E-2</v>
      </c>
    </row>
    <row r="55" spans="1:3" x14ac:dyDescent="0.25">
      <c r="A55" s="4">
        <v>42331</v>
      </c>
      <c r="B55">
        <v>5.37</v>
      </c>
      <c r="C55">
        <f t="shared" si="0"/>
        <v>0</v>
      </c>
    </row>
    <row r="56" spans="1:3" x14ac:dyDescent="0.25">
      <c r="A56" s="4">
        <v>42332</v>
      </c>
      <c r="B56">
        <v>5.6899999999999995</v>
      </c>
      <c r="C56">
        <f t="shared" si="0"/>
        <v>5.9590316573556686E-2</v>
      </c>
    </row>
    <row r="57" spans="1:3" x14ac:dyDescent="0.25">
      <c r="A57" s="4">
        <v>42333</v>
      </c>
      <c r="B57">
        <v>5.8</v>
      </c>
      <c r="C57">
        <f t="shared" si="0"/>
        <v>1.9332161687170533E-2</v>
      </c>
    </row>
    <row r="58" spans="1:3" x14ac:dyDescent="0.25">
      <c r="A58" s="4">
        <v>42335</v>
      </c>
      <c r="B58">
        <v>5.5</v>
      </c>
      <c r="C58">
        <f t="shared" si="0"/>
        <v>-5.1724137931034454E-2</v>
      </c>
    </row>
    <row r="59" spans="1:3" x14ac:dyDescent="0.25">
      <c r="A59" s="4">
        <v>42338</v>
      </c>
      <c r="B59">
        <v>5.66</v>
      </c>
      <c r="C59">
        <f t="shared" si="0"/>
        <v>2.9090909090909115E-2</v>
      </c>
    </row>
    <row r="60" spans="1:3" x14ac:dyDescent="0.25">
      <c r="A60" s="4">
        <v>42339</v>
      </c>
      <c r="B60">
        <v>5.65</v>
      </c>
      <c r="C60">
        <f t="shared" si="0"/>
        <v>-1.766784452296782E-3</v>
      </c>
    </row>
    <row r="61" spans="1:3" x14ac:dyDescent="0.25">
      <c r="A61" s="4">
        <v>42340</v>
      </c>
      <c r="B61">
        <v>5.12</v>
      </c>
      <c r="C61">
        <f t="shared" si="0"/>
        <v>-9.3805309734513315E-2</v>
      </c>
    </row>
    <row r="62" spans="1:3" x14ac:dyDescent="0.25">
      <c r="A62" s="4">
        <v>42341</v>
      </c>
      <c r="B62">
        <v>5.04</v>
      </c>
      <c r="C62">
        <f t="shared" si="0"/>
        <v>-1.5625000000000014E-2</v>
      </c>
    </row>
    <row r="63" spans="1:3" x14ac:dyDescent="0.25">
      <c r="A63" s="4">
        <v>42342</v>
      </c>
      <c r="B63">
        <v>4.41</v>
      </c>
      <c r="C63">
        <f t="shared" si="0"/>
        <v>-0.12499999999999997</v>
      </c>
    </row>
    <row r="64" spans="1:3" x14ac:dyDescent="0.25">
      <c r="A64" s="4">
        <v>42345</v>
      </c>
      <c r="B64">
        <v>3.99</v>
      </c>
      <c r="C64">
        <f t="shared" si="0"/>
        <v>-9.5238095238095219E-2</v>
      </c>
    </row>
    <row r="65" spans="1:3" x14ac:dyDescent="0.25">
      <c r="A65" s="4">
        <v>42346</v>
      </c>
      <c r="B65">
        <v>3.95</v>
      </c>
      <c r="C65">
        <f t="shared" si="0"/>
        <v>-1.0025062656641612E-2</v>
      </c>
    </row>
    <row r="66" spans="1:3" x14ac:dyDescent="0.25">
      <c r="A66" s="4">
        <v>42347</v>
      </c>
      <c r="B66">
        <v>3.82</v>
      </c>
      <c r="C66">
        <f t="shared" si="0"/>
        <v>-3.2911392405063376E-2</v>
      </c>
    </row>
    <row r="67" spans="1:3" x14ac:dyDescent="0.25">
      <c r="A67" s="4">
        <v>42348</v>
      </c>
      <c r="B67">
        <v>3.91</v>
      </c>
      <c r="C67">
        <f t="shared" si="0"/>
        <v>2.356020942408385E-2</v>
      </c>
    </row>
    <row r="68" spans="1:3" x14ac:dyDescent="0.25">
      <c r="A68" s="4">
        <v>42349</v>
      </c>
      <c r="B68">
        <v>3.8</v>
      </c>
      <c r="C68">
        <f t="shared" si="0"/>
        <v>-2.8132992327365811E-2</v>
      </c>
    </row>
    <row r="69" spans="1:3" x14ac:dyDescent="0.25">
      <c r="A69" s="4">
        <v>42352</v>
      </c>
      <c r="B69">
        <v>3.74</v>
      </c>
      <c r="C69">
        <f t="shared" ref="C69:C132" si="1">(B69-B68)/B68</f>
        <v>-1.5789473684210423E-2</v>
      </c>
    </row>
    <row r="70" spans="1:3" x14ac:dyDescent="0.25">
      <c r="A70" s="4">
        <v>42353</v>
      </c>
      <c r="B70">
        <v>3.96</v>
      </c>
      <c r="C70">
        <f t="shared" si="1"/>
        <v>5.8823529411764636E-2</v>
      </c>
    </row>
    <row r="71" spans="1:3" x14ac:dyDescent="0.25">
      <c r="A71" s="4">
        <v>42354</v>
      </c>
      <c r="B71">
        <v>3.77</v>
      </c>
      <c r="C71">
        <f t="shared" si="1"/>
        <v>-4.797979797979797E-2</v>
      </c>
    </row>
    <row r="72" spans="1:3" x14ac:dyDescent="0.25">
      <c r="A72" s="4">
        <v>42355</v>
      </c>
      <c r="B72">
        <v>3.48</v>
      </c>
      <c r="C72">
        <f t="shared" si="1"/>
        <v>-7.6923076923076927E-2</v>
      </c>
    </row>
    <row r="73" spans="1:3" x14ac:dyDescent="0.25">
      <c r="A73" s="4">
        <v>42356</v>
      </c>
      <c r="B73">
        <v>3.5</v>
      </c>
      <c r="C73">
        <f t="shared" si="1"/>
        <v>5.7471264367816143E-3</v>
      </c>
    </row>
    <row r="74" spans="1:3" x14ac:dyDescent="0.25">
      <c r="A74" s="4">
        <v>42359</v>
      </c>
      <c r="B74">
        <v>3.5</v>
      </c>
      <c r="C74">
        <f t="shared" si="1"/>
        <v>0</v>
      </c>
    </row>
    <row r="75" spans="1:3" x14ac:dyDescent="0.25">
      <c r="A75" s="4">
        <v>42360</v>
      </c>
      <c r="B75">
        <v>3.85</v>
      </c>
      <c r="C75">
        <f t="shared" si="1"/>
        <v>0.10000000000000002</v>
      </c>
    </row>
    <row r="76" spans="1:3" x14ac:dyDescent="0.25">
      <c r="A76" s="4">
        <v>42361</v>
      </c>
      <c r="B76">
        <v>4.8100000000000005</v>
      </c>
      <c r="C76">
        <f t="shared" si="1"/>
        <v>0.24935064935064946</v>
      </c>
    </row>
    <row r="77" spans="1:3" x14ac:dyDescent="0.25">
      <c r="A77" s="4">
        <v>42362</v>
      </c>
      <c r="B77">
        <v>4.74</v>
      </c>
      <c r="C77">
        <f t="shared" si="1"/>
        <v>-1.4553014553014611E-2</v>
      </c>
    </row>
    <row r="78" spans="1:3" x14ac:dyDescent="0.25">
      <c r="A78" s="4">
        <v>42366</v>
      </c>
      <c r="B78">
        <v>4.5999999999999996</v>
      </c>
      <c r="C78">
        <f t="shared" si="1"/>
        <v>-2.9535864978903072E-2</v>
      </c>
    </row>
    <row r="79" spans="1:3" x14ac:dyDescent="0.25">
      <c r="A79" s="4">
        <v>42367</v>
      </c>
      <c r="B79">
        <v>4.43</v>
      </c>
      <c r="C79">
        <f t="shared" si="1"/>
        <v>-3.6956521739130423E-2</v>
      </c>
    </row>
    <row r="80" spans="1:3" x14ac:dyDescent="0.25">
      <c r="A80" s="4">
        <v>42368</v>
      </c>
      <c r="B80">
        <v>4.1100000000000003</v>
      </c>
      <c r="C80">
        <f t="shared" si="1"/>
        <v>-7.2234762979683842E-2</v>
      </c>
    </row>
    <row r="81" spans="1:3" x14ac:dyDescent="0.25">
      <c r="A81" s="4">
        <v>42369</v>
      </c>
      <c r="B81">
        <v>4.38</v>
      </c>
      <c r="C81">
        <f t="shared" si="1"/>
        <v>6.5693430656934199E-2</v>
      </c>
    </row>
    <row r="82" spans="1:3" x14ac:dyDescent="0.25">
      <c r="A82" s="4">
        <v>42373</v>
      </c>
      <c r="B82">
        <v>4.78</v>
      </c>
      <c r="C82">
        <f t="shared" si="1"/>
        <v>9.1324200913242087E-2</v>
      </c>
    </row>
    <row r="83" spans="1:3" x14ac:dyDescent="0.25">
      <c r="A83" s="4">
        <v>42374</v>
      </c>
      <c r="B83">
        <v>4.59</v>
      </c>
      <c r="C83">
        <f t="shared" si="1"/>
        <v>-3.974895397489548E-2</v>
      </c>
    </row>
    <row r="84" spans="1:3" x14ac:dyDescent="0.25">
      <c r="A84" s="4">
        <v>42375</v>
      </c>
      <c r="B84">
        <v>4.04</v>
      </c>
      <c r="C84">
        <f t="shared" si="1"/>
        <v>-0.11982570806100214</v>
      </c>
    </row>
    <row r="85" spans="1:3" x14ac:dyDescent="0.25">
      <c r="A85" s="4">
        <v>42376</v>
      </c>
      <c r="B85">
        <v>3.76</v>
      </c>
      <c r="C85">
        <f t="shared" si="1"/>
        <v>-6.9306930693069368E-2</v>
      </c>
    </row>
    <row r="86" spans="1:3" x14ac:dyDescent="0.25">
      <c r="A86" s="4">
        <v>42377</v>
      </c>
      <c r="B86">
        <v>3.67</v>
      </c>
      <c r="C86">
        <f t="shared" si="1"/>
        <v>-2.3936170212765923E-2</v>
      </c>
    </row>
    <row r="87" spans="1:3" x14ac:dyDescent="0.25">
      <c r="A87" s="4">
        <v>42380</v>
      </c>
      <c r="B87">
        <v>3.22</v>
      </c>
      <c r="C87">
        <f t="shared" si="1"/>
        <v>-0.12261580381471382</v>
      </c>
    </row>
    <row r="88" spans="1:3" x14ac:dyDescent="0.25">
      <c r="A88" s="4">
        <v>42381</v>
      </c>
      <c r="B88">
        <v>2.91</v>
      </c>
      <c r="C88">
        <f t="shared" si="1"/>
        <v>-9.6273291925465854E-2</v>
      </c>
    </row>
    <row r="89" spans="1:3" x14ac:dyDescent="0.25">
      <c r="A89" s="4">
        <v>42382</v>
      </c>
      <c r="B89">
        <v>2.6</v>
      </c>
      <c r="C89">
        <f t="shared" si="1"/>
        <v>-0.10652920962199314</v>
      </c>
    </row>
    <row r="90" spans="1:3" x14ac:dyDescent="0.25">
      <c r="A90" s="4">
        <v>42383</v>
      </c>
      <c r="B90">
        <v>2.76</v>
      </c>
      <c r="C90">
        <f t="shared" si="1"/>
        <v>6.1538461538461417E-2</v>
      </c>
    </row>
    <row r="91" spans="1:3" x14ac:dyDescent="0.25">
      <c r="A91" s="4">
        <v>42384</v>
      </c>
      <c r="B91">
        <v>2.81</v>
      </c>
      <c r="C91">
        <f t="shared" si="1"/>
        <v>1.8115942028985605E-2</v>
      </c>
    </row>
    <row r="92" spans="1:3" x14ac:dyDescent="0.25">
      <c r="A92" s="4">
        <v>42388</v>
      </c>
      <c r="B92">
        <v>2.41</v>
      </c>
      <c r="C92">
        <f t="shared" si="1"/>
        <v>-0.14234875444839853</v>
      </c>
    </row>
    <row r="93" spans="1:3" x14ac:dyDescent="0.25">
      <c r="A93" s="4">
        <v>42389</v>
      </c>
      <c r="B93">
        <v>2.46</v>
      </c>
      <c r="C93">
        <f t="shared" si="1"/>
        <v>2.0746887966804906E-2</v>
      </c>
    </row>
    <row r="94" spans="1:3" x14ac:dyDescent="0.25">
      <c r="A94" s="4">
        <v>42390</v>
      </c>
      <c r="B94">
        <v>2.79</v>
      </c>
      <c r="C94">
        <f t="shared" si="1"/>
        <v>0.13414634146341467</v>
      </c>
    </row>
    <row r="95" spans="1:3" x14ac:dyDescent="0.25">
      <c r="A95" s="4">
        <v>42391</v>
      </c>
      <c r="B95">
        <v>3.06</v>
      </c>
      <c r="C95">
        <f t="shared" si="1"/>
        <v>9.6774193548387108E-2</v>
      </c>
    </row>
    <row r="96" spans="1:3" x14ac:dyDescent="0.25">
      <c r="A96" s="4">
        <v>42394</v>
      </c>
      <c r="B96">
        <v>2.87</v>
      </c>
      <c r="C96">
        <f t="shared" si="1"/>
        <v>-6.2091503267973837E-2</v>
      </c>
    </row>
    <row r="97" spans="1:3" x14ac:dyDescent="0.25">
      <c r="A97" s="4">
        <v>42395</v>
      </c>
      <c r="B97">
        <v>3.24</v>
      </c>
      <c r="C97">
        <f t="shared" si="1"/>
        <v>0.12891986062717772</v>
      </c>
    </row>
    <row r="98" spans="1:3" x14ac:dyDescent="0.25">
      <c r="A98" s="4">
        <v>42396</v>
      </c>
      <c r="B98">
        <v>3.38</v>
      </c>
      <c r="C98">
        <f t="shared" si="1"/>
        <v>4.3209876543209777E-2</v>
      </c>
    </row>
    <row r="99" spans="1:3" x14ac:dyDescent="0.25">
      <c r="A99" s="4">
        <v>42397</v>
      </c>
      <c r="B99">
        <v>3.54</v>
      </c>
      <c r="C99">
        <f t="shared" si="1"/>
        <v>4.7337278106508916E-2</v>
      </c>
    </row>
    <row r="100" spans="1:3" x14ac:dyDescent="0.25">
      <c r="A100" s="4">
        <v>42398</v>
      </c>
      <c r="B100">
        <v>3.74</v>
      </c>
      <c r="C100">
        <f t="shared" si="1"/>
        <v>5.6497175141242986E-2</v>
      </c>
    </row>
    <row r="101" spans="1:3" x14ac:dyDescent="0.25">
      <c r="A101" s="4">
        <v>42401</v>
      </c>
      <c r="B101">
        <v>3.6</v>
      </c>
      <c r="C101">
        <f t="shared" si="1"/>
        <v>-3.7433155080213935E-2</v>
      </c>
    </row>
    <row r="102" spans="1:3" x14ac:dyDescent="0.25">
      <c r="A102" s="4">
        <v>42402</v>
      </c>
      <c r="B102">
        <v>3.54</v>
      </c>
      <c r="C102">
        <f t="shared" si="1"/>
        <v>-1.666666666666668E-2</v>
      </c>
    </row>
    <row r="103" spans="1:3" x14ac:dyDescent="0.25">
      <c r="A103" s="4">
        <v>42403</v>
      </c>
      <c r="B103">
        <v>3.7</v>
      </c>
      <c r="C103">
        <f t="shared" si="1"/>
        <v>4.5197740112994392E-2</v>
      </c>
    </row>
    <row r="104" spans="1:3" x14ac:dyDescent="0.25">
      <c r="A104" s="4">
        <v>42404</v>
      </c>
      <c r="B104">
        <v>3.59</v>
      </c>
      <c r="C104">
        <f t="shared" si="1"/>
        <v>-2.9729729729729815E-2</v>
      </c>
    </row>
    <row r="105" spans="1:3" x14ac:dyDescent="0.25">
      <c r="A105" s="4">
        <v>42405</v>
      </c>
      <c r="B105">
        <v>3.43</v>
      </c>
      <c r="C105">
        <f t="shared" si="1"/>
        <v>-4.4568245125348106E-2</v>
      </c>
    </row>
    <row r="106" spans="1:3" x14ac:dyDescent="0.25">
      <c r="A106" s="4">
        <v>42408</v>
      </c>
      <c r="B106">
        <v>3.06</v>
      </c>
      <c r="C106">
        <f t="shared" si="1"/>
        <v>-0.10787172011661811</v>
      </c>
    </row>
    <row r="107" spans="1:3" x14ac:dyDescent="0.25">
      <c r="A107" s="4">
        <v>42409</v>
      </c>
      <c r="B107">
        <v>2.83</v>
      </c>
      <c r="C107">
        <f t="shared" si="1"/>
        <v>-7.5163398692810454E-2</v>
      </c>
    </row>
    <row r="108" spans="1:3" x14ac:dyDescent="0.25">
      <c r="A108" s="4">
        <v>42410</v>
      </c>
      <c r="B108">
        <v>2.93</v>
      </c>
      <c r="C108">
        <f t="shared" si="1"/>
        <v>3.5335689045936425E-2</v>
      </c>
    </row>
    <row r="109" spans="1:3" x14ac:dyDescent="0.25">
      <c r="A109" s="4">
        <v>42411</v>
      </c>
      <c r="B109">
        <v>2.56</v>
      </c>
      <c r="C109">
        <f t="shared" si="1"/>
        <v>-0.12627986348122869</v>
      </c>
    </row>
    <row r="110" spans="1:3" x14ac:dyDescent="0.25">
      <c r="A110" s="4">
        <v>42412</v>
      </c>
      <c r="B110">
        <v>2.36</v>
      </c>
      <c r="C110">
        <f t="shared" si="1"/>
        <v>-7.8125000000000069E-2</v>
      </c>
    </row>
    <row r="111" spans="1:3" x14ac:dyDescent="0.25">
      <c r="A111" s="4">
        <v>42416</v>
      </c>
      <c r="B111">
        <v>2.5</v>
      </c>
      <c r="C111">
        <f t="shared" si="1"/>
        <v>5.9322033898305142E-2</v>
      </c>
    </row>
    <row r="112" spans="1:3" x14ac:dyDescent="0.25">
      <c r="A112" s="4">
        <v>42417</v>
      </c>
      <c r="B112">
        <v>2.73</v>
      </c>
      <c r="C112">
        <f t="shared" si="1"/>
        <v>9.1999999999999998E-2</v>
      </c>
    </row>
    <row r="113" spans="1:3" x14ac:dyDescent="0.25">
      <c r="A113" s="4">
        <v>42418</v>
      </c>
      <c r="B113">
        <v>2.71</v>
      </c>
      <c r="C113">
        <f t="shared" si="1"/>
        <v>-7.3260073260073329E-3</v>
      </c>
    </row>
    <row r="114" spans="1:3" x14ac:dyDescent="0.25">
      <c r="A114" s="4">
        <v>42419</v>
      </c>
      <c r="B114">
        <v>1.92</v>
      </c>
      <c r="C114">
        <f t="shared" si="1"/>
        <v>-0.29151291512915128</v>
      </c>
    </row>
    <row r="115" spans="1:3" x14ac:dyDescent="0.25">
      <c r="A115" s="4">
        <v>42422</v>
      </c>
      <c r="B115">
        <v>2.04</v>
      </c>
      <c r="C115">
        <f t="shared" si="1"/>
        <v>6.2500000000000056E-2</v>
      </c>
    </row>
    <row r="116" spans="1:3" x14ac:dyDescent="0.25">
      <c r="A116" s="4">
        <v>42423</v>
      </c>
      <c r="B116">
        <v>1.79</v>
      </c>
      <c r="C116">
        <f t="shared" si="1"/>
        <v>-0.12254901960784313</v>
      </c>
    </row>
    <row r="117" spans="1:3" x14ac:dyDescent="0.25">
      <c r="A117" s="4">
        <v>42424</v>
      </c>
      <c r="B117">
        <v>1.73</v>
      </c>
      <c r="C117">
        <f t="shared" si="1"/>
        <v>-3.3519553072625725E-2</v>
      </c>
    </row>
    <row r="118" spans="1:3" x14ac:dyDescent="0.25">
      <c r="A118" s="4">
        <v>42425</v>
      </c>
      <c r="B118">
        <v>1.65</v>
      </c>
      <c r="C118">
        <f t="shared" si="1"/>
        <v>-4.6242774566474028E-2</v>
      </c>
    </row>
    <row r="119" spans="1:3" x14ac:dyDescent="0.25">
      <c r="A119" s="4">
        <v>42426</v>
      </c>
      <c r="B119">
        <v>1.72</v>
      </c>
      <c r="C119">
        <f t="shared" si="1"/>
        <v>4.2424242424242462E-2</v>
      </c>
    </row>
    <row r="120" spans="1:3" x14ac:dyDescent="0.25">
      <c r="A120" s="4">
        <v>42429</v>
      </c>
      <c r="B120">
        <v>1.72</v>
      </c>
      <c r="C120">
        <f t="shared" si="1"/>
        <v>0</v>
      </c>
    </row>
    <row r="121" spans="1:3" x14ac:dyDescent="0.25">
      <c r="A121" s="4">
        <v>42430</v>
      </c>
      <c r="B121">
        <v>1.96</v>
      </c>
      <c r="C121">
        <f t="shared" si="1"/>
        <v>0.13953488372093023</v>
      </c>
    </row>
    <row r="122" spans="1:3" x14ac:dyDescent="0.25">
      <c r="A122" s="4">
        <v>42431</v>
      </c>
      <c r="B122">
        <v>2.31</v>
      </c>
      <c r="C122">
        <f t="shared" si="1"/>
        <v>0.17857142857142863</v>
      </c>
    </row>
    <row r="123" spans="1:3" x14ac:dyDescent="0.25">
      <c r="A123" s="4">
        <v>42432</v>
      </c>
      <c r="B123">
        <v>2.96</v>
      </c>
      <c r="C123">
        <f t="shared" si="1"/>
        <v>0.28138528138528135</v>
      </c>
    </row>
    <row r="124" spans="1:3" x14ac:dyDescent="0.25">
      <c r="A124" s="4">
        <v>42433</v>
      </c>
      <c r="B124">
        <v>3.93</v>
      </c>
      <c r="C124">
        <f t="shared" si="1"/>
        <v>0.3277027027027028</v>
      </c>
    </row>
    <row r="125" spans="1:3" x14ac:dyDescent="0.25">
      <c r="A125" s="4">
        <v>42436</v>
      </c>
      <c r="B125">
        <v>6.84</v>
      </c>
      <c r="C125">
        <f t="shared" si="1"/>
        <v>0.74045801526717547</v>
      </c>
    </row>
    <row r="126" spans="1:3" x14ac:dyDescent="0.25">
      <c r="A126" s="4">
        <v>42437</v>
      </c>
      <c r="B126">
        <v>5.42</v>
      </c>
      <c r="C126">
        <f t="shared" si="1"/>
        <v>-0.20760233918128654</v>
      </c>
    </row>
    <row r="127" spans="1:3" x14ac:dyDescent="0.25">
      <c r="A127" s="4">
        <v>42438</v>
      </c>
      <c r="B127">
        <v>5.3</v>
      </c>
      <c r="C127">
        <f t="shared" si="1"/>
        <v>-2.2140221402214041E-2</v>
      </c>
    </row>
    <row r="128" spans="1:3" x14ac:dyDescent="0.25">
      <c r="A128" s="4">
        <v>42439</v>
      </c>
      <c r="B128">
        <v>5.29</v>
      </c>
      <c r="C128">
        <f t="shared" si="1"/>
        <v>-1.8867924528301486E-3</v>
      </c>
    </row>
    <row r="129" spans="1:3" x14ac:dyDescent="0.25">
      <c r="A129" s="4">
        <v>42440</v>
      </c>
      <c r="B129">
        <v>5.14</v>
      </c>
      <c r="C129">
        <f t="shared" si="1"/>
        <v>-2.8355387523629556E-2</v>
      </c>
    </row>
    <row r="130" spans="1:3" x14ac:dyDescent="0.25">
      <c r="A130" s="4">
        <v>42443</v>
      </c>
      <c r="B130">
        <v>4.8899999999999997</v>
      </c>
      <c r="C130">
        <f t="shared" si="1"/>
        <v>-4.8638132295719845E-2</v>
      </c>
    </row>
    <row r="131" spans="1:3" x14ac:dyDescent="0.25">
      <c r="A131" s="4">
        <v>42444</v>
      </c>
      <c r="B131">
        <v>5.26</v>
      </c>
      <c r="C131">
        <f t="shared" si="1"/>
        <v>7.5664621676891641E-2</v>
      </c>
    </row>
    <row r="132" spans="1:3" x14ac:dyDescent="0.25">
      <c r="A132" s="4">
        <v>42445</v>
      </c>
      <c r="B132">
        <v>6.13</v>
      </c>
      <c r="C132">
        <f t="shared" si="1"/>
        <v>0.16539923954372626</v>
      </c>
    </row>
    <row r="133" spans="1:3" x14ac:dyDescent="0.25">
      <c r="A133" s="4">
        <v>42446</v>
      </c>
      <c r="B133">
        <v>6.31</v>
      </c>
      <c r="C133">
        <f t="shared" ref="C133:C196" si="2">(B133-B132)/B132</f>
        <v>2.9363784665579075E-2</v>
      </c>
    </row>
    <row r="134" spans="1:3" x14ac:dyDescent="0.25">
      <c r="A134" s="4">
        <v>42447</v>
      </c>
      <c r="B134">
        <v>5.9399999999999995</v>
      </c>
      <c r="C134">
        <f t="shared" si="2"/>
        <v>-5.8637083993660875E-2</v>
      </c>
    </row>
    <row r="135" spans="1:3" x14ac:dyDescent="0.25">
      <c r="A135" s="4">
        <v>42450</v>
      </c>
      <c r="B135">
        <v>5.43</v>
      </c>
      <c r="C135">
        <f t="shared" si="2"/>
        <v>-8.5858585858585829E-2</v>
      </c>
    </row>
    <row r="136" spans="1:3" x14ac:dyDescent="0.25">
      <c r="A136" s="4">
        <v>42451</v>
      </c>
      <c r="B136">
        <v>5.68</v>
      </c>
      <c r="C136">
        <f t="shared" si="2"/>
        <v>4.6040515653775323E-2</v>
      </c>
    </row>
    <row r="137" spans="1:3" x14ac:dyDescent="0.25">
      <c r="A137" s="4">
        <v>42452</v>
      </c>
      <c r="B137">
        <v>5.23</v>
      </c>
      <c r="C137">
        <f t="shared" si="2"/>
        <v>-7.9225352112675937E-2</v>
      </c>
    </row>
    <row r="138" spans="1:3" x14ac:dyDescent="0.25">
      <c r="A138" s="4">
        <v>42453</v>
      </c>
      <c r="B138">
        <v>5.43</v>
      </c>
      <c r="C138">
        <f t="shared" si="2"/>
        <v>3.824091778202663E-2</v>
      </c>
    </row>
    <row r="139" spans="1:3" x14ac:dyDescent="0.25">
      <c r="A139" s="4">
        <v>42457</v>
      </c>
      <c r="B139">
        <v>5.1100000000000003</v>
      </c>
      <c r="C139">
        <f t="shared" si="2"/>
        <v>-5.8931860036832304E-2</v>
      </c>
    </row>
    <row r="140" spans="1:3" x14ac:dyDescent="0.25">
      <c r="A140" s="4">
        <v>42458</v>
      </c>
      <c r="B140">
        <v>5.14</v>
      </c>
      <c r="C140">
        <f t="shared" si="2"/>
        <v>5.8708414872797182E-3</v>
      </c>
    </row>
    <row r="141" spans="1:3" x14ac:dyDescent="0.25">
      <c r="A141" s="4">
        <v>42459</v>
      </c>
      <c r="B141">
        <v>4.7</v>
      </c>
      <c r="C141">
        <f t="shared" si="2"/>
        <v>-8.560311284046683E-2</v>
      </c>
    </row>
    <row r="142" spans="1:3" x14ac:dyDescent="0.25">
      <c r="A142" s="4">
        <v>42460</v>
      </c>
      <c r="B142">
        <v>4.5199999999999996</v>
      </c>
      <c r="C142">
        <f t="shared" si="2"/>
        <v>-3.8297872340425657E-2</v>
      </c>
    </row>
    <row r="143" spans="1:3" x14ac:dyDescent="0.25">
      <c r="A143" s="4">
        <v>42461</v>
      </c>
      <c r="B143">
        <v>4.03</v>
      </c>
      <c r="C143">
        <f t="shared" si="2"/>
        <v>-0.10840707964601756</v>
      </c>
    </row>
    <row r="144" spans="1:3" x14ac:dyDescent="0.25">
      <c r="A144" s="4">
        <v>42464</v>
      </c>
      <c r="B144">
        <v>3.9699999999999998</v>
      </c>
      <c r="C144">
        <f t="shared" si="2"/>
        <v>-1.4888337468982753E-2</v>
      </c>
    </row>
    <row r="145" spans="1:3" x14ac:dyDescent="0.25">
      <c r="A145" s="4">
        <v>42465</v>
      </c>
      <c r="B145">
        <v>3.98</v>
      </c>
      <c r="C145">
        <f t="shared" si="2"/>
        <v>2.5188916876574892E-3</v>
      </c>
    </row>
    <row r="146" spans="1:3" x14ac:dyDescent="0.25">
      <c r="A146" s="4">
        <v>42466</v>
      </c>
      <c r="B146">
        <v>4.12</v>
      </c>
      <c r="C146">
        <f t="shared" si="2"/>
        <v>3.5175879396984959E-2</v>
      </c>
    </row>
    <row r="147" spans="1:3" x14ac:dyDescent="0.25">
      <c r="A147" s="4">
        <v>42467</v>
      </c>
      <c r="B147">
        <v>3.74</v>
      </c>
      <c r="C147">
        <f t="shared" si="2"/>
        <v>-9.2233009708737837E-2</v>
      </c>
    </row>
    <row r="148" spans="1:3" x14ac:dyDescent="0.25">
      <c r="A148" s="4">
        <v>42468</v>
      </c>
      <c r="B148">
        <v>3.93</v>
      </c>
      <c r="C148">
        <f t="shared" si="2"/>
        <v>5.0802139037433136E-2</v>
      </c>
    </row>
    <row r="149" spans="1:3" x14ac:dyDescent="0.25">
      <c r="A149" s="4">
        <v>42471</v>
      </c>
      <c r="B149">
        <v>4.07</v>
      </c>
      <c r="C149">
        <f t="shared" si="2"/>
        <v>3.5623409669211223E-2</v>
      </c>
    </row>
    <row r="150" spans="1:3" x14ac:dyDescent="0.25">
      <c r="A150" s="4">
        <v>42472</v>
      </c>
      <c r="B150">
        <v>4.8499999999999996</v>
      </c>
      <c r="C150">
        <f t="shared" si="2"/>
        <v>0.19164619164619148</v>
      </c>
    </row>
    <row r="151" spans="1:3" x14ac:dyDescent="0.25">
      <c r="A151" s="4">
        <v>42473</v>
      </c>
      <c r="B151">
        <v>4.46</v>
      </c>
      <c r="C151">
        <f t="shared" si="2"/>
        <v>-8.0412371134020555E-2</v>
      </c>
    </row>
    <row r="152" spans="1:3" x14ac:dyDescent="0.25">
      <c r="A152" s="4">
        <v>42474</v>
      </c>
      <c r="B152">
        <v>4.4000000000000004</v>
      </c>
      <c r="C152">
        <f t="shared" si="2"/>
        <v>-1.345291479820619E-2</v>
      </c>
    </row>
    <row r="153" spans="1:3" x14ac:dyDescent="0.25">
      <c r="A153" s="4">
        <v>42475</v>
      </c>
      <c r="B153">
        <v>4.32</v>
      </c>
      <c r="C153">
        <f t="shared" si="2"/>
        <v>-1.8181818181818195E-2</v>
      </c>
    </row>
    <row r="154" spans="1:3" x14ac:dyDescent="0.25">
      <c r="A154" s="4">
        <v>42478</v>
      </c>
      <c r="B154">
        <v>4.29</v>
      </c>
      <c r="C154">
        <f t="shared" si="2"/>
        <v>-6.9444444444445013E-3</v>
      </c>
    </row>
    <row r="155" spans="1:3" x14ac:dyDescent="0.25">
      <c r="A155" s="4">
        <v>42479</v>
      </c>
      <c r="B155">
        <v>4.8100000000000005</v>
      </c>
      <c r="C155">
        <f t="shared" si="2"/>
        <v>0.12121212121212131</v>
      </c>
    </row>
    <row r="156" spans="1:3" x14ac:dyDescent="0.25">
      <c r="A156" s="4">
        <v>42480</v>
      </c>
      <c r="B156">
        <v>4.8100000000000005</v>
      </c>
      <c r="C156">
        <f t="shared" si="2"/>
        <v>0</v>
      </c>
    </row>
    <row r="157" spans="1:3" x14ac:dyDescent="0.25">
      <c r="A157" s="4">
        <v>42481</v>
      </c>
      <c r="B157">
        <v>4.43</v>
      </c>
      <c r="C157">
        <f t="shared" si="2"/>
        <v>-7.9002079002079159E-2</v>
      </c>
    </row>
    <row r="158" spans="1:3" x14ac:dyDescent="0.25">
      <c r="A158" s="4">
        <v>42482</v>
      </c>
      <c r="B158">
        <v>4.6399999999999997</v>
      </c>
      <c r="C158">
        <f t="shared" si="2"/>
        <v>4.7404063205417603E-2</v>
      </c>
    </row>
    <row r="159" spans="1:3" x14ac:dyDescent="0.25">
      <c r="A159" s="4">
        <v>42485</v>
      </c>
      <c r="B159">
        <v>4.5199999999999996</v>
      </c>
      <c r="C159">
        <f t="shared" si="2"/>
        <v>-2.5862068965517265E-2</v>
      </c>
    </row>
    <row r="160" spans="1:3" x14ac:dyDescent="0.25">
      <c r="A160" s="4">
        <v>42486</v>
      </c>
      <c r="B160">
        <v>4.72</v>
      </c>
      <c r="C160">
        <f t="shared" si="2"/>
        <v>4.424778761061951E-2</v>
      </c>
    </row>
    <row r="161" spans="1:3" x14ac:dyDescent="0.25">
      <c r="A161" s="4">
        <v>42487</v>
      </c>
      <c r="B161">
        <v>5.25</v>
      </c>
      <c r="C161">
        <f t="shared" si="2"/>
        <v>0.1122881355932204</v>
      </c>
    </row>
    <row r="162" spans="1:3" x14ac:dyDescent="0.25">
      <c r="A162" s="4">
        <v>42488</v>
      </c>
      <c r="B162">
        <v>4.8600000000000003</v>
      </c>
      <c r="C162">
        <f t="shared" si="2"/>
        <v>-7.4285714285714219E-2</v>
      </c>
    </row>
    <row r="163" spans="1:3" x14ac:dyDescent="0.25">
      <c r="A163" s="4">
        <v>42489</v>
      </c>
      <c r="B163">
        <v>4.91</v>
      </c>
      <c r="C163">
        <f t="shared" si="2"/>
        <v>1.0288065843621363E-2</v>
      </c>
    </row>
    <row r="164" spans="1:3" x14ac:dyDescent="0.25">
      <c r="A164" s="4">
        <v>42492</v>
      </c>
      <c r="B164">
        <v>4.74</v>
      </c>
      <c r="C164">
        <f t="shared" si="2"/>
        <v>-3.4623217922606912E-2</v>
      </c>
    </row>
    <row r="165" spans="1:3" x14ac:dyDescent="0.25">
      <c r="A165" s="4">
        <v>42493</v>
      </c>
      <c r="B165">
        <v>4.41</v>
      </c>
      <c r="C165">
        <f t="shared" si="2"/>
        <v>-6.9620253164556972E-2</v>
      </c>
    </row>
    <row r="166" spans="1:3" x14ac:dyDescent="0.25">
      <c r="A166" s="4">
        <v>42494</v>
      </c>
      <c r="B166">
        <v>4.42</v>
      </c>
      <c r="C166">
        <f t="shared" si="2"/>
        <v>2.2675736961450762E-3</v>
      </c>
    </row>
    <row r="167" spans="1:3" x14ac:dyDescent="0.25">
      <c r="A167" s="4">
        <v>42495</v>
      </c>
      <c r="B167">
        <v>5.85</v>
      </c>
      <c r="C167">
        <f t="shared" si="2"/>
        <v>0.32352941176470584</v>
      </c>
    </row>
    <row r="168" spans="1:3" x14ac:dyDescent="0.25">
      <c r="A168" s="4">
        <v>42496</v>
      </c>
      <c r="B168">
        <v>6.03</v>
      </c>
      <c r="C168">
        <f t="shared" si="2"/>
        <v>3.0769230769230875E-2</v>
      </c>
    </row>
    <row r="169" spans="1:3" x14ac:dyDescent="0.25">
      <c r="A169" s="4">
        <v>42499</v>
      </c>
      <c r="B169">
        <v>5.84</v>
      </c>
      <c r="C169">
        <f t="shared" si="2"/>
        <v>-3.1509121061359932E-2</v>
      </c>
    </row>
    <row r="170" spans="1:3" x14ac:dyDescent="0.25">
      <c r="A170" s="4">
        <v>42500</v>
      </c>
      <c r="B170">
        <v>5.65</v>
      </c>
      <c r="C170">
        <f t="shared" si="2"/>
        <v>-3.2534246575342381E-2</v>
      </c>
    </row>
    <row r="171" spans="1:3" x14ac:dyDescent="0.25">
      <c r="A171" s="4">
        <v>42501</v>
      </c>
      <c r="B171">
        <v>5.71</v>
      </c>
      <c r="C171">
        <f t="shared" si="2"/>
        <v>1.0619469026548603E-2</v>
      </c>
    </row>
    <row r="172" spans="1:3" x14ac:dyDescent="0.25">
      <c r="A172" s="4">
        <v>42502</v>
      </c>
      <c r="B172">
        <v>5.45</v>
      </c>
      <c r="C172">
        <f t="shared" si="2"/>
        <v>-4.5534150612959685E-2</v>
      </c>
    </row>
    <row r="173" spans="1:3" x14ac:dyDescent="0.25">
      <c r="A173" s="4">
        <v>42503</v>
      </c>
      <c r="B173">
        <v>5.3</v>
      </c>
      <c r="C173">
        <f t="shared" si="2"/>
        <v>-2.7522935779816578E-2</v>
      </c>
    </row>
    <row r="174" spans="1:3" x14ac:dyDescent="0.25">
      <c r="A174" s="4">
        <v>42506</v>
      </c>
      <c r="B174">
        <v>5.62</v>
      </c>
      <c r="C174">
        <f t="shared" si="2"/>
        <v>6.0377358490566094E-2</v>
      </c>
    </row>
    <row r="175" spans="1:3" x14ac:dyDescent="0.25">
      <c r="A175" s="4">
        <v>42507</v>
      </c>
      <c r="B175">
        <v>5.75</v>
      </c>
      <c r="C175">
        <f t="shared" si="2"/>
        <v>2.313167259786475E-2</v>
      </c>
    </row>
    <row r="176" spans="1:3" x14ac:dyDescent="0.25">
      <c r="A176" s="4">
        <v>42508</v>
      </c>
      <c r="B176">
        <v>5.22</v>
      </c>
      <c r="C176">
        <f t="shared" si="2"/>
        <v>-9.21739130434783E-2</v>
      </c>
    </row>
    <row r="177" spans="1:3" x14ac:dyDescent="0.25">
      <c r="A177" s="4">
        <v>42509</v>
      </c>
      <c r="B177">
        <v>5.07</v>
      </c>
      <c r="C177">
        <f t="shared" si="2"/>
        <v>-2.8735632183907945E-2</v>
      </c>
    </row>
    <row r="178" spans="1:3" x14ac:dyDescent="0.25">
      <c r="A178" s="4">
        <v>42510</v>
      </c>
      <c r="B178">
        <v>5.14</v>
      </c>
      <c r="C178">
        <f t="shared" si="2"/>
        <v>1.3806706114398302E-2</v>
      </c>
    </row>
    <row r="179" spans="1:3" x14ac:dyDescent="0.25">
      <c r="A179" s="4">
        <v>42513</v>
      </c>
      <c r="B179">
        <v>5.25</v>
      </c>
      <c r="C179">
        <f t="shared" si="2"/>
        <v>2.1400778210116794E-2</v>
      </c>
    </row>
    <row r="180" spans="1:3" x14ac:dyDescent="0.25">
      <c r="A180" s="4">
        <v>42514</v>
      </c>
      <c r="B180">
        <v>4.95</v>
      </c>
      <c r="C180">
        <f t="shared" si="2"/>
        <v>-5.7142857142857106E-2</v>
      </c>
    </row>
    <row r="181" spans="1:3" x14ac:dyDescent="0.25">
      <c r="A181" s="4">
        <v>42515</v>
      </c>
      <c r="B181">
        <v>5.41</v>
      </c>
      <c r="C181">
        <f t="shared" si="2"/>
        <v>9.2929292929292917E-2</v>
      </c>
    </row>
    <row r="182" spans="1:3" x14ac:dyDescent="0.25">
      <c r="A182" s="4">
        <v>42516</v>
      </c>
      <c r="B182">
        <v>5.53</v>
      </c>
      <c r="C182">
        <f t="shared" si="2"/>
        <v>2.2181146025878024E-2</v>
      </c>
    </row>
    <row r="183" spans="1:3" x14ac:dyDescent="0.25">
      <c r="A183" s="4">
        <v>42517</v>
      </c>
      <c r="B183">
        <v>5.19</v>
      </c>
      <c r="C183">
        <f t="shared" si="2"/>
        <v>-6.1482820976491832E-2</v>
      </c>
    </row>
    <row r="184" spans="1:3" x14ac:dyDescent="0.25">
      <c r="A184" s="4">
        <v>42521</v>
      </c>
      <c r="B184">
        <v>5.65</v>
      </c>
      <c r="C184">
        <f t="shared" si="2"/>
        <v>8.8631984585741799E-2</v>
      </c>
    </row>
    <row r="185" spans="1:3" x14ac:dyDescent="0.25">
      <c r="A185" s="4">
        <v>42522</v>
      </c>
      <c r="B185">
        <v>5.44</v>
      </c>
      <c r="C185">
        <f t="shared" si="2"/>
        <v>-3.7168141592920347E-2</v>
      </c>
    </row>
    <row r="186" spans="1:3" x14ac:dyDescent="0.25">
      <c r="A186" s="4">
        <v>42523</v>
      </c>
      <c r="B186">
        <v>5.46</v>
      </c>
      <c r="C186">
        <f t="shared" si="2"/>
        <v>3.6764705882352156E-3</v>
      </c>
    </row>
    <row r="187" spans="1:3" x14ac:dyDescent="0.25">
      <c r="A187" s="4">
        <v>42524</v>
      </c>
      <c r="B187">
        <v>5.26</v>
      </c>
      <c r="C187">
        <f t="shared" si="2"/>
        <v>-3.6630036630036659E-2</v>
      </c>
    </row>
    <row r="188" spans="1:3" x14ac:dyDescent="0.25">
      <c r="A188" s="4">
        <v>42527</v>
      </c>
      <c r="B188">
        <v>5.6</v>
      </c>
      <c r="C188">
        <f t="shared" si="2"/>
        <v>6.4638783269961947E-2</v>
      </c>
    </row>
    <row r="189" spans="1:3" x14ac:dyDescent="0.25">
      <c r="A189" s="4">
        <v>42528</v>
      </c>
      <c r="B189">
        <v>6.05</v>
      </c>
      <c r="C189">
        <f t="shared" si="2"/>
        <v>8.0357142857142891E-2</v>
      </c>
    </row>
    <row r="190" spans="1:3" x14ac:dyDescent="0.25">
      <c r="A190" s="4">
        <v>42529</v>
      </c>
      <c r="B190">
        <v>6.08</v>
      </c>
      <c r="C190">
        <f t="shared" si="2"/>
        <v>4.9586776859504543E-3</v>
      </c>
    </row>
    <row r="191" spans="1:3" x14ac:dyDescent="0.25">
      <c r="A191" s="4">
        <v>42530</v>
      </c>
      <c r="B191">
        <v>6.07</v>
      </c>
      <c r="C191">
        <f t="shared" si="2"/>
        <v>-1.6447368421052282E-3</v>
      </c>
    </row>
    <row r="192" spans="1:3" x14ac:dyDescent="0.25">
      <c r="A192" s="4">
        <v>42531</v>
      </c>
      <c r="B192">
        <v>5.39</v>
      </c>
      <c r="C192">
        <f t="shared" si="2"/>
        <v>-0.11202635914332794</v>
      </c>
    </row>
    <row r="193" spans="1:3" x14ac:dyDescent="0.25">
      <c r="A193" s="4">
        <v>42534</v>
      </c>
      <c r="B193">
        <v>5.33</v>
      </c>
      <c r="C193">
        <f t="shared" si="2"/>
        <v>-1.1131725417439632E-2</v>
      </c>
    </row>
    <row r="194" spans="1:3" x14ac:dyDescent="0.25">
      <c r="A194" s="4">
        <v>42535</v>
      </c>
      <c r="B194">
        <v>5.63</v>
      </c>
      <c r="C194">
        <f t="shared" si="2"/>
        <v>5.6285178236397712E-2</v>
      </c>
    </row>
    <row r="195" spans="1:3" x14ac:dyDescent="0.25">
      <c r="A195" s="4">
        <v>42536</v>
      </c>
      <c r="B195">
        <v>5.74</v>
      </c>
      <c r="C195">
        <f t="shared" si="2"/>
        <v>1.9538188277087091E-2</v>
      </c>
    </row>
    <row r="196" spans="1:3" x14ac:dyDescent="0.25">
      <c r="A196" s="4">
        <v>42537</v>
      </c>
      <c r="B196">
        <v>5.37</v>
      </c>
      <c r="C196">
        <f t="shared" si="2"/>
        <v>-6.4459930313588862E-2</v>
      </c>
    </row>
    <row r="197" spans="1:3" x14ac:dyDescent="0.25">
      <c r="A197" s="4">
        <v>42538</v>
      </c>
      <c r="B197">
        <v>6</v>
      </c>
      <c r="C197">
        <f t="shared" ref="C197:C244" si="3">(B197-B196)/B196</f>
        <v>0.11731843575418992</v>
      </c>
    </row>
    <row r="198" spans="1:3" x14ac:dyDescent="0.25">
      <c r="A198" s="4">
        <v>42541</v>
      </c>
      <c r="B198">
        <v>6.34</v>
      </c>
      <c r="C198">
        <f t="shared" si="3"/>
        <v>5.6666666666666643E-2</v>
      </c>
    </row>
    <row r="199" spans="1:3" x14ac:dyDescent="0.25">
      <c r="A199" s="4">
        <v>42542</v>
      </c>
      <c r="B199">
        <v>6.52</v>
      </c>
      <c r="C199">
        <f t="shared" si="3"/>
        <v>2.8391167192428977E-2</v>
      </c>
    </row>
    <row r="200" spans="1:3" x14ac:dyDescent="0.25">
      <c r="A200" s="4">
        <v>42543</v>
      </c>
      <c r="B200">
        <v>6.31</v>
      </c>
      <c r="C200">
        <f t="shared" si="3"/>
        <v>-3.2208588957055209E-2</v>
      </c>
    </row>
    <row r="201" spans="1:3" x14ac:dyDescent="0.25">
      <c r="A201" s="4">
        <v>42544</v>
      </c>
      <c r="B201">
        <v>6.33</v>
      </c>
      <c r="C201">
        <f t="shared" si="3"/>
        <v>3.1695721077655251E-3</v>
      </c>
    </row>
    <row r="202" spans="1:3" x14ac:dyDescent="0.25">
      <c r="A202" s="4">
        <v>42545</v>
      </c>
      <c r="B202">
        <v>5.99</v>
      </c>
      <c r="C202">
        <f t="shared" si="3"/>
        <v>-5.3712480252764587E-2</v>
      </c>
    </row>
    <row r="203" spans="1:3" x14ac:dyDescent="0.25">
      <c r="A203" s="4">
        <v>42548</v>
      </c>
      <c r="B203">
        <v>5.27</v>
      </c>
      <c r="C203">
        <f t="shared" si="3"/>
        <v>-0.12020033388981646</v>
      </c>
    </row>
    <row r="204" spans="1:3" x14ac:dyDescent="0.25">
      <c r="A204" s="4">
        <v>42549</v>
      </c>
      <c r="B204">
        <v>5.5</v>
      </c>
      <c r="C204">
        <f t="shared" si="3"/>
        <v>4.3643263757115837E-2</v>
      </c>
    </row>
    <row r="205" spans="1:3" x14ac:dyDescent="0.25">
      <c r="A205" s="4">
        <v>42550</v>
      </c>
      <c r="B205">
        <v>5.78</v>
      </c>
      <c r="C205">
        <f t="shared" si="3"/>
        <v>5.0909090909090952E-2</v>
      </c>
    </row>
    <row r="206" spans="1:3" x14ac:dyDescent="0.25">
      <c r="A206" s="4">
        <v>42551</v>
      </c>
      <c r="B206">
        <v>5.18</v>
      </c>
      <c r="C206">
        <f t="shared" si="3"/>
        <v>-0.10380622837370251</v>
      </c>
    </row>
    <row r="207" spans="1:3" x14ac:dyDescent="0.25">
      <c r="A207" s="4">
        <v>42552</v>
      </c>
      <c r="B207">
        <v>5.21</v>
      </c>
      <c r="C207">
        <f t="shared" si="3"/>
        <v>5.7915057915058398E-3</v>
      </c>
    </row>
    <row r="208" spans="1:3" x14ac:dyDescent="0.25">
      <c r="A208" s="4">
        <v>42556</v>
      </c>
      <c r="B208">
        <v>4.63</v>
      </c>
      <c r="C208">
        <f t="shared" si="3"/>
        <v>-0.11132437619961613</v>
      </c>
    </row>
    <row r="209" spans="1:3" x14ac:dyDescent="0.25">
      <c r="A209" s="4">
        <v>42557</v>
      </c>
      <c r="B209">
        <v>4.84</v>
      </c>
      <c r="C209">
        <f t="shared" si="3"/>
        <v>4.5356371490280774E-2</v>
      </c>
    </row>
    <row r="210" spans="1:3" x14ac:dyDescent="0.25">
      <c r="A210" s="4">
        <v>42558</v>
      </c>
      <c r="B210">
        <v>4.46</v>
      </c>
      <c r="C210">
        <f t="shared" si="3"/>
        <v>-7.851239669421485E-2</v>
      </c>
    </row>
    <row r="211" spans="1:3" x14ac:dyDescent="0.25">
      <c r="A211" s="4">
        <v>42559</v>
      </c>
      <c r="B211">
        <v>4.42</v>
      </c>
      <c r="C211">
        <f t="shared" si="3"/>
        <v>-8.9686098654708606E-3</v>
      </c>
    </row>
    <row r="212" spans="1:3" x14ac:dyDescent="0.25">
      <c r="A212" s="4">
        <v>42562</v>
      </c>
      <c r="B212">
        <v>4.24</v>
      </c>
      <c r="C212">
        <f t="shared" si="3"/>
        <v>-4.0723981900452427E-2</v>
      </c>
    </row>
    <row r="213" spans="1:3" x14ac:dyDescent="0.25">
      <c r="A213" s="4">
        <v>42563</v>
      </c>
      <c r="B213">
        <v>4.46</v>
      </c>
      <c r="C213">
        <f t="shared" si="3"/>
        <v>5.1886792452830129E-2</v>
      </c>
    </row>
    <row r="214" spans="1:3" x14ac:dyDescent="0.25">
      <c r="A214" s="4">
        <v>42564</v>
      </c>
      <c r="B214">
        <v>4.25</v>
      </c>
      <c r="C214">
        <f t="shared" si="3"/>
        <v>-4.7085201793721963E-2</v>
      </c>
    </row>
    <row r="215" spans="1:3" x14ac:dyDescent="0.25">
      <c r="A215" s="4">
        <v>42565</v>
      </c>
      <c r="B215">
        <v>4.2300000000000004</v>
      </c>
      <c r="C215">
        <f t="shared" si="3"/>
        <v>-4.7058823529410763E-3</v>
      </c>
    </row>
    <row r="216" spans="1:3" x14ac:dyDescent="0.25">
      <c r="A216" s="4">
        <v>42566</v>
      </c>
      <c r="B216">
        <v>4.13</v>
      </c>
      <c r="C216">
        <f t="shared" si="3"/>
        <v>-2.3640661938534403E-2</v>
      </c>
    </row>
    <row r="217" spans="1:3" x14ac:dyDescent="0.25">
      <c r="A217" s="4">
        <v>42569</v>
      </c>
      <c r="B217">
        <v>4.17</v>
      </c>
      <c r="C217">
        <f t="shared" si="3"/>
        <v>9.6852300242130842E-3</v>
      </c>
    </row>
    <row r="218" spans="1:3" x14ac:dyDescent="0.25">
      <c r="A218" s="4">
        <v>42570</v>
      </c>
      <c r="B218">
        <v>4.0599999999999996</v>
      </c>
      <c r="C218">
        <f t="shared" si="3"/>
        <v>-2.6378896882494084E-2</v>
      </c>
    </row>
    <row r="219" spans="1:3" x14ac:dyDescent="0.25">
      <c r="A219" s="4">
        <v>42571</v>
      </c>
      <c r="B219">
        <v>4.18</v>
      </c>
      <c r="C219">
        <f t="shared" si="3"/>
        <v>2.9556650246305449E-2</v>
      </c>
    </row>
    <row r="220" spans="1:3" x14ac:dyDescent="0.25">
      <c r="A220" s="4">
        <v>42572</v>
      </c>
      <c r="B220">
        <v>4.12</v>
      </c>
      <c r="C220">
        <f t="shared" si="3"/>
        <v>-1.435406698564584E-2</v>
      </c>
    </row>
    <row r="221" spans="1:3" x14ac:dyDescent="0.25">
      <c r="A221" s="4">
        <v>42573</v>
      </c>
      <c r="B221">
        <v>4.0999999999999996</v>
      </c>
      <c r="C221">
        <f t="shared" si="3"/>
        <v>-4.8543689320389473E-3</v>
      </c>
    </row>
    <row r="222" spans="1:3" x14ac:dyDescent="0.25">
      <c r="A222" s="4">
        <v>42576</v>
      </c>
      <c r="B222">
        <v>4.03</v>
      </c>
      <c r="C222">
        <f t="shared" si="3"/>
        <v>-1.7073170731707173E-2</v>
      </c>
    </row>
    <row r="223" spans="1:3" x14ac:dyDescent="0.25">
      <c r="A223" s="4">
        <v>42577</v>
      </c>
      <c r="B223">
        <v>4.1500000000000004</v>
      </c>
      <c r="C223">
        <f t="shared" si="3"/>
        <v>2.9776674937965285E-2</v>
      </c>
    </row>
    <row r="224" spans="1:3" x14ac:dyDescent="0.25">
      <c r="A224" s="4">
        <v>42578</v>
      </c>
      <c r="B224">
        <v>4</v>
      </c>
      <c r="C224">
        <f t="shared" si="3"/>
        <v>-3.6144578313253094E-2</v>
      </c>
    </row>
    <row r="225" spans="1:3" x14ac:dyDescent="0.25">
      <c r="A225" s="4">
        <v>42579</v>
      </c>
      <c r="B225">
        <v>3.87</v>
      </c>
      <c r="C225">
        <f t="shared" si="3"/>
        <v>-3.2499999999999973E-2</v>
      </c>
    </row>
    <row r="226" spans="1:3" x14ac:dyDescent="0.25">
      <c r="A226" s="4">
        <v>42580</v>
      </c>
      <c r="B226">
        <v>4.17</v>
      </c>
      <c r="C226">
        <f t="shared" si="3"/>
        <v>7.7519379844961198E-2</v>
      </c>
    </row>
    <row r="227" spans="1:3" x14ac:dyDescent="0.25">
      <c r="A227" s="4">
        <v>42583</v>
      </c>
      <c r="B227">
        <v>3.67</v>
      </c>
      <c r="C227">
        <f t="shared" si="3"/>
        <v>-0.11990407673860912</v>
      </c>
    </row>
    <row r="228" spans="1:3" x14ac:dyDescent="0.25">
      <c r="A228" s="4">
        <v>42584</v>
      </c>
      <c r="B228">
        <v>3.55</v>
      </c>
      <c r="C228">
        <f t="shared" si="3"/>
        <v>-3.2697547683923738E-2</v>
      </c>
    </row>
    <row r="229" spans="1:3" x14ac:dyDescent="0.25">
      <c r="A229" s="4">
        <v>42585</v>
      </c>
      <c r="B229">
        <v>3.75</v>
      </c>
      <c r="C229">
        <f t="shared" si="3"/>
        <v>5.6338028169014134E-2</v>
      </c>
    </row>
    <row r="230" spans="1:3" x14ac:dyDescent="0.25">
      <c r="A230" s="4">
        <v>42586</v>
      </c>
      <c r="B230">
        <v>3.95</v>
      </c>
      <c r="C230">
        <f t="shared" si="3"/>
        <v>5.3333333333333378E-2</v>
      </c>
    </row>
    <row r="231" spans="1:3" x14ac:dyDescent="0.25">
      <c r="A231" s="4">
        <v>42587</v>
      </c>
      <c r="B231">
        <v>4</v>
      </c>
      <c r="C231">
        <f t="shared" si="3"/>
        <v>1.2658227848101221E-2</v>
      </c>
    </row>
    <row r="232" spans="1:3" x14ac:dyDescent="0.25">
      <c r="A232" s="4">
        <v>42590</v>
      </c>
      <c r="B232">
        <v>4.41</v>
      </c>
      <c r="C232">
        <f t="shared" si="3"/>
        <v>0.10250000000000004</v>
      </c>
    </row>
    <row r="233" spans="1:3" x14ac:dyDescent="0.25">
      <c r="A233" s="4">
        <v>42591</v>
      </c>
      <c r="B233">
        <v>4.22</v>
      </c>
      <c r="C233">
        <f t="shared" si="3"/>
        <v>-4.3083900226757454E-2</v>
      </c>
    </row>
    <row r="234" spans="1:3" x14ac:dyDescent="0.25">
      <c r="A234" s="4">
        <v>42592</v>
      </c>
      <c r="B234">
        <v>3.98</v>
      </c>
      <c r="C234">
        <f t="shared" si="3"/>
        <v>-5.6872037914691892E-2</v>
      </c>
    </row>
    <row r="235" spans="1:3" x14ac:dyDescent="0.25">
      <c r="A235" s="4">
        <v>42593</v>
      </c>
      <c r="B235">
        <v>4.1399999999999997</v>
      </c>
      <c r="C235">
        <f t="shared" si="3"/>
        <v>4.0201005025125552E-2</v>
      </c>
    </row>
    <row r="236" spans="1:3" x14ac:dyDescent="0.25">
      <c r="A236" s="4">
        <v>42594</v>
      </c>
      <c r="B236">
        <v>4.13</v>
      </c>
      <c r="C236">
        <f t="shared" si="3"/>
        <v>-2.4154589371980163E-3</v>
      </c>
    </row>
    <row r="237" spans="1:3" x14ac:dyDescent="0.25">
      <c r="A237" s="4">
        <v>42597</v>
      </c>
      <c r="B237">
        <v>4.37</v>
      </c>
      <c r="C237">
        <f t="shared" si="3"/>
        <v>5.8111380145278502E-2</v>
      </c>
    </row>
    <row r="238" spans="1:3" x14ac:dyDescent="0.25">
      <c r="A238" s="4">
        <v>42598</v>
      </c>
      <c r="B238">
        <v>4.5199999999999996</v>
      </c>
      <c r="C238">
        <f t="shared" si="3"/>
        <v>3.4324942791761889E-2</v>
      </c>
    </row>
    <row r="239" spans="1:3" x14ac:dyDescent="0.25">
      <c r="A239" s="4">
        <v>42599</v>
      </c>
      <c r="B239">
        <v>4.5</v>
      </c>
      <c r="C239">
        <f t="shared" si="3"/>
        <v>-4.4247787610618532E-3</v>
      </c>
    </row>
    <row r="240" spans="1:3" x14ac:dyDescent="0.25">
      <c r="A240" s="4">
        <v>42600</v>
      </c>
      <c r="B240">
        <v>4.58</v>
      </c>
      <c r="C240">
        <f t="shared" si="3"/>
        <v>1.7777777777777795E-2</v>
      </c>
    </row>
    <row r="241" spans="1:3" x14ac:dyDescent="0.25">
      <c r="A241" s="4">
        <v>42601</v>
      </c>
      <c r="B241">
        <v>4.47</v>
      </c>
      <c r="C241">
        <f t="shared" si="3"/>
        <v>-2.4017467248908367E-2</v>
      </c>
    </row>
    <row r="242" spans="1:3" x14ac:dyDescent="0.25">
      <c r="A242" s="4">
        <v>42604</v>
      </c>
      <c r="B242">
        <v>4.3</v>
      </c>
      <c r="C242">
        <f t="shared" si="3"/>
        <v>-3.8031319910514526E-2</v>
      </c>
    </row>
    <row r="243" spans="1:3" x14ac:dyDescent="0.25">
      <c r="A243" s="4">
        <v>42605</v>
      </c>
      <c r="B243">
        <v>4.4800000000000004</v>
      </c>
      <c r="C243">
        <f t="shared" si="3"/>
        <v>4.1860465116279215E-2</v>
      </c>
    </row>
    <row r="244" spans="1:3" x14ac:dyDescent="0.25">
      <c r="A244" s="4">
        <v>42600</v>
      </c>
      <c r="B244">
        <v>6.2</v>
      </c>
      <c r="C244">
        <f t="shared" si="3"/>
        <v>0.38392857142857134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4"/>
  <sheetViews>
    <sheetView workbookViewId="0">
      <selection activeCell="D3" sqref="D3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5" width="17.28515625" bestFit="1" customWidth="1"/>
    <col min="6" max="6" width="32.42578125" bestFit="1" customWidth="1"/>
    <col min="7" max="7" width="31.140625" bestFit="1" customWidth="1"/>
    <col min="10" max="10" width="10.7109375" customWidth="1"/>
    <col min="11" max="11" width="27.28515625" customWidth="1"/>
    <col min="14" max="15" width="22.140625" customWidth="1"/>
    <col min="16" max="16" width="36.85546875" bestFit="1" customWidth="1"/>
    <col min="17" max="17" width="29.7109375" customWidth="1"/>
    <col min="18" max="18" width="12" customWidth="1"/>
    <col min="19" max="19" width="10.7109375" customWidth="1"/>
    <col min="20" max="20" width="17.42578125" customWidth="1"/>
  </cols>
  <sheetData>
    <row r="1" spans="1:21" ht="15.75" thickBot="1" x14ac:dyDescent="0.3">
      <c r="A1" t="s">
        <v>34</v>
      </c>
    </row>
    <row r="2" spans="1:21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53</v>
      </c>
      <c r="G2" s="5" t="s">
        <v>45</v>
      </c>
      <c r="H2" s="18">
        <f>SUM(F4:F122)/(COUNT(C4:C122)-2)</f>
        <v>5.9563318343718152E-3</v>
      </c>
      <c r="J2" s="5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6" t="s">
        <v>37</v>
      </c>
      <c r="P2" s="17" t="s">
        <v>38</v>
      </c>
      <c r="Q2" s="7" t="s">
        <v>26</v>
      </c>
      <c r="R2">
        <f>SUM(N3:N8)</f>
        <v>1.1486482817661645</v>
      </c>
    </row>
    <row r="3" spans="1:21" ht="16.5" thickBot="1" x14ac:dyDescent="0.3">
      <c r="A3" s="4">
        <v>42257</v>
      </c>
      <c r="B3">
        <v>6.07</v>
      </c>
      <c r="C3">
        <v>0</v>
      </c>
      <c r="D3" s="8">
        <f>AVERAGE(C4:C122)</f>
        <v>-5.121939241222671E-3</v>
      </c>
      <c r="G3" s="19" t="s">
        <v>46</v>
      </c>
      <c r="H3" s="10">
        <f>SQRT(H2)</f>
        <v>7.7177275375409665E-2</v>
      </c>
      <c r="J3" s="9">
        <v>42432</v>
      </c>
      <c r="K3" s="7">
        <v>2.96</v>
      </c>
      <c r="L3" s="7">
        <v>0.28138528138528135</v>
      </c>
      <c r="M3" s="7">
        <f t="shared" ref="M3:M8" si="0">1+L3</f>
        <v>1.2813852813852813</v>
      </c>
      <c r="N3" s="7">
        <f t="shared" ref="N3:N8" si="1">L3-$D$3</f>
        <v>0.28650722062650402</v>
      </c>
      <c r="O3" s="7">
        <f t="shared" ref="O3:O8" si="2">(N3-$R$4)^2</f>
        <v>9.037513998056558E-3</v>
      </c>
      <c r="P3" s="10">
        <f t="shared" ref="P3:P8" si="3">(N3-$R$5)^2</f>
        <v>4.4146996033773474E-3</v>
      </c>
      <c r="Q3" s="7" t="s">
        <v>27</v>
      </c>
      <c r="R3">
        <f>PRODUCT(M3:M8)-(U3^6)</f>
        <v>1.3203840886702274</v>
      </c>
      <c r="T3" t="s">
        <v>28</v>
      </c>
      <c r="U3">
        <f>1+D3</f>
        <v>0.99487806075877738</v>
      </c>
    </row>
    <row r="4" spans="1:21" x14ac:dyDescent="0.25">
      <c r="A4" s="4">
        <v>42258</v>
      </c>
      <c r="B4">
        <v>5.6899999999999995</v>
      </c>
      <c r="C4">
        <f>(B4-B3)/B3</f>
        <v>-6.2602965403624505E-2</v>
      </c>
      <c r="E4">
        <f>C4-$D$3</f>
        <v>-5.7481026162401833E-2</v>
      </c>
      <c r="F4">
        <f>E4^2</f>
        <v>3.304068368682724E-3</v>
      </c>
      <c r="G4" s="19" t="s">
        <v>47</v>
      </c>
      <c r="H4" s="10">
        <f>R2</f>
        <v>1.1486482817661645</v>
      </c>
      <c r="J4" s="9">
        <v>42433</v>
      </c>
      <c r="K4" s="7">
        <v>3.93</v>
      </c>
      <c r="L4" s="7">
        <v>0.3277027027027028</v>
      </c>
      <c r="M4" s="7">
        <f t="shared" si="0"/>
        <v>1.3277027027027029</v>
      </c>
      <c r="N4" s="7">
        <f t="shared" si="1"/>
        <v>0.33282464194392547</v>
      </c>
      <c r="O4" s="7">
        <f t="shared" si="2"/>
        <v>1.9989226674669278E-2</v>
      </c>
      <c r="P4" s="10">
        <f t="shared" si="3"/>
        <v>1.2714959038769128E-2</v>
      </c>
      <c r="Q4" s="7" t="s">
        <v>29</v>
      </c>
      <c r="R4">
        <f>R2/6</f>
        <v>0.19144138029436075</v>
      </c>
    </row>
    <row r="5" spans="1:21" x14ac:dyDescent="0.25">
      <c r="A5" s="4">
        <v>42261</v>
      </c>
      <c r="B5">
        <v>5.21</v>
      </c>
      <c r="C5">
        <f t="shared" ref="C5:C68" si="4">(B5-B4)/B4</f>
        <v>-8.435852372583473E-2</v>
      </c>
      <c r="E5">
        <f t="shared" ref="E5:E68" si="5">C5-$D$3</f>
        <v>-7.9236584484612058E-2</v>
      </c>
      <c r="F5">
        <f t="shared" ref="F5:F68" si="6">E5^2</f>
        <v>6.2784363207870645E-3</v>
      </c>
      <c r="G5" s="19" t="s">
        <v>48</v>
      </c>
      <c r="H5" s="10">
        <f>R12</f>
        <v>2.2055857228701528</v>
      </c>
      <c r="J5" s="9">
        <v>42436</v>
      </c>
      <c r="K5" s="7">
        <v>6.84</v>
      </c>
      <c r="L5" s="7">
        <v>0.74045801526717547</v>
      </c>
      <c r="M5" s="7">
        <f t="shared" si="0"/>
        <v>1.7404580152671754</v>
      </c>
      <c r="N5" s="7">
        <f t="shared" si="1"/>
        <v>0.74557995450839809</v>
      </c>
      <c r="O5" s="7">
        <f t="shared" si="2"/>
        <v>0.30706955943196618</v>
      </c>
      <c r="P5" s="10">
        <f t="shared" si="3"/>
        <v>0.27616700291033325</v>
      </c>
      <c r="Q5" s="11" t="s">
        <v>30</v>
      </c>
      <c r="R5">
        <f>R3/6</f>
        <v>0.22006401477837123</v>
      </c>
    </row>
    <row r="6" spans="1:21" x14ac:dyDescent="0.25">
      <c r="A6" s="4">
        <v>42262</v>
      </c>
      <c r="B6">
        <v>5.34</v>
      </c>
      <c r="C6">
        <f t="shared" si="4"/>
        <v>2.4952015355086354E-2</v>
      </c>
      <c r="E6">
        <f t="shared" si="5"/>
        <v>3.0073954596309023E-2</v>
      </c>
      <c r="F6">
        <f t="shared" si="6"/>
        <v>9.0444274506085664E-4</v>
      </c>
      <c r="G6" s="19" t="s">
        <v>49</v>
      </c>
      <c r="H6" s="10">
        <f>SQRT(H2*6)</f>
        <v>0.18904494440801872</v>
      </c>
      <c r="J6" s="9">
        <v>42437</v>
      </c>
      <c r="K6" s="7">
        <v>5.42</v>
      </c>
      <c r="L6" s="7">
        <v>-0.20760233918128654</v>
      </c>
      <c r="M6" s="7">
        <f t="shared" si="0"/>
        <v>0.79239766081871343</v>
      </c>
      <c r="N6" s="7">
        <f t="shared" si="1"/>
        <v>-0.20248039994006387</v>
      </c>
      <c r="O6" s="7">
        <f t="shared" si="2"/>
        <v>0.15517436894305831</v>
      </c>
      <c r="P6" s="10">
        <f t="shared" si="3"/>
        <v>0.17854378240974483</v>
      </c>
      <c r="Q6" s="11" t="s">
        <v>39</v>
      </c>
      <c r="R6">
        <f>SUM(O3:O8)/6</f>
        <v>9.5024614374875457E-2</v>
      </c>
    </row>
    <row r="7" spans="1:21" x14ac:dyDescent="0.25">
      <c r="A7" s="4">
        <v>42263</v>
      </c>
      <c r="B7">
        <v>6.24</v>
      </c>
      <c r="C7">
        <f t="shared" si="4"/>
        <v>0.16853932584269671</v>
      </c>
      <c r="E7">
        <f t="shared" si="5"/>
        <v>0.17366126508391938</v>
      </c>
      <c r="F7">
        <f t="shared" si="6"/>
        <v>3.0158234990547317E-2</v>
      </c>
      <c r="G7" s="19" t="s">
        <v>50</v>
      </c>
      <c r="H7" s="10">
        <f>SQRT(H2*122)</f>
        <v>0.85245086884427623</v>
      </c>
      <c r="J7" s="9">
        <v>42438</v>
      </c>
      <c r="K7" s="7">
        <v>5.3</v>
      </c>
      <c r="L7" s="7">
        <v>-2.2140221402214041E-2</v>
      </c>
      <c r="M7" s="7">
        <f t="shared" si="0"/>
        <v>0.97785977859778594</v>
      </c>
      <c r="N7" s="7">
        <f t="shared" si="1"/>
        <v>-1.7018282160991369E-2</v>
      </c>
      <c r="O7" s="7">
        <f t="shared" si="2"/>
        <v>4.3455430870999345E-2</v>
      </c>
      <c r="P7" s="10">
        <f t="shared" si="3"/>
        <v>5.6208015522044109E-2</v>
      </c>
      <c r="Q7" s="11" t="s">
        <v>40</v>
      </c>
      <c r="R7">
        <f>SQRT(R6)</f>
        <v>0.30826062735107035</v>
      </c>
    </row>
    <row r="8" spans="1:21" ht="15.75" thickBot="1" x14ac:dyDescent="0.3">
      <c r="A8" s="4">
        <v>42264</v>
      </c>
      <c r="B8">
        <v>6.39</v>
      </c>
      <c r="C8">
        <f t="shared" si="4"/>
        <v>2.4038461538461453E-2</v>
      </c>
      <c r="E8">
        <f t="shared" si="5"/>
        <v>2.9160400779684126E-2</v>
      </c>
      <c r="F8">
        <f t="shared" si="6"/>
        <v>8.5032897363180259E-4</v>
      </c>
      <c r="G8" s="19" t="s">
        <v>51</v>
      </c>
      <c r="H8" s="10">
        <f>H4/H6</f>
        <v>6.0760592427535043</v>
      </c>
      <c r="J8" s="12">
        <v>42439</v>
      </c>
      <c r="K8" s="13">
        <v>5.29</v>
      </c>
      <c r="L8" s="13">
        <v>-1.8867924528301486E-3</v>
      </c>
      <c r="M8" s="13">
        <f t="shared" si="0"/>
        <v>0.99811320754716981</v>
      </c>
      <c r="N8" s="13">
        <f t="shared" si="1"/>
        <v>3.2351467883925226E-3</v>
      </c>
      <c r="O8" s="13">
        <f t="shared" si="2"/>
        <v>3.542158633050304E-2</v>
      </c>
      <c r="P8" s="14">
        <f t="shared" si="3"/>
        <v>4.7014757993815617E-2</v>
      </c>
      <c r="Q8" s="11" t="s">
        <v>41</v>
      </c>
      <c r="R8">
        <f>SUM(P3:P8)/6</f>
        <v>9.5843869579680718E-2</v>
      </c>
    </row>
    <row r="9" spans="1:21" ht="15.75" thickBot="1" x14ac:dyDescent="0.3">
      <c r="A9" s="4">
        <v>42265</v>
      </c>
      <c r="B9">
        <v>5.83</v>
      </c>
      <c r="C9">
        <f t="shared" si="4"/>
        <v>-8.7636932707355189E-2</v>
      </c>
      <c r="E9">
        <f t="shared" si="5"/>
        <v>-8.2514993466132516E-2</v>
      </c>
      <c r="F9">
        <f t="shared" si="6"/>
        <v>6.8087241467158915E-3</v>
      </c>
      <c r="G9" s="20" t="s">
        <v>52</v>
      </c>
      <c r="H9" s="14">
        <f>H5/H7</f>
        <v>2.5873464424529362</v>
      </c>
      <c r="Q9" s="11" t="s">
        <v>42</v>
      </c>
      <c r="R9">
        <f>SQRT(R8)</f>
        <v>0.30958661078877542</v>
      </c>
    </row>
    <row r="10" spans="1:21" x14ac:dyDescent="0.25">
      <c r="A10" s="4">
        <v>42268</v>
      </c>
      <c r="B10">
        <v>5.84</v>
      </c>
      <c r="C10">
        <f t="shared" si="4"/>
        <v>1.7152658662092258E-3</v>
      </c>
      <c r="E10">
        <f t="shared" si="5"/>
        <v>6.8372051074318966E-3</v>
      </c>
      <c r="F10">
        <f t="shared" si="6"/>
        <v>4.6747373681092815E-5</v>
      </c>
      <c r="J10" s="5" t="s">
        <v>31</v>
      </c>
      <c r="K10" s="6" t="s">
        <v>22</v>
      </c>
      <c r="L10" s="6" t="s">
        <v>23</v>
      </c>
      <c r="M10" s="6" t="s">
        <v>24</v>
      </c>
      <c r="N10" s="6" t="s">
        <v>32</v>
      </c>
      <c r="O10" s="16" t="s">
        <v>37</v>
      </c>
      <c r="P10" s="17" t="s">
        <v>38</v>
      </c>
    </row>
    <row r="11" spans="1:21" x14ac:dyDescent="0.25">
      <c r="A11" s="4">
        <v>42269</v>
      </c>
      <c r="B11">
        <v>5.8</v>
      </c>
      <c r="C11">
        <f t="shared" si="4"/>
        <v>-6.8493150684931572E-3</v>
      </c>
      <c r="E11">
        <f t="shared" si="5"/>
        <v>-1.7273758272704862E-3</v>
      </c>
      <c r="F11">
        <f t="shared" si="6"/>
        <v>2.9838272486383967E-6</v>
      </c>
      <c r="J11" s="9">
        <v>42432</v>
      </c>
      <c r="K11" s="7">
        <v>2.96</v>
      </c>
      <c r="L11" s="7">
        <v>0.28138528138528135</v>
      </c>
      <c r="M11" s="7">
        <f>1+L11</f>
        <v>1.2813852813852813</v>
      </c>
      <c r="N11" s="7">
        <f>L11-$D$3</f>
        <v>0.28650722062650402</v>
      </c>
      <c r="O11" s="7">
        <f>(N11-$R$14)^2</f>
        <v>7.2053939672451203E-2</v>
      </c>
      <c r="P11" s="10">
        <f>(N11-$R$15)^2</f>
        <v>7.2300892297729888E-2</v>
      </c>
    </row>
    <row r="12" spans="1:21" x14ac:dyDescent="0.25">
      <c r="A12" s="4">
        <v>42270</v>
      </c>
      <c r="B12">
        <v>5.46</v>
      </c>
      <c r="C12">
        <f t="shared" si="4"/>
        <v>-5.8620689655172392E-2</v>
      </c>
      <c r="E12">
        <f t="shared" si="5"/>
        <v>-5.3498750413949719E-2</v>
      </c>
      <c r="F12">
        <f t="shared" si="6"/>
        <v>2.8621162958540852E-3</v>
      </c>
      <c r="J12" s="9">
        <v>42433</v>
      </c>
      <c r="K12" s="7">
        <v>3.93</v>
      </c>
      <c r="L12" s="7">
        <v>0.3277027027027028</v>
      </c>
      <c r="M12" s="7">
        <f t="shared" ref="M12:M75" si="7">1+L12</f>
        <v>1.3277027027027029</v>
      </c>
      <c r="N12" s="7">
        <f t="shared" ref="N12:N75" si="8">L12-$D$3</f>
        <v>0.33282464194392547</v>
      </c>
      <c r="O12" s="7">
        <f t="shared" ref="O12:O75" si="9">(N12-$R$14)^2</f>
        <v>9.9065088860562492E-2</v>
      </c>
      <c r="P12" s="10">
        <f t="shared" ref="P12:P75" si="10">(N12-$R$15)^2</f>
        <v>9.9354616765930839E-2</v>
      </c>
      <c r="Q12" s="7" t="s">
        <v>26</v>
      </c>
      <c r="R12">
        <f>SUM(N11:N132)</f>
        <v>2.2055857228701528</v>
      </c>
    </row>
    <row r="13" spans="1:21" x14ac:dyDescent="0.25">
      <c r="A13" s="4">
        <v>42271</v>
      </c>
      <c r="B13">
        <v>5.45</v>
      </c>
      <c r="C13">
        <f t="shared" si="4"/>
        <v>-1.8315018315017925E-3</v>
      </c>
      <c r="E13">
        <f t="shared" si="5"/>
        <v>3.2904374097208785E-3</v>
      </c>
      <c r="F13">
        <f t="shared" si="6"/>
        <v>1.0826978347290645E-5</v>
      </c>
      <c r="J13" s="9">
        <v>42436</v>
      </c>
      <c r="K13" s="7">
        <v>6.84</v>
      </c>
      <c r="L13" s="7">
        <v>0.74045801526717547</v>
      </c>
      <c r="M13" s="7">
        <f t="shared" si="7"/>
        <v>1.7404580152671754</v>
      </c>
      <c r="N13" s="7">
        <f t="shared" si="8"/>
        <v>0.74557995450839809</v>
      </c>
      <c r="O13" s="7">
        <f t="shared" si="9"/>
        <v>0.52925826228068051</v>
      </c>
      <c r="P13" s="10">
        <f t="shared" si="10"/>
        <v>0.52992719759995699</v>
      </c>
      <c r="Q13" s="7" t="s">
        <v>27</v>
      </c>
      <c r="R13">
        <f>PRODUCT(M11:M132)-(U3^122)</f>
        <v>2.1495141193222902</v>
      </c>
    </row>
    <row r="14" spans="1:21" x14ac:dyDescent="0.25">
      <c r="A14" s="4">
        <v>42272</v>
      </c>
      <c r="B14">
        <v>5.28</v>
      </c>
      <c r="C14">
        <f t="shared" si="4"/>
        <v>-3.11926605504587E-2</v>
      </c>
      <c r="E14">
        <f t="shared" si="5"/>
        <v>-2.6070721309236031E-2</v>
      </c>
      <c r="F14">
        <f t="shared" si="6"/>
        <v>6.7968250958385366E-4</v>
      </c>
      <c r="J14" s="9">
        <v>42437</v>
      </c>
      <c r="K14" s="7">
        <v>5.42</v>
      </c>
      <c r="L14" s="7">
        <v>-0.20760233918128654</v>
      </c>
      <c r="M14" s="7">
        <f t="shared" si="7"/>
        <v>0.79239766081871343</v>
      </c>
      <c r="N14" s="7">
        <f t="shared" si="8"/>
        <v>-0.20248039994006387</v>
      </c>
      <c r="O14" s="7">
        <f t="shared" si="9"/>
        <v>4.8646259882229419E-2</v>
      </c>
      <c r="P14" s="10">
        <f t="shared" si="10"/>
        <v>4.8443731851766786E-2</v>
      </c>
      <c r="Q14" s="7" t="s">
        <v>29</v>
      </c>
      <c r="R14">
        <f>R12/122</f>
        <v>1.8078571498935679E-2</v>
      </c>
    </row>
    <row r="15" spans="1:21" x14ac:dyDescent="0.25">
      <c r="A15" s="4">
        <v>42275</v>
      </c>
      <c r="B15">
        <v>4.8499999999999996</v>
      </c>
      <c r="C15">
        <f t="shared" si="4"/>
        <v>-8.1439393939394047E-2</v>
      </c>
      <c r="E15">
        <f t="shared" si="5"/>
        <v>-7.6317454698171375E-2</v>
      </c>
      <c r="F15">
        <f t="shared" si="6"/>
        <v>5.8243538916074398E-3</v>
      </c>
      <c r="J15" s="9">
        <v>42438</v>
      </c>
      <c r="K15" s="7">
        <v>5.3</v>
      </c>
      <c r="L15" s="7">
        <v>-2.2140221402214041E-2</v>
      </c>
      <c r="M15" s="7">
        <f t="shared" si="7"/>
        <v>0.97785977859778594</v>
      </c>
      <c r="N15" s="7">
        <f t="shared" si="8"/>
        <v>-1.7018282160991369E-2</v>
      </c>
      <c r="O15" s="7">
        <f t="shared" si="9"/>
        <v>1.2317891368263346E-3</v>
      </c>
      <c r="P15" s="10">
        <f t="shared" si="10"/>
        <v>1.1997391119580477E-3</v>
      </c>
      <c r="Q15" s="11" t="s">
        <v>30</v>
      </c>
      <c r="R15">
        <f>R13/122</f>
        <v>1.7618968191166314E-2</v>
      </c>
    </row>
    <row r="16" spans="1:21" x14ac:dyDescent="0.25">
      <c r="A16" s="4">
        <v>42276</v>
      </c>
      <c r="B16">
        <v>4.8899999999999997</v>
      </c>
      <c r="C16">
        <f t="shared" si="4"/>
        <v>8.2474226804123783E-3</v>
      </c>
      <c r="E16">
        <f t="shared" si="5"/>
        <v>1.3369361921635049E-2</v>
      </c>
      <c r="F16">
        <f t="shared" si="6"/>
        <v>1.7873983819166522E-4</v>
      </c>
      <c r="J16" s="9">
        <v>42439</v>
      </c>
      <c r="K16" s="7">
        <v>5.29</v>
      </c>
      <c r="L16" s="7">
        <v>-1.8867924528301486E-3</v>
      </c>
      <c r="M16" s="7">
        <f t="shared" si="7"/>
        <v>0.99811320754716981</v>
      </c>
      <c r="N16" s="7">
        <f t="shared" si="8"/>
        <v>3.2351467883925226E-3</v>
      </c>
      <c r="O16" s="7">
        <f t="shared" si="9"/>
        <v>2.2032725713756317E-4</v>
      </c>
      <c r="P16" s="10">
        <f t="shared" si="10"/>
        <v>2.0689431814689341E-4</v>
      </c>
      <c r="Q16" s="11" t="s">
        <v>39</v>
      </c>
      <c r="R16">
        <f>SUM(O11:O131)/122</f>
        <v>1.0476038327521989E-2</v>
      </c>
    </row>
    <row r="17" spans="1:18" x14ac:dyDescent="0.25">
      <c r="A17" s="4">
        <v>42277</v>
      </c>
      <c r="B17">
        <v>5.15</v>
      </c>
      <c r="C17">
        <f t="shared" si="4"/>
        <v>5.3169734151329383E-2</v>
      </c>
      <c r="E17">
        <f t="shared" si="5"/>
        <v>5.8291673392552056E-2</v>
      </c>
      <c r="F17">
        <f t="shared" si="6"/>
        <v>3.3979191869039612E-3</v>
      </c>
      <c r="J17" s="9">
        <v>42440</v>
      </c>
      <c r="K17" s="7">
        <v>5.14</v>
      </c>
      <c r="L17" s="7">
        <v>-2.8355387523629556E-2</v>
      </c>
      <c r="M17" s="7">
        <f t="shared" si="7"/>
        <v>0.97164461247637046</v>
      </c>
      <c r="N17" s="7">
        <f t="shared" si="8"/>
        <v>-2.3233448282406886E-2</v>
      </c>
      <c r="O17" s="7">
        <f t="shared" si="9"/>
        <v>1.7066829784140394E-3</v>
      </c>
      <c r="P17" s="10">
        <f t="shared" si="10"/>
        <v>1.6689199317302748E-3</v>
      </c>
      <c r="Q17" s="11" t="s">
        <v>40</v>
      </c>
      <c r="R17">
        <f>SQRT(R16)</f>
        <v>0.10235251988848144</v>
      </c>
    </row>
    <row r="18" spans="1:18" x14ac:dyDescent="0.25">
      <c r="A18" s="4">
        <v>42278</v>
      </c>
      <c r="B18">
        <v>5.31</v>
      </c>
      <c r="C18">
        <f t="shared" si="4"/>
        <v>3.1067961165048397E-2</v>
      </c>
      <c r="E18">
        <f t="shared" si="5"/>
        <v>3.6189900406271069E-2</v>
      </c>
      <c r="F18">
        <f t="shared" si="6"/>
        <v>1.3097088914158189E-3</v>
      </c>
      <c r="J18" s="9">
        <v>42443</v>
      </c>
      <c r="K18" s="7">
        <v>4.8899999999999997</v>
      </c>
      <c r="L18" s="7">
        <v>-4.8638132295719845E-2</v>
      </c>
      <c r="M18" s="7">
        <f t="shared" si="7"/>
        <v>0.95136186770428011</v>
      </c>
      <c r="N18" s="7">
        <f t="shared" si="8"/>
        <v>-4.3516193054497172E-2</v>
      </c>
      <c r="O18" s="7">
        <f t="shared" si="9"/>
        <v>3.7939150203928282E-3</v>
      </c>
      <c r="P18" s="10">
        <f t="shared" si="10"/>
        <v>3.7375079405332742E-3</v>
      </c>
      <c r="Q18" s="11" t="s">
        <v>41</v>
      </c>
      <c r="R18">
        <f>SUM(P11:P131)/122</f>
        <v>1.0473452750461307E-2</v>
      </c>
    </row>
    <row r="19" spans="1:18" x14ac:dyDescent="0.25">
      <c r="A19" s="4">
        <v>42279</v>
      </c>
      <c r="B19">
        <v>5.8100000000000005</v>
      </c>
      <c r="C19">
        <f t="shared" si="4"/>
        <v>9.4161958568738408E-2</v>
      </c>
      <c r="E19">
        <f t="shared" si="5"/>
        <v>9.928389780996108E-2</v>
      </c>
      <c r="F19">
        <f t="shared" si="6"/>
        <v>9.8572923643387954E-3</v>
      </c>
      <c r="J19" s="9">
        <v>42444</v>
      </c>
      <c r="K19" s="7">
        <v>5.26</v>
      </c>
      <c r="L19" s="7">
        <v>7.5664621676891641E-2</v>
      </c>
      <c r="M19" s="7">
        <f t="shared" si="7"/>
        <v>1.0756646216768917</v>
      </c>
      <c r="N19" s="7">
        <f t="shared" si="8"/>
        <v>8.0786560918114314E-2</v>
      </c>
      <c r="O19" s="7">
        <f t="shared" si="9"/>
        <v>3.9322919369958187E-3</v>
      </c>
      <c r="P19" s="10">
        <f t="shared" si="10"/>
        <v>3.990144770917573E-3</v>
      </c>
      <c r="Q19" s="11" t="s">
        <v>42</v>
      </c>
      <c r="R19">
        <f>SQRT(R18)</f>
        <v>0.10233988836451458</v>
      </c>
    </row>
    <row r="20" spans="1:18" x14ac:dyDescent="0.25">
      <c r="A20" s="4">
        <v>42282</v>
      </c>
      <c r="B20">
        <v>6.44</v>
      </c>
      <c r="C20">
        <f t="shared" si="4"/>
        <v>0.10843373493975901</v>
      </c>
      <c r="E20">
        <f t="shared" si="5"/>
        <v>0.11355567418098168</v>
      </c>
      <c r="F20">
        <f t="shared" si="6"/>
        <v>1.2894891138697269E-2</v>
      </c>
      <c r="J20" s="9">
        <v>42445</v>
      </c>
      <c r="K20" s="7">
        <v>6.13</v>
      </c>
      <c r="L20" s="7">
        <v>0.16539923954372626</v>
      </c>
      <c r="M20" s="7">
        <f t="shared" si="7"/>
        <v>1.1653992395437263</v>
      </c>
      <c r="N20" s="7">
        <f t="shared" si="8"/>
        <v>0.17052117878494893</v>
      </c>
      <c r="O20" s="7">
        <f t="shared" si="9"/>
        <v>2.3238748516157658E-2</v>
      </c>
      <c r="P20" s="10">
        <f t="shared" si="10"/>
        <v>2.3379086004465449E-2</v>
      </c>
    </row>
    <row r="21" spans="1:18" x14ac:dyDescent="0.25">
      <c r="A21" s="4">
        <v>42283</v>
      </c>
      <c r="B21">
        <v>7.59</v>
      </c>
      <c r="C21">
        <f t="shared" si="4"/>
        <v>0.17857142857142846</v>
      </c>
      <c r="E21">
        <f t="shared" si="5"/>
        <v>0.18369336781265114</v>
      </c>
      <c r="F21">
        <f t="shared" si="6"/>
        <v>3.3743253378353939E-2</v>
      </c>
      <c r="J21" s="9">
        <v>42446</v>
      </c>
      <c r="K21" s="7">
        <v>6.31</v>
      </c>
      <c r="L21" s="7">
        <v>2.9363784665579075E-2</v>
      </c>
      <c r="M21" s="7">
        <f t="shared" si="7"/>
        <v>1.029363784665579</v>
      </c>
      <c r="N21" s="7">
        <f t="shared" si="8"/>
        <v>3.4485723906801748E-2</v>
      </c>
      <c r="O21" s="7">
        <f t="shared" si="9"/>
        <v>2.6919465013494533E-4</v>
      </c>
      <c r="P21" s="10">
        <f t="shared" si="10"/>
        <v>2.8448744837092057E-4</v>
      </c>
    </row>
    <row r="22" spans="1:18" x14ac:dyDescent="0.25">
      <c r="A22" s="4">
        <v>42284</v>
      </c>
      <c r="B22">
        <v>7.49</v>
      </c>
      <c r="C22">
        <f t="shared" si="4"/>
        <v>-1.3175230566534867E-2</v>
      </c>
      <c r="E22">
        <f t="shared" si="5"/>
        <v>-8.0532913253121962E-3</v>
      </c>
      <c r="F22">
        <f t="shared" si="6"/>
        <v>6.4855501170348672E-5</v>
      </c>
      <c r="J22" s="9">
        <v>42447</v>
      </c>
      <c r="K22" s="7">
        <v>5.9399999999999995</v>
      </c>
      <c r="L22" s="7">
        <v>-5.8637083993660875E-2</v>
      </c>
      <c r="M22" s="7">
        <f t="shared" si="7"/>
        <v>0.94136291600633915</v>
      </c>
      <c r="N22" s="7">
        <f t="shared" si="8"/>
        <v>-5.3515144752438203E-2</v>
      </c>
      <c r="O22" s="7">
        <f t="shared" si="9"/>
        <v>5.1256602066822371E-3</v>
      </c>
      <c r="P22" s="10">
        <f t="shared" si="10"/>
        <v>5.0600620242734831E-3</v>
      </c>
    </row>
    <row r="23" spans="1:18" x14ac:dyDescent="0.25">
      <c r="A23" s="4">
        <v>42285</v>
      </c>
      <c r="B23">
        <v>7.82</v>
      </c>
      <c r="C23">
        <f t="shared" si="4"/>
        <v>4.405874499332444E-2</v>
      </c>
      <c r="E23">
        <f t="shared" si="5"/>
        <v>4.9180684234547113E-2</v>
      </c>
      <c r="F23">
        <f t="shared" si="6"/>
        <v>2.4187397017782311E-3</v>
      </c>
      <c r="J23" s="9">
        <v>42450</v>
      </c>
      <c r="K23" s="7">
        <v>5.43</v>
      </c>
      <c r="L23" s="7">
        <v>-8.5858585858585829E-2</v>
      </c>
      <c r="M23" s="7">
        <f t="shared" si="7"/>
        <v>0.91414141414141414</v>
      </c>
      <c r="N23" s="7">
        <f t="shared" si="8"/>
        <v>-8.0736646617363156E-2</v>
      </c>
      <c r="O23" s="7">
        <f t="shared" si="9"/>
        <v>9.7644473313717155E-3</v>
      </c>
      <c r="P23" s="10">
        <f t="shared" si="10"/>
        <v>9.6738269643638214E-3</v>
      </c>
    </row>
    <row r="24" spans="1:18" x14ac:dyDescent="0.25">
      <c r="A24" s="4">
        <v>42286</v>
      </c>
      <c r="B24">
        <v>7.52</v>
      </c>
      <c r="C24">
        <f t="shared" si="4"/>
        <v>-3.8363171355498812E-2</v>
      </c>
      <c r="E24">
        <f t="shared" si="5"/>
        <v>-3.324123211427614E-2</v>
      </c>
      <c r="F24">
        <f t="shared" si="6"/>
        <v>1.1049795124751835E-3</v>
      </c>
      <c r="J24" s="9">
        <v>42451</v>
      </c>
      <c r="K24" s="7">
        <v>5.68</v>
      </c>
      <c r="L24" s="7">
        <v>4.6040515653775323E-2</v>
      </c>
      <c r="M24" s="7">
        <f t="shared" si="7"/>
        <v>1.0460405156537753</v>
      </c>
      <c r="N24" s="7">
        <f t="shared" si="8"/>
        <v>5.1162454894997995E-2</v>
      </c>
      <c r="O24" s="7">
        <f t="shared" si="9"/>
        <v>1.0945433405642479E-3</v>
      </c>
      <c r="P24" s="10">
        <f t="shared" si="10"/>
        <v>1.125165500250133E-3</v>
      </c>
    </row>
    <row r="25" spans="1:18" x14ac:dyDescent="0.25">
      <c r="A25" s="4">
        <v>42289</v>
      </c>
      <c r="B25">
        <v>6.75</v>
      </c>
      <c r="C25">
        <f t="shared" si="4"/>
        <v>-0.10239361702127654</v>
      </c>
      <c r="E25">
        <f t="shared" si="5"/>
        <v>-9.727167778005387E-2</v>
      </c>
      <c r="F25">
        <f t="shared" si="6"/>
        <v>9.4617792981466255E-3</v>
      </c>
      <c r="J25" s="9">
        <v>42452</v>
      </c>
      <c r="K25" s="7">
        <v>5.23</v>
      </c>
      <c r="L25" s="7">
        <v>-7.9225352112675937E-2</v>
      </c>
      <c r="M25" s="7">
        <f t="shared" si="7"/>
        <v>0.9207746478873241</v>
      </c>
      <c r="N25" s="7">
        <f t="shared" si="8"/>
        <v>-7.4103412871453264E-2</v>
      </c>
      <c r="O25" s="7">
        <f t="shared" si="9"/>
        <v>8.4975182424626306E-3</v>
      </c>
      <c r="P25" s="10">
        <f t="shared" si="10"/>
        <v>8.412995187796396E-3</v>
      </c>
    </row>
    <row r="26" spans="1:18" x14ac:dyDescent="0.25">
      <c r="A26" s="4">
        <v>42290</v>
      </c>
      <c r="B26">
        <v>6.73</v>
      </c>
      <c r="C26">
        <f t="shared" si="4"/>
        <v>-2.9629629629628999E-3</v>
      </c>
      <c r="E26">
        <f t="shared" si="5"/>
        <v>2.1589762782597711E-3</v>
      </c>
      <c r="F26">
        <f t="shared" si="6"/>
        <v>4.6611785700884128E-6</v>
      </c>
      <c r="J26" s="9">
        <v>42453</v>
      </c>
      <c r="K26" s="7">
        <v>5.43</v>
      </c>
      <c r="L26" s="7">
        <v>3.824091778202663E-2</v>
      </c>
      <c r="M26" s="7">
        <f t="shared" si="7"/>
        <v>1.0382409177820267</v>
      </c>
      <c r="N26" s="7">
        <f t="shared" si="8"/>
        <v>4.3362857023249303E-2</v>
      </c>
      <c r="O26" s="7">
        <f t="shared" si="9"/>
        <v>6.392950944750155E-4</v>
      </c>
      <c r="P26" s="10">
        <f t="shared" si="10"/>
        <v>6.6274781219864719E-4</v>
      </c>
    </row>
    <row r="27" spans="1:18" x14ac:dyDescent="0.25">
      <c r="A27" s="4">
        <v>42291</v>
      </c>
      <c r="B27">
        <v>6.55</v>
      </c>
      <c r="C27">
        <f t="shared" si="4"/>
        <v>-2.6745913818722229E-2</v>
      </c>
      <c r="E27">
        <f t="shared" si="5"/>
        <v>-2.1623974577499559E-2</v>
      </c>
      <c r="F27">
        <f t="shared" si="6"/>
        <v>4.6759627652834723E-4</v>
      </c>
      <c r="J27" s="9">
        <v>42457</v>
      </c>
      <c r="K27" s="7">
        <v>5.1100000000000003</v>
      </c>
      <c r="L27" s="7">
        <v>-5.8931860036832304E-2</v>
      </c>
      <c r="M27" s="7">
        <f t="shared" si="7"/>
        <v>0.94106813996316774</v>
      </c>
      <c r="N27" s="7">
        <f t="shared" si="8"/>
        <v>-5.3809920795609631E-2</v>
      </c>
      <c r="O27" s="7">
        <f t="shared" si="9"/>
        <v>5.1679553243828991E-3</v>
      </c>
      <c r="P27" s="10">
        <f t="shared" si="10"/>
        <v>5.1020861818851628E-3</v>
      </c>
    </row>
    <row r="28" spans="1:18" x14ac:dyDescent="0.25">
      <c r="A28" s="4">
        <v>42292</v>
      </c>
      <c r="B28">
        <v>6.71</v>
      </c>
      <c r="C28">
        <f t="shared" si="4"/>
        <v>2.4427480916030558E-2</v>
      </c>
      <c r="E28">
        <f t="shared" si="5"/>
        <v>2.9549420157253231E-2</v>
      </c>
      <c r="F28">
        <f t="shared" si="6"/>
        <v>8.7316823162988358E-4</v>
      </c>
      <c r="J28" s="9">
        <v>42458</v>
      </c>
      <c r="K28" s="7">
        <v>5.14</v>
      </c>
      <c r="L28" s="7">
        <v>5.8708414872797182E-3</v>
      </c>
      <c r="M28" s="7">
        <f t="shared" si="7"/>
        <v>1.0058708414872797</v>
      </c>
      <c r="N28" s="7">
        <f t="shared" si="8"/>
        <v>1.0992780728502389E-2</v>
      </c>
      <c r="O28" s="7">
        <f t="shared" si="9"/>
        <v>5.0208430842357597E-5</v>
      </c>
      <c r="P28" s="10">
        <f t="shared" si="10"/>
        <v>4.3906360290364582E-5</v>
      </c>
    </row>
    <row r="29" spans="1:18" x14ac:dyDescent="0.25">
      <c r="A29" s="4">
        <v>42293</v>
      </c>
      <c r="B29">
        <v>6.8100000000000005</v>
      </c>
      <c r="C29">
        <f t="shared" si="4"/>
        <v>1.4903129657228098E-2</v>
      </c>
      <c r="E29">
        <f t="shared" si="5"/>
        <v>2.0025068898450769E-2</v>
      </c>
      <c r="F29">
        <f t="shared" si="6"/>
        <v>4.0100338438770031E-4</v>
      </c>
      <c r="J29" s="9">
        <v>42459</v>
      </c>
      <c r="K29" s="7">
        <v>4.7</v>
      </c>
      <c r="L29" s="7">
        <v>-8.560311284046683E-2</v>
      </c>
      <c r="M29" s="7">
        <f t="shared" si="7"/>
        <v>0.91439688715953316</v>
      </c>
      <c r="N29" s="7">
        <f t="shared" si="8"/>
        <v>-8.0481173599244157E-2</v>
      </c>
      <c r="O29" s="7">
        <f t="shared" si="9"/>
        <v>9.7140233538181835E-3</v>
      </c>
      <c r="P29" s="10">
        <f t="shared" si="10"/>
        <v>9.6236378192986402E-3</v>
      </c>
    </row>
    <row r="30" spans="1:18" x14ac:dyDescent="0.25">
      <c r="A30" s="4">
        <v>42296</v>
      </c>
      <c r="B30">
        <v>6.02</v>
      </c>
      <c r="C30">
        <f t="shared" si="4"/>
        <v>-0.11600587371512494</v>
      </c>
      <c r="E30">
        <f t="shared" si="5"/>
        <v>-0.11088393447390227</v>
      </c>
      <c r="F30">
        <f t="shared" si="6"/>
        <v>1.2295246924412652E-2</v>
      </c>
      <c r="J30" s="9">
        <v>42460</v>
      </c>
      <c r="K30" s="7">
        <v>4.5199999999999996</v>
      </c>
      <c r="L30" s="7">
        <v>-3.8297872340425657E-2</v>
      </c>
      <c r="M30" s="7">
        <f t="shared" si="7"/>
        <v>0.9617021276595743</v>
      </c>
      <c r="N30" s="7">
        <f t="shared" si="8"/>
        <v>-3.3175933099202984E-2</v>
      </c>
      <c r="O30" s="7">
        <f t="shared" si="9"/>
        <v>2.6270242416006175E-3</v>
      </c>
      <c r="P30" s="10">
        <f t="shared" si="10"/>
        <v>2.5801219970983608E-3</v>
      </c>
    </row>
    <row r="31" spans="1:18" x14ac:dyDescent="0.25">
      <c r="A31" s="4">
        <v>42297</v>
      </c>
      <c r="B31">
        <v>6.03</v>
      </c>
      <c r="C31">
        <f t="shared" si="4"/>
        <v>1.6611295681064244E-3</v>
      </c>
      <c r="E31">
        <f t="shared" si="5"/>
        <v>6.7830688093290957E-3</v>
      </c>
      <c r="F31">
        <f t="shared" si="6"/>
        <v>4.6010022472093232E-5</v>
      </c>
      <c r="J31" s="9">
        <v>42461</v>
      </c>
      <c r="K31" s="7">
        <v>4.03</v>
      </c>
      <c r="L31" s="7">
        <v>-0.10840707964601756</v>
      </c>
      <c r="M31" s="7">
        <f t="shared" si="7"/>
        <v>0.89159292035398241</v>
      </c>
      <c r="N31" s="7">
        <f t="shared" si="8"/>
        <v>-0.10328514040479489</v>
      </c>
      <c r="O31" s="7">
        <f t="shared" si="9"/>
        <v>1.4729150567051714E-2</v>
      </c>
      <c r="P31" s="10">
        <f t="shared" si="10"/>
        <v>1.4617803475383981E-2</v>
      </c>
    </row>
    <row r="32" spans="1:18" x14ac:dyDescent="0.25">
      <c r="A32" s="4">
        <v>42298</v>
      </c>
      <c r="B32">
        <v>5.85</v>
      </c>
      <c r="C32">
        <f t="shared" si="4"/>
        <v>-2.9850746268656816E-2</v>
      </c>
      <c r="E32">
        <f t="shared" si="5"/>
        <v>-2.4728807027434144E-2</v>
      </c>
      <c r="F32">
        <f t="shared" si="6"/>
        <v>6.1151389700007627E-4</v>
      </c>
      <c r="J32" s="9">
        <v>42464</v>
      </c>
      <c r="K32" s="7">
        <v>3.9699999999999998</v>
      </c>
      <c r="L32" s="7">
        <v>-1.4888337468982753E-2</v>
      </c>
      <c r="M32" s="7">
        <f t="shared" si="7"/>
        <v>0.98511166253101723</v>
      </c>
      <c r="N32" s="7">
        <f t="shared" si="8"/>
        <v>-9.7663982277600824E-3</v>
      </c>
      <c r="O32" s="7">
        <f t="shared" si="9"/>
        <v>7.7534233908060348E-4</v>
      </c>
      <c r="P32" s="10">
        <f t="shared" si="10"/>
        <v>7.4995829389886152E-4</v>
      </c>
    </row>
    <row r="33" spans="1:16" x14ac:dyDescent="0.25">
      <c r="A33" s="4">
        <v>42299</v>
      </c>
      <c r="B33">
        <v>5.86</v>
      </c>
      <c r="C33">
        <f t="shared" si="4"/>
        <v>1.709401709401825E-3</v>
      </c>
      <c r="E33">
        <f t="shared" si="5"/>
        <v>6.8313409506244958E-3</v>
      </c>
      <c r="F33">
        <f t="shared" si="6"/>
        <v>4.6667219183679187E-5</v>
      </c>
      <c r="J33" s="9">
        <v>42465</v>
      </c>
      <c r="K33" s="7">
        <v>3.98</v>
      </c>
      <c r="L33" s="7">
        <v>2.5188916876574892E-3</v>
      </c>
      <c r="M33" s="7">
        <f t="shared" si="7"/>
        <v>1.0025188916876575</v>
      </c>
      <c r="N33" s="7">
        <f t="shared" si="8"/>
        <v>7.6408309288801598E-3</v>
      </c>
      <c r="O33" s="7">
        <f t="shared" si="9"/>
        <v>1.0894642820778292E-4</v>
      </c>
      <c r="P33" s="10">
        <f t="shared" si="10"/>
        <v>9.9563223225023435E-5</v>
      </c>
    </row>
    <row r="34" spans="1:16" x14ac:dyDescent="0.25">
      <c r="A34" s="4">
        <v>42300</v>
      </c>
      <c r="B34">
        <v>5.79</v>
      </c>
      <c r="C34">
        <f t="shared" si="4"/>
        <v>-1.1945392491467624E-2</v>
      </c>
      <c r="E34">
        <f t="shared" si="5"/>
        <v>-6.8234532502449534E-3</v>
      </c>
      <c r="F34">
        <f t="shared" si="6"/>
        <v>4.6559514258278417E-5</v>
      </c>
      <c r="J34" s="9">
        <v>42466</v>
      </c>
      <c r="K34" s="7">
        <v>4.12</v>
      </c>
      <c r="L34" s="7">
        <v>3.5175879396984959E-2</v>
      </c>
      <c r="M34" s="7">
        <f t="shared" si="7"/>
        <v>1.035175879396985</v>
      </c>
      <c r="N34" s="7">
        <f t="shared" si="8"/>
        <v>4.0297818638207632E-2</v>
      </c>
      <c r="O34" s="7">
        <f t="shared" si="9"/>
        <v>4.9369494343604482E-4</v>
      </c>
      <c r="P34" s="10">
        <f t="shared" si="10"/>
        <v>5.1433025759926615E-4</v>
      </c>
    </row>
    <row r="35" spans="1:16" x14ac:dyDescent="0.25">
      <c r="A35" s="4">
        <v>42303</v>
      </c>
      <c r="B35">
        <v>5.44</v>
      </c>
      <c r="C35">
        <f t="shared" si="4"/>
        <v>-6.0449050086355725E-2</v>
      </c>
      <c r="E35">
        <f t="shared" si="5"/>
        <v>-5.5327110845133053E-2</v>
      </c>
      <c r="F35">
        <f t="shared" si="6"/>
        <v>3.0610891944696395E-3</v>
      </c>
      <c r="J35" s="9">
        <v>42467</v>
      </c>
      <c r="K35" s="7">
        <v>3.74</v>
      </c>
      <c r="L35" s="7">
        <v>-9.2233009708737837E-2</v>
      </c>
      <c r="M35" s="7">
        <f t="shared" si="7"/>
        <v>0.90776699029126218</v>
      </c>
      <c r="N35" s="7">
        <f t="shared" si="8"/>
        <v>-8.7111070467515164E-2</v>
      </c>
      <c r="O35" s="7">
        <f t="shared" si="9"/>
        <v>1.1064860777030115E-2</v>
      </c>
      <c r="P35" s="10">
        <f t="shared" si="10"/>
        <v>1.0968380997448918E-2</v>
      </c>
    </row>
    <row r="36" spans="1:16" x14ac:dyDescent="0.25">
      <c r="A36" s="4">
        <v>42304</v>
      </c>
      <c r="B36">
        <v>5.24</v>
      </c>
      <c r="C36">
        <f t="shared" si="4"/>
        <v>-3.676470588235297E-2</v>
      </c>
      <c r="E36">
        <f t="shared" si="5"/>
        <v>-3.1642766641130297E-2</v>
      </c>
      <c r="F36">
        <f t="shared" si="6"/>
        <v>1.0012646807050283E-3</v>
      </c>
      <c r="J36" s="9">
        <v>42468</v>
      </c>
      <c r="K36" s="7">
        <v>3.93</v>
      </c>
      <c r="L36" s="7">
        <v>5.0802139037433136E-2</v>
      </c>
      <c r="M36" s="7">
        <f t="shared" si="7"/>
        <v>1.0508021390374331</v>
      </c>
      <c r="N36" s="7">
        <f t="shared" si="8"/>
        <v>5.5924078278655809E-2</v>
      </c>
      <c r="O36" s="7">
        <f t="shared" si="9"/>
        <v>1.4322823834138423E-3</v>
      </c>
      <c r="P36" s="10">
        <f t="shared" si="10"/>
        <v>1.4672814588146891E-3</v>
      </c>
    </row>
    <row r="37" spans="1:16" x14ac:dyDescent="0.25">
      <c r="A37" s="4">
        <v>42305</v>
      </c>
      <c r="B37">
        <v>5.12</v>
      </c>
      <c r="C37">
        <f t="shared" si="4"/>
        <v>-2.2900763358778647E-2</v>
      </c>
      <c r="E37">
        <f t="shared" si="5"/>
        <v>-1.7778824117555977E-2</v>
      </c>
      <c r="F37">
        <f t="shared" si="6"/>
        <v>3.1608658700299009E-4</v>
      </c>
      <c r="J37" s="9">
        <v>42471</v>
      </c>
      <c r="K37" s="7">
        <v>4.07</v>
      </c>
      <c r="L37" s="7">
        <v>3.5623409669211223E-2</v>
      </c>
      <c r="M37" s="7">
        <f t="shared" si="7"/>
        <v>1.0356234096692112</v>
      </c>
      <c r="N37" s="7">
        <f t="shared" si="8"/>
        <v>4.0745348910433896E-2</v>
      </c>
      <c r="O37" s="7">
        <f t="shared" si="9"/>
        <v>5.1378279822240577E-4</v>
      </c>
      <c r="P37" s="10">
        <f t="shared" si="10"/>
        <v>5.3482948517251134E-4</v>
      </c>
    </row>
    <row r="38" spans="1:16" x14ac:dyDescent="0.25">
      <c r="A38" s="4">
        <v>42306</v>
      </c>
      <c r="B38">
        <v>5.16</v>
      </c>
      <c r="C38">
        <f t="shared" si="4"/>
        <v>7.8125000000000069E-3</v>
      </c>
      <c r="E38">
        <f t="shared" si="5"/>
        <v>1.2934439241222678E-2</v>
      </c>
      <c r="F38">
        <f t="shared" si="6"/>
        <v>1.6729971848488109E-4</v>
      </c>
      <c r="J38" s="9">
        <v>42472</v>
      </c>
      <c r="K38" s="7">
        <v>4.8499999999999996</v>
      </c>
      <c r="L38" s="7">
        <v>0.19164619164619148</v>
      </c>
      <c r="M38" s="7">
        <f t="shared" si="7"/>
        <v>1.1916461916461916</v>
      </c>
      <c r="N38" s="7">
        <f t="shared" si="8"/>
        <v>0.19676813088741416</v>
      </c>
      <c r="O38" s="7">
        <f t="shared" si="9"/>
        <v>3.1929958634448571E-2</v>
      </c>
      <c r="P38" s="10">
        <f t="shared" si="10"/>
        <v>3.2094422494766676E-2</v>
      </c>
    </row>
    <row r="39" spans="1:16" x14ac:dyDescent="0.25">
      <c r="A39" s="4">
        <v>42307</v>
      </c>
      <c r="B39">
        <v>5.51</v>
      </c>
      <c r="C39">
        <f t="shared" si="4"/>
        <v>6.7829457364341011E-2</v>
      </c>
      <c r="E39">
        <f t="shared" si="5"/>
        <v>7.2951396605563684E-2</v>
      </c>
      <c r="F39">
        <f t="shared" si="6"/>
        <v>5.3219062667022483E-3</v>
      </c>
      <c r="J39" s="9">
        <v>42473</v>
      </c>
      <c r="K39" s="7">
        <v>4.46</v>
      </c>
      <c r="L39" s="7">
        <v>-8.0412371134020555E-2</v>
      </c>
      <c r="M39" s="7">
        <f t="shared" si="7"/>
        <v>0.91958762886597945</v>
      </c>
      <c r="N39" s="7">
        <f t="shared" si="8"/>
        <v>-7.5290431892797882E-2</v>
      </c>
      <c r="O39" s="7">
        <f t="shared" si="9"/>
        <v>8.7177707943655539E-3</v>
      </c>
      <c r="P39" s="10">
        <f t="shared" si="10"/>
        <v>8.632156623962127E-3</v>
      </c>
    </row>
    <row r="40" spans="1:16" x14ac:dyDescent="0.25">
      <c r="A40" s="4">
        <v>42310</v>
      </c>
      <c r="B40">
        <v>5.84</v>
      </c>
      <c r="C40">
        <f t="shared" si="4"/>
        <v>5.9891107078039942E-2</v>
      </c>
      <c r="E40">
        <f t="shared" si="5"/>
        <v>6.5013046319262607E-2</v>
      </c>
      <c r="F40">
        <f t="shared" si="6"/>
        <v>4.2266961917105852E-3</v>
      </c>
      <c r="J40" s="9">
        <v>42474</v>
      </c>
      <c r="K40" s="7">
        <v>4.4000000000000004</v>
      </c>
      <c r="L40" s="7">
        <v>-1.345291479820619E-2</v>
      </c>
      <c r="M40" s="7">
        <f t="shared" si="7"/>
        <v>0.98654708520179379</v>
      </c>
      <c r="N40" s="7">
        <f t="shared" si="8"/>
        <v>-8.3309755569835192E-3</v>
      </c>
      <c r="O40" s="7">
        <f t="shared" si="9"/>
        <v>6.9746417569881039E-4</v>
      </c>
      <c r="P40" s="10">
        <f t="shared" si="10"/>
        <v>6.7339958053214057E-4</v>
      </c>
    </row>
    <row r="41" spans="1:16" x14ac:dyDescent="0.25">
      <c r="A41" s="4">
        <v>42311</v>
      </c>
      <c r="B41">
        <v>6.3</v>
      </c>
      <c r="C41">
        <f t="shared" si="4"/>
        <v>7.8767123287671229E-2</v>
      </c>
      <c r="E41">
        <f t="shared" si="5"/>
        <v>8.3889062528893901E-2</v>
      </c>
      <c r="F41">
        <f t="shared" si="6"/>
        <v>7.0373748119766707E-3</v>
      </c>
      <c r="J41" s="9">
        <v>42475</v>
      </c>
      <c r="K41" s="7">
        <v>4.32</v>
      </c>
      <c r="L41" s="7">
        <v>-1.8181818181818195E-2</v>
      </c>
      <c r="M41" s="7">
        <f t="shared" si="7"/>
        <v>0.98181818181818181</v>
      </c>
      <c r="N41" s="7">
        <f t="shared" si="8"/>
        <v>-1.3059878940595524E-2</v>
      </c>
      <c r="O41" s="7">
        <f t="shared" si="9"/>
        <v>9.6960309577514084E-4</v>
      </c>
      <c r="P41" s="10">
        <f t="shared" si="10"/>
        <v>9.4119166133401161E-4</v>
      </c>
    </row>
    <row r="42" spans="1:16" x14ac:dyDescent="0.25">
      <c r="A42" s="4">
        <v>42312</v>
      </c>
      <c r="B42">
        <v>6.18</v>
      </c>
      <c r="C42">
        <f t="shared" si="4"/>
        <v>-1.9047619047619067E-2</v>
      </c>
      <c r="E42">
        <f t="shared" si="5"/>
        <v>-1.3925679806396396E-2</v>
      </c>
      <c r="F42">
        <f t="shared" si="6"/>
        <v>1.9392455807027635E-4</v>
      </c>
      <c r="J42" s="9">
        <v>42478</v>
      </c>
      <c r="K42" s="7">
        <v>4.29</v>
      </c>
      <c r="L42" s="7">
        <v>-6.9444444444445013E-3</v>
      </c>
      <c r="M42" s="7">
        <f t="shared" si="7"/>
        <v>0.99305555555555547</v>
      </c>
      <c r="N42" s="7">
        <f t="shared" si="8"/>
        <v>-1.8225052032218303E-3</v>
      </c>
      <c r="O42" s="7">
        <f t="shared" si="9"/>
        <v>3.9605285390515642E-4</v>
      </c>
      <c r="P42" s="10">
        <f t="shared" si="10"/>
        <v>3.7797088774470206E-4</v>
      </c>
    </row>
    <row r="43" spans="1:16" x14ac:dyDescent="0.25">
      <c r="A43" s="4">
        <v>42313</v>
      </c>
      <c r="B43">
        <v>6.16</v>
      </c>
      <c r="C43">
        <f t="shared" si="4"/>
        <v>-3.2362459546924878E-3</v>
      </c>
      <c r="E43">
        <f t="shared" si="5"/>
        <v>1.8856932865301832E-3</v>
      </c>
      <c r="F43">
        <f t="shared" si="6"/>
        <v>3.5558391708650035E-6</v>
      </c>
      <c r="J43" s="9">
        <v>42479</v>
      </c>
      <c r="K43" s="7">
        <v>4.8100000000000005</v>
      </c>
      <c r="L43" s="7">
        <v>0.12121212121212131</v>
      </c>
      <c r="M43" s="7">
        <f t="shared" si="7"/>
        <v>1.1212121212121213</v>
      </c>
      <c r="N43" s="7">
        <f t="shared" si="8"/>
        <v>0.12633406045334397</v>
      </c>
      <c r="O43" s="7">
        <f t="shared" si="9"/>
        <v>1.1719250888758014E-2</v>
      </c>
      <c r="P43" s="10">
        <f t="shared" si="10"/>
        <v>1.18189712855738E-2</v>
      </c>
    </row>
    <row r="44" spans="1:16" x14ac:dyDescent="0.25">
      <c r="A44" s="4">
        <v>42314</v>
      </c>
      <c r="B44">
        <v>6.32</v>
      </c>
      <c r="C44">
        <f t="shared" si="4"/>
        <v>2.5974025974025997E-2</v>
      </c>
      <c r="E44">
        <f t="shared" si="5"/>
        <v>3.1095965215248669E-2</v>
      </c>
      <c r="F44">
        <f t="shared" si="6"/>
        <v>9.6695905266795527E-4</v>
      </c>
      <c r="J44" s="9">
        <v>42480</v>
      </c>
      <c r="K44" s="7">
        <v>4.8100000000000005</v>
      </c>
      <c r="L44" s="7">
        <v>0</v>
      </c>
      <c r="M44" s="7">
        <f t="shared" si="7"/>
        <v>1</v>
      </c>
      <c r="N44" s="7">
        <f t="shared" si="8"/>
        <v>5.121939241222671E-3</v>
      </c>
      <c r="O44" s="7">
        <f t="shared" si="9"/>
        <v>1.6787431946160928E-4</v>
      </c>
      <c r="P44" s="10">
        <f t="shared" si="10"/>
        <v>1.561757325757295E-4</v>
      </c>
    </row>
    <row r="45" spans="1:16" x14ac:dyDescent="0.25">
      <c r="A45" s="4">
        <v>42317</v>
      </c>
      <c r="B45">
        <v>6.42</v>
      </c>
      <c r="C45">
        <f t="shared" si="4"/>
        <v>1.5822784810126524E-2</v>
      </c>
      <c r="E45">
        <f t="shared" si="5"/>
        <v>2.0944724051349194E-2</v>
      </c>
      <c r="F45">
        <f t="shared" si="6"/>
        <v>4.386814655871654E-4</v>
      </c>
      <c r="J45" s="9">
        <v>42481</v>
      </c>
      <c r="K45" s="7">
        <v>4.43</v>
      </c>
      <c r="L45" s="7">
        <v>-7.9002079002079159E-2</v>
      </c>
      <c r="M45" s="7">
        <f t="shared" si="7"/>
        <v>0.92099792099792088</v>
      </c>
      <c r="N45" s="7">
        <f t="shared" si="8"/>
        <v>-7.3880139760856486E-2</v>
      </c>
      <c r="O45" s="7">
        <f t="shared" si="9"/>
        <v>8.456404576561825E-3</v>
      </c>
      <c r="P45" s="10">
        <f t="shared" si="10"/>
        <v>8.3720867560159225E-3</v>
      </c>
    </row>
    <row r="46" spans="1:16" x14ac:dyDescent="0.25">
      <c r="A46" s="4">
        <v>42318</v>
      </c>
      <c r="B46">
        <v>6.33</v>
      </c>
      <c r="C46">
        <f t="shared" si="4"/>
        <v>-1.4018691588785024E-2</v>
      </c>
      <c r="E46">
        <f t="shared" si="5"/>
        <v>-8.896752347562353E-3</v>
      </c>
      <c r="F46">
        <f t="shared" si="6"/>
        <v>7.9152202333856243E-5</v>
      </c>
      <c r="J46" s="9">
        <v>42482</v>
      </c>
      <c r="K46" s="7">
        <v>4.6399999999999997</v>
      </c>
      <c r="L46" s="7">
        <v>4.7404063205417603E-2</v>
      </c>
      <c r="M46" s="7">
        <f t="shared" si="7"/>
        <v>1.0474040632054176</v>
      </c>
      <c r="N46" s="7">
        <f t="shared" si="8"/>
        <v>5.2526002446640276E-2</v>
      </c>
      <c r="O46" s="7">
        <f t="shared" si="9"/>
        <v>1.1866254988968765E-3</v>
      </c>
      <c r="P46" s="10">
        <f t="shared" si="10"/>
        <v>1.2185010405128328E-3</v>
      </c>
    </row>
    <row r="47" spans="1:16" x14ac:dyDescent="0.25">
      <c r="A47" s="4">
        <v>42319</v>
      </c>
      <c r="B47">
        <v>5.51</v>
      </c>
      <c r="C47">
        <f t="shared" si="4"/>
        <v>-0.12954186413902058</v>
      </c>
      <c r="E47">
        <f t="shared" si="5"/>
        <v>-0.12441992489779791</v>
      </c>
      <c r="F47">
        <f t="shared" si="6"/>
        <v>1.5480317711573672E-2</v>
      </c>
      <c r="J47" s="9">
        <v>42485</v>
      </c>
      <c r="K47" s="7">
        <v>4.5199999999999996</v>
      </c>
      <c r="L47" s="7">
        <v>-2.5862068965517265E-2</v>
      </c>
      <c r="M47" s="7">
        <f t="shared" si="7"/>
        <v>0.97413793103448276</v>
      </c>
      <c r="N47" s="7">
        <f t="shared" si="8"/>
        <v>-2.0740129724294593E-2</v>
      </c>
      <c r="O47" s="7">
        <f t="shared" si="9"/>
        <v>1.5068915646584194E-3</v>
      </c>
      <c r="P47" s="10">
        <f t="shared" si="10"/>
        <v>1.4714203928879175E-3</v>
      </c>
    </row>
    <row r="48" spans="1:16" x14ac:dyDescent="0.25">
      <c r="A48" s="4">
        <v>42320</v>
      </c>
      <c r="B48">
        <v>5.38</v>
      </c>
      <c r="C48">
        <f t="shared" si="4"/>
        <v>-2.3593466424682377E-2</v>
      </c>
      <c r="E48">
        <f t="shared" si="5"/>
        <v>-1.8471527183459707E-2</v>
      </c>
      <c r="F48">
        <f t="shared" si="6"/>
        <v>3.4119731648929089E-4</v>
      </c>
      <c r="J48" s="9">
        <v>42486</v>
      </c>
      <c r="K48" s="7">
        <v>4.72</v>
      </c>
      <c r="L48" s="7">
        <v>4.424778761061951E-2</v>
      </c>
      <c r="M48" s="7">
        <f t="shared" si="7"/>
        <v>1.0442477876106195</v>
      </c>
      <c r="N48" s="7">
        <f t="shared" si="8"/>
        <v>4.9369726851842183E-2</v>
      </c>
      <c r="O48" s="7">
        <f t="shared" si="9"/>
        <v>9.7913640331972942E-4</v>
      </c>
      <c r="P48" s="10">
        <f t="shared" si="10"/>
        <v>1.0081106755284834E-3</v>
      </c>
    </row>
    <row r="49" spans="1:16" x14ac:dyDescent="0.25">
      <c r="A49" s="4">
        <v>42321</v>
      </c>
      <c r="B49">
        <v>5.42</v>
      </c>
      <c r="C49">
        <f t="shared" si="4"/>
        <v>7.4349442379182222E-3</v>
      </c>
      <c r="E49">
        <f t="shared" si="5"/>
        <v>1.2556883479140893E-2</v>
      </c>
      <c r="F49">
        <f t="shared" si="6"/>
        <v>1.576753227087215E-4</v>
      </c>
      <c r="J49" s="9">
        <v>42487</v>
      </c>
      <c r="K49" s="7">
        <v>5.25</v>
      </c>
      <c r="L49" s="7">
        <v>0.1122881355932204</v>
      </c>
      <c r="M49" s="7">
        <f t="shared" si="7"/>
        <v>1.1122881355932204</v>
      </c>
      <c r="N49" s="7">
        <f t="shared" si="8"/>
        <v>0.11741007483444307</v>
      </c>
      <c r="O49" s="7">
        <f t="shared" si="9"/>
        <v>9.8667475548919158E-3</v>
      </c>
      <c r="P49" s="10">
        <f t="shared" si="10"/>
        <v>9.9582649650898341E-3</v>
      </c>
    </row>
    <row r="50" spans="1:16" x14ac:dyDescent="0.25">
      <c r="A50" s="4">
        <v>42324</v>
      </c>
      <c r="B50">
        <v>5.8</v>
      </c>
      <c r="C50">
        <f t="shared" si="4"/>
        <v>7.011070110701105E-2</v>
      </c>
      <c r="E50">
        <f t="shared" si="5"/>
        <v>7.5232640348233723E-2</v>
      </c>
      <c r="F50">
        <f t="shared" si="6"/>
        <v>5.6599501737666846E-3</v>
      </c>
      <c r="J50" s="9">
        <v>42488</v>
      </c>
      <c r="K50" s="7">
        <v>4.8600000000000003</v>
      </c>
      <c r="L50" s="7">
        <v>-7.4285714285714219E-2</v>
      </c>
      <c r="M50" s="7">
        <f t="shared" si="7"/>
        <v>0.92571428571428582</v>
      </c>
      <c r="N50" s="7">
        <f t="shared" si="8"/>
        <v>-6.9163775044491546E-2</v>
      </c>
      <c r="O50" s="7">
        <f t="shared" si="9"/>
        <v>7.611227030403447E-3</v>
      </c>
      <c r="P50" s="10">
        <f t="shared" si="10"/>
        <v>7.5312445235061207E-3</v>
      </c>
    </row>
    <row r="51" spans="1:16" x14ac:dyDescent="0.25">
      <c r="A51" s="4">
        <v>42325</v>
      </c>
      <c r="B51">
        <v>5.98</v>
      </c>
      <c r="C51">
        <f t="shared" si="4"/>
        <v>3.1034482758620793E-2</v>
      </c>
      <c r="E51">
        <f t="shared" si="5"/>
        <v>3.6156421999843466E-2</v>
      </c>
      <c r="F51">
        <f t="shared" si="6"/>
        <v>1.3072868518307645E-3</v>
      </c>
      <c r="J51" s="9">
        <v>42489</v>
      </c>
      <c r="K51" s="7">
        <v>4.91</v>
      </c>
      <c r="L51" s="7">
        <v>1.0288065843621363E-2</v>
      </c>
      <c r="M51" s="7">
        <f t="shared" si="7"/>
        <v>1.0102880658436213</v>
      </c>
      <c r="N51" s="7">
        <f t="shared" si="8"/>
        <v>1.5410005084844034E-2</v>
      </c>
      <c r="O51" s="7">
        <f t="shared" si="9"/>
        <v>7.1212467064179425E-6</v>
      </c>
      <c r="P51" s="10">
        <f t="shared" si="10"/>
        <v>4.8795180050929784E-6</v>
      </c>
    </row>
    <row r="52" spans="1:16" x14ac:dyDescent="0.25">
      <c r="A52" s="4">
        <v>42326</v>
      </c>
      <c r="B52">
        <v>5.86</v>
      </c>
      <c r="C52">
        <f t="shared" si="4"/>
        <v>-2.0066889632107041E-2</v>
      </c>
      <c r="E52">
        <f t="shared" si="5"/>
        <v>-1.494495039088437E-2</v>
      </c>
      <c r="F52">
        <f t="shared" si="6"/>
        <v>2.2335154218599488E-4</v>
      </c>
      <c r="J52" s="9">
        <v>42492</v>
      </c>
      <c r="K52" s="7">
        <v>4.74</v>
      </c>
      <c r="L52" s="7">
        <v>-3.4623217922606912E-2</v>
      </c>
      <c r="M52" s="7">
        <f t="shared" si="7"/>
        <v>0.96537678207739308</v>
      </c>
      <c r="N52" s="7">
        <f t="shared" si="8"/>
        <v>-2.950127868138424E-2</v>
      </c>
      <c r="O52" s="7">
        <f t="shared" si="9"/>
        <v>2.2638421431816894E-3</v>
      </c>
      <c r="P52" s="10">
        <f t="shared" si="10"/>
        <v>2.2203176653301099E-3</v>
      </c>
    </row>
    <row r="53" spans="1:16" x14ac:dyDescent="0.25">
      <c r="A53" s="4">
        <v>42327</v>
      </c>
      <c r="B53">
        <v>5.5</v>
      </c>
      <c r="C53">
        <f t="shared" si="4"/>
        <v>-6.1433447098976163E-2</v>
      </c>
      <c r="E53">
        <f t="shared" si="5"/>
        <v>-5.631150785775349E-2</v>
      </c>
      <c r="F53">
        <f t="shared" si="6"/>
        <v>3.170985917213833E-3</v>
      </c>
      <c r="J53" s="9">
        <v>42493</v>
      </c>
      <c r="K53" s="7">
        <v>4.41</v>
      </c>
      <c r="L53" s="7">
        <v>-6.9620253164556972E-2</v>
      </c>
      <c r="M53" s="7">
        <f t="shared" si="7"/>
        <v>0.930379746835443</v>
      </c>
      <c r="N53" s="7">
        <f t="shared" si="8"/>
        <v>-6.4498313923334299E-2</v>
      </c>
      <c r="O53" s="7">
        <f t="shared" si="9"/>
        <v>6.8189420060427051E-3</v>
      </c>
      <c r="P53" s="10">
        <f t="shared" si="10"/>
        <v>6.7432480218724833E-3</v>
      </c>
    </row>
    <row r="54" spans="1:16" x14ac:dyDescent="0.25">
      <c r="A54" s="4">
        <v>42328</v>
      </c>
      <c r="B54">
        <v>5.37</v>
      </c>
      <c r="C54">
        <f t="shared" si="4"/>
        <v>-2.3636363636363619E-2</v>
      </c>
      <c r="E54">
        <f t="shared" si="5"/>
        <v>-1.8514424395140949E-2</v>
      </c>
      <c r="F54">
        <f t="shared" si="6"/>
        <v>3.4278391068339029E-4</v>
      </c>
      <c r="J54" s="9">
        <v>42494</v>
      </c>
      <c r="K54" s="7">
        <v>4.42</v>
      </c>
      <c r="L54" s="7">
        <v>2.2675736961450762E-3</v>
      </c>
      <c r="M54" s="7">
        <f t="shared" si="7"/>
        <v>1.0022675736961451</v>
      </c>
      <c r="N54" s="7">
        <f t="shared" si="8"/>
        <v>7.3895129373677468E-3</v>
      </c>
      <c r="O54" s="7">
        <f t="shared" si="9"/>
        <v>1.1425597293262872E-4</v>
      </c>
      <c r="P54" s="10">
        <f t="shared" si="10"/>
        <v>1.0464175478946711E-4</v>
      </c>
    </row>
    <row r="55" spans="1:16" x14ac:dyDescent="0.25">
      <c r="A55" s="4">
        <v>42331</v>
      </c>
      <c r="B55">
        <v>5.37</v>
      </c>
      <c r="C55">
        <f t="shared" si="4"/>
        <v>0</v>
      </c>
      <c r="E55">
        <f t="shared" si="5"/>
        <v>5.121939241222671E-3</v>
      </c>
      <c r="F55">
        <f t="shared" si="6"/>
        <v>2.6234261590776672E-5</v>
      </c>
      <c r="J55" s="9">
        <v>42495</v>
      </c>
      <c r="K55" s="7">
        <v>5.85</v>
      </c>
      <c r="L55" s="7">
        <v>0.32352941176470584</v>
      </c>
      <c r="M55" s="7">
        <f t="shared" si="7"/>
        <v>1.3235294117647058</v>
      </c>
      <c r="N55" s="7">
        <f t="shared" si="8"/>
        <v>0.32865135100592852</v>
      </c>
      <c r="O55" s="7">
        <f t="shared" si="9"/>
        <v>9.6455451370699205E-2</v>
      </c>
      <c r="P55" s="10">
        <f t="shared" si="10"/>
        <v>9.6741143159428777E-2</v>
      </c>
    </row>
    <row r="56" spans="1:16" x14ac:dyDescent="0.25">
      <c r="A56" s="4">
        <v>42332</v>
      </c>
      <c r="B56">
        <v>5.6899999999999995</v>
      </c>
      <c r="C56">
        <f t="shared" si="4"/>
        <v>5.9590316573556686E-2</v>
      </c>
      <c r="E56">
        <f t="shared" si="5"/>
        <v>6.4712255814779351E-2</v>
      </c>
      <c r="F56">
        <f t="shared" si="6"/>
        <v>4.1876760526374443E-3</v>
      </c>
      <c r="J56" s="9">
        <v>42496</v>
      </c>
      <c r="K56" s="7">
        <v>6.03</v>
      </c>
      <c r="L56" s="7">
        <v>3.0769230769230875E-2</v>
      </c>
      <c r="M56" s="7">
        <f t="shared" si="7"/>
        <v>1.0307692307692309</v>
      </c>
      <c r="N56" s="7">
        <f t="shared" si="8"/>
        <v>3.5891170010453548E-2</v>
      </c>
      <c r="O56" s="7">
        <f t="shared" si="9"/>
        <v>3.1728866573252861E-4</v>
      </c>
      <c r="P56" s="10">
        <f t="shared" si="10"/>
        <v>3.3387335932476368E-4</v>
      </c>
    </row>
    <row r="57" spans="1:16" x14ac:dyDescent="0.25">
      <c r="A57" s="4">
        <v>42333</v>
      </c>
      <c r="B57">
        <v>5.8</v>
      </c>
      <c r="C57">
        <f t="shared" si="4"/>
        <v>1.9332161687170533E-2</v>
      </c>
      <c r="E57">
        <f t="shared" si="5"/>
        <v>2.4454100928393202E-2</v>
      </c>
      <c r="F57">
        <f t="shared" si="6"/>
        <v>5.9800305221604122E-4</v>
      </c>
      <c r="J57" s="9">
        <v>42499</v>
      </c>
      <c r="K57" s="7">
        <v>5.84</v>
      </c>
      <c r="L57" s="7">
        <v>-3.1509121061359932E-2</v>
      </c>
      <c r="M57" s="7">
        <f t="shared" si="7"/>
        <v>0.96849087893864005</v>
      </c>
      <c r="N57" s="7">
        <f t="shared" si="8"/>
        <v>-2.6387181820137259E-2</v>
      </c>
      <c r="O57" s="7">
        <f t="shared" si="9"/>
        <v>1.9772032182326462E-3</v>
      </c>
      <c r="P57" s="10">
        <f t="shared" si="10"/>
        <v>1.9365412388173539E-3</v>
      </c>
    </row>
    <row r="58" spans="1:16" x14ac:dyDescent="0.25">
      <c r="A58" s="4">
        <v>42335</v>
      </c>
      <c r="B58">
        <v>5.5</v>
      </c>
      <c r="C58">
        <f t="shared" si="4"/>
        <v>-5.1724137931034454E-2</v>
      </c>
      <c r="E58">
        <f t="shared" si="5"/>
        <v>-4.6602198689811782E-2</v>
      </c>
      <c r="F58">
        <f t="shared" si="6"/>
        <v>2.1717649227246949E-3</v>
      </c>
      <c r="J58" s="9">
        <v>42500</v>
      </c>
      <c r="K58" s="7">
        <v>5.65</v>
      </c>
      <c r="L58" s="7">
        <v>-3.2534246575342381E-2</v>
      </c>
      <c r="M58" s="7">
        <f t="shared" si="7"/>
        <v>0.96746575342465757</v>
      </c>
      <c r="N58" s="7">
        <f t="shared" si="8"/>
        <v>-2.7412307334119708E-2</v>
      </c>
      <c r="O58" s="7">
        <f t="shared" si="9"/>
        <v>2.0694200570037266E-3</v>
      </c>
      <c r="P58" s="10">
        <f t="shared" si="10"/>
        <v>2.0278157754342234E-3</v>
      </c>
    </row>
    <row r="59" spans="1:16" x14ac:dyDescent="0.25">
      <c r="A59" s="4">
        <v>42338</v>
      </c>
      <c r="B59">
        <v>5.66</v>
      </c>
      <c r="C59">
        <f t="shared" si="4"/>
        <v>2.9090909090909115E-2</v>
      </c>
      <c r="E59">
        <f t="shared" si="5"/>
        <v>3.4212848332131784E-2</v>
      </c>
      <c r="F59">
        <f t="shared" si="6"/>
        <v>1.1705189909974527E-3</v>
      </c>
      <c r="J59" s="9">
        <v>42501</v>
      </c>
      <c r="K59" s="7">
        <v>5.71</v>
      </c>
      <c r="L59" s="7">
        <v>1.0619469026548603E-2</v>
      </c>
      <c r="M59" s="7">
        <f t="shared" si="7"/>
        <v>1.0106194690265486</v>
      </c>
      <c r="N59" s="7">
        <f t="shared" si="8"/>
        <v>1.5741408267771276E-2</v>
      </c>
      <c r="O59" s="7">
        <f t="shared" si="9"/>
        <v>5.4623319691068342E-6</v>
      </c>
      <c r="P59" s="10">
        <f t="shared" si="10"/>
        <v>3.5252312659391825E-6</v>
      </c>
    </row>
    <row r="60" spans="1:16" x14ac:dyDescent="0.25">
      <c r="A60" s="4">
        <v>42339</v>
      </c>
      <c r="B60">
        <v>5.65</v>
      </c>
      <c r="C60">
        <f t="shared" si="4"/>
        <v>-1.766784452296782E-3</v>
      </c>
      <c r="E60">
        <f t="shared" si="5"/>
        <v>3.355154788925889E-3</v>
      </c>
      <c r="F60">
        <f t="shared" si="6"/>
        <v>1.1257063657652326E-5</v>
      </c>
      <c r="J60" s="9">
        <v>42502</v>
      </c>
      <c r="K60" s="7">
        <v>5.45</v>
      </c>
      <c r="L60" s="7">
        <v>-4.5534150612959685E-2</v>
      </c>
      <c r="M60" s="7">
        <f t="shared" si="7"/>
        <v>0.95446584938704027</v>
      </c>
      <c r="N60" s="7">
        <f t="shared" si="8"/>
        <v>-4.0412211371737013E-2</v>
      </c>
      <c r="O60" s="7">
        <f t="shared" si="9"/>
        <v>3.421171680824178E-3</v>
      </c>
      <c r="P60" s="10">
        <f t="shared" si="10"/>
        <v>3.3676178014619283E-3</v>
      </c>
    </row>
    <row r="61" spans="1:16" x14ac:dyDescent="0.25">
      <c r="A61" s="4">
        <v>42340</v>
      </c>
      <c r="B61">
        <v>5.12</v>
      </c>
      <c r="C61">
        <f t="shared" si="4"/>
        <v>-9.3805309734513315E-2</v>
      </c>
      <c r="E61">
        <f t="shared" si="5"/>
        <v>-8.8683370493290642E-2</v>
      </c>
      <c r="F61">
        <f t="shared" si="6"/>
        <v>7.8647402020502535E-3</v>
      </c>
      <c r="J61" s="9">
        <v>42503</v>
      </c>
      <c r="K61" s="7">
        <v>5.3</v>
      </c>
      <c r="L61" s="7">
        <v>-2.7522935779816578E-2</v>
      </c>
      <c r="M61" s="7">
        <f t="shared" si="7"/>
        <v>0.97247706422018343</v>
      </c>
      <c r="N61" s="7">
        <f t="shared" si="8"/>
        <v>-2.2400996538593905E-2</v>
      </c>
      <c r="O61" s="7">
        <f t="shared" si="9"/>
        <v>1.6385954285049868E-3</v>
      </c>
      <c r="P61" s="10">
        <f t="shared" si="10"/>
        <v>1.6015975769712516E-3</v>
      </c>
    </row>
    <row r="62" spans="1:16" x14ac:dyDescent="0.25">
      <c r="A62" s="4">
        <v>42341</v>
      </c>
      <c r="B62">
        <v>5.04</v>
      </c>
      <c r="C62">
        <f t="shared" si="4"/>
        <v>-1.5625000000000014E-2</v>
      </c>
      <c r="E62">
        <f t="shared" si="5"/>
        <v>-1.0503060758777343E-2</v>
      </c>
      <c r="F62">
        <f t="shared" si="6"/>
        <v>1.1031428530256849E-4</v>
      </c>
      <c r="J62" s="9">
        <v>42506</v>
      </c>
      <c r="K62" s="7">
        <v>5.62</v>
      </c>
      <c r="L62" s="7">
        <v>6.0377358490566094E-2</v>
      </c>
      <c r="M62" s="7">
        <f t="shared" si="7"/>
        <v>1.060377358490566</v>
      </c>
      <c r="N62" s="7">
        <f t="shared" si="8"/>
        <v>6.5499297731788766E-2</v>
      </c>
      <c r="O62" s="7">
        <f t="shared" si="9"/>
        <v>2.2487252764512009E-3</v>
      </c>
      <c r="P62" s="10">
        <f t="shared" si="10"/>
        <v>2.2925259569186026E-3</v>
      </c>
    </row>
    <row r="63" spans="1:16" x14ac:dyDescent="0.25">
      <c r="A63" s="4">
        <v>42342</v>
      </c>
      <c r="B63">
        <v>4.41</v>
      </c>
      <c r="C63">
        <f t="shared" si="4"/>
        <v>-0.12499999999999997</v>
      </c>
      <c r="E63">
        <f t="shared" si="5"/>
        <v>-0.1198780607587773</v>
      </c>
      <c r="F63">
        <f t="shared" si="6"/>
        <v>1.4370749451285102E-2</v>
      </c>
      <c r="J63" s="9">
        <v>42507</v>
      </c>
      <c r="K63" s="7">
        <v>5.75</v>
      </c>
      <c r="L63" s="7">
        <v>2.313167259786475E-2</v>
      </c>
      <c r="M63" s="7">
        <f t="shared" si="7"/>
        <v>1.0231316725978647</v>
      </c>
      <c r="N63" s="7">
        <f t="shared" si="8"/>
        <v>2.8253611839087422E-2</v>
      </c>
      <c r="O63" s="7">
        <f t="shared" si="9"/>
        <v>1.0353144592371531E-4</v>
      </c>
      <c r="P63" s="10">
        <f t="shared" si="10"/>
        <v>1.1309564551826878E-4</v>
      </c>
    </row>
    <row r="64" spans="1:16" x14ac:dyDescent="0.25">
      <c r="A64" s="4">
        <v>42345</v>
      </c>
      <c r="B64">
        <v>3.99</v>
      </c>
      <c r="C64">
        <f t="shared" si="4"/>
        <v>-9.5238095238095219E-2</v>
      </c>
      <c r="E64">
        <f t="shared" si="5"/>
        <v>-9.0116155996872546E-2</v>
      </c>
      <c r="F64">
        <f t="shared" si="6"/>
        <v>8.1209215716526676E-3</v>
      </c>
      <c r="J64" s="9">
        <v>42508</v>
      </c>
      <c r="K64" s="7">
        <v>5.22</v>
      </c>
      <c r="L64" s="7">
        <v>-9.21739130434783E-2</v>
      </c>
      <c r="M64" s="7">
        <f t="shared" si="7"/>
        <v>0.90782608695652167</v>
      </c>
      <c r="N64" s="7">
        <f t="shared" si="8"/>
        <v>-8.7051973802255628E-2</v>
      </c>
      <c r="O64" s="7">
        <f t="shared" si="9"/>
        <v>1.1052431555325839E-2</v>
      </c>
      <c r="P64" s="10">
        <f t="shared" si="10"/>
        <v>1.0956006097790301E-2</v>
      </c>
    </row>
    <row r="65" spans="1:16" x14ac:dyDescent="0.25">
      <c r="A65" s="4">
        <v>42346</v>
      </c>
      <c r="B65">
        <v>3.95</v>
      </c>
      <c r="C65">
        <f t="shared" si="4"/>
        <v>-1.0025062656641612E-2</v>
      </c>
      <c r="E65">
        <f t="shared" si="5"/>
        <v>-4.9031234154189411E-3</v>
      </c>
      <c r="F65">
        <f t="shared" si="6"/>
        <v>2.4040619226829501E-5</v>
      </c>
      <c r="J65" s="9">
        <v>42509</v>
      </c>
      <c r="K65" s="7">
        <v>5.07</v>
      </c>
      <c r="L65" s="7">
        <v>-2.8735632183907945E-2</v>
      </c>
      <c r="M65" s="7">
        <f t="shared" si="7"/>
        <v>0.97126436781609204</v>
      </c>
      <c r="N65" s="7">
        <f t="shared" si="8"/>
        <v>-2.3613692942685276E-2</v>
      </c>
      <c r="O65" s="7">
        <f t="shared" si="9"/>
        <v>1.7382449142700511E-3</v>
      </c>
      <c r="P65" s="10">
        <f t="shared" si="10"/>
        <v>1.7001323441790351E-3</v>
      </c>
    </row>
    <row r="66" spans="1:16" x14ac:dyDescent="0.25">
      <c r="A66" s="4">
        <v>42347</v>
      </c>
      <c r="B66">
        <v>3.82</v>
      </c>
      <c r="C66">
        <f t="shared" si="4"/>
        <v>-3.2911392405063376E-2</v>
      </c>
      <c r="E66">
        <f t="shared" si="5"/>
        <v>-2.7789453163840704E-2</v>
      </c>
      <c r="F66">
        <f t="shared" si="6"/>
        <v>7.7225370714529608E-4</v>
      </c>
      <c r="J66" s="9">
        <v>42510</v>
      </c>
      <c r="K66" s="7">
        <v>5.14</v>
      </c>
      <c r="L66" s="7">
        <v>1.3806706114398302E-2</v>
      </c>
      <c r="M66" s="7">
        <f t="shared" si="7"/>
        <v>1.0138067061143983</v>
      </c>
      <c r="N66" s="7">
        <f t="shared" si="8"/>
        <v>1.8928645355620971E-2</v>
      </c>
      <c r="O66" s="7">
        <f t="shared" si="9"/>
        <v>7.2262556181980629E-7</v>
      </c>
      <c r="P66" s="10">
        <f t="shared" si="10"/>
        <v>1.7152542750939903E-6</v>
      </c>
    </row>
    <row r="67" spans="1:16" x14ac:dyDescent="0.25">
      <c r="A67" s="4">
        <v>42348</v>
      </c>
      <c r="B67">
        <v>3.91</v>
      </c>
      <c r="C67">
        <f t="shared" si="4"/>
        <v>2.356020942408385E-2</v>
      </c>
      <c r="E67">
        <f t="shared" si="5"/>
        <v>2.8682148665306523E-2</v>
      </c>
      <c r="F67">
        <f t="shared" si="6"/>
        <v>8.2266565205874477E-4</v>
      </c>
      <c r="J67" s="9">
        <v>42513</v>
      </c>
      <c r="K67" s="7">
        <v>5.25</v>
      </c>
      <c r="L67" s="7">
        <v>2.1400778210116794E-2</v>
      </c>
      <c r="M67" s="7">
        <f t="shared" si="7"/>
        <v>1.0214007782101169</v>
      </c>
      <c r="N67" s="7">
        <f t="shared" si="8"/>
        <v>2.6522717451339467E-2</v>
      </c>
      <c r="O67" s="7">
        <f t="shared" si="9"/>
        <v>7.1303600865497269E-5</v>
      </c>
      <c r="P67" s="10">
        <f t="shared" si="10"/>
        <v>7.9276750888033966E-5</v>
      </c>
    </row>
    <row r="68" spans="1:16" x14ac:dyDescent="0.25">
      <c r="A68" s="4">
        <v>42349</v>
      </c>
      <c r="B68">
        <v>3.8</v>
      </c>
      <c r="C68">
        <f t="shared" si="4"/>
        <v>-2.8132992327365811E-2</v>
      </c>
      <c r="E68">
        <f t="shared" si="5"/>
        <v>-2.3011053086143138E-2</v>
      </c>
      <c r="F68">
        <f t="shared" si="6"/>
        <v>5.2950856413329762E-4</v>
      </c>
      <c r="J68" s="9">
        <v>42514</v>
      </c>
      <c r="K68" s="7">
        <v>4.95</v>
      </c>
      <c r="L68" s="7">
        <v>-5.7142857142857106E-2</v>
      </c>
      <c r="M68" s="7">
        <f t="shared" si="7"/>
        <v>0.94285714285714284</v>
      </c>
      <c r="N68" s="7">
        <f t="shared" si="8"/>
        <v>-5.2020917901634434E-2</v>
      </c>
      <c r="O68" s="7">
        <f t="shared" si="9"/>
        <v>4.9139384142206427E-3</v>
      </c>
      <c r="P68" s="10">
        <f t="shared" si="10"/>
        <v>4.8497137350182636E-3</v>
      </c>
    </row>
    <row r="69" spans="1:16" x14ac:dyDescent="0.25">
      <c r="A69" s="4">
        <v>42352</v>
      </c>
      <c r="B69">
        <v>3.74</v>
      </c>
      <c r="C69">
        <f t="shared" ref="C69:C132" si="11">(B69-B68)/B68</f>
        <v>-1.5789473684210423E-2</v>
      </c>
      <c r="E69">
        <f t="shared" ref="E69:E132" si="12">C69-$D$3</f>
        <v>-1.0667534442987752E-2</v>
      </c>
      <c r="F69">
        <f t="shared" ref="F69:F132" si="13">E69^2</f>
        <v>1.1379629109233E-4</v>
      </c>
      <c r="J69" s="9">
        <v>42515</v>
      </c>
      <c r="K69" s="7">
        <v>5.41</v>
      </c>
      <c r="L69" s="7">
        <v>9.2929292929292917E-2</v>
      </c>
      <c r="M69" s="7">
        <f t="shared" si="7"/>
        <v>1.0929292929292929</v>
      </c>
      <c r="N69" s="7">
        <f t="shared" si="8"/>
        <v>9.805123217051559E-2</v>
      </c>
      <c r="O69" s="7">
        <f t="shared" si="9"/>
        <v>6.3956264548916631E-3</v>
      </c>
      <c r="P69" s="10">
        <f t="shared" si="10"/>
        <v>6.4693490888437268E-3</v>
      </c>
    </row>
    <row r="70" spans="1:16" x14ac:dyDescent="0.25">
      <c r="A70" s="4">
        <v>42353</v>
      </c>
      <c r="B70">
        <v>3.96</v>
      </c>
      <c r="C70">
        <f t="shared" si="11"/>
        <v>5.8823529411764636E-2</v>
      </c>
      <c r="E70">
        <f t="shared" si="12"/>
        <v>6.3945468652987308E-2</v>
      </c>
      <c r="F70">
        <f t="shared" si="13"/>
        <v>4.0890229612501822E-3</v>
      </c>
      <c r="J70" s="9">
        <v>42516</v>
      </c>
      <c r="K70" s="7">
        <v>5.53</v>
      </c>
      <c r="L70" s="7">
        <v>2.2181146025878024E-2</v>
      </c>
      <c r="M70" s="7">
        <f t="shared" si="7"/>
        <v>1.0221811460258781</v>
      </c>
      <c r="N70" s="7">
        <f t="shared" si="8"/>
        <v>2.7303085267100694E-2</v>
      </c>
      <c r="O70" s="7">
        <f t="shared" si="9"/>
        <v>8.5091654259065913E-5</v>
      </c>
      <c r="P70" s="10">
        <f t="shared" si="10"/>
        <v>9.3782123540403836E-5</v>
      </c>
    </row>
    <row r="71" spans="1:16" x14ac:dyDescent="0.25">
      <c r="A71" s="4">
        <v>42354</v>
      </c>
      <c r="B71">
        <v>3.77</v>
      </c>
      <c r="C71">
        <f t="shared" si="11"/>
        <v>-4.797979797979797E-2</v>
      </c>
      <c r="E71">
        <f t="shared" si="12"/>
        <v>-4.2857858738575297E-2</v>
      </c>
      <c r="F71">
        <f t="shared" si="13"/>
        <v>1.8367960556556749E-3</v>
      </c>
      <c r="J71" s="9">
        <v>42517</v>
      </c>
      <c r="K71" s="7">
        <v>5.19</v>
      </c>
      <c r="L71" s="7">
        <v>-6.1482820976491832E-2</v>
      </c>
      <c r="M71" s="7">
        <f t="shared" si="7"/>
        <v>0.93851717902350817</v>
      </c>
      <c r="N71" s="7">
        <f t="shared" si="8"/>
        <v>-5.636088173526916E-2</v>
      </c>
      <c r="O71" s="7">
        <f t="shared" si="9"/>
        <v>5.5412321978073695E-3</v>
      </c>
      <c r="P71" s="10">
        <f t="shared" si="10"/>
        <v>5.4730181951379141E-3</v>
      </c>
    </row>
    <row r="72" spans="1:16" x14ac:dyDescent="0.25">
      <c r="A72" s="4">
        <v>42355</v>
      </c>
      <c r="B72">
        <v>3.48</v>
      </c>
      <c r="C72">
        <f t="shared" si="11"/>
        <v>-7.6923076923076927E-2</v>
      </c>
      <c r="E72">
        <f t="shared" si="12"/>
        <v>-7.1801137681854255E-2</v>
      </c>
      <c r="F72">
        <f t="shared" si="13"/>
        <v>5.1554033724085912E-3</v>
      </c>
      <c r="J72" s="9">
        <v>42521</v>
      </c>
      <c r="K72" s="7">
        <v>5.65</v>
      </c>
      <c r="L72" s="7">
        <v>8.8631984585741799E-2</v>
      </c>
      <c r="M72" s="7">
        <f t="shared" si="7"/>
        <v>1.0886319845857417</v>
      </c>
      <c r="N72" s="7">
        <f t="shared" si="8"/>
        <v>9.3753923826964472E-2</v>
      </c>
      <c r="O72" s="7">
        <f t="shared" si="9"/>
        <v>5.7267589499712937E-3</v>
      </c>
      <c r="P72" s="10">
        <f t="shared" si="10"/>
        <v>5.7965314696649534E-3</v>
      </c>
    </row>
    <row r="73" spans="1:16" x14ac:dyDescent="0.25">
      <c r="A73" s="4">
        <v>42356</v>
      </c>
      <c r="B73">
        <v>3.5</v>
      </c>
      <c r="C73">
        <f t="shared" si="11"/>
        <v>5.7471264367816143E-3</v>
      </c>
      <c r="E73">
        <f t="shared" si="12"/>
        <v>1.0869065678004285E-2</v>
      </c>
      <c r="F73">
        <f t="shared" si="13"/>
        <v>1.1813658871277076E-4</v>
      </c>
      <c r="J73" s="9">
        <v>42522</v>
      </c>
      <c r="K73" s="7">
        <v>5.44</v>
      </c>
      <c r="L73" s="7">
        <v>-3.7168141592920347E-2</v>
      </c>
      <c r="M73" s="7">
        <f t="shared" si="7"/>
        <v>0.96283185840707963</v>
      </c>
      <c r="N73" s="7">
        <f t="shared" si="8"/>
        <v>-3.2046202351697674E-2</v>
      </c>
      <c r="O73" s="7">
        <f t="shared" si="9"/>
        <v>2.5124929535771372E-3</v>
      </c>
      <c r="P73" s="10">
        <f t="shared" si="10"/>
        <v>2.4666291650517645E-3</v>
      </c>
    </row>
    <row r="74" spans="1:16" x14ac:dyDescent="0.25">
      <c r="A74" s="4">
        <v>42359</v>
      </c>
      <c r="B74">
        <v>3.5</v>
      </c>
      <c r="C74">
        <f t="shared" si="11"/>
        <v>0</v>
      </c>
      <c r="E74">
        <f t="shared" si="12"/>
        <v>5.121939241222671E-3</v>
      </c>
      <c r="F74">
        <f t="shared" si="13"/>
        <v>2.6234261590776672E-5</v>
      </c>
      <c r="J74" s="9">
        <v>42523</v>
      </c>
      <c r="K74" s="7">
        <v>5.46</v>
      </c>
      <c r="L74" s="7">
        <v>3.6764705882352156E-3</v>
      </c>
      <c r="M74" s="7">
        <f t="shared" si="7"/>
        <v>1.0036764705882353</v>
      </c>
      <c r="N74" s="7">
        <f t="shared" si="8"/>
        <v>8.7984098294578861E-3</v>
      </c>
      <c r="O74" s="7">
        <f t="shared" si="9"/>
        <v>8.6121400611644861E-5</v>
      </c>
      <c r="P74" s="10">
        <f t="shared" si="10"/>
        <v>7.7802249812304467E-5</v>
      </c>
    </row>
    <row r="75" spans="1:16" x14ac:dyDescent="0.25">
      <c r="A75" s="4">
        <v>42360</v>
      </c>
      <c r="B75">
        <v>3.85</v>
      </c>
      <c r="C75">
        <f t="shared" si="11"/>
        <v>0.10000000000000002</v>
      </c>
      <c r="E75">
        <f t="shared" si="12"/>
        <v>0.10512193924122269</v>
      </c>
      <c r="F75">
        <f t="shared" si="13"/>
        <v>1.1050622109835316E-2</v>
      </c>
      <c r="J75" s="9">
        <v>42524</v>
      </c>
      <c r="K75" s="7">
        <v>5.26</v>
      </c>
      <c r="L75" s="7">
        <v>-3.6630036630036659E-2</v>
      </c>
      <c r="M75" s="7">
        <f t="shared" si="7"/>
        <v>0.96336996336996339</v>
      </c>
      <c r="N75" s="7">
        <f t="shared" si="8"/>
        <v>-3.1508097388813987E-2</v>
      </c>
      <c r="O75" s="7">
        <f t="shared" si="9"/>
        <v>2.4588377313833208E-3</v>
      </c>
      <c r="P75" s="10">
        <f t="shared" si="10"/>
        <v>2.413468572499685E-3</v>
      </c>
    </row>
    <row r="76" spans="1:16" x14ac:dyDescent="0.25">
      <c r="A76" s="4">
        <v>42361</v>
      </c>
      <c r="B76">
        <v>4.8100000000000005</v>
      </c>
      <c r="C76">
        <f t="shared" si="11"/>
        <v>0.24935064935064946</v>
      </c>
      <c r="E76">
        <f t="shared" si="12"/>
        <v>0.25447258859187211</v>
      </c>
      <c r="F76">
        <f t="shared" si="13"/>
        <v>6.4756298344648203E-2</v>
      </c>
      <c r="J76" s="9">
        <v>42527</v>
      </c>
      <c r="K76" s="7">
        <v>5.6</v>
      </c>
      <c r="L76" s="7">
        <v>6.4638783269961947E-2</v>
      </c>
      <c r="M76" s="7">
        <f t="shared" ref="M76:M132" si="14">1+L76</f>
        <v>1.064638783269962</v>
      </c>
      <c r="N76" s="7">
        <f t="shared" ref="N76:N132" si="15">L76-$D$3</f>
        <v>6.976072251118462E-2</v>
      </c>
      <c r="O76" s="7">
        <f t="shared" ref="O76:O132" si="16">(N76-$R$14)^2</f>
        <v>2.6710447332529042E-3</v>
      </c>
      <c r="P76" s="10">
        <f t="shared" ref="P76:P132" si="17">(N76-$R$15)^2</f>
        <v>2.7187625435691472E-3</v>
      </c>
    </row>
    <row r="77" spans="1:16" x14ac:dyDescent="0.25">
      <c r="A77" s="4">
        <v>42362</v>
      </c>
      <c r="B77">
        <v>4.74</v>
      </c>
      <c r="C77">
        <f t="shared" si="11"/>
        <v>-1.4553014553014611E-2</v>
      </c>
      <c r="E77">
        <f t="shared" si="12"/>
        <v>-9.4310753117919401E-3</v>
      </c>
      <c r="F77">
        <f t="shared" si="13"/>
        <v>8.8945181536691437E-5</v>
      </c>
      <c r="J77" s="9">
        <v>42528</v>
      </c>
      <c r="K77" s="7">
        <v>6.05</v>
      </c>
      <c r="L77" s="7">
        <v>8.0357142857142891E-2</v>
      </c>
      <c r="M77" s="7">
        <f t="shared" si="14"/>
        <v>1.0803571428571428</v>
      </c>
      <c r="N77" s="7">
        <f t="shared" si="15"/>
        <v>8.5479082098365564E-2</v>
      </c>
      <c r="O77" s="7">
        <f t="shared" si="16"/>
        <v>4.5428288290638615E-3</v>
      </c>
      <c r="P77" s="10">
        <f t="shared" si="17"/>
        <v>4.6049950594980564E-3</v>
      </c>
    </row>
    <row r="78" spans="1:16" x14ac:dyDescent="0.25">
      <c r="A78" s="4">
        <v>42366</v>
      </c>
      <c r="B78">
        <v>4.5999999999999996</v>
      </c>
      <c r="C78">
        <f t="shared" si="11"/>
        <v>-2.9535864978903072E-2</v>
      </c>
      <c r="E78">
        <f t="shared" si="12"/>
        <v>-2.4413925737680399E-2</v>
      </c>
      <c r="F78">
        <f t="shared" si="13"/>
        <v>5.9603976992497342E-4</v>
      </c>
      <c r="J78" s="9">
        <v>42529</v>
      </c>
      <c r="K78" s="7">
        <v>6.08</v>
      </c>
      <c r="L78" s="7">
        <v>4.9586776859504543E-3</v>
      </c>
      <c r="M78" s="7">
        <f t="shared" si="14"/>
        <v>1.0049586776859505</v>
      </c>
      <c r="N78" s="7">
        <f t="shared" si="15"/>
        <v>1.0080616927173125E-2</v>
      </c>
      <c r="O78" s="7">
        <f t="shared" si="16"/>
        <v>6.3967277331977539E-5</v>
      </c>
      <c r="P78" s="10">
        <f t="shared" si="17"/>
        <v>5.6826739779347706E-5</v>
      </c>
    </row>
    <row r="79" spans="1:16" x14ac:dyDescent="0.25">
      <c r="A79" s="4">
        <v>42367</v>
      </c>
      <c r="B79">
        <v>4.43</v>
      </c>
      <c r="C79">
        <f t="shared" si="11"/>
        <v>-3.6956521739130423E-2</v>
      </c>
      <c r="E79">
        <f t="shared" si="12"/>
        <v>-3.183458249790775E-2</v>
      </c>
      <c r="F79">
        <f t="shared" si="13"/>
        <v>1.0134406428160944E-3</v>
      </c>
      <c r="J79" s="9">
        <v>42530</v>
      </c>
      <c r="K79" s="7">
        <v>6.07</v>
      </c>
      <c r="L79" s="7">
        <v>-1.6447368421052282E-3</v>
      </c>
      <c r="M79" s="7">
        <f t="shared" si="14"/>
        <v>0.9983552631578948</v>
      </c>
      <c r="N79" s="7">
        <f t="shared" si="15"/>
        <v>3.4772023991174426E-3</v>
      </c>
      <c r="O79" s="7">
        <f t="shared" si="16"/>
        <v>2.1319997958912682E-4</v>
      </c>
      <c r="P79" s="10">
        <f t="shared" si="17"/>
        <v>1.9998953971716365E-4</v>
      </c>
    </row>
    <row r="80" spans="1:16" x14ac:dyDescent="0.25">
      <c r="A80" s="4">
        <v>42368</v>
      </c>
      <c r="B80">
        <v>4.1100000000000003</v>
      </c>
      <c r="C80">
        <f t="shared" si="11"/>
        <v>-7.2234762979683842E-2</v>
      </c>
      <c r="E80">
        <f t="shared" si="12"/>
        <v>-6.7112823738461169E-2</v>
      </c>
      <c r="F80">
        <f t="shared" si="13"/>
        <v>4.5041311101497571E-3</v>
      </c>
      <c r="J80" s="9">
        <v>42531</v>
      </c>
      <c r="K80" s="7">
        <v>5.39</v>
      </c>
      <c r="L80" s="7">
        <v>-0.11202635914332794</v>
      </c>
      <c r="M80" s="7">
        <f t="shared" si="14"/>
        <v>0.88797364085667208</v>
      </c>
      <c r="N80" s="7">
        <f t="shared" si="15"/>
        <v>-0.10690441990210527</v>
      </c>
      <c r="O80" s="7">
        <f t="shared" si="16"/>
        <v>1.5620748139552674E-2</v>
      </c>
      <c r="P80" s="10">
        <f t="shared" si="17"/>
        <v>1.5506074182227532E-2</v>
      </c>
    </row>
    <row r="81" spans="1:16" x14ac:dyDescent="0.25">
      <c r="A81" s="4">
        <v>42369</v>
      </c>
      <c r="B81">
        <v>4.38</v>
      </c>
      <c r="C81">
        <f t="shared" si="11"/>
        <v>6.5693430656934199E-2</v>
      </c>
      <c r="E81">
        <f t="shared" si="12"/>
        <v>7.0815369898156871E-2</v>
      </c>
      <c r="F81">
        <f t="shared" si="13"/>
        <v>5.0148166138127819E-3</v>
      </c>
      <c r="J81" s="9">
        <v>42534</v>
      </c>
      <c r="K81" s="7">
        <v>5.33</v>
      </c>
      <c r="L81" s="7">
        <v>-1.1131725417439632E-2</v>
      </c>
      <c r="M81" s="7">
        <f t="shared" si="14"/>
        <v>0.98886827458256032</v>
      </c>
      <c r="N81" s="7">
        <f t="shared" si="15"/>
        <v>-6.0097861762169608E-3</v>
      </c>
      <c r="O81" s="7">
        <f t="shared" si="16"/>
        <v>5.8024897548608514E-4</v>
      </c>
      <c r="P81" s="10">
        <f t="shared" si="17"/>
        <v>5.5831803295413414E-4</v>
      </c>
    </row>
    <row r="82" spans="1:16" x14ac:dyDescent="0.25">
      <c r="A82" s="4">
        <v>42373</v>
      </c>
      <c r="B82">
        <v>4.78</v>
      </c>
      <c r="C82">
        <f t="shared" si="11"/>
        <v>9.1324200913242087E-2</v>
      </c>
      <c r="E82">
        <f t="shared" si="12"/>
        <v>9.644614015446476E-2</v>
      </c>
      <c r="F82">
        <f t="shared" si="13"/>
        <v>9.3018579506946603E-3</v>
      </c>
      <c r="J82" s="9">
        <v>42535</v>
      </c>
      <c r="K82" s="7">
        <v>5.63</v>
      </c>
      <c r="L82" s="7">
        <v>5.6285178236397712E-2</v>
      </c>
      <c r="M82" s="7">
        <f t="shared" si="14"/>
        <v>1.0562851782363978</v>
      </c>
      <c r="N82" s="7">
        <f t="shared" si="15"/>
        <v>6.1407117477620385E-2</v>
      </c>
      <c r="O82" s="7">
        <f t="shared" si="16"/>
        <v>1.8773628966269945E-3</v>
      </c>
      <c r="P82" s="10">
        <f t="shared" si="17"/>
        <v>1.9174020179327878E-3</v>
      </c>
    </row>
    <row r="83" spans="1:16" x14ac:dyDescent="0.25">
      <c r="A83" s="4">
        <v>42374</v>
      </c>
      <c r="B83">
        <v>4.59</v>
      </c>
      <c r="C83">
        <f t="shared" si="11"/>
        <v>-3.974895397489548E-2</v>
      </c>
      <c r="E83">
        <f t="shared" si="12"/>
        <v>-3.4627014733672808E-2</v>
      </c>
      <c r="F83">
        <f t="shared" si="13"/>
        <v>1.1990301493659938E-3</v>
      </c>
      <c r="J83" s="9">
        <v>42536</v>
      </c>
      <c r="K83" s="7">
        <v>5.74</v>
      </c>
      <c r="L83" s="7">
        <v>1.9538188277087091E-2</v>
      </c>
      <c r="M83" s="7">
        <f t="shared" si="14"/>
        <v>1.0195381882770871</v>
      </c>
      <c r="N83" s="7">
        <f t="shared" si="15"/>
        <v>2.466012751830976E-2</v>
      </c>
      <c r="O83" s="7">
        <f t="shared" si="16"/>
        <v>4.3316879636159197E-5</v>
      </c>
      <c r="P83" s="10">
        <f t="shared" si="17"/>
        <v>4.9577924670219147E-5</v>
      </c>
    </row>
    <row r="84" spans="1:16" x14ac:dyDescent="0.25">
      <c r="A84" s="4">
        <v>42375</v>
      </c>
      <c r="B84">
        <v>4.04</v>
      </c>
      <c r="C84">
        <f t="shared" si="11"/>
        <v>-0.11982570806100214</v>
      </c>
      <c r="E84">
        <f t="shared" si="12"/>
        <v>-0.11470376881977946</v>
      </c>
      <c r="F84">
        <f t="shared" si="13"/>
        <v>1.3156954581461412E-2</v>
      </c>
      <c r="J84" s="9">
        <v>42537</v>
      </c>
      <c r="K84" s="7">
        <v>5.37</v>
      </c>
      <c r="L84" s="7">
        <v>-6.4459930313588862E-2</v>
      </c>
      <c r="M84" s="7">
        <f t="shared" si="14"/>
        <v>0.93554006968641112</v>
      </c>
      <c r="N84" s="7">
        <f t="shared" si="15"/>
        <v>-5.9337991072366189E-2</v>
      </c>
      <c r="O84" s="7">
        <f t="shared" si="16"/>
        <v>5.9933241603562963E-3</v>
      </c>
      <c r="P84" s="10">
        <f t="shared" si="17"/>
        <v>5.9223735790890015E-3</v>
      </c>
    </row>
    <row r="85" spans="1:16" x14ac:dyDescent="0.25">
      <c r="A85" s="4">
        <v>42376</v>
      </c>
      <c r="B85">
        <v>3.76</v>
      </c>
      <c r="C85">
        <f t="shared" si="11"/>
        <v>-6.9306930693069368E-2</v>
      </c>
      <c r="E85">
        <f t="shared" si="12"/>
        <v>-6.4184991451846696E-2</v>
      </c>
      <c r="F85">
        <f t="shared" si="13"/>
        <v>4.1197131276736335E-3</v>
      </c>
      <c r="J85" s="9">
        <v>42538</v>
      </c>
      <c r="K85" s="7">
        <v>6</v>
      </c>
      <c r="L85" s="7">
        <v>0.11731843575418992</v>
      </c>
      <c r="M85" s="7">
        <f t="shared" si="14"/>
        <v>1.1173184357541899</v>
      </c>
      <c r="N85" s="7">
        <f t="shared" si="15"/>
        <v>0.12244037499541259</v>
      </c>
      <c r="O85" s="7">
        <f t="shared" si="16"/>
        <v>1.0891386029037262E-2</v>
      </c>
      <c r="P85" s="10">
        <f t="shared" si="17"/>
        <v>1.0987527324421287E-2</v>
      </c>
    </row>
    <row r="86" spans="1:16" x14ac:dyDescent="0.25">
      <c r="A86" s="4">
        <v>42377</v>
      </c>
      <c r="B86">
        <v>3.67</v>
      </c>
      <c r="C86">
        <f t="shared" si="11"/>
        <v>-2.3936170212765923E-2</v>
      </c>
      <c r="E86">
        <f t="shared" si="12"/>
        <v>-1.881423097154325E-2</v>
      </c>
      <c r="F86">
        <f t="shared" si="13"/>
        <v>3.5397528705057724E-4</v>
      </c>
      <c r="J86" s="9">
        <v>42541</v>
      </c>
      <c r="K86" s="7">
        <v>6.34</v>
      </c>
      <c r="L86" s="7">
        <v>5.6666666666666643E-2</v>
      </c>
      <c r="M86" s="7">
        <f t="shared" si="14"/>
        <v>1.0566666666666666</v>
      </c>
      <c r="N86" s="7">
        <f t="shared" si="15"/>
        <v>6.1788605907889316E-2</v>
      </c>
      <c r="O86" s="7">
        <f t="shared" si="16"/>
        <v>1.9105671080319108E-3</v>
      </c>
      <c r="P86" s="10">
        <f t="shared" si="17"/>
        <v>1.9509568960265587E-3</v>
      </c>
    </row>
    <row r="87" spans="1:16" x14ac:dyDescent="0.25">
      <c r="A87" s="4">
        <v>42380</v>
      </c>
      <c r="B87">
        <v>3.22</v>
      </c>
      <c r="C87">
        <f t="shared" si="11"/>
        <v>-0.12261580381471382</v>
      </c>
      <c r="E87">
        <f t="shared" si="12"/>
        <v>-0.11749386457349115</v>
      </c>
      <c r="F87">
        <f t="shared" si="13"/>
        <v>1.3804808212413878E-2</v>
      </c>
      <c r="J87" s="9">
        <v>42542</v>
      </c>
      <c r="K87" s="7">
        <v>6.52</v>
      </c>
      <c r="L87" s="7">
        <v>2.8391167192428977E-2</v>
      </c>
      <c r="M87" s="7">
        <f t="shared" si="14"/>
        <v>1.0283911671924291</v>
      </c>
      <c r="N87" s="7">
        <f t="shared" si="15"/>
        <v>3.351310643365165E-2</v>
      </c>
      <c r="O87" s="7">
        <f t="shared" si="16"/>
        <v>2.3822486865096774E-4</v>
      </c>
      <c r="P87" s="10">
        <f t="shared" si="17"/>
        <v>2.5262363047123484E-4</v>
      </c>
    </row>
    <row r="88" spans="1:16" x14ac:dyDescent="0.25">
      <c r="A88" s="4">
        <v>42381</v>
      </c>
      <c r="B88">
        <v>2.91</v>
      </c>
      <c r="C88">
        <f t="shared" si="11"/>
        <v>-9.6273291925465854E-2</v>
      </c>
      <c r="E88">
        <f t="shared" si="12"/>
        <v>-9.1151352684243181E-2</v>
      </c>
      <c r="F88">
        <f t="shared" si="13"/>
        <v>8.308569096167286E-3</v>
      </c>
      <c r="J88" s="9">
        <v>42543</v>
      </c>
      <c r="K88" s="7">
        <v>6.31</v>
      </c>
      <c r="L88" s="7">
        <v>-3.2208588957055209E-2</v>
      </c>
      <c r="M88" s="7">
        <f t="shared" si="14"/>
        <v>0.96779141104294475</v>
      </c>
      <c r="N88" s="7">
        <f t="shared" si="15"/>
        <v>-2.7086649715832536E-2</v>
      </c>
      <c r="O88" s="7">
        <f t="shared" si="16"/>
        <v>2.0398972073789488E-3</v>
      </c>
      <c r="P88" s="10">
        <f t="shared" si="17"/>
        <v>1.9985922724465766E-3</v>
      </c>
    </row>
    <row r="89" spans="1:16" x14ac:dyDescent="0.25">
      <c r="A89" s="4">
        <v>42382</v>
      </c>
      <c r="B89">
        <v>2.6</v>
      </c>
      <c r="C89">
        <f t="shared" si="11"/>
        <v>-0.10652920962199314</v>
      </c>
      <c r="E89">
        <f t="shared" si="12"/>
        <v>-0.10140727038077046</v>
      </c>
      <c r="F89">
        <f t="shared" si="13"/>
        <v>1.0283434486078687E-2</v>
      </c>
      <c r="J89" s="9">
        <v>42544</v>
      </c>
      <c r="K89" s="7">
        <v>6.33</v>
      </c>
      <c r="L89" s="7">
        <v>3.1695721077655251E-3</v>
      </c>
      <c r="M89" s="7">
        <f t="shared" si="14"/>
        <v>1.0031695721077656</v>
      </c>
      <c r="N89" s="7">
        <f t="shared" si="15"/>
        <v>8.2915113489881957E-3</v>
      </c>
      <c r="O89" s="7">
        <f t="shared" si="16"/>
        <v>9.5786546378690061E-5</v>
      </c>
      <c r="P89" s="10">
        <f t="shared" si="17"/>
        <v>8.7001451142695402E-5</v>
      </c>
    </row>
    <row r="90" spans="1:16" x14ac:dyDescent="0.25">
      <c r="A90" s="4">
        <v>42383</v>
      </c>
      <c r="B90">
        <v>2.76</v>
      </c>
      <c r="C90">
        <f t="shared" si="11"/>
        <v>6.1538461538461417E-2</v>
      </c>
      <c r="E90">
        <f t="shared" si="12"/>
        <v>6.666040077968409E-2</v>
      </c>
      <c r="F90">
        <f t="shared" si="13"/>
        <v>4.4436090321081072E-3</v>
      </c>
      <c r="J90" s="9">
        <v>42545</v>
      </c>
      <c r="K90" s="7">
        <v>5.99</v>
      </c>
      <c r="L90" s="7">
        <v>-5.3712480252764587E-2</v>
      </c>
      <c r="M90" s="7">
        <f t="shared" si="14"/>
        <v>0.94628751974723546</v>
      </c>
      <c r="N90" s="7">
        <f t="shared" si="15"/>
        <v>-4.8590541011541914E-2</v>
      </c>
      <c r="O90" s="7">
        <f t="shared" si="16"/>
        <v>4.4447705629347203E-3</v>
      </c>
      <c r="P90" s="10">
        <f t="shared" si="17"/>
        <v>4.3836991088635055E-3</v>
      </c>
    </row>
    <row r="91" spans="1:16" x14ac:dyDescent="0.25">
      <c r="A91" s="4">
        <v>42384</v>
      </c>
      <c r="B91">
        <v>2.81</v>
      </c>
      <c r="C91">
        <f t="shared" si="11"/>
        <v>1.8115942028985605E-2</v>
      </c>
      <c r="E91">
        <f t="shared" si="12"/>
        <v>2.3237881270208274E-2</v>
      </c>
      <c r="F91">
        <f t="shared" si="13"/>
        <v>5.3999912592829654E-4</v>
      </c>
      <c r="J91" s="9">
        <v>42548</v>
      </c>
      <c r="K91" s="7">
        <v>5.27</v>
      </c>
      <c r="L91" s="7">
        <v>-0.12020033388981646</v>
      </c>
      <c r="M91" s="7">
        <f t="shared" si="14"/>
        <v>0.87979966611018356</v>
      </c>
      <c r="N91" s="7">
        <f t="shared" si="15"/>
        <v>-0.11507839464859379</v>
      </c>
      <c r="O91" s="7">
        <f t="shared" si="16"/>
        <v>1.773077763361431E-2</v>
      </c>
      <c r="P91" s="10">
        <f t="shared" si="17"/>
        <v>1.7608590104626946E-2</v>
      </c>
    </row>
    <row r="92" spans="1:16" x14ac:dyDescent="0.25">
      <c r="A92" s="4">
        <v>42388</v>
      </c>
      <c r="B92">
        <v>2.41</v>
      </c>
      <c r="C92">
        <f t="shared" si="11"/>
        <v>-0.14234875444839853</v>
      </c>
      <c r="E92">
        <f t="shared" si="12"/>
        <v>-0.13722681520717586</v>
      </c>
      <c r="F92">
        <f t="shared" si="13"/>
        <v>1.8831198811904391E-2</v>
      </c>
      <c r="J92" s="9">
        <v>42549</v>
      </c>
      <c r="K92" s="7">
        <v>5.5</v>
      </c>
      <c r="L92" s="7">
        <v>4.3643263757115837E-2</v>
      </c>
      <c r="M92" s="7">
        <f t="shared" si="14"/>
        <v>1.0436432637571158</v>
      </c>
      <c r="N92" s="7">
        <f t="shared" si="15"/>
        <v>4.876520299833851E-2</v>
      </c>
      <c r="O92" s="7">
        <f t="shared" si="16"/>
        <v>9.4166935278014203E-4</v>
      </c>
      <c r="P92" s="10">
        <f t="shared" si="17"/>
        <v>9.7008794266350477E-4</v>
      </c>
    </row>
    <row r="93" spans="1:16" x14ac:dyDescent="0.25">
      <c r="A93" s="4">
        <v>42389</v>
      </c>
      <c r="B93">
        <v>2.46</v>
      </c>
      <c r="C93">
        <f t="shared" si="11"/>
        <v>2.0746887966804906E-2</v>
      </c>
      <c r="E93">
        <f t="shared" si="12"/>
        <v>2.5868827208027578E-2</v>
      </c>
      <c r="F93">
        <f t="shared" si="13"/>
        <v>6.6919622111878793E-4</v>
      </c>
      <c r="J93" s="9">
        <v>42550</v>
      </c>
      <c r="K93" s="7">
        <v>5.78</v>
      </c>
      <c r="L93" s="7">
        <v>5.0909090909090952E-2</v>
      </c>
      <c r="M93" s="7">
        <f t="shared" si="14"/>
        <v>1.050909090909091</v>
      </c>
      <c r="N93" s="7">
        <f t="shared" si="15"/>
        <v>5.6031030150313625E-2</v>
      </c>
      <c r="O93" s="7">
        <f t="shared" si="16"/>
        <v>1.4403891176845527E-3</v>
      </c>
      <c r="P93" s="10">
        <f t="shared" si="17"/>
        <v>1.4754865039533721E-3</v>
      </c>
    </row>
    <row r="94" spans="1:16" x14ac:dyDescent="0.25">
      <c r="A94" s="4">
        <v>42390</v>
      </c>
      <c r="B94">
        <v>2.79</v>
      </c>
      <c r="C94">
        <f t="shared" si="11"/>
        <v>0.13414634146341467</v>
      </c>
      <c r="E94">
        <f t="shared" si="12"/>
        <v>0.13926828070463734</v>
      </c>
      <c r="F94">
        <f t="shared" si="13"/>
        <v>1.9395654010425662E-2</v>
      </c>
      <c r="J94" s="9">
        <v>42551</v>
      </c>
      <c r="K94" s="7">
        <v>5.18</v>
      </c>
      <c r="L94" s="7">
        <v>-0.10380622837370251</v>
      </c>
      <c r="M94" s="7">
        <f t="shared" si="14"/>
        <v>0.89619377162629754</v>
      </c>
      <c r="N94" s="7">
        <f t="shared" si="15"/>
        <v>-9.8684289132479841E-2</v>
      </c>
      <c r="O94" s="7">
        <f t="shared" si="16"/>
        <v>1.3633565622831367E-2</v>
      </c>
      <c r="P94" s="10">
        <f t="shared" si="17"/>
        <v>1.3526447664090254E-2</v>
      </c>
    </row>
    <row r="95" spans="1:16" x14ac:dyDescent="0.25">
      <c r="A95" s="4">
        <v>42391</v>
      </c>
      <c r="B95">
        <v>3.06</v>
      </c>
      <c r="C95">
        <f t="shared" si="11"/>
        <v>9.6774193548387108E-2</v>
      </c>
      <c r="E95">
        <f t="shared" si="12"/>
        <v>0.10189613278960978</v>
      </c>
      <c r="F95">
        <f t="shared" si="13"/>
        <v>1.0382821877477789E-2</v>
      </c>
      <c r="J95" s="9">
        <v>42552</v>
      </c>
      <c r="K95" s="7">
        <v>5.21</v>
      </c>
      <c r="L95" s="7">
        <v>5.7915057915058398E-3</v>
      </c>
      <c r="M95" s="7">
        <f t="shared" si="14"/>
        <v>1.0057915057915059</v>
      </c>
      <c r="N95" s="7">
        <f t="shared" si="15"/>
        <v>1.0913445032728512E-2</v>
      </c>
      <c r="O95" s="7">
        <f t="shared" si="16"/>
        <v>5.1339037276742414E-5</v>
      </c>
      <c r="P95" s="10">
        <f t="shared" si="17"/>
        <v>4.4964040828345681E-5</v>
      </c>
    </row>
    <row r="96" spans="1:16" x14ac:dyDescent="0.25">
      <c r="A96" s="4">
        <v>42394</v>
      </c>
      <c r="B96">
        <v>2.87</v>
      </c>
      <c r="C96">
        <f t="shared" si="11"/>
        <v>-6.2091503267973837E-2</v>
      </c>
      <c r="E96">
        <f t="shared" si="12"/>
        <v>-5.6969564026751164E-2</v>
      </c>
      <c r="F96">
        <f t="shared" si="13"/>
        <v>3.2455312253981002E-3</v>
      </c>
      <c r="J96" s="9">
        <v>42556</v>
      </c>
      <c r="K96" s="7">
        <v>4.63</v>
      </c>
      <c r="L96" s="7">
        <v>-0.11132437619961613</v>
      </c>
      <c r="M96" s="7">
        <f t="shared" si="14"/>
        <v>0.8886756238003839</v>
      </c>
      <c r="N96" s="7">
        <f t="shared" si="15"/>
        <v>-0.10620243695839346</v>
      </c>
      <c r="O96" s="7">
        <f t="shared" si="16"/>
        <v>1.5445769063170718E-2</v>
      </c>
      <c r="P96" s="10">
        <f t="shared" si="17"/>
        <v>1.5331740373211429E-2</v>
      </c>
    </row>
    <row r="97" spans="1:16" x14ac:dyDescent="0.25">
      <c r="A97" s="4">
        <v>42395</v>
      </c>
      <c r="B97">
        <v>3.24</v>
      </c>
      <c r="C97">
        <f t="shared" si="11"/>
        <v>0.12891986062717772</v>
      </c>
      <c r="E97">
        <f t="shared" si="12"/>
        <v>0.1340417998684004</v>
      </c>
      <c r="F97">
        <f t="shared" si="13"/>
        <v>1.7967204111960306E-2</v>
      </c>
      <c r="J97" s="9">
        <v>42557</v>
      </c>
      <c r="K97" s="7">
        <v>4.84</v>
      </c>
      <c r="L97" s="7">
        <v>4.5356371490280774E-2</v>
      </c>
      <c r="M97" s="7">
        <f t="shared" si="14"/>
        <v>1.0453563714902807</v>
      </c>
      <c r="N97" s="7">
        <f t="shared" si="15"/>
        <v>5.0478310731503447E-2</v>
      </c>
      <c r="O97" s="7">
        <f t="shared" si="16"/>
        <v>1.0497431023383909E-3</v>
      </c>
      <c r="P97" s="10">
        <f t="shared" si="17"/>
        <v>1.0797363921832097E-3</v>
      </c>
    </row>
    <row r="98" spans="1:16" x14ac:dyDescent="0.25">
      <c r="A98" s="4">
        <v>42396</v>
      </c>
      <c r="B98">
        <v>3.38</v>
      </c>
      <c r="C98">
        <f t="shared" si="11"/>
        <v>4.3209876543209777E-2</v>
      </c>
      <c r="E98">
        <f t="shared" si="12"/>
        <v>4.833181578443245E-2</v>
      </c>
      <c r="F98">
        <f t="shared" si="13"/>
        <v>2.3359644170203135E-3</v>
      </c>
      <c r="J98" s="9">
        <v>42558</v>
      </c>
      <c r="K98" s="7">
        <v>4.46</v>
      </c>
      <c r="L98" s="7">
        <v>-7.851239669421485E-2</v>
      </c>
      <c r="M98" s="7">
        <f t="shared" si="14"/>
        <v>0.92148760330578516</v>
      </c>
      <c r="N98" s="7">
        <f t="shared" si="15"/>
        <v>-7.3390457452992178E-2</v>
      </c>
      <c r="O98" s="7">
        <f t="shared" si="16"/>
        <v>8.3665832574086156E-3</v>
      </c>
      <c r="P98" s="10">
        <f t="shared" si="17"/>
        <v>8.2827155560796142E-3</v>
      </c>
    </row>
    <row r="99" spans="1:16" x14ac:dyDescent="0.25">
      <c r="A99" s="4">
        <v>42397</v>
      </c>
      <c r="B99">
        <v>3.54</v>
      </c>
      <c r="C99">
        <f t="shared" si="11"/>
        <v>4.7337278106508916E-2</v>
      </c>
      <c r="E99">
        <f t="shared" si="12"/>
        <v>5.2459217347731589E-2</v>
      </c>
      <c r="F99">
        <f t="shared" si="13"/>
        <v>2.7519694847365429E-3</v>
      </c>
      <c r="J99" s="9">
        <v>42559</v>
      </c>
      <c r="K99" s="7">
        <v>4.42</v>
      </c>
      <c r="L99" s="7">
        <v>-8.9686098654708606E-3</v>
      </c>
      <c r="M99" s="7">
        <f t="shared" si="14"/>
        <v>0.99103139013452912</v>
      </c>
      <c r="N99" s="7">
        <f t="shared" si="15"/>
        <v>-3.8466706242481895E-3</v>
      </c>
      <c r="O99" s="7">
        <f t="shared" si="16"/>
        <v>4.8071624216023637E-4</v>
      </c>
      <c r="P99" s="10">
        <f t="shared" si="17"/>
        <v>4.6077364975382972E-4</v>
      </c>
    </row>
    <row r="100" spans="1:16" x14ac:dyDescent="0.25">
      <c r="A100" s="4">
        <v>42398</v>
      </c>
      <c r="B100">
        <v>3.74</v>
      </c>
      <c r="C100">
        <f t="shared" si="11"/>
        <v>5.6497175141242986E-2</v>
      </c>
      <c r="E100">
        <f t="shared" si="12"/>
        <v>6.1619114382465659E-2</v>
      </c>
      <c r="F100">
        <f t="shared" si="13"/>
        <v>3.7969152572793863E-3</v>
      </c>
      <c r="J100" s="9">
        <v>42562</v>
      </c>
      <c r="K100" s="7">
        <v>4.24</v>
      </c>
      <c r="L100" s="7">
        <v>-4.0723981900452427E-2</v>
      </c>
      <c r="M100" s="7">
        <f t="shared" si="14"/>
        <v>0.95927601809954754</v>
      </c>
      <c r="N100" s="7">
        <f t="shared" si="15"/>
        <v>-3.5602042659229755E-2</v>
      </c>
      <c r="O100" s="7">
        <f t="shared" si="16"/>
        <v>2.8816083363978314E-3</v>
      </c>
      <c r="P100" s="10">
        <f t="shared" si="17"/>
        <v>2.8324759959379763E-3</v>
      </c>
    </row>
    <row r="101" spans="1:16" x14ac:dyDescent="0.25">
      <c r="A101" s="4">
        <v>42401</v>
      </c>
      <c r="B101">
        <v>3.6</v>
      </c>
      <c r="C101">
        <f t="shared" si="11"/>
        <v>-3.7433155080213935E-2</v>
      </c>
      <c r="E101">
        <f t="shared" si="12"/>
        <v>-3.2311215838991263E-2</v>
      </c>
      <c r="F101">
        <f t="shared" si="13"/>
        <v>1.0440146689938798E-3</v>
      </c>
      <c r="J101" s="9">
        <v>42563</v>
      </c>
      <c r="K101" s="7">
        <v>4.46</v>
      </c>
      <c r="L101" s="7">
        <v>5.1886792452830129E-2</v>
      </c>
      <c r="M101" s="7">
        <f t="shared" si="14"/>
        <v>1.0518867924528301</v>
      </c>
      <c r="N101" s="7">
        <f t="shared" si="15"/>
        <v>5.7008731694052801E-2</v>
      </c>
      <c r="O101" s="7">
        <f t="shared" si="16"/>
        <v>1.5155573728174816E-3</v>
      </c>
      <c r="P101" s="10">
        <f t="shared" si="17"/>
        <v>1.5515534688133287E-3</v>
      </c>
    </row>
    <row r="102" spans="1:16" x14ac:dyDescent="0.25">
      <c r="A102" s="4">
        <v>42402</v>
      </c>
      <c r="B102">
        <v>3.54</v>
      </c>
      <c r="C102">
        <f t="shared" si="11"/>
        <v>-1.666666666666668E-2</v>
      </c>
      <c r="E102">
        <f t="shared" si="12"/>
        <v>-1.1544727425444009E-2</v>
      </c>
      <c r="F102">
        <f t="shared" si="13"/>
        <v>1.3328073132779907E-4</v>
      </c>
      <c r="J102" s="9">
        <v>42564</v>
      </c>
      <c r="K102" s="7">
        <v>4.25</v>
      </c>
      <c r="L102" s="7">
        <v>-4.7085201793721963E-2</v>
      </c>
      <c r="M102" s="7">
        <f t="shared" si="14"/>
        <v>0.952914798206278</v>
      </c>
      <c r="N102" s="7">
        <f t="shared" si="15"/>
        <v>-4.1963262552499291E-2</v>
      </c>
      <c r="O102" s="7">
        <f t="shared" si="16"/>
        <v>3.6050218362600559E-3</v>
      </c>
      <c r="P102" s="10">
        <f t="shared" si="17"/>
        <v>3.5500422203914102E-3</v>
      </c>
    </row>
    <row r="103" spans="1:16" x14ac:dyDescent="0.25">
      <c r="A103" s="4">
        <v>42403</v>
      </c>
      <c r="B103">
        <v>3.7</v>
      </c>
      <c r="C103">
        <f t="shared" si="11"/>
        <v>4.5197740112994392E-2</v>
      </c>
      <c r="E103">
        <f t="shared" si="12"/>
        <v>5.0319679354217065E-2</v>
      </c>
      <c r="F103">
        <f t="shared" si="13"/>
        <v>2.5320701303112193E-3</v>
      </c>
      <c r="J103" s="9">
        <v>42565</v>
      </c>
      <c r="K103" s="7">
        <v>4.2300000000000004</v>
      </c>
      <c r="L103" s="7">
        <v>-4.7058823529410763E-3</v>
      </c>
      <c r="M103" s="7">
        <f t="shared" si="14"/>
        <v>0.99529411764705888</v>
      </c>
      <c r="N103" s="7">
        <f t="shared" si="15"/>
        <v>4.160568882815947E-4</v>
      </c>
      <c r="O103" s="7">
        <f t="shared" si="16"/>
        <v>3.1196442237156895E-4</v>
      </c>
      <c r="P103" s="10">
        <f t="shared" si="17"/>
        <v>2.9594015729491881E-4</v>
      </c>
    </row>
    <row r="104" spans="1:16" x14ac:dyDescent="0.25">
      <c r="A104" s="4">
        <v>42404</v>
      </c>
      <c r="B104">
        <v>3.59</v>
      </c>
      <c r="C104">
        <f t="shared" si="11"/>
        <v>-2.9729729729729815E-2</v>
      </c>
      <c r="E104">
        <f t="shared" si="12"/>
        <v>-2.4607790488507142E-2</v>
      </c>
      <c r="F104">
        <f t="shared" si="13"/>
        <v>6.0554335272626253E-4</v>
      </c>
      <c r="J104" s="9">
        <v>42566</v>
      </c>
      <c r="K104" s="7">
        <v>4.13</v>
      </c>
      <c r="L104" s="7">
        <v>-2.3640661938534403E-2</v>
      </c>
      <c r="M104" s="7">
        <f t="shared" si="14"/>
        <v>0.97635933806146558</v>
      </c>
      <c r="N104" s="7">
        <f t="shared" si="15"/>
        <v>-1.8518722697311731E-2</v>
      </c>
      <c r="O104" s="7">
        <f t="shared" si="16"/>
        <v>1.3393619424866842E-3</v>
      </c>
      <c r="P104" s="10">
        <f t="shared" si="17"/>
        <v>1.3059327027511889E-3</v>
      </c>
    </row>
    <row r="105" spans="1:16" x14ac:dyDescent="0.25">
      <c r="A105" s="4">
        <v>42405</v>
      </c>
      <c r="B105">
        <v>3.43</v>
      </c>
      <c r="C105">
        <f t="shared" si="11"/>
        <v>-4.4568245125348106E-2</v>
      </c>
      <c r="E105">
        <f t="shared" si="12"/>
        <v>-3.9446305884125434E-2</v>
      </c>
      <c r="F105">
        <f t="shared" si="13"/>
        <v>1.5560110479039889E-3</v>
      </c>
      <c r="J105" s="9">
        <v>42569</v>
      </c>
      <c r="K105" s="7">
        <v>4.17</v>
      </c>
      <c r="L105" s="7">
        <v>9.6852300242130842E-3</v>
      </c>
      <c r="M105" s="7">
        <f t="shared" si="14"/>
        <v>1.0096852300242132</v>
      </c>
      <c r="N105" s="7">
        <f t="shared" si="15"/>
        <v>1.4807169265435755E-2</v>
      </c>
      <c r="O105" s="7">
        <f t="shared" si="16"/>
        <v>1.0702072573348291E-5</v>
      </c>
      <c r="P105" s="10">
        <f t="shared" si="17"/>
        <v>7.9062131987395246E-6</v>
      </c>
    </row>
    <row r="106" spans="1:16" x14ac:dyDescent="0.25">
      <c r="A106" s="4">
        <v>42408</v>
      </c>
      <c r="B106">
        <v>3.06</v>
      </c>
      <c r="C106">
        <f t="shared" si="11"/>
        <v>-0.10787172011661811</v>
      </c>
      <c r="E106">
        <f t="shared" si="12"/>
        <v>-0.10274978087539544</v>
      </c>
      <c r="F106">
        <f t="shared" si="13"/>
        <v>1.0557517469941777E-2</v>
      </c>
      <c r="J106" s="9">
        <v>42570</v>
      </c>
      <c r="K106" s="7">
        <v>4.0599999999999996</v>
      </c>
      <c r="L106" s="7">
        <v>-2.6378896882494084E-2</v>
      </c>
      <c r="M106" s="7">
        <f t="shared" si="14"/>
        <v>0.97362110311750594</v>
      </c>
      <c r="N106" s="7">
        <f t="shared" si="15"/>
        <v>-2.1256957641271411E-2</v>
      </c>
      <c r="O106" s="7">
        <f t="shared" si="16"/>
        <v>1.5472838527400812E-3</v>
      </c>
      <c r="P106" s="10">
        <f t="shared" si="17"/>
        <v>1.5113376093291986E-3</v>
      </c>
    </row>
    <row r="107" spans="1:16" x14ac:dyDescent="0.25">
      <c r="A107" s="4">
        <v>42409</v>
      </c>
      <c r="B107">
        <v>2.83</v>
      </c>
      <c r="C107">
        <f t="shared" si="11"/>
        <v>-7.5163398692810454E-2</v>
      </c>
      <c r="E107">
        <f t="shared" si="12"/>
        <v>-7.0041459451587781E-2</v>
      </c>
      <c r="F107">
        <f t="shared" si="13"/>
        <v>4.9058060421084152E-3</v>
      </c>
      <c r="J107" s="9">
        <v>42571</v>
      </c>
      <c r="K107" s="7">
        <v>4.18</v>
      </c>
      <c r="L107" s="7">
        <v>2.9556650246305449E-2</v>
      </c>
      <c r="M107" s="7">
        <f t="shared" si="14"/>
        <v>1.0295566502463054</v>
      </c>
      <c r="N107" s="7">
        <f t="shared" si="15"/>
        <v>3.4678589487528118E-2</v>
      </c>
      <c r="O107" s="7">
        <f t="shared" si="16"/>
        <v>2.7556059722159254E-4</v>
      </c>
      <c r="P107" s="10">
        <f t="shared" si="17"/>
        <v>2.9103067877528116E-4</v>
      </c>
    </row>
    <row r="108" spans="1:16" x14ac:dyDescent="0.25">
      <c r="A108" s="4">
        <v>42410</v>
      </c>
      <c r="B108">
        <v>2.93</v>
      </c>
      <c r="C108">
        <f t="shared" si="11"/>
        <v>3.5335689045936425E-2</v>
      </c>
      <c r="E108">
        <f t="shared" si="12"/>
        <v>4.0457628287159098E-2</v>
      </c>
      <c r="F108">
        <f t="shared" si="13"/>
        <v>1.636819686621936E-3</v>
      </c>
      <c r="J108" s="9">
        <v>42572</v>
      </c>
      <c r="K108" s="7">
        <v>4.12</v>
      </c>
      <c r="L108" s="7">
        <v>-1.435406698564584E-2</v>
      </c>
      <c r="M108" s="7">
        <f t="shared" si="14"/>
        <v>0.98564593301435421</v>
      </c>
      <c r="N108" s="7">
        <f t="shared" si="15"/>
        <v>-9.2321277444231686E-3</v>
      </c>
      <c r="O108" s="7">
        <f t="shared" si="16"/>
        <v>7.4587429316120158E-4</v>
      </c>
      <c r="P108" s="10">
        <f t="shared" si="17"/>
        <v>7.2098135294223001E-4</v>
      </c>
    </row>
    <row r="109" spans="1:16" x14ac:dyDescent="0.25">
      <c r="A109" s="4">
        <v>42411</v>
      </c>
      <c r="B109">
        <v>2.56</v>
      </c>
      <c r="C109">
        <f t="shared" si="11"/>
        <v>-0.12627986348122869</v>
      </c>
      <c r="E109">
        <f t="shared" si="12"/>
        <v>-0.12115792424000602</v>
      </c>
      <c r="F109">
        <f t="shared" si="13"/>
        <v>1.4679242606147037E-2</v>
      </c>
      <c r="J109" s="9">
        <v>42573</v>
      </c>
      <c r="K109" s="7">
        <v>4.0999999999999996</v>
      </c>
      <c r="L109" s="7">
        <v>-4.8543689320389473E-3</v>
      </c>
      <c r="M109" s="7">
        <f t="shared" si="14"/>
        <v>0.99514563106796106</v>
      </c>
      <c r="N109" s="7">
        <f t="shared" si="15"/>
        <v>2.6757030918372372E-4</v>
      </c>
      <c r="O109" s="7">
        <f t="shared" si="16"/>
        <v>3.1723176338134562E-4</v>
      </c>
      <c r="P109" s="10">
        <f t="shared" si="17"/>
        <v>3.0107100845886987E-4</v>
      </c>
    </row>
    <row r="110" spans="1:16" x14ac:dyDescent="0.25">
      <c r="A110" s="4">
        <v>42412</v>
      </c>
      <c r="B110">
        <v>2.36</v>
      </c>
      <c r="C110">
        <f t="shared" si="11"/>
        <v>-7.8125000000000069E-2</v>
      </c>
      <c r="E110">
        <f t="shared" si="12"/>
        <v>-7.3003060758777397E-2</v>
      </c>
      <c r="F110">
        <f t="shared" si="13"/>
        <v>5.3294468801497446E-3</v>
      </c>
      <c r="J110" s="9">
        <v>42576</v>
      </c>
      <c r="K110" s="7">
        <v>4.03</v>
      </c>
      <c r="L110" s="7">
        <v>-1.7073170731707173E-2</v>
      </c>
      <c r="M110" s="7">
        <f t="shared" si="14"/>
        <v>0.98292682926829278</v>
      </c>
      <c r="N110" s="7">
        <f t="shared" si="15"/>
        <v>-1.1951231490484502E-2</v>
      </c>
      <c r="O110" s="7">
        <f t="shared" si="16"/>
        <v>9.0178906758338914E-4</v>
      </c>
      <c r="P110" s="10">
        <f t="shared" si="17"/>
        <v>8.7439670921270207E-4</v>
      </c>
    </row>
    <row r="111" spans="1:16" x14ac:dyDescent="0.25">
      <c r="A111" s="4">
        <v>42416</v>
      </c>
      <c r="B111">
        <v>2.5</v>
      </c>
      <c r="C111">
        <f t="shared" si="11"/>
        <v>5.9322033898305142E-2</v>
      </c>
      <c r="E111">
        <f t="shared" si="12"/>
        <v>6.4443973139527808E-2</v>
      </c>
      <c r="F111">
        <f t="shared" si="13"/>
        <v>4.1530256740081812E-3</v>
      </c>
      <c r="J111" s="9">
        <v>42577</v>
      </c>
      <c r="K111" s="7">
        <v>4.1500000000000004</v>
      </c>
      <c r="L111" s="7">
        <v>2.9776674937965285E-2</v>
      </c>
      <c r="M111" s="7">
        <f t="shared" si="14"/>
        <v>1.0297766749379653</v>
      </c>
      <c r="N111" s="7">
        <f t="shared" si="15"/>
        <v>3.4898614179187958E-2</v>
      </c>
      <c r="O111" s="7">
        <f t="shared" si="16"/>
        <v>2.8291383576550827E-4</v>
      </c>
      <c r="P111" s="10">
        <f t="shared" si="17"/>
        <v>2.9858616547135248E-4</v>
      </c>
    </row>
    <row r="112" spans="1:16" x14ac:dyDescent="0.25">
      <c r="A112" s="4">
        <v>42417</v>
      </c>
      <c r="B112">
        <v>2.73</v>
      </c>
      <c r="C112">
        <f t="shared" si="11"/>
        <v>9.1999999999999998E-2</v>
      </c>
      <c r="E112">
        <f t="shared" si="12"/>
        <v>9.7121939241222671E-2</v>
      </c>
      <c r="F112">
        <f t="shared" si="13"/>
        <v>9.4326710819757475E-3</v>
      </c>
      <c r="J112" s="9">
        <v>42578</v>
      </c>
      <c r="K112" s="7">
        <v>4</v>
      </c>
      <c r="L112" s="7">
        <v>-3.6144578313253094E-2</v>
      </c>
      <c r="M112" s="7">
        <f t="shared" si="14"/>
        <v>0.96385542168674687</v>
      </c>
      <c r="N112" s="7">
        <f t="shared" si="15"/>
        <v>-3.1022639072030421E-2</v>
      </c>
      <c r="O112" s="7">
        <f t="shared" si="16"/>
        <v>2.410928879534353E-3</v>
      </c>
      <c r="P112" s="10">
        <f t="shared" si="17"/>
        <v>2.366005957147073E-3</v>
      </c>
    </row>
    <row r="113" spans="1:16" x14ac:dyDescent="0.25">
      <c r="A113" s="4">
        <v>42418</v>
      </c>
      <c r="B113">
        <v>2.71</v>
      </c>
      <c r="C113">
        <f t="shared" si="11"/>
        <v>-7.3260073260073329E-3</v>
      </c>
      <c r="E113">
        <f t="shared" si="12"/>
        <v>-2.2040680847846619E-3</v>
      </c>
      <c r="F113">
        <f t="shared" si="13"/>
        <v>4.8579161223663277E-6</v>
      </c>
      <c r="J113" s="9">
        <v>42579</v>
      </c>
      <c r="K113" s="7">
        <v>3.87</v>
      </c>
      <c r="L113" s="7">
        <v>-3.2499999999999973E-2</v>
      </c>
      <c r="M113" s="7">
        <f t="shared" si="14"/>
        <v>0.96750000000000003</v>
      </c>
      <c r="N113" s="7">
        <f t="shared" si="15"/>
        <v>-2.7378060758777301E-2</v>
      </c>
      <c r="O113" s="7">
        <f t="shared" si="16"/>
        <v>2.0663054162129522E-3</v>
      </c>
      <c r="P113" s="10">
        <f t="shared" si="17"/>
        <v>2.0247326143220641E-3</v>
      </c>
    </row>
    <row r="114" spans="1:16" x14ac:dyDescent="0.25">
      <c r="A114" s="4">
        <v>42419</v>
      </c>
      <c r="B114">
        <v>1.92</v>
      </c>
      <c r="C114">
        <f t="shared" si="11"/>
        <v>-0.29151291512915128</v>
      </c>
      <c r="E114">
        <f t="shared" si="12"/>
        <v>-0.28639097588792861</v>
      </c>
      <c r="F114">
        <f t="shared" si="13"/>
        <v>8.2019791070040107E-2</v>
      </c>
      <c r="J114" s="9">
        <v>42580</v>
      </c>
      <c r="K114" s="7">
        <v>4.17</v>
      </c>
      <c r="L114" s="7">
        <v>7.7519379844961198E-2</v>
      </c>
      <c r="M114" s="7">
        <f t="shared" si="14"/>
        <v>1.0775193798449612</v>
      </c>
      <c r="N114" s="7">
        <f t="shared" si="15"/>
        <v>8.264131908618387E-2</v>
      </c>
      <c r="O114" s="7">
        <f t="shared" si="16"/>
        <v>4.1683483760147234E-3</v>
      </c>
      <c r="P114" s="10">
        <f t="shared" si="17"/>
        <v>4.2279061159147899E-3</v>
      </c>
    </row>
    <row r="115" spans="1:16" x14ac:dyDescent="0.25">
      <c r="A115" s="4">
        <v>42422</v>
      </c>
      <c r="B115">
        <v>2.04</v>
      </c>
      <c r="C115">
        <f t="shared" si="11"/>
        <v>6.2500000000000056E-2</v>
      </c>
      <c r="E115">
        <f t="shared" si="12"/>
        <v>6.7621939241222728E-2</v>
      </c>
      <c r="F115">
        <f t="shared" si="13"/>
        <v>4.5727266667436187E-3</v>
      </c>
      <c r="J115" s="9">
        <v>42583</v>
      </c>
      <c r="K115" s="7">
        <v>3.67</v>
      </c>
      <c r="L115" s="7">
        <v>-0.11990407673860912</v>
      </c>
      <c r="M115" s="7">
        <f t="shared" si="14"/>
        <v>0.88009592326139086</v>
      </c>
      <c r="N115" s="7">
        <f t="shared" si="15"/>
        <v>-0.11478213749738644</v>
      </c>
      <c r="O115" s="7">
        <f t="shared" si="16"/>
        <v>1.7651967995005392E-2</v>
      </c>
      <c r="P115" s="10">
        <f t="shared" si="17"/>
        <v>1.753005278755132E-2</v>
      </c>
    </row>
    <row r="116" spans="1:16" x14ac:dyDescent="0.25">
      <c r="A116" s="4">
        <v>42423</v>
      </c>
      <c r="B116">
        <v>1.79</v>
      </c>
      <c r="C116">
        <f t="shared" si="11"/>
        <v>-0.12254901960784313</v>
      </c>
      <c r="E116">
        <f t="shared" si="12"/>
        <v>-0.11742708036662046</v>
      </c>
      <c r="F116">
        <f t="shared" si="13"/>
        <v>1.378911920342874E-2</v>
      </c>
      <c r="J116" s="9">
        <v>42584</v>
      </c>
      <c r="K116" s="7">
        <v>3.55</v>
      </c>
      <c r="L116" s="7">
        <v>-3.2697547683923738E-2</v>
      </c>
      <c r="M116" s="7">
        <f t="shared" si="14"/>
        <v>0.96730245231607626</v>
      </c>
      <c r="N116" s="7">
        <f t="shared" si="15"/>
        <v>-2.7575608442701065E-2</v>
      </c>
      <c r="O116" s="7">
        <f t="shared" si="16"/>
        <v>2.0843041461433469E-3</v>
      </c>
      <c r="P116" s="10">
        <f t="shared" si="17"/>
        <v>2.0425497571145111E-3</v>
      </c>
    </row>
    <row r="117" spans="1:16" x14ac:dyDescent="0.25">
      <c r="A117" s="4">
        <v>42424</v>
      </c>
      <c r="B117">
        <v>1.73</v>
      </c>
      <c r="C117">
        <f t="shared" si="11"/>
        <v>-3.3519553072625725E-2</v>
      </c>
      <c r="E117">
        <f t="shared" si="12"/>
        <v>-2.8397613831403053E-2</v>
      </c>
      <c r="F117">
        <f t="shared" si="13"/>
        <v>8.0642447131749396E-4</v>
      </c>
      <c r="J117" s="9">
        <v>42585</v>
      </c>
      <c r="K117" s="7">
        <v>3.75</v>
      </c>
      <c r="L117" s="7">
        <v>5.6338028169014134E-2</v>
      </c>
      <c r="M117" s="7">
        <f t="shared" si="14"/>
        <v>1.0563380281690142</v>
      </c>
      <c r="N117" s="7">
        <f t="shared" si="15"/>
        <v>6.1459967410236807E-2</v>
      </c>
      <c r="O117" s="7">
        <f t="shared" si="16"/>
        <v>1.8819455112130542E-3</v>
      </c>
      <c r="P117" s="10">
        <f t="shared" si="17"/>
        <v>1.9220332125265392E-3</v>
      </c>
    </row>
    <row r="118" spans="1:16" x14ac:dyDescent="0.25">
      <c r="A118" s="4">
        <v>42425</v>
      </c>
      <c r="B118">
        <v>1.65</v>
      </c>
      <c r="C118">
        <f t="shared" si="11"/>
        <v>-4.6242774566474028E-2</v>
      </c>
      <c r="E118">
        <f t="shared" si="12"/>
        <v>-4.1120835325251355E-2</v>
      </c>
      <c r="F118">
        <f t="shared" si="13"/>
        <v>1.6909230978464397E-3</v>
      </c>
      <c r="J118" s="9">
        <v>42586</v>
      </c>
      <c r="K118" s="7">
        <v>3.95</v>
      </c>
      <c r="L118" s="7">
        <v>5.3333333333333378E-2</v>
      </c>
      <c r="M118" s="7">
        <f t="shared" si="14"/>
        <v>1.0533333333333335</v>
      </c>
      <c r="N118" s="7">
        <f t="shared" si="15"/>
        <v>5.8455272574556051E-2</v>
      </c>
      <c r="O118" s="7">
        <f t="shared" si="16"/>
        <v>1.6302779897500034E-3</v>
      </c>
      <c r="P118" s="10">
        <f t="shared" si="17"/>
        <v>1.6676037556928561E-3</v>
      </c>
    </row>
    <row r="119" spans="1:16" x14ac:dyDescent="0.25">
      <c r="A119" s="4">
        <v>42426</v>
      </c>
      <c r="B119">
        <v>1.72</v>
      </c>
      <c r="C119">
        <f t="shared" si="11"/>
        <v>4.2424242424242462E-2</v>
      </c>
      <c r="E119">
        <f t="shared" si="12"/>
        <v>4.7546181665465134E-2</v>
      </c>
      <c r="F119">
        <f t="shared" si="13"/>
        <v>2.2606393909654129E-3</v>
      </c>
      <c r="J119" s="9">
        <v>42587</v>
      </c>
      <c r="K119" s="7">
        <v>4</v>
      </c>
      <c r="L119" s="7">
        <v>1.2658227848101221E-2</v>
      </c>
      <c r="M119" s="7">
        <f t="shared" si="14"/>
        <v>1.0126582278481011</v>
      </c>
      <c r="N119" s="7">
        <f t="shared" si="15"/>
        <v>1.7780167089323892E-2</v>
      </c>
      <c r="O119" s="7">
        <f t="shared" si="16"/>
        <v>8.9045191675759503E-8</v>
      </c>
      <c r="P119" s="10">
        <f t="shared" si="17"/>
        <v>2.5985084767217004E-8</v>
      </c>
    </row>
    <row r="120" spans="1:16" x14ac:dyDescent="0.25">
      <c r="A120" s="4">
        <v>42429</v>
      </c>
      <c r="B120">
        <v>1.72</v>
      </c>
      <c r="C120">
        <f t="shared" si="11"/>
        <v>0</v>
      </c>
      <c r="E120">
        <f t="shared" si="12"/>
        <v>5.121939241222671E-3</v>
      </c>
      <c r="F120">
        <f t="shared" si="13"/>
        <v>2.6234261590776672E-5</v>
      </c>
      <c r="J120" s="9">
        <v>42590</v>
      </c>
      <c r="K120" s="7">
        <v>4.41</v>
      </c>
      <c r="L120" s="7">
        <v>0.10250000000000004</v>
      </c>
      <c r="M120" s="7">
        <f t="shared" si="14"/>
        <v>1.1025</v>
      </c>
      <c r="N120" s="7">
        <f t="shared" si="15"/>
        <v>0.10762193924122271</v>
      </c>
      <c r="O120" s="7">
        <f t="shared" si="16"/>
        <v>8.0180147066304473E-3</v>
      </c>
      <c r="P120" s="10">
        <f t="shared" si="17"/>
        <v>8.1005347978372888E-3</v>
      </c>
    </row>
    <row r="121" spans="1:16" x14ac:dyDescent="0.25">
      <c r="A121" s="4">
        <v>42430</v>
      </c>
      <c r="B121">
        <v>1.96</v>
      </c>
      <c r="C121">
        <f t="shared" si="11"/>
        <v>0.13953488372093023</v>
      </c>
      <c r="E121">
        <f t="shared" si="12"/>
        <v>0.1446568229621529</v>
      </c>
      <c r="F121">
        <f t="shared" si="13"/>
        <v>2.0925596429503649E-2</v>
      </c>
      <c r="J121" s="9">
        <v>42591</v>
      </c>
      <c r="K121" s="7">
        <v>4.22</v>
      </c>
      <c r="L121" s="7">
        <v>-4.3083900226757454E-2</v>
      </c>
      <c r="M121" s="7">
        <f t="shared" si="14"/>
        <v>0.95691609977324255</v>
      </c>
      <c r="N121" s="7">
        <f t="shared" si="15"/>
        <v>-3.7961960985534782E-2</v>
      </c>
      <c r="O121" s="7">
        <f t="shared" si="16"/>
        <v>3.1405412811429888E-3</v>
      </c>
      <c r="P121" s="10">
        <f t="shared" si="17"/>
        <v>3.0892396881454635E-3</v>
      </c>
    </row>
    <row r="122" spans="1:16" x14ac:dyDescent="0.25">
      <c r="A122" s="4">
        <v>42431</v>
      </c>
      <c r="B122">
        <v>2.31</v>
      </c>
      <c r="C122">
        <f t="shared" si="11"/>
        <v>0.17857142857142863</v>
      </c>
      <c r="E122">
        <f t="shared" si="12"/>
        <v>0.1836933678126513</v>
      </c>
      <c r="F122">
        <f t="shared" si="13"/>
        <v>3.3743253378353995E-2</v>
      </c>
      <c r="J122" s="9">
        <v>42592</v>
      </c>
      <c r="K122" s="7">
        <v>3.98</v>
      </c>
      <c r="L122" s="7">
        <v>-5.6872037914691892E-2</v>
      </c>
      <c r="M122" s="7">
        <f t="shared" si="14"/>
        <v>0.94312796208530814</v>
      </c>
      <c r="N122" s="7">
        <f t="shared" si="15"/>
        <v>-5.1750098673469219E-2</v>
      </c>
      <c r="O122" s="7">
        <f t="shared" si="16"/>
        <v>4.8760431780465107E-3</v>
      </c>
      <c r="P122" s="10">
        <f t="shared" si="17"/>
        <v>4.8120674376702756E-3</v>
      </c>
    </row>
    <row r="123" spans="1:16" x14ac:dyDescent="0.25">
      <c r="A123" s="4">
        <v>42432</v>
      </c>
      <c r="B123">
        <v>2.96</v>
      </c>
      <c r="C123">
        <f t="shared" si="11"/>
        <v>0.28138528138528135</v>
      </c>
      <c r="E123">
        <f t="shared" si="12"/>
        <v>0.28650722062650402</v>
      </c>
      <c r="F123">
        <f t="shared" si="13"/>
        <v>8.2086387471124247E-2</v>
      </c>
      <c r="J123" s="9">
        <v>42593</v>
      </c>
      <c r="K123" s="7">
        <v>4.1399999999999997</v>
      </c>
      <c r="L123" s="7">
        <v>4.0201005025125552E-2</v>
      </c>
      <c r="M123" s="7">
        <f t="shared" si="14"/>
        <v>1.0402010050251256</v>
      </c>
      <c r="N123" s="7">
        <f t="shared" si="15"/>
        <v>4.5322944266348225E-2</v>
      </c>
      <c r="O123" s="7">
        <f t="shared" si="16"/>
        <v>7.4225584748973034E-4</v>
      </c>
      <c r="P123" s="10">
        <f t="shared" si="17"/>
        <v>7.6751029037425177E-4</v>
      </c>
    </row>
    <row r="124" spans="1:16" x14ac:dyDescent="0.25">
      <c r="A124" s="4">
        <v>42433</v>
      </c>
      <c r="B124">
        <v>3.93</v>
      </c>
      <c r="C124">
        <f t="shared" si="11"/>
        <v>0.3277027027027028</v>
      </c>
      <c r="E124">
        <f t="shared" si="12"/>
        <v>0.33282464194392547</v>
      </c>
      <c r="F124">
        <f t="shared" si="13"/>
        <v>0.1107722422851022</v>
      </c>
      <c r="J124" s="9">
        <v>42594</v>
      </c>
      <c r="K124" s="7">
        <v>4.13</v>
      </c>
      <c r="L124" s="7">
        <v>-2.4154589371980163E-3</v>
      </c>
      <c r="M124" s="7">
        <f t="shared" si="14"/>
        <v>0.99758454106280203</v>
      </c>
      <c r="N124" s="7">
        <f t="shared" si="15"/>
        <v>2.7064803040246547E-3</v>
      </c>
      <c r="O124" s="7">
        <f t="shared" si="16"/>
        <v>2.3630118770466105E-4</v>
      </c>
      <c r="P124" s="10">
        <f t="shared" si="17"/>
        <v>2.223822949841467E-4</v>
      </c>
    </row>
    <row r="125" spans="1:16" x14ac:dyDescent="0.25">
      <c r="A125" s="4">
        <v>42436</v>
      </c>
      <c r="B125">
        <v>6.84</v>
      </c>
      <c r="C125">
        <f t="shared" si="11"/>
        <v>0.74045801526717547</v>
      </c>
      <c r="E125">
        <f t="shared" si="12"/>
        <v>0.74557995450839809</v>
      </c>
      <c r="F125">
        <f t="shared" si="13"/>
        <v>0.55588946856474497</v>
      </c>
      <c r="J125" s="9">
        <v>42597</v>
      </c>
      <c r="K125" s="7">
        <v>4.37</v>
      </c>
      <c r="L125" s="7">
        <v>5.8111380145278502E-2</v>
      </c>
      <c r="M125" s="7">
        <f t="shared" si="14"/>
        <v>1.0581113801452786</v>
      </c>
      <c r="N125" s="7">
        <f t="shared" si="15"/>
        <v>6.3233319386501174E-2</v>
      </c>
      <c r="O125" s="7">
        <f t="shared" si="16"/>
        <v>2.0389512567896007E-3</v>
      </c>
      <c r="P125" s="10">
        <f t="shared" si="17"/>
        <v>2.0806690349713464E-3</v>
      </c>
    </row>
    <row r="126" spans="1:16" x14ac:dyDescent="0.25">
      <c r="A126" s="4">
        <v>42437</v>
      </c>
      <c r="B126">
        <v>5.42</v>
      </c>
      <c r="C126">
        <f t="shared" si="11"/>
        <v>-0.20760233918128654</v>
      </c>
      <c r="E126">
        <f t="shared" si="12"/>
        <v>-0.20248039994006387</v>
      </c>
      <c r="F126">
        <f t="shared" si="13"/>
        <v>4.0998312359888212E-2</v>
      </c>
      <c r="J126" s="9">
        <v>42598</v>
      </c>
      <c r="K126" s="7">
        <v>4.5199999999999996</v>
      </c>
      <c r="L126" s="7">
        <v>3.4324942791761889E-2</v>
      </c>
      <c r="M126" s="7">
        <f t="shared" si="14"/>
        <v>1.0343249427917618</v>
      </c>
      <c r="N126" s="7">
        <f t="shared" si="15"/>
        <v>3.9446882032984562E-2</v>
      </c>
      <c r="O126" s="7">
        <f t="shared" si="16"/>
        <v>4.5660469507954448E-4</v>
      </c>
      <c r="P126" s="10">
        <f t="shared" si="17"/>
        <v>4.7645782268584068E-4</v>
      </c>
    </row>
    <row r="127" spans="1:16" x14ac:dyDescent="0.25">
      <c r="A127" s="4">
        <v>42438</v>
      </c>
      <c r="B127">
        <v>5.3</v>
      </c>
      <c r="C127">
        <f t="shared" si="11"/>
        <v>-2.2140221402214041E-2</v>
      </c>
      <c r="E127">
        <f t="shared" si="12"/>
        <v>-1.7018282160991369E-2</v>
      </c>
      <c r="F127">
        <f t="shared" si="13"/>
        <v>2.8962192771111707E-4</v>
      </c>
      <c r="J127" s="9">
        <v>42599</v>
      </c>
      <c r="K127" s="7">
        <v>4.5</v>
      </c>
      <c r="L127" s="7">
        <v>-4.4247787610618532E-3</v>
      </c>
      <c r="M127" s="7">
        <f t="shared" si="14"/>
        <v>0.99557522123893816</v>
      </c>
      <c r="N127" s="7">
        <f t="shared" si="15"/>
        <v>6.9716048016081784E-4</v>
      </c>
      <c r="O127" s="7">
        <f t="shared" si="16"/>
        <v>3.0211344900358823E-4</v>
      </c>
      <c r="P127" s="10">
        <f t="shared" si="17"/>
        <v>2.8634757620824502E-4</v>
      </c>
    </row>
    <row r="128" spans="1:16" x14ac:dyDescent="0.25">
      <c r="A128" s="4">
        <v>42439</v>
      </c>
      <c r="B128">
        <v>5.29</v>
      </c>
      <c r="C128">
        <f t="shared" si="11"/>
        <v>-1.8867924528301486E-3</v>
      </c>
      <c r="E128">
        <f t="shared" si="12"/>
        <v>3.2351467883925226E-3</v>
      </c>
      <c r="F128">
        <f t="shared" si="13"/>
        <v>1.0466174742446454E-5</v>
      </c>
      <c r="J128" s="9">
        <v>42600</v>
      </c>
      <c r="K128" s="7">
        <v>4.58</v>
      </c>
      <c r="L128" s="7">
        <v>1.7777777777777795E-2</v>
      </c>
      <c r="M128" s="7">
        <f t="shared" si="14"/>
        <v>1.0177777777777779</v>
      </c>
      <c r="N128" s="7">
        <f t="shared" si="15"/>
        <v>2.2899717019000468E-2</v>
      </c>
      <c r="O128" s="7">
        <f t="shared" si="16"/>
        <v>2.3243444125640782E-5</v>
      </c>
      <c r="P128" s="10">
        <f t="shared" si="17"/>
        <v>2.7886308182671789E-5</v>
      </c>
    </row>
    <row r="129" spans="1:16" x14ac:dyDescent="0.25">
      <c r="A129" s="4">
        <v>42440</v>
      </c>
      <c r="B129">
        <v>5.14</v>
      </c>
      <c r="C129">
        <f t="shared" si="11"/>
        <v>-2.8355387523629556E-2</v>
      </c>
      <c r="E129">
        <f t="shared" si="12"/>
        <v>-2.3233448282406886E-2</v>
      </c>
      <c r="F129">
        <f t="shared" si="13"/>
        <v>5.3979311909127547E-4</v>
      </c>
      <c r="J129" s="9">
        <v>42597</v>
      </c>
      <c r="K129" s="7">
        <v>4.47</v>
      </c>
      <c r="L129" s="7">
        <v>-2.4017467248908367E-2</v>
      </c>
      <c r="M129" s="7">
        <f t="shared" si="14"/>
        <v>0.97598253275109159</v>
      </c>
      <c r="N129" s="7">
        <f t="shared" si="15"/>
        <v>-1.8895528007685694E-2</v>
      </c>
      <c r="O129" s="7">
        <f t="shared" si="16"/>
        <v>1.3670840343255389E-3</v>
      </c>
      <c r="P129" s="10">
        <f t="shared" si="17"/>
        <v>1.3333084326559779E-3</v>
      </c>
    </row>
    <row r="130" spans="1:16" x14ac:dyDescent="0.25">
      <c r="A130" s="4">
        <v>42443</v>
      </c>
      <c r="B130">
        <v>4.8899999999999997</v>
      </c>
      <c r="C130">
        <f t="shared" si="11"/>
        <v>-4.8638132295719845E-2</v>
      </c>
      <c r="E130">
        <f t="shared" si="12"/>
        <v>-4.3516193054497172E-2</v>
      </c>
      <c r="F130">
        <f t="shared" si="13"/>
        <v>1.8936590579562678E-3</v>
      </c>
      <c r="J130" s="9">
        <v>42598</v>
      </c>
      <c r="K130" s="7">
        <v>4.3</v>
      </c>
      <c r="L130" s="7">
        <v>-3.8031319910514526E-2</v>
      </c>
      <c r="M130" s="7">
        <f t="shared" si="14"/>
        <v>0.96196868008948544</v>
      </c>
      <c r="N130" s="7">
        <f t="shared" si="15"/>
        <v>-3.2909380669291853E-2</v>
      </c>
      <c r="O130" s="7">
        <f t="shared" si="16"/>
        <v>2.5997712663094587E-3</v>
      </c>
      <c r="P130" s="10">
        <f t="shared" si="17"/>
        <v>2.553114038564164E-3</v>
      </c>
    </row>
    <row r="131" spans="1:16" x14ac:dyDescent="0.25">
      <c r="A131" s="4">
        <v>42444</v>
      </c>
      <c r="B131">
        <v>5.26</v>
      </c>
      <c r="C131">
        <f t="shared" si="11"/>
        <v>7.5664621676891641E-2</v>
      </c>
      <c r="E131">
        <f t="shared" si="12"/>
        <v>8.0786560918114314E-2</v>
      </c>
      <c r="F131">
        <f t="shared" si="13"/>
        <v>6.5264684249761954E-3</v>
      </c>
      <c r="J131" s="9">
        <v>42599</v>
      </c>
      <c r="K131" s="7">
        <v>4.4800000000000004</v>
      </c>
      <c r="L131" s="7">
        <v>4.1860465116279215E-2</v>
      </c>
      <c r="M131" s="7">
        <f t="shared" si="14"/>
        <v>1.0418604651162793</v>
      </c>
      <c r="N131" s="7">
        <f t="shared" si="15"/>
        <v>4.6982404357501888E-2</v>
      </c>
      <c r="O131" s="7">
        <f t="shared" si="16"/>
        <v>8.3543155391593165E-4</v>
      </c>
      <c r="P131" s="10">
        <f t="shared" si="17"/>
        <v>8.6221138349446393E-4</v>
      </c>
    </row>
    <row r="132" spans="1:16" ht="15.75" thickBot="1" x14ac:dyDescent="0.3">
      <c r="A132" s="4">
        <v>42445</v>
      </c>
      <c r="B132">
        <v>6.13</v>
      </c>
      <c r="C132">
        <f t="shared" si="11"/>
        <v>0.16539923954372626</v>
      </c>
      <c r="E132">
        <f t="shared" si="12"/>
        <v>0.17052117878494893</v>
      </c>
      <c r="F132">
        <f t="shared" si="13"/>
        <v>2.9077472414208518E-2</v>
      </c>
      <c r="J132" s="12">
        <v>42600</v>
      </c>
      <c r="K132" s="13">
        <v>6.2</v>
      </c>
      <c r="L132" s="13">
        <v>0.38392857142857134</v>
      </c>
      <c r="M132" s="13">
        <f t="shared" si="14"/>
        <v>1.3839285714285714</v>
      </c>
      <c r="N132" s="13">
        <f t="shared" si="15"/>
        <v>0.38905051066979401</v>
      </c>
      <c r="O132" s="13">
        <f t="shared" si="16"/>
        <v>0.13762017965218704</v>
      </c>
      <c r="P132" s="14">
        <f t="shared" si="17"/>
        <v>0.13796139074805261</v>
      </c>
    </row>
    <row r="133" spans="1:16" x14ac:dyDescent="0.25">
      <c r="A133" s="4">
        <v>42446</v>
      </c>
      <c r="B133">
        <v>6.31</v>
      </c>
      <c r="C133">
        <f t="shared" ref="C133:C196" si="18">(B133-B132)/B132</f>
        <v>2.9363784665579075E-2</v>
      </c>
      <c r="E133">
        <f t="shared" ref="E133:E196" si="19">C133-$D$3</f>
        <v>3.4485723906801748E-2</v>
      </c>
      <c r="F133">
        <f t="shared" ref="F133:F196" si="20">E133^2</f>
        <v>1.1892651533761576E-3</v>
      </c>
    </row>
    <row r="134" spans="1:16" x14ac:dyDescent="0.25">
      <c r="A134" s="4">
        <v>42447</v>
      </c>
      <c r="B134">
        <v>5.9399999999999995</v>
      </c>
      <c r="C134">
        <f t="shared" si="18"/>
        <v>-5.8637083993660875E-2</v>
      </c>
      <c r="E134">
        <f t="shared" si="19"/>
        <v>-5.3515144752438203E-2</v>
      </c>
      <c r="F134">
        <f t="shared" si="20"/>
        <v>2.8638707178744141E-3</v>
      </c>
    </row>
    <row r="135" spans="1:16" x14ac:dyDescent="0.25">
      <c r="A135" s="4">
        <v>42450</v>
      </c>
      <c r="B135">
        <v>5.43</v>
      </c>
      <c r="C135">
        <f t="shared" si="18"/>
        <v>-8.5858585858585829E-2</v>
      </c>
      <c r="E135">
        <f t="shared" si="19"/>
        <v>-8.0736646617363156E-2</v>
      </c>
      <c r="F135">
        <f t="shared" si="20"/>
        <v>6.5184061070169778E-3</v>
      </c>
    </row>
    <row r="136" spans="1:16" x14ac:dyDescent="0.25">
      <c r="A136" s="4">
        <v>42451</v>
      </c>
      <c r="B136">
        <v>5.68</v>
      </c>
      <c r="C136">
        <f t="shared" si="18"/>
        <v>4.6040515653775323E-2</v>
      </c>
      <c r="E136">
        <f t="shared" si="19"/>
        <v>5.1162454894997995E-2</v>
      </c>
      <c r="F136">
        <f t="shared" si="20"/>
        <v>2.6175967908827042E-3</v>
      </c>
    </row>
    <row r="137" spans="1:16" x14ac:dyDescent="0.25">
      <c r="A137" s="4">
        <v>42452</v>
      </c>
      <c r="B137">
        <v>5.23</v>
      </c>
      <c r="C137">
        <f t="shared" si="18"/>
        <v>-7.9225352112675937E-2</v>
      </c>
      <c r="E137">
        <f t="shared" si="19"/>
        <v>-7.4103412871453264E-2</v>
      </c>
      <c r="F137">
        <f t="shared" si="20"/>
        <v>5.4913157991970654E-3</v>
      </c>
    </row>
    <row r="138" spans="1:16" x14ac:dyDescent="0.25">
      <c r="A138" s="4">
        <v>42453</v>
      </c>
      <c r="B138">
        <v>5.43</v>
      </c>
      <c r="C138">
        <f t="shared" si="18"/>
        <v>3.824091778202663E-2</v>
      </c>
      <c r="E138">
        <f t="shared" si="19"/>
        <v>4.3362857023249303E-2</v>
      </c>
      <c r="F138">
        <f t="shared" si="20"/>
        <v>1.8803373692187614E-3</v>
      </c>
    </row>
    <row r="139" spans="1:16" x14ac:dyDescent="0.25">
      <c r="A139" s="4">
        <v>42457</v>
      </c>
      <c r="B139">
        <v>5.1100000000000003</v>
      </c>
      <c r="C139">
        <f t="shared" si="18"/>
        <v>-5.8931860036832304E-2</v>
      </c>
      <c r="E139">
        <f t="shared" si="19"/>
        <v>-5.3809920795609631E-2</v>
      </c>
      <c r="F139">
        <f t="shared" si="20"/>
        <v>2.8955075760297819E-3</v>
      </c>
    </row>
    <row r="140" spans="1:16" x14ac:dyDescent="0.25">
      <c r="A140" s="4">
        <v>42458</v>
      </c>
      <c r="B140">
        <v>5.14</v>
      </c>
      <c r="C140">
        <f t="shared" si="18"/>
        <v>5.8708414872797182E-3</v>
      </c>
      <c r="E140">
        <f t="shared" si="19"/>
        <v>1.0992780728502389E-2</v>
      </c>
      <c r="F140">
        <f t="shared" si="20"/>
        <v>1.2084122814493352E-4</v>
      </c>
    </row>
    <row r="141" spans="1:16" x14ac:dyDescent="0.25">
      <c r="A141" s="4">
        <v>42459</v>
      </c>
      <c r="B141">
        <v>4.7</v>
      </c>
      <c r="C141">
        <f t="shared" si="18"/>
        <v>-8.560311284046683E-2</v>
      </c>
      <c r="E141">
        <f t="shared" si="19"/>
        <v>-8.0481173599244157E-2</v>
      </c>
      <c r="F141">
        <f t="shared" si="20"/>
        <v>6.4772193039116747E-3</v>
      </c>
    </row>
    <row r="142" spans="1:16" x14ac:dyDescent="0.25">
      <c r="A142" s="4">
        <v>42460</v>
      </c>
      <c r="B142">
        <v>4.5199999999999996</v>
      </c>
      <c r="C142">
        <f t="shared" si="18"/>
        <v>-3.8297872340425657E-2</v>
      </c>
      <c r="E142">
        <f t="shared" si="19"/>
        <v>-3.3175933099202984E-2</v>
      </c>
      <c r="F142">
        <f t="shared" si="20"/>
        <v>1.100642537002792E-3</v>
      </c>
    </row>
    <row r="143" spans="1:16" x14ac:dyDescent="0.25">
      <c r="A143" s="4">
        <v>42461</v>
      </c>
      <c r="B143">
        <v>4.03</v>
      </c>
      <c r="C143">
        <f t="shared" si="18"/>
        <v>-0.10840707964601756</v>
      </c>
      <c r="E143">
        <f t="shared" si="19"/>
        <v>-0.10328514040479489</v>
      </c>
      <c r="F143">
        <f t="shared" si="20"/>
        <v>1.0667820228438193E-2</v>
      </c>
    </row>
    <row r="144" spans="1:16" x14ac:dyDescent="0.25">
      <c r="A144" s="4">
        <v>42464</v>
      </c>
      <c r="B144">
        <v>3.9699999999999998</v>
      </c>
      <c r="C144">
        <f t="shared" si="18"/>
        <v>-1.4888337468982753E-2</v>
      </c>
      <c r="E144">
        <f t="shared" si="19"/>
        <v>-9.7663982277600824E-3</v>
      </c>
      <c r="F144">
        <f t="shared" si="20"/>
        <v>9.5382534343195277E-5</v>
      </c>
    </row>
    <row r="145" spans="1:6" x14ac:dyDescent="0.25">
      <c r="A145" s="4">
        <v>42465</v>
      </c>
      <c r="B145">
        <v>3.98</v>
      </c>
      <c r="C145">
        <f t="shared" si="18"/>
        <v>2.5188916876574892E-3</v>
      </c>
      <c r="E145">
        <f t="shared" si="19"/>
        <v>7.6408309288801598E-3</v>
      </c>
      <c r="F145">
        <f t="shared" si="20"/>
        <v>5.8382297283731646E-5</v>
      </c>
    </row>
    <row r="146" spans="1:6" x14ac:dyDescent="0.25">
      <c r="A146" s="4">
        <v>42466</v>
      </c>
      <c r="B146">
        <v>4.12</v>
      </c>
      <c r="C146">
        <f t="shared" si="18"/>
        <v>3.5175879396984959E-2</v>
      </c>
      <c r="E146">
        <f t="shared" si="19"/>
        <v>4.0297818638207632E-2</v>
      </c>
      <c r="F146">
        <f t="shared" si="20"/>
        <v>1.6239141869978744E-3</v>
      </c>
    </row>
    <row r="147" spans="1:6" x14ac:dyDescent="0.25">
      <c r="A147" s="4">
        <v>42467</v>
      </c>
      <c r="B147">
        <v>3.74</v>
      </c>
      <c r="C147">
        <f t="shared" si="18"/>
        <v>-9.2233009708737837E-2</v>
      </c>
      <c r="E147">
        <f t="shared" si="19"/>
        <v>-8.7111070467515164E-2</v>
      </c>
      <c r="F147">
        <f t="shared" si="20"/>
        <v>7.5883385979963929E-3</v>
      </c>
    </row>
    <row r="148" spans="1:6" x14ac:dyDescent="0.25">
      <c r="A148" s="4">
        <v>42468</v>
      </c>
      <c r="B148">
        <v>3.93</v>
      </c>
      <c r="C148">
        <f t="shared" si="18"/>
        <v>5.0802139037433136E-2</v>
      </c>
      <c r="E148">
        <f t="shared" si="19"/>
        <v>5.5924078278655809E-2</v>
      </c>
      <c r="F148">
        <f t="shared" si="20"/>
        <v>3.1275025313172223E-3</v>
      </c>
    </row>
    <row r="149" spans="1:6" x14ac:dyDescent="0.25">
      <c r="A149" s="4">
        <v>42471</v>
      </c>
      <c r="B149">
        <v>4.07</v>
      </c>
      <c r="C149">
        <f t="shared" si="18"/>
        <v>3.5623409669211223E-2</v>
      </c>
      <c r="E149">
        <f t="shared" si="19"/>
        <v>4.0745348910433896E-2</v>
      </c>
      <c r="F149">
        <f t="shared" si="20"/>
        <v>1.6601834578329967E-3</v>
      </c>
    </row>
    <row r="150" spans="1:6" x14ac:dyDescent="0.25">
      <c r="A150" s="4">
        <v>42472</v>
      </c>
      <c r="B150">
        <v>4.8499999999999996</v>
      </c>
      <c r="C150">
        <f t="shared" si="18"/>
        <v>0.19164619164619148</v>
      </c>
      <c r="E150">
        <f t="shared" si="19"/>
        <v>0.19676813088741416</v>
      </c>
      <c r="F150">
        <f t="shared" si="20"/>
        <v>3.871769733292655E-2</v>
      </c>
    </row>
    <row r="151" spans="1:6" x14ac:dyDescent="0.25">
      <c r="A151" s="4">
        <v>42473</v>
      </c>
      <c r="B151">
        <v>4.46</v>
      </c>
      <c r="C151">
        <f t="shared" si="18"/>
        <v>-8.0412371134020555E-2</v>
      </c>
      <c r="E151">
        <f t="shared" si="19"/>
        <v>-7.5290431892797882E-2</v>
      </c>
      <c r="F151">
        <f t="shared" si="20"/>
        <v>5.6686491346040367E-3</v>
      </c>
    </row>
    <row r="152" spans="1:6" x14ac:dyDescent="0.25">
      <c r="A152" s="4">
        <v>42474</v>
      </c>
      <c r="B152">
        <v>4.4000000000000004</v>
      </c>
      <c r="C152">
        <f t="shared" si="18"/>
        <v>-1.345291479820619E-2</v>
      </c>
      <c r="E152">
        <f t="shared" si="19"/>
        <v>-8.3309755569835192E-3</v>
      </c>
      <c r="F152">
        <f t="shared" si="20"/>
        <v>6.940515373105686E-5</v>
      </c>
    </row>
    <row r="153" spans="1:6" x14ac:dyDescent="0.25">
      <c r="A153" s="4">
        <v>42475</v>
      </c>
      <c r="B153">
        <v>4.32</v>
      </c>
      <c r="C153">
        <f t="shared" si="18"/>
        <v>-1.8181818181818195E-2</v>
      </c>
      <c r="E153">
        <f t="shared" si="19"/>
        <v>-1.3059878940595524E-2</v>
      </c>
      <c r="F153">
        <f t="shared" si="20"/>
        <v>1.7056043794301046E-4</v>
      </c>
    </row>
    <row r="154" spans="1:6" x14ac:dyDescent="0.25">
      <c r="A154" s="4">
        <v>42478</v>
      </c>
      <c r="B154">
        <v>4.29</v>
      </c>
      <c r="C154">
        <f t="shared" si="18"/>
        <v>-6.9444444444445013E-3</v>
      </c>
      <c r="E154">
        <f t="shared" si="19"/>
        <v>-1.8225052032218303E-3</v>
      </c>
      <c r="F154">
        <f t="shared" si="20"/>
        <v>3.3215252157706449E-6</v>
      </c>
    </row>
    <row r="155" spans="1:6" x14ac:dyDescent="0.25">
      <c r="A155" s="4">
        <v>42479</v>
      </c>
      <c r="B155">
        <v>4.8100000000000005</v>
      </c>
      <c r="C155">
        <f t="shared" si="18"/>
        <v>0.12121212121212131</v>
      </c>
      <c r="E155">
        <f t="shared" si="19"/>
        <v>0.12633406045334397</v>
      </c>
      <c r="F155">
        <f t="shared" si="20"/>
        <v>1.5960294830629169E-2</v>
      </c>
    </row>
    <row r="156" spans="1:6" x14ac:dyDescent="0.25">
      <c r="A156" s="4">
        <v>42480</v>
      </c>
      <c r="B156">
        <v>4.8100000000000005</v>
      </c>
      <c r="C156">
        <f t="shared" si="18"/>
        <v>0</v>
      </c>
      <c r="E156">
        <f t="shared" si="19"/>
        <v>5.121939241222671E-3</v>
      </c>
      <c r="F156">
        <f t="shared" si="20"/>
        <v>2.6234261590776672E-5</v>
      </c>
    </row>
    <row r="157" spans="1:6" x14ac:dyDescent="0.25">
      <c r="A157" s="4">
        <v>42481</v>
      </c>
      <c r="B157">
        <v>4.43</v>
      </c>
      <c r="C157">
        <f t="shared" si="18"/>
        <v>-7.9002079002079159E-2</v>
      </c>
      <c r="E157">
        <f t="shared" si="19"/>
        <v>-7.3880139760856486E-2</v>
      </c>
      <c r="F157">
        <f t="shared" si="20"/>
        <v>5.4582750510836879E-3</v>
      </c>
    </row>
    <row r="158" spans="1:6" x14ac:dyDescent="0.25">
      <c r="A158" s="4">
        <v>42482</v>
      </c>
      <c r="B158">
        <v>4.6399999999999997</v>
      </c>
      <c r="C158">
        <f t="shared" si="18"/>
        <v>4.7404063205417603E-2</v>
      </c>
      <c r="E158">
        <f t="shared" si="19"/>
        <v>5.2526002446640276E-2</v>
      </c>
      <c r="F158">
        <f t="shared" si="20"/>
        <v>2.7589809330244601E-3</v>
      </c>
    </row>
    <row r="159" spans="1:6" x14ac:dyDescent="0.25">
      <c r="A159" s="4">
        <v>42485</v>
      </c>
      <c r="B159">
        <v>4.5199999999999996</v>
      </c>
      <c r="C159">
        <f t="shared" si="18"/>
        <v>-2.5862068965517265E-2</v>
      </c>
      <c r="E159">
        <f t="shared" si="19"/>
        <v>-2.0740129724294593E-2</v>
      </c>
      <c r="F159">
        <f t="shared" si="20"/>
        <v>4.301529809805681E-4</v>
      </c>
    </row>
    <row r="160" spans="1:6" x14ac:dyDescent="0.25">
      <c r="A160" s="4">
        <v>42486</v>
      </c>
      <c r="B160">
        <v>4.72</v>
      </c>
      <c r="C160">
        <f t="shared" si="18"/>
        <v>4.424778761061951E-2</v>
      </c>
      <c r="E160">
        <f t="shared" si="19"/>
        <v>4.9369726851842183E-2</v>
      </c>
      <c r="F160">
        <f t="shared" si="20"/>
        <v>2.437369929425507E-3</v>
      </c>
    </row>
    <row r="161" spans="1:6" x14ac:dyDescent="0.25">
      <c r="A161" s="4">
        <v>42487</v>
      </c>
      <c r="B161">
        <v>5.25</v>
      </c>
      <c r="C161">
        <f t="shared" si="18"/>
        <v>0.1122881355932204</v>
      </c>
      <c r="E161">
        <f t="shared" si="19"/>
        <v>0.11741007483444307</v>
      </c>
      <c r="F161">
        <f t="shared" si="20"/>
        <v>1.3785125672629522E-2</v>
      </c>
    </row>
    <row r="162" spans="1:6" x14ac:dyDescent="0.25">
      <c r="A162" s="4">
        <v>42488</v>
      </c>
      <c r="B162">
        <v>4.8600000000000003</v>
      </c>
      <c r="C162">
        <f t="shared" si="18"/>
        <v>-7.4285714285714219E-2</v>
      </c>
      <c r="E162">
        <f t="shared" si="19"/>
        <v>-6.9163775044491546E-2</v>
      </c>
      <c r="F162">
        <f t="shared" si="20"/>
        <v>4.7836277784050318E-3</v>
      </c>
    </row>
    <row r="163" spans="1:6" x14ac:dyDescent="0.25">
      <c r="A163" s="4">
        <v>42489</v>
      </c>
      <c r="B163">
        <v>4.91</v>
      </c>
      <c r="C163">
        <f t="shared" si="18"/>
        <v>1.0288065843621363E-2</v>
      </c>
      <c r="E163">
        <f t="shared" si="19"/>
        <v>1.5410005084844034E-2</v>
      </c>
      <c r="F163">
        <f t="shared" si="20"/>
        <v>2.3746825671491897E-4</v>
      </c>
    </row>
    <row r="164" spans="1:6" x14ac:dyDescent="0.25">
      <c r="A164" s="4">
        <v>42492</v>
      </c>
      <c r="B164">
        <v>4.74</v>
      </c>
      <c r="C164">
        <f t="shared" si="18"/>
        <v>-3.4623217922606912E-2</v>
      </c>
      <c r="E164">
        <f t="shared" si="19"/>
        <v>-2.950127868138424E-2</v>
      </c>
      <c r="F164">
        <f t="shared" si="20"/>
        <v>8.7032544383669626E-4</v>
      </c>
    </row>
    <row r="165" spans="1:6" x14ac:dyDescent="0.25">
      <c r="A165" s="4">
        <v>42493</v>
      </c>
      <c r="B165">
        <v>4.41</v>
      </c>
      <c r="C165">
        <f t="shared" si="18"/>
        <v>-6.9620253164556972E-2</v>
      </c>
      <c r="E165">
        <f t="shared" si="19"/>
        <v>-6.4498313923334299E-2</v>
      </c>
      <c r="F165">
        <f t="shared" si="20"/>
        <v>4.1600324989529789E-3</v>
      </c>
    </row>
    <row r="166" spans="1:6" x14ac:dyDescent="0.25">
      <c r="A166" s="4">
        <v>42494</v>
      </c>
      <c r="B166">
        <v>4.42</v>
      </c>
      <c r="C166">
        <f t="shared" si="18"/>
        <v>2.2675736961450762E-3</v>
      </c>
      <c r="E166">
        <f t="shared" si="19"/>
        <v>7.3895129373677468E-3</v>
      </c>
      <c r="F166">
        <f t="shared" si="20"/>
        <v>5.4604901451525304E-5</v>
      </c>
    </row>
    <row r="167" spans="1:6" x14ac:dyDescent="0.25">
      <c r="A167" s="4">
        <v>42495</v>
      </c>
      <c r="B167">
        <v>5.85</v>
      </c>
      <c r="C167">
        <f t="shared" si="18"/>
        <v>0.32352941176470584</v>
      </c>
      <c r="E167">
        <f t="shared" si="19"/>
        <v>0.32865135100592852</v>
      </c>
      <c r="F167">
        <f t="shared" si="20"/>
        <v>0.10801171051802202</v>
      </c>
    </row>
    <row r="168" spans="1:6" x14ac:dyDescent="0.25">
      <c r="A168" s="4">
        <v>42496</v>
      </c>
      <c r="B168">
        <v>6.03</v>
      </c>
      <c r="C168">
        <f t="shared" si="18"/>
        <v>3.0769230769230875E-2</v>
      </c>
      <c r="E168">
        <f t="shared" si="19"/>
        <v>3.5891170010453548E-2</v>
      </c>
      <c r="F168">
        <f t="shared" si="20"/>
        <v>1.28817608471928E-3</v>
      </c>
    </row>
    <row r="169" spans="1:6" x14ac:dyDescent="0.25">
      <c r="A169" s="4">
        <v>42499</v>
      </c>
      <c r="B169">
        <v>5.84</v>
      </c>
      <c r="C169">
        <f t="shared" si="18"/>
        <v>-3.1509121061359932E-2</v>
      </c>
      <c r="E169">
        <f t="shared" si="19"/>
        <v>-2.6387181820137259E-2</v>
      </c>
      <c r="F169">
        <f t="shared" si="20"/>
        <v>6.9628336440898228E-4</v>
      </c>
    </row>
    <row r="170" spans="1:6" x14ac:dyDescent="0.25">
      <c r="A170" s="4">
        <v>42500</v>
      </c>
      <c r="B170">
        <v>5.65</v>
      </c>
      <c r="C170">
        <f t="shared" si="18"/>
        <v>-3.2534246575342381E-2</v>
      </c>
      <c r="E170">
        <f t="shared" si="19"/>
        <v>-2.7412307334119708E-2</v>
      </c>
      <c r="F170">
        <f t="shared" si="20"/>
        <v>7.5143459338023312E-4</v>
      </c>
    </row>
    <row r="171" spans="1:6" x14ac:dyDescent="0.25">
      <c r="A171" s="4">
        <v>42501</v>
      </c>
      <c r="B171">
        <v>5.71</v>
      </c>
      <c r="C171">
        <f t="shared" si="18"/>
        <v>1.0619469026548603E-2</v>
      </c>
      <c r="E171">
        <f t="shared" si="19"/>
        <v>1.5741408267771276E-2</v>
      </c>
      <c r="F171">
        <f t="shared" si="20"/>
        <v>2.477919342526579E-4</v>
      </c>
    </row>
    <row r="172" spans="1:6" x14ac:dyDescent="0.25">
      <c r="A172" s="4">
        <v>42502</v>
      </c>
      <c r="B172">
        <v>5.45</v>
      </c>
      <c r="C172">
        <f t="shared" si="18"/>
        <v>-4.5534150612959685E-2</v>
      </c>
      <c r="E172">
        <f t="shared" si="19"/>
        <v>-4.0412211371737013E-2</v>
      </c>
      <c r="F172">
        <f t="shared" si="20"/>
        <v>1.6331468279539502E-3</v>
      </c>
    </row>
    <row r="173" spans="1:6" x14ac:dyDescent="0.25">
      <c r="A173" s="4">
        <v>42503</v>
      </c>
      <c r="B173">
        <v>5.3</v>
      </c>
      <c r="C173">
        <f t="shared" si="18"/>
        <v>-2.7522935779816578E-2</v>
      </c>
      <c r="E173">
        <f t="shared" si="19"/>
        <v>-2.2400996538593905E-2</v>
      </c>
      <c r="F173">
        <f t="shared" si="20"/>
        <v>5.0180464592209609E-4</v>
      </c>
    </row>
    <row r="174" spans="1:6" x14ac:dyDescent="0.25">
      <c r="A174" s="4">
        <v>42506</v>
      </c>
      <c r="B174">
        <v>5.62</v>
      </c>
      <c r="C174">
        <f t="shared" si="18"/>
        <v>6.0377358490566094E-2</v>
      </c>
      <c r="E174">
        <f t="shared" si="19"/>
        <v>6.5499297731788766E-2</v>
      </c>
      <c r="F174">
        <f t="shared" si="20"/>
        <v>4.2901580033575092E-3</v>
      </c>
    </row>
    <row r="175" spans="1:6" x14ac:dyDescent="0.25">
      <c r="A175" s="4">
        <v>42507</v>
      </c>
      <c r="B175">
        <v>5.75</v>
      </c>
      <c r="C175">
        <f t="shared" si="18"/>
        <v>2.313167259786475E-2</v>
      </c>
      <c r="E175">
        <f t="shared" si="19"/>
        <v>2.8253611839087422E-2</v>
      </c>
      <c r="F175">
        <f t="shared" si="20"/>
        <v>7.9826658195382091E-4</v>
      </c>
    </row>
    <row r="176" spans="1:6" x14ac:dyDescent="0.25">
      <c r="A176" s="4">
        <v>42508</v>
      </c>
      <c r="B176">
        <v>5.22</v>
      </c>
      <c r="C176">
        <f t="shared" si="18"/>
        <v>-9.21739130434783E-2</v>
      </c>
      <c r="E176">
        <f t="shared" si="19"/>
        <v>-8.7051973802255628E-2</v>
      </c>
      <c r="F176">
        <f t="shared" si="20"/>
        <v>7.5780461428686004E-3</v>
      </c>
    </row>
    <row r="177" spans="1:6" x14ac:dyDescent="0.25">
      <c r="A177" s="4">
        <v>42509</v>
      </c>
      <c r="B177">
        <v>5.07</v>
      </c>
      <c r="C177">
        <f t="shared" si="18"/>
        <v>-2.8735632183907945E-2</v>
      </c>
      <c r="E177">
        <f t="shared" si="19"/>
        <v>-2.3613692942685276E-2</v>
      </c>
      <c r="F177">
        <f t="shared" si="20"/>
        <v>5.5760649439142438E-4</v>
      </c>
    </row>
    <row r="178" spans="1:6" x14ac:dyDescent="0.25">
      <c r="A178" s="4">
        <v>42510</v>
      </c>
      <c r="B178">
        <v>5.14</v>
      </c>
      <c r="C178">
        <f t="shared" si="18"/>
        <v>1.3806706114398302E-2</v>
      </c>
      <c r="E178">
        <f t="shared" si="19"/>
        <v>1.8928645355620971E-2</v>
      </c>
      <c r="F178">
        <f t="shared" si="20"/>
        <v>3.5829361499887136E-4</v>
      </c>
    </row>
    <row r="179" spans="1:6" x14ac:dyDescent="0.25">
      <c r="A179" s="4">
        <v>42513</v>
      </c>
      <c r="B179">
        <v>5.25</v>
      </c>
      <c r="C179">
        <f t="shared" si="18"/>
        <v>2.1400778210116794E-2</v>
      </c>
      <c r="E179">
        <f t="shared" si="19"/>
        <v>2.6522717451339467E-2</v>
      </c>
      <c r="F179">
        <f t="shared" si="20"/>
        <v>7.0345454100358715E-4</v>
      </c>
    </row>
    <row r="180" spans="1:6" x14ac:dyDescent="0.25">
      <c r="A180" s="4">
        <v>42514</v>
      </c>
      <c r="B180">
        <v>4.95</v>
      </c>
      <c r="C180">
        <f t="shared" si="18"/>
        <v>-5.7142857142857106E-2</v>
      </c>
      <c r="E180">
        <f t="shared" si="19"/>
        <v>-5.2020917901634434E-2</v>
      </c>
      <c r="F180">
        <f t="shared" si="20"/>
        <v>2.7061758993285898E-3</v>
      </c>
    </row>
    <row r="181" spans="1:6" x14ac:dyDescent="0.25">
      <c r="A181" s="4">
        <v>42515</v>
      </c>
      <c r="B181">
        <v>5.41</v>
      </c>
      <c r="C181">
        <f t="shared" si="18"/>
        <v>9.2929292929292917E-2</v>
      </c>
      <c r="E181">
        <f t="shared" si="19"/>
        <v>9.805123217051559E-2</v>
      </c>
      <c r="F181">
        <f t="shared" si="20"/>
        <v>9.6140441301563514E-3</v>
      </c>
    </row>
    <row r="182" spans="1:6" x14ac:dyDescent="0.25">
      <c r="A182" s="4">
        <v>42516</v>
      </c>
      <c r="B182">
        <v>5.53</v>
      </c>
      <c r="C182">
        <f t="shared" si="18"/>
        <v>2.2181146025878024E-2</v>
      </c>
      <c r="E182">
        <f t="shared" si="19"/>
        <v>2.7303085267100694E-2</v>
      </c>
      <c r="F182">
        <f t="shared" si="20"/>
        <v>7.4545846510257099E-4</v>
      </c>
    </row>
    <row r="183" spans="1:6" x14ac:dyDescent="0.25">
      <c r="A183" s="4">
        <v>42517</v>
      </c>
      <c r="B183">
        <v>5.19</v>
      </c>
      <c r="C183">
        <f t="shared" si="18"/>
        <v>-6.1482820976491832E-2</v>
      </c>
      <c r="E183">
        <f t="shared" si="19"/>
        <v>-5.636088173526916E-2</v>
      </c>
      <c r="F183">
        <f t="shared" si="20"/>
        <v>3.1765489899769966E-3</v>
      </c>
    </row>
    <row r="184" spans="1:6" x14ac:dyDescent="0.25">
      <c r="A184" s="4">
        <v>42521</v>
      </c>
      <c r="B184">
        <v>5.65</v>
      </c>
      <c r="C184">
        <f t="shared" si="18"/>
        <v>8.8631984585741799E-2</v>
      </c>
      <c r="E184">
        <f t="shared" si="19"/>
        <v>9.3753923826964472E-2</v>
      </c>
      <c r="F184">
        <f t="shared" si="20"/>
        <v>8.7897982329522562E-3</v>
      </c>
    </row>
    <row r="185" spans="1:6" x14ac:dyDescent="0.25">
      <c r="A185" s="4">
        <v>42522</v>
      </c>
      <c r="B185">
        <v>5.44</v>
      </c>
      <c r="C185">
        <f t="shared" si="18"/>
        <v>-3.7168141592920347E-2</v>
      </c>
      <c r="E185">
        <f t="shared" si="19"/>
        <v>-3.2046202351697674E-2</v>
      </c>
      <c r="F185">
        <f t="shared" si="20"/>
        <v>1.0269590851659535E-3</v>
      </c>
    </row>
    <row r="186" spans="1:6" x14ac:dyDescent="0.25">
      <c r="A186" s="4">
        <v>42523</v>
      </c>
      <c r="B186">
        <v>5.46</v>
      </c>
      <c r="C186">
        <f t="shared" si="18"/>
        <v>3.6764705882352156E-3</v>
      </c>
      <c r="E186">
        <f t="shared" si="19"/>
        <v>8.7984098294578861E-3</v>
      </c>
      <c r="F186">
        <f t="shared" si="20"/>
        <v>7.7412015527101154E-5</v>
      </c>
    </row>
    <row r="187" spans="1:6" x14ac:dyDescent="0.25">
      <c r="A187" s="4">
        <v>42524</v>
      </c>
      <c r="B187">
        <v>5.26</v>
      </c>
      <c r="C187">
        <f t="shared" si="18"/>
        <v>-3.6630036630036659E-2</v>
      </c>
      <c r="E187">
        <f t="shared" si="19"/>
        <v>-3.1508097388813987E-2</v>
      </c>
      <c r="F187">
        <f t="shared" si="20"/>
        <v>9.9276020106298687E-4</v>
      </c>
    </row>
    <row r="188" spans="1:6" x14ac:dyDescent="0.25">
      <c r="A188" s="4">
        <v>42527</v>
      </c>
      <c r="B188">
        <v>5.6</v>
      </c>
      <c r="C188">
        <f t="shared" si="18"/>
        <v>6.4638783269961947E-2</v>
      </c>
      <c r="E188">
        <f t="shared" si="19"/>
        <v>6.976072251118462E-2</v>
      </c>
      <c r="F188">
        <f t="shared" si="20"/>
        <v>4.8665584052825003E-3</v>
      </c>
    </row>
    <row r="189" spans="1:6" x14ac:dyDescent="0.25">
      <c r="A189" s="4">
        <v>42528</v>
      </c>
      <c r="B189">
        <v>6.05</v>
      </c>
      <c r="C189">
        <f t="shared" si="18"/>
        <v>8.0357142857142891E-2</v>
      </c>
      <c r="E189">
        <f t="shared" si="19"/>
        <v>8.5479082098365564E-2</v>
      </c>
      <c r="F189">
        <f t="shared" si="20"/>
        <v>7.3066734763791198E-3</v>
      </c>
    </row>
    <row r="190" spans="1:6" x14ac:dyDescent="0.25">
      <c r="A190" s="4">
        <v>42529</v>
      </c>
      <c r="B190">
        <v>6.08</v>
      </c>
      <c r="C190">
        <f t="shared" si="18"/>
        <v>4.9586776859504543E-3</v>
      </c>
      <c r="E190">
        <f t="shared" si="19"/>
        <v>1.0080616927173125E-2</v>
      </c>
      <c r="F190">
        <f t="shared" si="20"/>
        <v>1.0161883763240935E-4</v>
      </c>
    </row>
    <row r="191" spans="1:6" x14ac:dyDescent="0.25">
      <c r="A191" s="4">
        <v>42530</v>
      </c>
      <c r="B191">
        <v>6.07</v>
      </c>
      <c r="C191">
        <f t="shared" si="18"/>
        <v>-1.6447368421052282E-3</v>
      </c>
      <c r="E191">
        <f t="shared" si="19"/>
        <v>3.4772023991174426E-3</v>
      </c>
      <c r="F191">
        <f t="shared" si="20"/>
        <v>1.2090936524428099E-5</v>
      </c>
    </row>
    <row r="192" spans="1:6" x14ac:dyDescent="0.25">
      <c r="A192" s="4">
        <v>42531</v>
      </c>
      <c r="B192">
        <v>5.39</v>
      </c>
      <c r="C192">
        <f t="shared" si="18"/>
        <v>-0.11202635914332794</v>
      </c>
      <c r="E192">
        <f t="shared" si="19"/>
        <v>-0.10690441990210527</v>
      </c>
      <c r="F192">
        <f t="shared" si="20"/>
        <v>1.142855499460564E-2</v>
      </c>
    </row>
    <row r="193" spans="1:6" x14ac:dyDescent="0.25">
      <c r="A193" s="4">
        <v>42534</v>
      </c>
      <c r="B193">
        <v>5.33</v>
      </c>
      <c r="C193">
        <f t="shared" si="18"/>
        <v>-1.1131725417439632E-2</v>
      </c>
      <c r="E193">
        <f t="shared" si="19"/>
        <v>-6.0097861762169608E-3</v>
      </c>
      <c r="F193">
        <f t="shared" si="20"/>
        <v>3.6117529883848476E-5</v>
      </c>
    </row>
    <row r="194" spans="1:6" x14ac:dyDescent="0.25">
      <c r="A194" s="4">
        <v>42535</v>
      </c>
      <c r="B194">
        <v>5.63</v>
      </c>
      <c r="C194">
        <f t="shared" si="18"/>
        <v>5.6285178236397712E-2</v>
      </c>
      <c r="E194">
        <f t="shared" si="19"/>
        <v>6.1407117477620385E-2</v>
      </c>
      <c r="F194">
        <f t="shared" si="20"/>
        <v>3.7708340769102709E-3</v>
      </c>
    </row>
    <row r="195" spans="1:6" x14ac:dyDescent="0.25">
      <c r="A195" s="4">
        <v>42536</v>
      </c>
      <c r="B195">
        <v>5.74</v>
      </c>
      <c r="C195">
        <f t="shared" si="18"/>
        <v>1.9538188277087091E-2</v>
      </c>
      <c r="E195">
        <f t="shared" si="19"/>
        <v>2.466012751830976E-2</v>
      </c>
      <c r="F195">
        <f t="shared" si="20"/>
        <v>6.0812188921929833E-4</v>
      </c>
    </row>
    <row r="196" spans="1:6" x14ac:dyDescent="0.25">
      <c r="A196" s="4">
        <v>42537</v>
      </c>
      <c r="B196">
        <v>5.37</v>
      </c>
      <c r="C196">
        <f t="shared" si="18"/>
        <v>-6.4459930313588862E-2</v>
      </c>
      <c r="E196">
        <f t="shared" si="19"/>
        <v>-5.9337991072366189E-2</v>
      </c>
      <c r="F196">
        <f t="shared" si="20"/>
        <v>3.5209971845042098E-3</v>
      </c>
    </row>
    <row r="197" spans="1:6" x14ac:dyDescent="0.25">
      <c r="A197" s="4">
        <v>42538</v>
      </c>
      <c r="B197">
        <v>6</v>
      </c>
      <c r="C197">
        <f t="shared" ref="C197:C244" si="21">(B197-B196)/B196</f>
        <v>0.11731843575418992</v>
      </c>
      <c r="E197">
        <f t="shared" ref="E197:E244" si="22">C197-$D$3</f>
        <v>0.12244037499541259</v>
      </c>
      <c r="F197">
        <f t="shared" ref="F197:F244" si="23">E197^2</f>
        <v>1.4991645429017257E-2</v>
      </c>
    </row>
    <row r="198" spans="1:6" x14ac:dyDescent="0.25">
      <c r="A198" s="4">
        <v>42541</v>
      </c>
      <c r="B198">
        <v>6.34</v>
      </c>
      <c r="C198">
        <f t="shared" si="21"/>
        <v>5.6666666666666643E-2</v>
      </c>
      <c r="E198">
        <f t="shared" si="22"/>
        <v>6.1788605907889316E-2</v>
      </c>
      <c r="F198">
        <f t="shared" si="23"/>
        <v>3.8178318200404546E-3</v>
      </c>
    </row>
    <row r="199" spans="1:6" x14ac:dyDescent="0.25">
      <c r="A199" s="4">
        <v>42542</v>
      </c>
      <c r="B199">
        <v>6.52</v>
      </c>
      <c r="C199">
        <f t="shared" si="21"/>
        <v>2.8391167192428977E-2</v>
      </c>
      <c r="E199">
        <f t="shared" si="22"/>
        <v>3.351310643365165E-2</v>
      </c>
      <c r="F199">
        <f t="shared" si="23"/>
        <v>1.1231283028332636E-3</v>
      </c>
    </row>
    <row r="200" spans="1:6" x14ac:dyDescent="0.25">
      <c r="A200" s="4">
        <v>42543</v>
      </c>
      <c r="B200">
        <v>6.31</v>
      </c>
      <c r="C200">
        <f t="shared" si="21"/>
        <v>-3.2208588957055209E-2</v>
      </c>
      <c r="E200">
        <f t="shared" si="22"/>
        <v>-2.7086649715832536E-2</v>
      </c>
      <c r="F200">
        <f t="shared" si="23"/>
        <v>7.3368659282821078E-4</v>
      </c>
    </row>
    <row r="201" spans="1:6" x14ac:dyDescent="0.25">
      <c r="A201" s="4">
        <v>42544</v>
      </c>
      <c r="B201">
        <v>6.33</v>
      </c>
      <c r="C201">
        <f t="shared" si="21"/>
        <v>3.1695721077655251E-3</v>
      </c>
      <c r="E201">
        <f t="shared" si="22"/>
        <v>8.2915113489881957E-3</v>
      </c>
      <c r="F201">
        <f t="shared" si="23"/>
        <v>6.8749160450400052E-5</v>
      </c>
    </row>
    <row r="202" spans="1:6" x14ac:dyDescent="0.25">
      <c r="A202" s="4">
        <v>42545</v>
      </c>
      <c r="B202">
        <v>5.99</v>
      </c>
      <c r="C202">
        <f t="shared" si="21"/>
        <v>-5.3712480252764587E-2</v>
      </c>
      <c r="E202">
        <f t="shared" si="22"/>
        <v>-4.8590541011541914E-2</v>
      </c>
      <c r="F202">
        <f t="shared" si="23"/>
        <v>2.3610406757943367E-3</v>
      </c>
    </row>
    <row r="203" spans="1:6" x14ac:dyDescent="0.25">
      <c r="A203" s="4">
        <v>42548</v>
      </c>
      <c r="B203">
        <v>5.27</v>
      </c>
      <c r="C203">
        <f t="shared" si="21"/>
        <v>-0.12020033388981646</v>
      </c>
      <c r="E203">
        <f t="shared" si="22"/>
        <v>-0.11507839464859379</v>
      </c>
      <c r="F203">
        <f t="shared" si="23"/>
        <v>1.3243036914897499E-2</v>
      </c>
    </row>
    <row r="204" spans="1:6" x14ac:dyDescent="0.25">
      <c r="A204" s="4">
        <v>42549</v>
      </c>
      <c r="B204">
        <v>5.5</v>
      </c>
      <c r="C204">
        <f t="shared" si="21"/>
        <v>4.3643263757115837E-2</v>
      </c>
      <c r="E204">
        <f t="shared" si="22"/>
        <v>4.876520299833851E-2</v>
      </c>
      <c r="F204">
        <f t="shared" si="23"/>
        <v>2.3780450234691633E-3</v>
      </c>
    </row>
    <row r="205" spans="1:6" x14ac:dyDescent="0.25">
      <c r="A205" s="4">
        <v>42550</v>
      </c>
      <c r="B205">
        <v>5.78</v>
      </c>
      <c r="C205">
        <f t="shared" si="21"/>
        <v>5.0909090909090952E-2</v>
      </c>
      <c r="E205">
        <f t="shared" si="22"/>
        <v>5.6031030150313625E-2</v>
      </c>
      <c r="F205">
        <f t="shared" si="23"/>
        <v>3.1394763397053545E-3</v>
      </c>
    </row>
    <row r="206" spans="1:6" x14ac:dyDescent="0.25">
      <c r="A206" s="4">
        <v>42551</v>
      </c>
      <c r="B206">
        <v>5.18</v>
      </c>
      <c r="C206">
        <f t="shared" si="21"/>
        <v>-0.10380622837370251</v>
      </c>
      <c r="E206">
        <f t="shared" si="22"/>
        <v>-9.8684289132479841E-2</v>
      </c>
      <c r="F206">
        <f t="shared" si="23"/>
        <v>9.7385889215828789E-3</v>
      </c>
    </row>
    <row r="207" spans="1:6" x14ac:dyDescent="0.25">
      <c r="A207" s="4">
        <v>42552</v>
      </c>
      <c r="B207">
        <v>5.21</v>
      </c>
      <c r="C207">
        <f t="shared" si="21"/>
        <v>5.7915057915058398E-3</v>
      </c>
      <c r="E207">
        <f t="shared" si="22"/>
        <v>1.0913445032728512E-2</v>
      </c>
      <c r="F207">
        <f t="shared" si="23"/>
        <v>1.1910328248238663E-4</v>
      </c>
    </row>
    <row r="208" spans="1:6" x14ac:dyDescent="0.25">
      <c r="A208" s="4">
        <v>42556</v>
      </c>
      <c r="B208">
        <v>4.63</v>
      </c>
      <c r="C208">
        <f t="shared" si="21"/>
        <v>-0.11132437619961613</v>
      </c>
      <c r="E208">
        <f t="shared" si="22"/>
        <v>-0.10620243695839346</v>
      </c>
      <c r="F208">
        <f t="shared" si="23"/>
        <v>1.1278957615901537E-2</v>
      </c>
    </row>
    <row r="209" spans="1:6" x14ac:dyDescent="0.25">
      <c r="A209" s="4">
        <v>42557</v>
      </c>
      <c r="B209">
        <v>4.84</v>
      </c>
      <c r="C209">
        <f t="shared" si="21"/>
        <v>4.5356371490280774E-2</v>
      </c>
      <c r="E209">
        <f t="shared" si="22"/>
        <v>5.0478310731503447E-2</v>
      </c>
      <c r="F209">
        <f t="shared" si="23"/>
        <v>2.5480598543062161E-3</v>
      </c>
    </row>
    <row r="210" spans="1:6" x14ac:dyDescent="0.25">
      <c r="A210" s="4">
        <v>42558</v>
      </c>
      <c r="B210">
        <v>4.46</v>
      </c>
      <c r="C210">
        <f t="shared" si="21"/>
        <v>-7.851239669421485E-2</v>
      </c>
      <c r="E210">
        <f t="shared" si="22"/>
        <v>-7.3390457452992178E-2</v>
      </c>
      <c r="F210">
        <f t="shared" si="23"/>
        <v>5.386159245159455E-3</v>
      </c>
    </row>
    <row r="211" spans="1:6" x14ac:dyDescent="0.25">
      <c r="A211" s="4">
        <v>42559</v>
      </c>
      <c r="B211">
        <v>4.42</v>
      </c>
      <c r="C211">
        <f t="shared" si="21"/>
        <v>-8.9686098654708606E-3</v>
      </c>
      <c r="E211">
        <f t="shared" si="22"/>
        <v>-3.8466706242481895E-3</v>
      </c>
      <c r="F211">
        <f t="shared" si="23"/>
        <v>1.4796874891453957E-5</v>
      </c>
    </row>
    <row r="212" spans="1:6" x14ac:dyDescent="0.25">
      <c r="A212" s="4">
        <v>42562</v>
      </c>
      <c r="B212">
        <v>4.24</v>
      </c>
      <c r="C212">
        <f t="shared" si="21"/>
        <v>-4.0723981900452427E-2</v>
      </c>
      <c r="E212">
        <f t="shared" si="22"/>
        <v>-3.5602042659229755E-2</v>
      </c>
      <c r="F212">
        <f t="shared" si="23"/>
        <v>1.2675054415096153E-3</v>
      </c>
    </row>
    <row r="213" spans="1:6" x14ac:dyDescent="0.25">
      <c r="A213" s="4">
        <v>42563</v>
      </c>
      <c r="B213">
        <v>4.46</v>
      </c>
      <c r="C213">
        <f t="shared" si="21"/>
        <v>5.1886792452830129E-2</v>
      </c>
      <c r="E213">
        <f t="shared" si="22"/>
        <v>5.7008731694052801E-2</v>
      </c>
      <c r="F213">
        <f t="shared" si="23"/>
        <v>3.2499954893645002E-3</v>
      </c>
    </row>
    <row r="214" spans="1:6" x14ac:dyDescent="0.25">
      <c r="A214" s="4">
        <v>42564</v>
      </c>
      <c r="B214">
        <v>4.25</v>
      </c>
      <c r="C214">
        <f t="shared" si="21"/>
        <v>-4.7085201793721963E-2</v>
      </c>
      <c r="E214">
        <f t="shared" si="22"/>
        <v>-4.1963262552499291E-2</v>
      </c>
      <c r="F214">
        <f t="shared" si="23"/>
        <v>1.7609154040499893E-3</v>
      </c>
    </row>
    <row r="215" spans="1:6" x14ac:dyDescent="0.25">
      <c r="A215" s="4">
        <v>42565</v>
      </c>
      <c r="B215">
        <v>4.2300000000000004</v>
      </c>
      <c r="C215">
        <f t="shared" si="21"/>
        <v>-4.7058823529410763E-3</v>
      </c>
      <c r="E215">
        <f t="shared" si="22"/>
        <v>4.160568882815947E-4</v>
      </c>
      <c r="F215">
        <f t="shared" si="23"/>
        <v>1.7310333428656337E-7</v>
      </c>
    </row>
    <row r="216" spans="1:6" x14ac:dyDescent="0.25">
      <c r="A216" s="4">
        <v>42566</v>
      </c>
      <c r="B216">
        <v>4.13</v>
      </c>
      <c r="C216">
        <f t="shared" si="21"/>
        <v>-2.3640661938534403E-2</v>
      </c>
      <c r="E216">
        <f t="shared" si="22"/>
        <v>-1.8518722697311731E-2</v>
      </c>
      <c r="F216">
        <f t="shared" si="23"/>
        <v>3.4294309033992864E-4</v>
      </c>
    </row>
    <row r="217" spans="1:6" x14ac:dyDescent="0.25">
      <c r="A217" s="4">
        <v>42569</v>
      </c>
      <c r="B217">
        <v>4.17</v>
      </c>
      <c r="C217">
        <f t="shared" si="21"/>
        <v>9.6852300242130842E-3</v>
      </c>
      <c r="E217">
        <f t="shared" si="22"/>
        <v>1.4807169265435755E-2</v>
      </c>
      <c r="F217">
        <f t="shared" si="23"/>
        <v>2.1925226165526524E-4</v>
      </c>
    </row>
    <row r="218" spans="1:6" x14ac:dyDescent="0.25">
      <c r="A218" s="4">
        <v>42570</v>
      </c>
      <c r="B218">
        <v>4.0599999999999996</v>
      </c>
      <c r="C218">
        <f t="shared" si="21"/>
        <v>-2.6378896882494084E-2</v>
      </c>
      <c r="E218">
        <f t="shared" si="22"/>
        <v>-2.1256957641271411E-2</v>
      </c>
      <c r="F218">
        <f t="shared" si="23"/>
        <v>4.51858248162807E-4</v>
      </c>
    </row>
    <row r="219" spans="1:6" x14ac:dyDescent="0.25">
      <c r="A219" s="4">
        <v>42571</v>
      </c>
      <c r="B219">
        <v>4.18</v>
      </c>
      <c r="C219">
        <f t="shared" si="21"/>
        <v>2.9556650246305449E-2</v>
      </c>
      <c r="E219">
        <f t="shared" si="22"/>
        <v>3.4678589487528118E-2</v>
      </c>
      <c r="F219">
        <f t="shared" si="23"/>
        <v>1.2026045688444957E-3</v>
      </c>
    </row>
    <row r="220" spans="1:6" x14ac:dyDescent="0.25">
      <c r="A220" s="4">
        <v>42572</v>
      </c>
      <c r="B220">
        <v>4.12</v>
      </c>
      <c r="C220">
        <f t="shared" si="21"/>
        <v>-1.435406698564584E-2</v>
      </c>
      <c r="E220">
        <f t="shared" si="22"/>
        <v>-9.2321277444231686E-3</v>
      </c>
      <c r="F220">
        <f t="shared" si="23"/>
        <v>8.5232182689348024E-5</v>
      </c>
    </row>
    <row r="221" spans="1:6" x14ac:dyDescent="0.25">
      <c r="A221" s="4">
        <v>42573</v>
      </c>
      <c r="B221">
        <v>4.0999999999999996</v>
      </c>
      <c r="C221">
        <f t="shared" si="21"/>
        <v>-4.8543689320389473E-3</v>
      </c>
      <c r="E221">
        <f t="shared" si="22"/>
        <v>2.6757030918372372E-4</v>
      </c>
      <c r="F221">
        <f t="shared" si="23"/>
        <v>7.1593870356673508E-8</v>
      </c>
    </row>
    <row r="222" spans="1:6" x14ac:dyDescent="0.25">
      <c r="A222" s="4">
        <v>42576</v>
      </c>
      <c r="B222">
        <v>4.03</v>
      </c>
      <c r="C222">
        <f t="shared" si="21"/>
        <v>-1.7073170731707173E-2</v>
      </c>
      <c r="E222">
        <f t="shared" si="22"/>
        <v>-1.1951231490484502E-2</v>
      </c>
      <c r="F222">
        <f t="shared" si="23"/>
        <v>1.4283193413914841E-4</v>
      </c>
    </row>
    <row r="223" spans="1:6" x14ac:dyDescent="0.25">
      <c r="A223" s="4">
        <v>42577</v>
      </c>
      <c r="B223">
        <v>4.1500000000000004</v>
      </c>
      <c r="C223">
        <f t="shared" si="21"/>
        <v>2.9776674937965285E-2</v>
      </c>
      <c r="E223">
        <f t="shared" si="22"/>
        <v>3.4898614179187958E-2</v>
      </c>
      <c r="F223">
        <f t="shared" si="23"/>
        <v>1.2179132716278187E-3</v>
      </c>
    </row>
    <row r="224" spans="1:6" x14ac:dyDescent="0.25">
      <c r="A224" s="4">
        <v>42578</v>
      </c>
      <c r="B224">
        <v>4</v>
      </c>
      <c r="C224">
        <f t="shared" si="21"/>
        <v>-3.6144578313253094E-2</v>
      </c>
      <c r="E224">
        <f t="shared" si="22"/>
        <v>-3.1022639072030421E-2</v>
      </c>
      <c r="F224">
        <f t="shared" si="23"/>
        <v>9.6240413499346848E-4</v>
      </c>
    </row>
    <row r="225" spans="1:6" x14ac:dyDescent="0.25">
      <c r="A225" s="4">
        <v>42579</v>
      </c>
      <c r="B225">
        <v>3.87</v>
      </c>
      <c r="C225">
        <f t="shared" si="21"/>
        <v>-3.2499999999999973E-2</v>
      </c>
      <c r="E225">
        <f t="shared" si="22"/>
        <v>-2.7378060758777301E-2</v>
      </c>
      <c r="F225">
        <f t="shared" si="23"/>
        <v>7.4955821091130155E-4</v>
      </c>
    </row>
    <row r="226" spans="1:6" x14ac:dyDescent="0.25">
      <c r="A226" s="4">
        <v>42580</v>
      </c>
      <c r="B226">
        <v>4.17</v>
      </c>
      <c r="C226">
        <f t="shared" si="21"/>
        <v>7.7519379844961198E-2</v>
      </c>
      <c r="E226">
        <f t="shared" si="22"/>
        <v>8.264131908618387E-2</v>
      </c>
      <c r="F226">
        <f t="shared" si="23"/>
        <v>6.8295876203044587E-3</v>
      </c>
    </row>
    <row r="227" spans="1:6" x14ac:dyDescent="0.25">
      <c r="A227" s="4">
        <v>42583</v>
      </c>
      <c r="B227">
        <v>3.67</v>
      </c>
      <c r="C227">
        <f t="shared" si="21"/>
        <v>-0.11990407673860912</v>
      </c>
      <c r="E227">
        <f t="shared" si="22"/>
        <v>-0.11478213749738644</v>
      </c>
      <c r="F227">
        <f t="shared" si="23"/>
        <v>1.3174939088468927E-2</v>
      </c>
    </row>
    <row r="228" spans="1:6" x14ac:dyDescent="0.25">
      <c r="A228" s="4">
        <v>42584</v>
      </c>
      <c r="B228">
        <v>3.55</v>
      </c>
      <c r="C228">
        <f t="shared" si="21"/>
        <v>-3.2697547683923738E-2</v>
      </c>
      <c r="E228">
        <f t="shared" si="22"/>
        <v>-2.7575608442701065E-2</v>
      </c>
      <c r="F228">
        <f t="shared" si="23"/>
        <v>7.6041418098516625E-4</v>
      </c>
    </row>
    <row r="229" spans="1:6" x14ac:dyDescent="0.25">
      <c r="A229" s="4">
        <v>42585</v>
      </c>
      <c r="B229">
        <v>3.75</v>
      </c>
      <c r="C229">
        <f t="shared" si="21"/>
        <v>5.6338028169014134E-2</v>
      </c>
      <c r="E229">
        <f t="shared" si="22"/>
        <v>6.1459967410236807E-2</v>
      </c>
      <c r="F229">
        <f t="shared" si="23"/>
        <v>3.7773275940673704E-3</v>
      </c>
    </row>
    <row r="230" spans="1:6" x14ac:dyDescent="0.25">
      <c r="A230" s="4">
        <v>42586</v>
      </c>
      <c r="B230">
        <v>3.95</v>
      </c>
      <c r="C230">
        <f t="shared" si="21"/>
        <v>5.3333333333333378E-2</v>
      </c>
      <c r="E230">
        <f t="shared" si="22"/>
        <v>5.8455272574556051E-2</v>
      </c>
      <c r="F230">
        <f t="shared" si="23"/>
        <v>3.4170188917656448E-3</v>
      </c>
    </row>
    <row r="231" spans="1:6" x14ac:dyDescent="0.25">
      <c r="A231" s="4">
        <v>42587</v>
      </c>
      <c r="B231">
        <v>4</v>
      </c>
      <c r="C231">
        <f t="shared" si="21"/>
        <v>1.2658227848101221E-2</v>
      </c>
      <c r="E231">
        <f t="shared" si="22"/>
        <v>1.7780167089323892E-2</v>
      </c>
      <c r="F231">
        <f t="shared" si="23"/>
        <v>3.161343417242764E-4</v>
      </c>
    </row>
    <row r="232" spans="1:6" x14ac:dyDescent="0.25">
      <c r="A232" s="4">
        <v>42590</v>
      </c>
      <c r="B232">
        <v>4.41</v>
      </c>
      <c r="C232">
        <f t="shared" si="21"/>
        <v>0.10250000000000004</v>
      </c>
      <c r="E232">
        <f t="shared" si="22"/>
        <v>0.10762193924122271</v>
      </c>
      <c r="F232">
        <f t="shared" si="23"/>
        <v>1.1582481806041432E-2</v>
      </c>
    </row>
    <row r="233" spans="1:6" x14ac:dyDescent="0.25">
      <c r="A233" s="4">
        <v>42591</v>
      </c>
      <c r="B233">
        <v>4.22</v>
      </c>
      <c r="C233">
        <f t="shared" si="21"/>
        <v>-4.3083900226757454E-2</v>
      </c>
      <c r="E233">
        <f t="shared" si="22"/>
        <v>-3.7961960985534782E-2</v>
      </c>
      <c r="F233">
        <f t="shared" si="23"/>
        <v>1.4411104818672648E-3</v>
      </c>
    </row>
    <row r="234" spans="1:6" x14ac:dyDescent="0.25">
      <c r="A234" s="4">
        <v>42592</v>
      </c>
      <c r="B234">
        <v>3.98</v>
      </c>
      <c r="C234">
        <f t="shared" si="21"/>
        <v>-5.6872037914691892E-2</v>
      </c>
      <c r="E234">
        <f t="shared" si="22"/>
        <v>-5.1750098673469219E-2</v>
      </c>
      <c r="F234">
        <f t="shared" si="23"/>
        <v>2.6780727127138008E-3</v>
      </c>
    </row>
    <row r="235" spans="1:6" x14ac:dyDescent="0.25">
      <c r="A235" s="4">
        <v>42593</v>
      </c>
      <c r="B235">
        <v>4.1399999999999997</v>
      </c>
      <c r="C235">
        <f t="shared" si="21"/>
        <v>4.0201005025125552E-2</v>
      </c>
      <c r="E235">
        <f t="shared" si="22"/>
        <v>4.5322944266348225E-2</v>
      </c>
      <c r="F235">
        <f t="shared" si="23"/>
        <v>2.0541692769705075E-3</v>
      </c>
    </row>
    <row r="236" spans="1:6" x14ac:dyDescent="0.25">
      <c r="A236" s="4">
        <v>42594</v>
      </c>
      <c r="B236">
        <v>4.13</v>
      </c>
      <c r="C236">
        <f t="shared" si="21"/>
        <v>-2.4154589371980163E-3</v>
      </c>
      <c r="E236">
        <f t="shared" si="22"/>
        <v>2.7064803040246547E-3</v>
      </c>
      <c r="F236">
        <f t="shared" si="23"/>
        <v>7.3250356360733872E-6</v>
      </c>
    </row>
    <row r="237" spans="1:6" x14ac:dyDescent="0.25">
      <c r="A237" s="4">
        <v>42597</v>
      </c>
      <c r="B237">
        <v>4.37</v>
      </c>
      <c r="C237">
        <f t="shared" si="21"/>
        <v>5.8111380145278502E-2</v>
      </c>
      <c r="E237">
        <f t="shared" si="22"/>
        <v>6.3233319386501174E-2</v>
      </c>
      <c r="F237">
        <f t="shared" si="23"/>
        <v>3.9984526806352656E-3</v>
      </c>
    </row>
    <row r="238" spans="1:6" x14ac:dyDescent="0.25">
      <c r="A238" s="4">
        <v>42598</v>
      </c>
      <c r="B238">
        <v>4.5199999999999996</v>
      </c>
      <c r="C238">
        <f t="shared" si="21"/>
        <v>3.4324942791761889E-2</v>
      </c>
      <c r="E238">
        <f t="shared" si="22"/>
        <v>3.9446882032984562E-2</v>
      </c>
      <c r="F238">
        <f t="shared" si="23"/>
        <v>1.5560565021242002E-3</v>
      </c>
    </row>
    <row r="239" spans="1:6" x14ac:dyDescent="0.25">
      <c r="A239" s="4">
        <v>42599</v>
      </c>
      <c r="B239">
        <v>4.5</v>
      </c>
      <c r="C239">
        <f t="shared" si="21"/>
        <v>-4.4247787610618532E-3</v>
      </c>
      <c r="E239">
        <f t="shared" si="22"/>
        <v>6.9716048016081784E-4</v>
      </c>
      <c r="F239">
        <f t="shared" si="23"/>
        <v>4.860327350980621E-7</v>
      </c>
    </row>
    <row r="240" spans="1:6" x14ac:dyDescent="0.25">
      <c r="A240" s="4">
        <v>42600</v>
      </c>
      <c r="B240">
        <v>4.58</v>
      </c>
      <c r="C240">
        <f t="shared" si="21"/>
        <v>1.7777777777777795E-2</v>
      </c>
      <c r="E240">
        <f t="shared" si="22"/>
        <v>2.2899717019000468E-2</v>
      </c>
      <c r="F240">
        <f t="shared" si="23"/>
        <v>5.2439703955029968E-4</v>
      </c>
    </row>
    <row r="241" spans="1:6" x14ac:dyDescent="0.25">
      <c r="A241" s="4">
        <v>42601</v>
      </c>
      <c r="B241">
        <v>4.47</v>
      </c>
      <c r="C241">
        <f t="shared" si="21"/>
        <v>-2.4017467248908367E-2</v>
      </c>
      <c r="E241">
        <f t="shared" si="22"/>
        <v>-1.8895528007685694E-2</v>
      </c>
      <c r="F241">
        <f t="shared" si="23"/>
        <v>3.5704097868923451E-4</v>
      </c>
    </row>
    <row r="242" spans="1:6" x14ac:dyDescent="0.25">
      <c r="A242" s="4">
        <v>42604</v>
      </c>
      <c r="B242">
        <v>4.3</v>
      </c>
      <c r="C242">
        <f t="shared" si="21"/>
        <v>-3.8031319910514526E-2</v>
      </c>
      <c r="E242">
        <f t="shared" si="22"/>
        <v>-3.2909380669291853E-2</v>
      </c>
      <c r="F242">
        <f t="shared" si="23"/>
        <v>1.0830273360363603E-3</v>
      </c>
    </row>
    <row r="243" spans="1:6" x14ac:dyDescent="0.25">
      <c r="A243" s="4">
        <v>42605</v>
      </c>
      <c r="B243">
        <v>4.4800000000000004</v>
      </c>
      <c r="C243">
        <f t="shared" si="21"/>
        <v>4.1860465116279215E-2</v>
      </c>
      <c r="E243">
        <f t="shared" si="22"/>
        <v>4.6982404357501888E-2</v>
      </c>
      <c r="F243">
        <f t="shared" si="23"/>
        <v>2.2073463192118122E-3</v>
      </c>
    </row>
    <row r="244" spans="1:6" x14ac:dyDescent="0.25">
      <c r="A244" s="4">
        <v>42600</v>
      </c>
      <c r="B244">
        <v>6.2</v>
      </c>
      <c r="C244">
        <f t="shared" si="21"/>
        <v>0.38392857142857134</v>
      </c>
      <c r="E244">
        <f t="shared" si="22"/>
        <v>0.38905051066979401</v>
      </c>
      <c r="F244">
        <f t="shared" si="23"/>
        <v>0.15136029985242749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"/>
  <sheetViews>
    <sheetView topLeftCell="G1" workbookViewId="0">
      <selection activeCell="M5" sqref="M5"/>
    </sheetView>
  </sheetViews>
  <sheetFormatPr defaultRowHeight="15" x14ac:dyDescent="0.25"/>
  <cols>
    <col min="1" max="1" width="13.28515625" customWidth="1"/>
    <col min="2" max="2" width="9.5703125" customWidth="1"/>
    <col min="4" max="4" width="39.42578125" customWidth="1"/>
    <col min="5" max="7" width="17.28515625" customWidth="1"/>
    <col min="8" max="8" width="31.140625" customWidth="1"/>
    <col min="11" max="11" width="17" bestFit="1" customWidth="1"/>
    <col min="12" max="12" width="9.28515625" style="22" bestFit="1" customWidth="1"/>
    <col min="13" max="13" width="10.7109375" style="22" customWidth="1"/>
    <col min="14" max="14" width="27.28515625" style="22" customWidth="1"/>
    <col min="15" max="17" width="9.140625" style="22"/>
    <col min="18" max="18" width="28.42578125" style="22" bestFit="1" customWidth="1"/>
    <col min="19" max="19" width="18.5703125" style="22" bestFit="1" customWidth="1"/>
    <col min="20" max="20" width="18.7109375" style="22" bestFit="1" customWidth="1"/>
    <col min="21" max="22" width="22.140625" style="22" customWidth="1"/>
    <col min="23" max="23" width="36.85546875" style="22" customWidth="1"/>
    <col min="24" max="24" width="29.7109375" customWidth="1"/>
    <col min="25" max="25" width="12" customWidth="1"/>
    <col min="26" max="26" width="10.7109375" customWidth="1"/>
    <col min="27" max="27" width="17.42578125" customWidth="1"/>
  </cols>
  <sheetData>
    <row r="1" spans="1:28" ht="15.75" thickBot="1" x14ac:dyDescent="0.3">
      <c r="A1" t="s">
        <v>34</v>
      </c>
      <c r="L1"/>
      <c r="M1"/>
      <c r="N1"/>
      <c r="O1"/>
      <c r="P1"/>
      <c r="Q1" t="s">
        <v>54</v>
      </c>
      <c r="R1" t="s">
        <v>68</v>
      </c>
      <c r="S1" t="s">
        <v>69</v>
      </c>
      <c r="T1" t="s">
        <v>70</v>
      </c>
      <c r="U1" t="s">
        <v>54</v>
      </c>
      <c r="V1" t="s">
        <v>68</v>
      </c>
      <c r="W1" t="s">
        <v>69</v>
      </c>
      <c r="X1" t="s">
        <v>70</v>
      </c>
    </row>
    <row r="2" spans="1:28" ht="15.75" thickBot="1" x14ac:dyDescent="0.3">
      <c r="A2" t="s">
        <v>7</v>
      </c>
      <c r="B2" t="s">
        <v>8</v>
      </c>
      <c r="C2" t="s">
        <v>19</v>
      </c>
      <c r="D2" t="s">
        <v>20</v>
      </c>
      <c r="E2" t="s">
        <v>44</v>
      </c>
      <c r="F2" t="s">
        <v>53</v>
      </c>
      <c r="H2" s="5" t="s">
        <v>45</v>
      </c>
      <c r="I2" s="18">
        <f>SUM(F4:F122)/(COUNT(C4:C122)-2)</f>
        <v>5.9563318343718152E-3</v>
      </c>
      <c r="J2" s="11" t="s">
        <v>55</v>
      </c>
      <c r="K2" s="11"/>
      <c r="L2" s="11" t="s">
        <v>56</v>
      </c>
      <c r="M2" s="11" t="s">
        <v>57</v>
      </c>
      <c r="N2" s="11" t="s">
        <v>58</v>
      </c>
      <c r="O2" s="11" t="s">
        <v>59</v>
      </c>
      <c r="P2" s="11" t="s">
        <v>66</v>
      </c>
      <c r="Q2" s="11" t="s">
        <v>60</v>
      </c>
      <c r="R2" s="11"/>
      <c r="S2" s="11"/>
      <c r="T2" s="11"/>
      <c r="U2" s="11" t="s">
        <v>61</v>
      </c>
      <c r="V2" s="11"/>
      <c r="W2" s="7"/>
      <c r="X2" s="7"/>
      <c r="Y2" s="7"/>
    </row>
    <row r="3" spans="1:28" ht="16.5" thickBot="1" x14ac:dyDescent="0.3">
      <c r="A3" s="4">
        <v>42257</v>
      </c>
      <c r="B3">
        <v>6.07</v>
      </c>
      <c r="C3">
        <v>0</v>
      </c>
      <c r="D3" s="8">
        <f>AVERAGE(C4:C122)</f>
        <v>-5.121939241222671E-3</v>
      </c>
      <c r="H3" s="19" t="s">
        <v>46</v>
      </c>
      <c r="I3" s="10">
        <f>SQRT(I2)</f>
        <v>7.7177275375409665E-2</v>
      </c>
      <c r="L3"/>
      <c r="M3" s="2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AA3" t="s">
        <v>28</v>
      </c>
      <c r="AB3">
        <f>1+D3</f>
        <v>0.99487806075877738</v>
      </c>
    </row>
    <row r="4" spans="1:28" x14ac:dyDescent="0.25">
      <c r="A4" s="4">
        <v>42258</v>
      </c>
      <c r="B4">
        <v>5.6899999999999995</v>
      </c>
      <c r="C4">
        <f>(B4-B3)/B3</f>
        <v>-6.2602965403624505E-2</v>
      </c>
      <c r="E4">
        <f>C4-$D$3</f>
        <v>-5.7481026162401833E-2</v>
      </c>
      <c r="F4">
        <f>E4^2</f>
        <v>3.304068368682724E-3</v>
      </c>
      <c r="H4" s="19"/>
      <c r="I4" s="10"/>
      <c r="J4">
        <f>E4/$I$3</f>
        <v>-0.74479211507272924</v>
      </c>
      <c r="L4" s="25">
        <f>J4</f>
        <v>-0.74479211507272924</v>
      </c>
      <c r="M4" s="34">
        <f>RANK(L4,$L$4:$L$123)</f>
        <v>97</v>
      </c>
      <c r="N4" s="36">
        <f>J4</f>
        <v>-0.74479211507272924</v>
      </c>
      <c r="O4" s="34">
        <f>RANK(N4,$N$4:$N$123)</f>
        <v>97</v>
      </c>
      <c r="P4" s="34">
        <v>1</v>
      </c>
      <c r="Q4" s="35">
        <f>M4/(COUNT($M$4:$M$123)+1)-0.5</f>
        <v>0.30165289256198347</v>
      </c>
      <c r="R4" s="36">
        <f>SUM($Q$4:Q4)/P4</f>
        <v>0.30165289256198347</v>
      </c>
      <c r="S4" s="36">
        <f>(P4/11)*R4^2</f>
        <v>8.2722243264555951E-3</v>
      </c>
      <c r="T4" s="23"/>
      <c r="U4" s="29">
        <f>O4/(COUNT($O$4:$O$123)+1)-0.5</f>
        <v>0.30165289256198347</v>
      </c>
      <c r="V4" s="36">
        <f>SUM($U$4:U4)/P4</f>
        <v>0.30165289256198347</v>
      </c>
      <c r="W4" s="36">
        <f>(P4/11)*V4^2</f>
        <v>8.2722243264555951E-3</v>
      </c>
      <c r="X4" s="7"/>
      <c r="Y4" s="7"/>
    </row>
    <row r="5" spans="1:28" x14ac:dyDescent="0.25">
      <c r="A5" s="4">
        <v>42261</v>
      </c>
      <c r="B5">
        <v>5.21</v>
      </c>
      <c r="C5">
        <f t="shared" ref="C5:C68" si="0">(B5-B4)/B4</f>
        <v>-8.435852372583473E-2</v>
      </c>
      <c r="E5">
        <f t="shared" ref="E5:E68" si="1">C5-$D$3</f>
        <v>-7.9236584484612058E-2</v>
      </c>
      <c r="F5">
        <f t="shared" ref="F5:F68" si="2">E5^2</f>
        <v>6.2784363207870645E-3</v>
      </c>
      <c r="H5" s="19"/>
      <c r="I5" s="10"/>
      <c r="J5">
        <f t="shared" ref="J5:J68" si="3">E5/$I$3</f>
        <v>-1.0266828428340518</v>
      </c>
      <c r="L5" s="25">
        <f t="shared" ref="L5:L68" si="4">J5</f>
        <v>-1.0266828428340518</v>
      </c>
      <c r="M5" s="34">
        <f t="shared" ref="M5:M68" si="5">RANK(L5,$L$4:$L$123)</f>
        <v>104</v>
      </c>
      <c r="N5" s="36">
        <f t="shared" ref="N5:N68" si="6">J5</f>
        <v>-1.0266828428340518</v>
      </c>
      <c r="O5" s="34">
        <f t="shared" ref="O5:O68" si="7">RANK(N5,$N$4:$N$123)</f>
        <v>104</v>
      </c>
      <c r="P5" s="34">
        <v>2</v>
      </c>
      <c r="Q5" s="35">
        <f t="shared" ref="Q5:Q68" si="8">M5/(COUNT($M$4:$M$123)+1)-0.5</f>
        <v>0.35950413223140498</v>
      </c>
      <c r="R5" s="36">
        <f>SUM($Q$4:Q5)/P5</f>
        <v>0.33057851239669422</v>
      </c>
      <c r="S5" s="36">
        <f t="shared" ref="S5:S68" si="9">(P5/11)*R5^2</f>
        <v>1.9869482337892968E-2</v>
      </c>
      <c r="T5" s="23"/>
      <c r="U5" s="29">
        <f t="shared" ref="U5:U68" si="10">O5/(COUNT($O$4:$O$123)+1)-0.5</f>
        <v>0.35950413223140498</v>
      </c>
      <c r="V5" s="36">
        <f>SUM($U$4:U5)/P5</f>
        <v>0.33057851239669422</v>
      </c>
      <c r="W5" s="36">
        <f t="shared" ref="W5:W68" si="11">(P5/11)*V5^2</f>
        <v>1.9869482337892968E-2</v>
      </c>
      <c r="X5" s="11"/>
      <c r="Y5" s="7"/>
    </row>
    <row r="6" spans="1:28" x14ac:dyDescent="0.25">
      <c r="A6" s="4">
        <v>42262</v>
      </c>
      <c r="B6">
        <v>5.34</v>
      </c>
      <c r="C6">
        <f t="shared" si="0"/>
        <v>2.4952015355086354E-2</v>
      </c>
      <c r="E6">
        <f t="shared" si="1"/>
        <v>3.0073954596309023E-2</v>
      </c>
      <c r="F6">
        <f t="shared" si="2"/>
        <v>9.0444274506085664E-4</v>
      </c>
      <c r="H6" s="19"/>
      <c r="I6" s="10"/>
      <c r="J6">
        <f t="shared" si="3"/>
        <v>0.38967370187690287</v>
      </c>
      <c r="L6" s="25">
        <f t="shared" si="4"/>
        <v>0.38967370187690287</v>
      </c>
      <c r="M6" s="34">
        <f t="shared" si="5"/>
        <v>37</v>
      </c>
      <c r="N6" s="36">
        <f t="shared" si="6"/>
        <v>0.38967370187690287</v>
      </c>
      <c r="O6" s="34">
        <f t="shared" si="7"/>
        <v>37</v>
      </c>
      <c r="P6" s="34">
        <v>3</v>
      </c>
      <c r="Q6" s="35">
        <f t="shared" si="8"/>
        <v>-0.19421487603305787</v>
      </c>
      <c r="R6" s="36">
        <f>SUM($Q$4:Q6)/P6</f>
        <v>0.15564738292011018</v>
      </c>
      <c r="S6" s="36">
        <f t="shared" si="9"/>
        <v>6.6071203117852922E-3</v>
      </c>
      <c r="T6" s="23"/>
      <c r="U6" s="29">
        <f t="shared" si="10"/>
        <v>-0.19421487603305787</v>
      </c>
      <c r="V6" s="36">
        <f>SUM($U$4:U6)/P6</f>
        <v>0.15564738292011018</v>
      </c>
      <c r="W6" s="36">
        <f t="shared" si="11"/>
        <v>6.6071203117852922E-3</v>
      </c>
      <c r="X6" s="11"/>
      <c r="Y6" s="7"/>
    </row>
    <row r="7" spans="1:28" x14ac:dyDescent="0.25">
      <c r="A7" s="4">
        <v>42263</v>
      </c>
      <c r="B7">
        <v>6.24</v>
      </c>
      <c r="C7">
        <f t="shared" si="0"/>
        <v>0.16853932584269671</v>
      </c>
      <c r="E7">
        <f t="shared" si="1"/>
        <v>0.17366126508391938</v>
      </c>
      <c r="F7">
        <f t="shared" si="2"/>
        <v>3.0158234990547317E-2</v>
      </c>
      <c r="H7" s="19"/>
      <c r="I7" s="10"/>
      <c r="J7">
        <f t="shared" si="3"/>
        <v>2.2501606106096301</v>
      </c>
      <c r="L7" s="25">
        <f t="shared" si="4"/>
        <v>2.2501606106096301</v>
      </c>
      <c r="M7" s="34">
        <f t="shared" si="5"/>
        <v>4</v>
      </c>
      <c r="N7" s="36">
        <f t="shared" si="6"/>
        <v>2.2501606106096301</v>
      </c>
      <c r="O7" s="34">
        <f t="shared" si="7"/>
        <v>5</v>
      </c>
      <c r="P7" s="34">
        <v>4</v>
      </c>
      <c r="Q7" s="35">
        <f t="shared" si="8"/>
        <v>-0.46694214876033058</v>
      </c>
      <c r="R7" s="36">
        <f>SUM($Q$4:Q7)/P7</f>
        <v>0</v>
      </c>
      <c r="S7" s="36">
        <f t="shared" si="9"/>
        <v>0</v>
      </c>
      <c r="T7" s="23"/>
      <c r="U7" s="29">
        <f t="shared" si="10"/>
        <v>-0.45867768595041325</v>
      </c>
      <c r="V7" s="36">
        <f>SUM($U$4:U7)/P7</f>
        <v>2.066115702479332E-3</v>
      </c>
      <c r="W7" s="36">
        <f t="shared" si="11"/>
        <v>1.5523033076478777E-6</v>
      </c>
      <c r="X7" s="11"/>
      <c r="Y7" s="7"/>
    </row>
    <row r="8" spans="1:28" x14ac:dyDescent="0.25">
      <c r="A8" s="4">
        <v>42264</v>
      </c>
      <c r="B8">
        <v>6.39</v>
      </c>
      <c r="C8">
        <f t="shared" si="0"/>
        <v>2.4038461538461453E-2</v>
      </c>
      <c r="E8">
        <f t="shared" si="1"/>
        <v>2.9160400779684126E-2</v>
      </c>
      <c r="F8">
        <f t="shared" si="2"/>
        <v>8.5032897363180259E-4</v>
      </c>
      <c r="H8" s="19"/>
      <c r="I8" s="10"/>
      <c r="J8">
        <f t="shared" si="3"/>
        <v>0.37783661884720088</v>
      </c>
      <c r="L8" s="25">
        <f t="shared" si="4"/>
        <v>0.37783661884720088</v>
      </c>
      <c r="M8" s="34">
        <f t="shared" si="5"/>
        <v>39</v>
      </c>
      <c r="N8" s="36">
        <f t="shared" si="6"/>
        <v>0.37783661884720088</v>
      </c>
      <c r="O8" s="34">
        <f t="shared" si="7"/>
        <v>39</v>
      </c>
      <c r="P8" s="34">
        <v>5</v>
      </c>
      <c r="Q8" s="35">
        <f t="shared" si="8"/>
        <v>-0.17768595041322316</v>
      </c>
      <c r="R8" s="36">
        <f>SUM($Q$4:Q8)/P8</f>
        <v>-3.553719008264463E-2</v>
      </c>
      <c r="S8" s="36">
        <f t="shared" si="9"/>
        <v>5.7404176316818898E-4</v>
      </c>
      <c r="T8" s="23"/>
      <c r="U8" s="29">
        <f t="shared" si="10"/>
        <v>-0.17768595041322316</v>
      </c>
      <c r="V8" s="36">
        <f>SUM($U$4:U8)/P8</f>
        <v>-3.3884297520661168E-2</v>
      </c>
      <c r="W8" s="36">
        <f t="shared" si="11"/>
        <v>5.218843720312203E-4</v>
      </c>
      <c r="X8" s="11"/>
      <c r="Y8" s="7"/>
    </row>
    <row r="9" spans="1:28" ht="15.75" thickBot="1" x14ac:dyDescent="0.3">
      <c r="A9" s="4">
        <v>42265</v>
      </c>
      <c r="B9">
        <v>5.83</v>
      </c>
      <c r="C9">
        <f t="shared" si="0"/>
        <v>-8.7636932707355189E-2</v>
      </c>
      <c r="E9">
        <f t="shared" si="1"/>
        <v>-8.2514993466132516E-2</v>
      </c>
      <c r="F9">
        <f t="shared" si="2"/>
        <v>6.8087241467158915E-3</v>
      </c>
      <c r="H9" s="20"/>
      <c r="I9" s="14"/>
      <c r="J9">
        <f t="shared" si="3"/>
        <v>-1.0691617845377264</v>
      </c>
      <c r="L9" s="25">
        <f t="shared" si="4"/>
        <v>-1.0691617845377264</v>
      </c>
      <c r="M9" s="34">
        <f t="shared" si="5"/>
        <v>105</v>
      </c>
      <c r="N9" s="36">
        <f t="shared" si="6"/>
        <v>-1.0691617845377264</v>
      </c>
      <c r="O9" s="34">
        <f t="shared" si="7"/>
        <v>105</v>
      </c>
      <c r="P9" s="34">
        <v>6</v>
      </c>
      <c r="Q9" s="35">
        <f t="shared" si="8"/>
        <v>0.36776859504132231</v>
      </c>
      <c r="R9" s="36">
        <f>SUM($Q$4:Q9)/P9</f>
        <v>3.1680440771349856E-2</v>
      </c>
      <c r="S9" s="36">
        <f t="shared" si="9"/>
        <v>5.4744563316382153E-4</v>
      </c>
      <c r="T9" s="23"/>
      <c r="U9" s="29">
        <f t="shared" si="10"/>
        <v>0.36776859504132231</v>
      </c>
      <c r="V9" s="36">
        <f>SUM($U$4:U9)/P9</f>
        <v>3.3057851239669415E-2</v>
      </c>
      <c r="W9" s="36">
        <f t="shared" si="11"/>
        <v>5.9608447013678875E-4</v>
      </c>
      <c r="X9" s="11"/>
      <c r="Y9" s="7"/>
    </row>
    <row r="10" spans="1:28" x14ac:dyDescent="0.25">
      <c r="A10" s="4">
        <v>42268</v>
      </c>
      <c r="B10">
        <v>5.84</v>
      </c>
      <c r="C10">
        <f t="shared" si="0"/>
        <v>1.7152658662092258E-3</v>
      </c>
      <c r="E10">
        <f t="shared" si="1"/>
        <v>6.8372051074318966E-3</v>
      </c>
      <c r="F10">
        <f t="shared" si="2"/>
        <v>4.6747373681092815E-5</v>
      </c>
      <c r="J10">
        <f t="shared" si="3"/>
        <v>8.8590910655682156E-2</v>
      </c>
      <c r="L10" s="25">
        <f t="shared" si="4"/>
        <v>8.8590910655682156E-2</v>
      </c>
      <c r="M10" s="34">
        <f t="shared" si="5"/>
        <v>50</v>
      </c>
      <c r="N10" s="36">
        <f t="shared" si="6"/>
        <v>8.8590910655682156E-2</v>
      </c>
      <c r="O10" s="34">
        <f t="shared" si="7"/>
        <v>50</v>
      </c>
      <c r="P10" s="34">
        <v>7</v>
      </c>
      <c r="Q10" s="35">
        <f t="shared" si="8"/>
        <v>-8.677685950413222E-2</v>
      </c>
      <c r="R10" s="36">
        <f>SUM($Q$4:Q10)/P10</f>
        <v>1.4757969303423848E-2</v>
      </c>
      <c r="S10" s="36">
        <f t="shared" si="9"/>
        <v>1.3859850961141855E-4</v>
      </c>
      <c r="T10" s="23"/>
      <c r="U10" s="29">
        <f t="shared" si="10"/>
        <v>-8.677685950413222E-2</v>
      </c>
      <c r="V10" s="36">
        <f>SUM($U$4:U10)/P10</f>
        <v>1.593860684769775E-2</v>
      </c>
      <c r="W10" s="36">
        <f t="shared" si="11"/>
        <v>1.6166130161075846E-4</v>
      </c>
      <c r="X10" s="7"/>
      <c r="Y10" s="7"/>
    </row>
    <row r="11" spans="1:28" x14ac:dyDescent="0.25">
      <c r="A11" s="4">
        <v>42269</v>
      </c>
      <c r="B11">
        <v>5.8</v>
      </c>
      <c r="C11">
        <f t="shared" si="0"/>
        <v>-6.8493150684931572E-3</v>
      </c>
      <c r="E11">
        <f t="shared" si="1"/>
        <v>-1.7273758272704862E-3</v>
      </c>
      <c r="F11">
        <f t="shared" si="2"/>
        <v>2.9838272486383967E-6</v>
      </c>
      <c r="J11">
        <f t="shared" si="3"/>
        <v>-2.2381922902410017E-2</v>
      </c>
      <c r="L11" s="25">
        <f t="shared" si="4"/>
        <v>-2.2381922902410017E-2</v>
      </c>
      <c r="M11" s="34">
        <f t="shared" si="5"/>
        <v>60</v>
      </c>
      <c r="N11" s="36">
        <f t="shared" si="6"/>
        <v>-2.2381922902410017E-2</v>
      </c>
      <c r="O11" s="34">
        <f t="shared" si="7"/>
        <v>60</v>
      </c>
      <c r="P11" s="34">
        <v>8</v>
      </c>
      <c r="Q11" s="35">
        <f t="shared" si="8"/>
        <v>-4.1322314049586639E-3</v>
      </c>
      <c r="R11" s="36">
        <f>SUM($Q$4:Q11)/P11</f>
        <v>1.2396694214876033E-2</v>
      </c>
      <c r="S11" s="36">
        <f t="shared" si="9"/>
        <v>1.1176583815064795E-4</v>
      </c>
      <c r="T11" s="23"/>
      <c r="U11" s="29">
        <f t="shared" si="10"/>
        <v>-4.1322314049586639E-3</v>
      </c>
      <c r="V11" s="36">
        <f>SUM($U$4:U11)/P11</f>
        <v>1.3429752066115699E-2</v>
      </c>
      <c r="W11" s="36">
        <f t="shared" si="11"/>
        <v>1.3116962949624646E-4</v>
      </c>
      <c r="X11" s="7"/>
      <c r="Y11" s="7"/>
    </row>
    <row r="12" spans="1:28" x14ac:dyDescent="0.25">
      <c r="A12" s="4">
        <v>42270</v>
      </c>
      <c r="B12">
        <v>5.46</v>
      </c>
      <c r="C12">
        <f t="shared" si="0"/>
        <v>-5.8620689655172392E-2</v>
      </c>
      <c r="E12">
        <f t="shared" si="1"/>
        <v>-5.3498750413949719E-2</v>
      </c>
      <c r="F12">
        <f t="shared" si="2"/>
        <v>2.8621162958540852E-3</v>
      </c>
      <c r="J12">
        <f t="shared" si="3"/>
        <v>-0.6931930435962963</v>
      </c>
      <c r="L12" s="25">
        <f t="shared" si="4"/>
        <v>-0.6931930435962963</v>
      </c>
      <c r="M12" s="34">
        <f t="shared" si="5"/>
        <v>93</v>
      </c>
      <c r="N12" s="36">
        <f t="shared" si="6"/>
        <v>-0.6931930435962963</v>
      </c>
      <c r="O12" s="34">
        <f t="shared" si="7"/>
        <v>93</v>
      </c>
      <c r="P12" s="34">
        <v>9</v>
      </c>
      <c r="Q12" s="35">
        <f t="shared" si="8"/>
        <v>0.26859504132231404</v>
      </c>
      <c r="R12" s="36">
        <f>SUM($Q$4:Q12)/P12</f>
        <v>4.0863177226813589E-2</v>
      </c>
      <c r="S12" s="36">
        <f t="shared" si="9"/>
        <v>1.3661993888754356E-3</v>
      </c>
      <c r="T12" s="23"/>
      <c r="U12" s="29">
        <f t="shared" si="10"/>
        <v>0.26859504132231404</v>
      </c>
      <c r="V12" s="36">
        <f>SUM($U$4:U12)/P12</f>
        <v>4.178145087235996E-2</v>
      </c>
      <c r="W12" s="36">
        <f t="shared" si="11"/>
        <v>1.4282915211813508E-3</v>
      </c>
      <c r="X12" s="7"/>
      <c r="Y12" s="7"/>
    </row>
    <row r="13" spans="1:28" x14ac:dyDescent="0.25">
      <c r="A13" s="4">
        <v>42271</v>
      </c>
      <c r="B13">
        <v>5.45</v>
      </c>
      <c r="C13">
        <f t="shared" si="0"/>
        <v>-1.8315018315017925E-3</v>
      </c>
      <c r="E13">
        <f t="shared" si="1"/>
        <v>3.2904374097208785E-3</v>
      </c>
      <c r="F13">
        <f t="shared" si="2"/>
        <v>1.0826978347290645E-5</v>
      </c>
      <c r="J13">
        <f t="shared" si="3"/>
        <v>4.2634796236526412E-2</v>
      </c>
      <c r="L13" s="25">
        <f t="shared" si="4"/>
        <v>4.2634796236526412E-2</v>
      </c>
      <c r="M13" s="34">
        <f t="shared" si="5"/>
        <v>57</v>
      </c>
      <c r="N13" s="36">
        <f t="shared" si="6"/>
        <v>4.2634796236526412E-2</v>
      </c>
      <c r="O13" s="34">
        <f t="shared" si="7"/>
        <v>57</v>
      </c>
      <c r="P13" s="34">
        <v>10</v>
      </c>
      <c r="Q13" s="35">
        <f t="shared" si="8"/>
        <v>-2.8925619834710758E-2</v>
      </c>
      <c r="R13" s="36">
        <f>SUM($Q$4:Q13)/P13</f>
        <v>3.3884297520661154E-2</v>
      </c>
      <c r="S13" s="36">
        <f t="shared" si="9"/>
        <v>1.0437687440624395E-3</v>
      </c>
      <c r="T13" s="23"/>
      <c r="U13" s="29">
        <f t="shared" si="10"/>
        <v>-2.8925619834710758E-2</v>
      </c>
      <c r="V13" s="36">
        <f>SUM($U$4:U13)/P13</f>
        <v>3.4710743801652885E-2</v>
      </c>
      <c r="W13" s="36">
        <f t="shared" si="11"/>
        <v>1.0953052138763493E-3</v>
      </c>
      <c r="X13" s="7"/>
      <c r="Y13" s="7"/>
    </row>
    <row r="14" spans="1:28" x14ac:dyDescent="0.25">
      <c r="A14" s="4">
        <v>42272</v>
      </c>
      <c r="B14">
        <v>5.28</v>
      </c>
      <c r="C14">
        <f t="shared" si="0"/>
        <v>-3.11926605504587E-2</v>
      </c>
      <c r="E14">
        <f t="shared" si="1"/>
        <v>-2.6070721309236031E-2</v>
      </c>
      <c r="F14">
        <f t="shared" si="2"/>
        <v>6.7968250958385366E-4</v>
      </c>
      <c r="J14">
        <f t="shared" si="3"/>
        <v>-0.33780307975918417</v>
      </c>
      <c r="L14" s="25">
        <f t="shared" si="4"/>
        <v>-0.33780307975918417</v>
      </c>
      <c r="M14" s="34">
        <f t="shared" si="5"/>
        <v>81</v>
      </c>
      <c r="N14" s="36">
        <f t="shared" si="6"/>
        <v>-0.33780307975918417</v>
      </c>
      <c r="O14" s="34">
        <f t="shared" si="7"/>
        <v>81</v>
      </c>
      <c r="P14" s="34">
        <v>11</v>
      </c>
      <c r="Q14" s="35">
        <f t="shared" si="8"/>
        <v>0.16942148760330578</v>
      </c>
      <c r="R14" s="36">
        <f>SUM($Q$4:Q14)/P14</f>
        <v>4.6205860255447033E-2</v>
      </c>
      <c r="S14" s="36">
        <f t="shared" si="9"/>
        <v>2.1349815219458999E-3</v>
      </c>
      <c r="T14" s="23"/>
      <c r="U14" s="29">
        <f t="shared" si="10"/>
        <v>0.16942148760330578</v>
      </c>
      <c r="V14" s="36">
        <f>SUM($U$4:U14)/P14</f>
        <v>4.6957175056348603E-2</v>
      </c>
      <c r="W14" s="36">
        <f t="shared" si="11"/>
        <v>2.2049762892725673E-3</v>
      </c>
      <c r="X14" s="7"/>
      <c r="Y14" s="7"/>
    </row>
    <row r="15" spans="1:28" x14ac:dyDescent="0.25">
      <c r="A15" s="4">
        <v>42275</v>
      </c>
      <c r="B15">
        <v>4.8499999999999996</v>
      </c>
      <c r="C15">
        <f t="shared" si="0"/>
        <v>-8.1439393939394047E-2</v>
      </c>
      <c r="E15">
        <f t="shared" si="1"/>
        <v>-7.6317454698171375E-2</v>
      </c>
      <c r="F15">
        <f t="shared" si="2"/>
        <v>5.8243538916074398E-3</v>
      </c>
      <c r="J15">
        <f t="shared" si="3"/>
        <v>-0.98885914703446176</v>
      </c>
      <c r="L15" s="25">
        <f t="shared" si="4"/>
        <v>-0.98885914703446176</v>
      </c>
      <c r="M15" s="34">
        <f t="shared" si="5"/>
        <v>103</v>
      </c>
      <c r="N15" s="36">
        <f t="shared" si="6"/>
        <v>-0.98885914703446176</v>
      </c>
      <c r="O15" s="34">
        <f t="shared" si="7"/>
        <v>103</v>
      </c>
      <c r="P15" s="34">
        <v>12</v>
      </c>
      <c r="Q15" s="35">
        <f t="shared" si="8"/>
        <v>0.35123966942148765</v>
      </c>
      <c r="R15" s="36">
        <f>SUM($Q$4:Q15)/P15</f>
        <v>7.1625344352617082E-2</v>
      </c>
      <c r="S15" s="36">
        <f t="shared" si="9"/>
        <v>5.5965708585065188E-3</v>
      </c>
      <c r="T15" s="23"/>
      <c r="U15" s="29">
        <f t="shared" si="10"/>
        <v>0.35123966942148765</v>
      </c>
      <c r="V15" s="36">
        <f>SUM($U$4:U15)/P15</f>
        <v>7.2314049586776855E-2</v>
      </c>
      <c r="W15" s="36">
        <f t="shared" si="11"/>
        <v>5.7047146556059867E-3</v>
      </c>
      <c r="X15" s="11"/>
      <c r="Y15" s="7"/>
    </row>
    <row r="16" spans="1:28" x14ac:dyDescent="0.25">
      <c r="A16" s="4">
        <v>42276</v>
      </c>
      <c r="B16">
        <v>4.8899999999999997</v>
      </c>
      <c r="C16">
        <f t="shared" si="0"/>
        <v>8.2474226804123783E-3</v>
      </c>
      <c r="E16">
        <f t="shared" si="1"/>
        <v>1.3369361921635049E-2</v>
      </c>
      <c r="F16">
        <f t="shared" si="2"/>
        <v>1.7873983819166522E-4</v>
      </c>
      <c r="J16">
        <f t="shared" si="3"/>
        <v>0.17322925507026662</v>
      </c>
      <c r="L16" s="25">
        <f t="shared" si="4"/>
        <v>0.17322925507026662</v>
      </c>
      <c r="M16" s="34">
        <f t="shared" si="5"/>
        <v>46</v>
      </c>
      <c r="N16" s="36">
        <f t="shared" si="6"/>
        <v>0.17322925507026662</v>
      </c>
      <c r="O16" s="34">
        <f t="shared" si="7"/>
        <v>46</v>
      </c>
      <c r="P16" s="34">
        <v>13</v>
      </c>
      <c r="Q16" s="35">
        <f t="shared" si="8"/>
        <v>-0.11983471074380164</v>
      </c>
      <c r="R16" s="36">
        <f>SUM($Q$4:Q16)/P16</f>
        <v>5.689764780673872E-2</v>
      </c>
      <c r="S16" s="36">
        <f t="shared" si="9"/>
        <v>3.825950021565076E-3</v>
      </c>
      <c r="T16" s="23"/>
      <c r="U16" s="29">
        <f t="shared" si="10"/>
        <v>-0.11983471074380164</v>
      </c>
      <c r="V16" s="36">
        <f>SUM($U$4:U16)/P16</f>
        <v>5.7533375715193902E-2</v>
      </c>
      <c r="W16" s="36">
        <f t="shared" si="11"/>
        <v>3.9119237432194212E-3</v>
      </c>
      <c r="X16" s="11"/>
      <c r="Y16" s="7"/>
    </row>
    <row r="17" spans="1:25" x14ac:dyDescent="0.25">
      <c r="A17" s="4">
        <v>42277</v>
      </c>
      <c r="B17">
        <v>5.15</v>
      </c>
      <c r="C17">
        <f t="shared" si="0"/>
        <v>5.3169734151329383E-2</v>
      </c>
      <c r="E17">
        <f t="shared" si="1"/>
        <v>5.8291673392552056E-2</v>
      </c>
      <c r="F17">
        <f t="shared" si="2"/>
        <v>3.3979191869039612E-3</v>
      </c>
      <c r="J17">
        <f t="shared" si="3"/>
        <v>0.75529581873688467</v>
      </c>
      <c r="L17" s="25">
        <f t="shared" si="4"/>
        <v>0.75529581873688467</v>
      </c>
      <c r="M17" s="34">
        <f t="shared" si="5"/>
        <v>26</v>
      </c>
      <c r="N17" s="36">
        <f t="shared" si="6"/>
        <v>0.75529581873688467</v>
      </c>
      <c r="O17" s="34">
        <f t="shared" si="7"/>
        <v>26</v>
      </c>
      <c r="P17" s="34">
        <v>14</v>
      </c>
      <c r="Q17" s="35">
        <f t="shared" si="8"/>
        <v>-0.28512396694214875</v>
      </c>
      <c r="R17" s="36">
        <f>SUM($Q$4:Q17)/P17</f>
        <v>3.2467532467532471E-2</v>
      </c>
      <c r="S17" s="36">
        <f t="shared" si="9"/>
        <v>1.3416335730385321E-3</v>
      </c>
      <c r="T17" s="23"/>
      <c r="U17" s="29">
        <f t="shared" si="10"/>
        <v>-0.28512396694214875</v>
      </c>
      <c r="V17" s="36">
        <f>SUM($U$4:U17)/P17</f>
        <v>3.3057851239669429E-2</v>
      </c>
      <c r="W17" s="36">
        <f t="shared" si="11"/>
        <v>1.3908637636525082E-3</v>
      </c>
      <c r="X17" s="11"/>
      <c r="Y17" s="7"/>
    </row>
    <row r="18" spans="1:25" x14ac:dyDescent="0.25">
      <c r="A18" s="4">
        <v>42278</v>
      </c>
      <c r="B18">
        <v>5.31</v>
      </c>
      <c r="C18">
        <f t="shared" si="0"/>
        <v>3.1067961165048397E-2</v>
      </c>
      <c r="E18">
        <f t="shared" si="1"/>
        <v>3.6189900406271069E-2</v>
      </c>
      <c r="F18">
        <f t="shared" si="2"/>
        <v>1.3097088914158189E-3</v>
      </c>
      <c r="J18">
        <f t="shared" si="3"/>
        <v>0.46891912457694701</v>
      </c>
      <c r="L18" s="25">
        <f t="shared" si="4"/>
        <v>0.46891912457694701</v>
      </c>
      <c r="M18" s="34">
        <f t="shared" si="5"/>
        <v>33</v>
      </c>
      <c r="N18" s="36">
        <f t="shared" si="6"/>
        <v>0.46891912457694701</v>
      </c>
      <c r="O18" s="34">
        <f t="shared" si="7"/>
        <v>33</v>
      </c>
      <c r="P18" s="34">
        <v>15</v>
      </c>
      <c r="Q18" s="35">
        <f t="shared" si="8"/>
        <v>-0.22727272727272729</v>
      </c>
      <c r="R18" s="36">
        <f>SUM($Q$4:Q18)/P18</f>
        <v>1.5151515151515157E-2</v>
      </c>
      <c r="S18" s="36">
        <f t="shared" si="9"/>
        <v>3.1304783370899095E-4</v>
      </c>
      <c r="T18" s="23"/>
      <c r="U18" s="29">
        <f t="shared" si="10"/>
        <v>-0.22727272727272729</v>
      </c>
      <c r="V18" s="36">
        <f>SUM($U$4:U18)/P18</f>
        <v>1.570247933884298E-2</v>
      </c>
      <c r="W18" s="36">
        <f t="shared" si="11"/>
        <v>3.3622889643653275E-4</v>
      </c>
      <c r="X18" s="11"/>
      <c r="Y18" s="7"/>
    </row>
    <row r="19" spans="1:25" x14ac:dyDescent="0.25">
      <c r="A19" s="4">
        <v>42279</v>
      </c>
      <c r="B19">
        <v>5.8100000000000005</v>
      </c>
      <c r="C19">
        <f t="shared" si="0"/>
        <v>9.4161958568738408E-2</v>
      </c>
      <c r="E19">
        <f t="shared" si="1"/>
        <v>9.928389780996108E-2</v>
      </c>
      <c r="F19">
        <f t="shared" si="2"/>
        <v>9.8572923643387954E-3</v>
      </c>
      <c r="J19">
        <f t="shared" si="3"/>
        <v>1.2864395293435698</v>
      </c>
      <c r="L19" s="25">
        <f t="shared" si="4"/>
        <v>1.2864395293435698</v>
      </c>
      <c r="M19" s="34">
        <f t="shared" si="5"/>
        <v>12</v>
      </c>
      <c r="N19" s="36">
        <f t="shared" si="6"/>
        <v>1.2864395293435698</v>
      </c>
      <c r="O19" s="34">
        <f t="shared" si="7"/>
        <v>12</v>
      </c>
      <c r="P19" s="34">
        <v>16</v>
      </c>
      <c r="Q19" s="35">
        <f t="shared" si="8"/>
        <v>-0.40082644628099173</v>
      </c>
      <c r="R19" s="36">
        <f>SUM($Q$4:Q19)/P19</f>
        <v>-1.0847107438016524E-2</v>
      </c>
      <c r="S19" s="36">
        <f t="shared" si="9"/>
        <v>1.711414396681795E-4</v>
      </c>
      <c r="T19" s="23"/>
      <c r="U19" s="29">
        <f t="shared" si="10"/>
        <v>-0.40082644628099173</v>
      </c>
      <c r="V19" s="36">
        <f>SUM($U$4:U19)/P19</f>
        <v>-1.0330578512396691E-2</v>
      </c>
      <c r="W19" s="36">
        <f t="shared" si="11"/>
        <v>1.552303307647887E-4</v>
      </c>
      <c r="X19" s="11"/>
      <c r="Y19" s="7"/>
    </row>
    <row r="20" spans="1:25" x14ac:dyDescent="0.25">
      <c r="A20" s="4">
        <v>42282</v>
      </c>
      <c r="B20">
        <v>6.44</v>
      </c>
      <c r="C20">
        <f t="shared" si="0"/>
        <v>0.10843373493975901</v>
      </c>
      <c r="E20">
        <f t="shared" si="1"/>
        <v>0.11355567418098168</v>
      </c>
      <c r="F20">
        <f t="shared" si="2"/>
        <v>1.2894891138697269E-2</v>
      </c>
      <c r="J20">
        <f t="shared" si="3"/>
        <v>1.47136153263533</v>
      </c>
      <c r="L20" s="25">
        <f t="shared" si="4"/>
        <v>1.47136153263533</v>
      </c>
      <c r="M20" s="34">
        <f t="shared" si="5"/>
        <v>8</v>
      </c>
      <c r="N20" s="36">
        <f t="shared" si="6"/>
        <v>1.47136153263533</v>
      </c>
      <c r="O20" s="34">
        <f t="shared" si="7"/>
        <v>9</v>
      </c>
      <c r="P20" s="34">
        <v>17</v>
      </c>
      <c r="Q20" s="35">
        <f t="shared" si="8"/>
        <v>-0.43388429752066116</v>
      </c>
      <c r="R20" s="36">
        <f>SUM($Q$4:Q20)/P20</f>
        <v>-3.5731648031113263E-2</v>
      </c>
      <c r="S20" s="36">
        <f t="shared" si="9"/>
        <v>1.9731601279390112E-3</v>
      </c>
      <c r="T20" s="23"/>
      <c r="U20" s="29">
        <f t="shared" si="10"/>
        <v>-0.42561983471074383</v>
      </c>
      <c r="V20" s="36">
        <f>SUM($U$4:U20)/P20</f>
        <v>-3.4759358288770047E-2</v>
      </c>
      <c r="W20" s="36">
        <f t="shared" si="11"/>
        <v>1.8672382551818615E-3</v>
      </c>
      <c r="X20" s="7"/>
      <c r="Y20" s="7"/>
    </row>
    <row r="21" spans="1:25" x14ac:dyDescent="0.25">
      <c r="A21" s="4">
        <v>42283</v>
      </c>
      <c r="B21">
        <v>7.59</v>
      </c>
      <c r="C21">
        <f t="shared" si="0"/>
        <v>0.17857142857142846</v>
      </c>
      <c r="E21">
        <f t="shared" si="1"/>
        <v>0.18369336781265114</v>
      </c>
      <c r="F21">
        <f t="shared" si="2"/>
        <v>3.3743253378353939E-2</v>
      </c>
      <c r="J21">
        <f t="shared" si="3"/>
        <v>2.3801483910791155</v>
      </c>
      <c r="L21" s="25">
        <f t="shared" si="4"/>
        <v>2.3801483910791155</v>
      </c>
      <c r="M21" s="34">
        <f t="shared" si="5"/>
        <v>3</v>
      </c>
      <c r="N21" s="36">
        <f t="shared" si="6"/>
        <v>2.3801483910791155</v>
      </c>
      <c r="O21" s="34">
        <f t="shared" si="7"/>
        <v>3</v>
      </c>
      <c r="P21" s="34">
        <v>18</v>
      </c>
      <c r="Q21" s="35">
        <f t="shared" si="8"/>
        <v>-0.47520661157024791</v>
      </c>
      <c r="R21" s="36">
        <f>SUM($Q$4:Q21)/P21</f>
        <v>-6.0146923783287405E-2</v>
      </c>
      <c r="S21" s="36">
        <f t="shared" si="9"/>
        <v>5.9197949027878652E-3</v>
      </c>
      <c r="T21" s="23"/>
      <c r="U21" s="29">
        <f t="shared" si="10"/>
        <v>-0.47520661157024791</v>
      </c>
      <c r="V21" s="36">
        <f>SUM($U$4:U21)/P21</f>
        <v>-5.9228650137741035E-2</v>
      </c>
      <c r="W21" s="36">
        <f t="shared" si="11"/>
        <v>5.7404176316818876E-3</v>
      </c>
      <c r="X21" s="7"/>
      <c r="Y21" s="7"/>
    </row>
    <row r="22" spans="1:25" x14ac:dyDescent="0.25">
      <c r="A22" s="4">
        <v>42284</v>
      </c>
      <c r="B22">
        <v>7.49</v>
      </c>
      <c r="C22">
        <f t="shared" si="0"/>
        <v>-1.3175230566534867E-2</v>
      </c>
      <c r="E22">
        <f t="shared" si="1"/>
        <v>-8.0532913253121962E-3</v>
      </c>
      <c r="F22">
        <f t="shared" si="2"/>
        <v>6.4855501170348672E-5</v>
      </c>
      <c r="J22">
        <f t="shared" si="3"/>
        <v>-0.10434796105639857</v>
      </c>
      <c r="L22" s="25">
        <f t="shared" si="4"/>
        <v>-0.10434796105639857</v>
      </c>
      <c r="M22" s="34">
        <f t="shared" si="5"/>
        <v>64</v>
      </c>
      <c r="N22" s="36">
        <f t="shared" si="6"/>
        <v>-0.10434796105639857</v>
      </c>
      <c r="O22" s="34">
        <f t="shared" si="7"/>
        <v>64</v>
      </c>
      <c r="P22" s="34">
        <v>19</v>
      </c>
      <c r="Q22" s="35">
        <f t="shared" si="8"/>
        <v>2.8925619834710758E-2</v>
      </c>
      <c r="R22" s="36">
        <f>SUM($Q$4:Q22)/P22</f>
        <v>-5.5458895171813814E-2</v>
      </c>
      <c r="S22" s="36">
        <f t="shared" si="9"/>
        <v>5.3125538199896762E-3</v>
      </c>
      <c r="T22" s="23"/>
      <c r="U22" s="29">
        <f t="shared" si="10"/>
        <v>2.8925619834710758E-2</v>
      </c>
      <c r="V22" s="36">
        <f>SUM($U$4:U22)/P22</f>
        <v>-5.4588951718138309E-2</v>
      </c>
      <c r="W22" s="36">
        <f t="shared" si="11"/>
        <v>5.1471926676381341E-3</v>
      </c>
      <c r="X22" s="7"/>
      <c r="Y22" s="7"/>
    </row>
    <row r="23" spans="1:25" x14ac:dyDescent="0.25">
      <c r="A23" s="4">
        <v>42285</v>
      </c>
      <c r="B23">
        <v>7.82</v>
      </c>
      <c r="C23">
        <f t="shared" si="0"/>
        <v>4.405874499332444E-2</v>
      </c>
      <c r="E23">
        <f t="shared" si="1"/>
        <v>4.9180684234547113E-2</v>
      </c>
      <c r="F23">
        <f t="shared" si="2"/>
        <v>2.4187397017782311E-3</v>
      </c>
      <c r="J23">
        <f t="shared" si="3"/>
        <v>0.6372430744065517</v>
      </c>
      <c r="L23" s="25">
        <f t="shared" si="4"/>
        <v>0.6372430744065517</v>
      </c>
      <c r="M23" s="34">
        <f t="shared" si="5"/>
        <v>29</v>
      </c>
      <c r="N23" s="36">
        <f t="shared" si="6"/>
        <v>0.6372430744065517</v>
      </c>
      <c r="O23" s="34">
        <f t="shared" si="7"/>
        <v>29</v>
      </c>
      <c r="P23" s="34">
        <v>20</v>
      </c>
      <c r="Q23" s="35">
        <f t="shared" si="8"/>
        <v>-0.26033057851239672</v>
      </c>
      <c r="R23" s="36">
        <f>SUM($Q$4:Q23)/P23</f>
        <v>-6.5702479338842962E-2</v>
      </c>
      <c r="S23" s="36">
        <f t="shared" si="9"/>
        <v>7.8487559841292475E-3</v>
      </c>
      <c r="T23" s="23"/>
      <c r="U23" s="29">
        <f t="shared" si="10"/>
        <v>-0.26033057851239672</v>
      </c>
      <c r="V23" s="36">
        <f>SUM($U$4:U23)/P23</f>
        <v>-6.4876033057851237E-2</v>
      </c>
      <c r="W23" s="36">
        <f t="shared" si="11"/>
        <v>7.6525448460425579E-3</v>
      </c>
      <c r="X23" s="7"/>
      <c r="Y23" s="7"/>
    </row>
    <row r="24" spans="1:25" x14ac:dyDescent="0.25">
      <c r="A24" s="4">
        <v>42286</v>
      </c>
      <c r="B24">
        <v>7.52</v>
      </c>
      <c r="C24">
        <f t="shared" si="0"/>
        <v>-3.8363171355498812E-2</v>
      </c>
      <c r="E24">
        <f t="shared" si="1"/>
        <v>-3.324123211427614E-2</v>
      </c>
      <c r="F24">
        <f t="shared" si="2"/>
        <v>1.1049795124751835E-3</v>
      </c>
      <c r="J24">
        <f t="shared" si="3"/>
        <v>-0.43071269298614689</v>
      </c>
      <c r="L24" s="25">
        <f t="shared" si="4"/>
        <v>-0.43071269298614689</v>
      </c>
      <c r="M24" s="34">
        <f t="shared" si="5"/>
        <v>87</v>
      </c>
      <c r="N24" s="36">
        <f t="shared" si="6"/>
        <v>-0.43071269298614689</v>
      </c>
      <c r="O24" s="34">
        <f t="shared" si="7"/>
        <v>87</v>
      </c>
      <c r="P24" s="34">
        <v>21</v>
      </c>
      <c r="Q24" s="35">
        <f t="shared" si="8"/>
        <v>0.21900826446280997</v>
      </c>
      <c r="R24" s="36">
        <f>SUM($Q$4:Q24)/P24</f>
        <v>-5.2144824872097588E-2</v>
      </c>
      <c r="S24" s="36">
        <f t="shared" si="9"/>
        <v>5.1909761799796613E-3</v>
      </c>
      <c r="T24" s="23"/>
      <c r="U24" s="29">
        <f t="shared" si="10"/>
        <v>0.21900826446280997</v>
      </c>
      <c r="V24" s="36">
        <f>SUM($U$4:U24)/P24</f>
        <v>-5.1357733175914987E-2</v>
      </c>
      <c r="W24" s="36">
        <f t="shared" si="11"/>
        <v>5.0354501723943691E-3</v>
      </c>
      <c r="X24" s="7"/>
      <c r="Y24" s="7"/>
    </row>
    <row r="25" spans="1:25" x14ac:dyDescent="0.25">
      <c r="A25" s="4">
        <v>42289</v>
      </c>
      <c r="B25">
        <v>6.75</v>
      </c>
      <c r="C25">
        <f t="shared" si="0"/>
        <v>-0.10239361702127654</v>
      </c>
      <c r="E25">
        <f t="shared" si="1"/>
        <v>-9.727167778005387E-2</v>
      </c>
      <c r="F25">
        <f t="shared" si="2"/>
        <v>9.4617792981466255E-3</v>
      </c>
      <c r="J25">
        <f t="shared" si="3"/>
        <v>-1.2603668282781426</v>
      </c>
      <c r="L25" s="25">
        <f t="shared" si="4"/>
        <v>-1.2603668282781426</v>
      </c>
      <c r="M25" s="34">
        <f t="shared" si="5"/>
        <v>109</v>
      </c>
      <c r="N25" s="36">
        <f t="shared" si="6"/>
        <v>-1.2603668282781426</v>
      </c>
      <c r="O25" s="34">
        <f t="shared" si="7"/>
        <v>109</v>
      </c>
      <c r="P25" s="34">
        <v>22</v>
      </c>
      <c r="Q25" s="35">
        <f t="shared" si="8"/>
        <v>0.40082644628099173</v>
      </c>
      <c r="R25" s="36">
        <f>SUM($Q$4:Q25)/P25</f>
        <v>-3.1555221637866254E-2</v>
      </c>
      <c r="S25" s="36">
        <f t="shared" si="9"/>
        <v>1.9914640252297255E-3</v>
      </c>
      <c r="T25" s="23"/>
      <c r="U25" s="29">
        <f t="shared" si="10"/>
        <v>0.40082644628099173</v>
      </c>
      <c r="V25" s="36">
        <f>SUM($U$4:U25)/P25</f>
        <v>-3.0803906836964681E-2</v>
      </c>
      <c r="W25" s="36">
        <f t="shared" si="11"/>
        <v>1.8977613528407989E-3</v>
      </c>
      <c r="X25" s="7"/>
      <c r="Y25" s="7"/>
    </row>
    <row r="26" spans="1:25" x14ac:dyDescent="0.25">
      <c r="A26" s="4">
        <v>42290</v>
      </c>
      <c r="B26">
        <v>6.73</v>
      </c>
      <c r="C26">
        <f t="shared" si="0"/>
        <v>-2.9629629629628999E-3</v>
      </c>
      <c r="E26">
        <f t="shared" si="1"/>
        <v>2.1589762782597711E-3</v>
      </c>
      <c r="F26">
        <f t="shared" si="2"/>
        <v>4.6611785700884128E-6</v>
      </c>
      <c r="J26">
        <f t="shared" si="3"/>
        <v>2.7974248478687125E-2</v>
      </c>
      <c r="L26" s="25">
        <f t="shared" si="4"/>
        <v>2.7974248478687125E-2</v>
      </c>
      <c r="M26" s="34">
        <f t="shared" si="5"/>
        <v>58</v>
      </c>
      <c r="N26" s="36">
        <f t="shared" si="6"/>
        <v>2.7974248478687125E-2</v>
      </c>
      <c r="O26" s="34">
        <f t="shared" si="7"/>
        <v>58</v>
      </c>
      <c r="P26" s="34">
        <v>23</v>
      </c>
      <c r="Q26" s="35">
        <f t="shared" si="8"/>
        <v>-2.0661157024793375E-2</v>
      </c>
      <c r="R26" s="36">
        <f>SUM($Q$4:Q26)/P26</f>
        <v>-3.1081566654689172E-2</v>
      </c>
      <c r="S26" s="36">
        <f t="shared" si="9"/>
        <v>2.0199515519388521E-3</v>
      </c>
      <c r="T26" s="23"/>
      <c r="U26" s="29">
        <f t="shared" si="10"/>
        <v>-2.0661157024793375E-2</v>
      </c>
      <c r="V26" s="36">
        <f>SUM($U$4:U26)/P26</f>
        <v>-3.0362917714696361E-2</v>
      </c>
      <c r="W26" s="36">
        <f t="shared" si="11"/>
        <v>1.9276232508578825E-3</v>
      </c>
      <c r="X26" s="7"/>
      <c r="Y26" s="7"/>
    </row>
    <row r="27" spans="1:25" x14ac:dyDescent="0.25">
      <c r="A27" s="4">
        <v>42291</v>
      </c>
      <c r="B27">
        <v>6.55</v>
      </c>
      <c r="C27">
        <f t="shared" si="0"/>
        <v>-2.6745913818722229E-2</v>
      </c>
      <c r="E27">
        <f t="shared" si="1"/>
        <v>-2.1623974577499559E-2</v>
      </c>
      <c r="F27">
        <f t="shared" si="2"/>
        <v>4.6759627652834723E-4</v>
      </c>
      <c r="J27">
        <f t="shared" si="3"/>
        <v>-0.28018577323849686</v>
      </c>
      <c r="L27" s="25">
        <f t="shared" si="4"/>
        <v>-0.28018577323849686</v>
      </c>
      <c r="M27" s="34">
        <f t="shared" si="5"/>
        <v>76</v>
      </c>
      <c r="N27" s="36">
        <f t="shared" si="6"/>
        <v>-0.28018577323849686</v>
      </c>
      <c r="O27" s="34">
        <f t="shared" si="7"/>
        <v>76</v>
      </c>
      <c r="P27" s="34">
        <v>24</v>
      </c>
      <c r="Q27" s="35">
        <f t="shared" si="8"/>
        <v>0.12809917355371903</v>
      </c>
      <c r="R27" s="36">
        <f>SUM($Q$4:Q27)/P27</f>
        <v>-2.4449035812672163E-2</v>
      </c>
      <c r="S27" s="36">
        <f t="shared" si="9"/>
        <v>1.3041934956421657E-3</v>
      </c>
      <c r="T27" s="23"/>
      <c r="U27" s="29">
        <f t="shared" si="10"/>
        <v>0.12809917355371903</v>
      </c>
      <c r="V27" s="36">
        <f>SUM($U$4:U27)/P27</f>
        <v>-2.3760330578512387E-2</v>
      </c>
      <c r="W27" s="36">
        <f t="shared" si="11"/>
        <v>1.231752674618598E-3</v>
      </c>
      <c r="X27" s="7"/>
      <c r="Y27" s="7"/>
    </row>
    <row r="28" spans="1:25" x14ac:dyDescent="0.25">
      <c r="A28" s="4">
        <v>42292</v>
      </c>
      <c r="B28">
        <v>6.71</v>
      </c>
      <c r="C28">
        <f t="shared" si="0"/>
        <v>2.4427480916030558E-2</v>
      </c>
      <c r="E28">
        <f t="shared" si="1"/>
        <v>2.9549420157253231E-2</v>
      </c>
      <c r="F28">
        <f t="shared" si="2"/>
        <v>8.7316823162988358E-4</v>
      </c>
      <c r="J28">
        <f t="shared" si="3"/>
        <v>0.38287721370723993</v>
      </c>
      <c r="L28" s="25">
        <f t="shared" si="4"/>
        <v>0.38287721370723993</v>
      </c>
      <c r="M28" s="34">
        <f t="shared" si="5"/>
        <v>38</v>
      </c>
      <c r="N28" s="36">
        <f t="shared" si="6"/>
        <v>0.38287721370723993</v>
      </c>
      <c r="O28" s="34">
        <f t="shared" si="7"/>
        <v>38</v>
      </c>
      <c r="P28" s="34">
        <v>25</v>
      </c>
      <c r="Q28" s="35">
        <f t="shared" si="8"/>
        <v>-0.18595041322314049</v>
      </c>
      <c r="R28" s="36">
        <f>SUM($Q$4:Q28)/P28</f>
        <v>-3.09090909090909E-2</v>
      </c>
      <c r="S28" s="36">
        <f t="shared" si="9"/>
        <v>2.1712997746055583E-3</v>
      </c>
      <c r="T28" s="23"/>
      <c r="U28" s="29">
        <f t="shared" si="10"/>
        <v>-0.18595041322314049</v>
      </c>
      <c r="V28" s="36">
        <f>SUM($U$4:U28)/P28</f>
        <v>-3.0247933884297515E-2</v>
      </c>
      <c r="W28" s="36">
        <f t="shared" si="11"/>
        <v>2.0794034187928039E-3</v>
      </c>
      <c r="X28" s="7"/>
      <c r="Y28" s="7"/>
    </row>
    <row r="29" spans="1:25" x14ac:dyDescent="0.25">
      <c r="A29" s="4">
        <v>42293</v>
      </c>
      <c r="B29">
        <v>6.8100000000000005</v>
      </c>
      <c r="C29">
        <f t="shared" si="0"/>
        <v>1.4903129657228098E-2</v>
      </c>
      <c r="E29">
        <f t="shared" si="1"/>
        <v>2.0025068898450769E-2</v>
      </c>
      <c r="F29">
        <f t="shared" si="2"/>
        <v>4.0100338438770031E-4</v>
      </c>
      <c r="J29">
        <f t="shared" si="3"/>
        <v>0.25946846142266361</v>
      </c>
      <c r="L29" s="25">
        <f t="shared" si="4"/>
        <v>0.25946846142266361</v>
      </c>
      <c r="M29" s="34">
        <f t="shared" si="5"/>
        <v>45</v>
      </c>
      <c r="N29" s="36">
        <f t="shared" si="6"/>
        <v>0.25946846142266361</v>
      </c>
      <c r="O29" s="34">
        <f t="shared" si="7"/>
        <v>45</v>
      </c>
      <c r="P29" s="34">
        <v>26</v>
      </c>
      <c r="Q29" s="35">
        <f t="shared" si="8"/>
        <v>-0.12809917355371903</v>
      </c>
      <c r="R29" s="36">
        <f>SUM($Q$4:Q29)/P29</f>
        <v>-3.4647171010807366E-2</v>
      </c>
      <c r="S29" s="36">
        <f t="shared" si="9"/>
        <v>2.8373716304868537E-3</v>
      </c>
      <c r="T29" s="23"/>
      <c r="U29" s="29">
        <f t="shared" si="10"/>
        <v>-0.12809917355371903</v>
      </c>
      <c r="V29" s="36">
        <f>SUM($U$4:U29)/P29</f>
        <v>-3.4011443102352185E-2</v>
      </c>
      <c r="W29" s="36">
        <f t="shared" si="11"/>
        <v>2.7342031645016399E-3</v>
      </c>
      <c r="X29" s="7"/>
      <c r="Y29" s="7"/>
    </row>
    <row r="30" spans="1:25" x14ac:dyDescent="0.25">
      <c r="A30" s="4">
        <v>42296</v>
      </c>
      <c r="B30">
        <v>6.02</v>
      </c>
      <c r="C30">
        <f t="shared" si="0"/>
        <v>-0.11600587371512494</v>
      </c>
      <c r="E30">
        <f t="shared" si="1"/>
        <v>-0.11088393447390227</v>
      </c>
      <c r="F30">
        <f t="shared" si="2"/>
        <v>1.2295246924412652E-2</v>
      </c>
      <c r="J30">
        <f t="shared" si="3"/>
        <v>-1.4367433151084299</v>
      </c>
      <c r="L30" s="25">
        <f t="shared" si="4"/>
        <v>-1.4367433151084299</v>
      </c>
      <c r="M30" s="34">
        <f t="shared" si="5"/>
        <v>112</v>
      </c>
      <c r="N30" s="36">
        <f t="shared" si="6"/>
        <v>-1.4367433151084299</v>
      </c>
      <c r="O30" s="34">
        <f t="shared" si="7"/>
        <v>112</v>
      </c>
      <c r="P30" s="34">
        <v>27</v>
      </c>
      <c r="Q30" s="35">
        <f t="shared" si="8"/>
        <v>0.42561983471074383</v>
      </c>
      <c r="R30" s="36">
        <f>SUM($Q$4:Q30)/P30</f>
        <v>-1.7600244872972137E-2</v>
      </c>
      <c r="S30" s="36">
        <f t="shared" si="9"/>
        <v>7.6034115717197399E-4</v>
      </c>
      <c r="T30" s="23"/>
      <c r="U30" s="29">
        <f t="shared" si="10"/>
        <v>0.42561983471074383</v>
      </c>
      <c r="V30" s="36">
        <f>SUM($U$4:U30)/P30</f>
        <v>-1.698806244260789E-2</v>
      </c>
      <c r="W30" s="36">
        <f t="shared" si="11"/>
        <v>7.0836774272331894E-4</v>
      </c>
      <c r="X30" s="7"/>
      <c r="Y30" s="7"/>
    </row>
    <row r="31" spans="1:25" x14ac:dyDescent="0.25">
      <c r="A31" s="4">
        <v>42297</v>
      </c>
      <c r="B31">
        <v>6.03</v>
      </c>
      <c r="C31">
        <f t="shared" si="0"/>
        <v>1.6611295681064244E-3</v>
      </c>
      <c r="E31">
        <f t="shared" si="1"/>
        <v>6.7830688093290957E-3</v>
      </c>
      <c r="F31">
        <f t="shared" si="2"/>
        <v>4.6010022472093232E-5</v>
      </c>
      <c r="J31">
        <f t="shared" si="3"/>
        <v>8.788945679067503E-2</v>
      </c>
      <c r="L31" s="25">
        <f t="shared" si="4"/>
        <v>8.788945679067503E-2</v>
      </c>
      <c r="M31" s="34">
        <f t="shared" si="5"/>
        <v>52</v>
      </c>
      <c r="N31" s="36">
        <f t="shared" si="6"/>
        <v>8.788945679067503E-2</v>
      </c>
      <c r="O31" s="34">
        <f t="shared" si="7"/>
        <v>52</v>
      </c>
      <c r="P31" s="34">
        <v>28</v>
      </c>
      <c r="Q31" s="35">
        <f t="shared" si="8"/>
        <v>-7.0247933884297509E-2</v>
      </c>
      <c r="R31" s="36">
        <f>SUM($Q$4:Q31)/P31</f>
        <v>-1.948051948051947E-2</v>
      </c>
      <c r="S31" s="36">
        <f t="shared" si="9"/>
        <v>9.6597617258774174E-4</v>
      </c>
      <c r="T31" s="23"/>
      <c r="U31" s="29">
        <f t="shared" si="10"/>
        <v>-7.0247933884297509E-2</v>
      </c>
      <c r="V31" s="36">
        <f>SUM($U$4:U31)/P31</f>
        <v>-1.8890200708382519E-2</v>
      </c>
      <c r="W31" s="36">
        <f t="shared" si="11"/>
        <v>9.0831919258939201E-4</v>
      </c>
      <c r="X31" s="7"/>
      <c r="Y31" s="7"/>
    </row>
    <row r="32" spans="1:25" x14ac:dyDescent="0.25">
      <c r="A32" s="4">
        <v>42298</v>
      </c>
      <c r="B32">
        <v>5.85</v>
      </c>
      <c r="C32">
        <f t="shared" si="0"/>
        <v>-2.9850746268656816E-2</v>
      </c>
      <c r="E32">
        <f t="shared" si="1"/>
        <v>-2.4728807027434144E-2</v>
      </c>
      <c r="F32">
        <f t="shared" si="2"/>
        <v>6.1151389700007627E-4</v>
      </c>
      <c r="J32">
        <f t="shared" si="3"/>
        <v>-0.32041565223891372</v>
      </c>
      <c r="L32" s="25">
        <f t="shared" si="4"/>
        <v>-0.32041565223891372</v>
      </c>
      <c r="M32" s="34">
        <f t="shared" si="5"/>
        <v>80</v>
      </c>
      <c r="N32" s="36">
        <f t="shared" si="6"/>
        <v>-0.32041565223891372</v>
      </c>
      <c r="O32" s="34">
        <f t="shared" si="7"/>
        <v>80</v>
      </c>
      <c r="P32" s="34">
        <v>29</v>
      </c>
      <c r="Q32" s="35">
        <f t="shared" si="8"/>
        <v>0.16115702479338845</v>
      </c>
      <c r="R32" s="36">
        <f>SUM($Q$4:Q32)/P32</f>
        <v>-1.3251638643488163E-2</v>
      </c>
      <c r="S32" s="36">
        <f t="shared" si="9"/>
        <v>4.6296107958091593E-4</v>
      </c>
      <c r="T32" s="23"/>
      <c r="U32" s="29">
        <f t="shared" si="10"/>
        <v>0.16115702479338845</v>
      </c>
      <c r="V32" s="36">
        <f>SUM($U$4:U32)/P32</f>
        <v>-1.2681675691080072E-2</v>
      </c>
      <c r="W32" s="36">
        <f t="shared" si="11"/>
        <v>4.2399291378892776E-4</v>
      </c>
      <c r="X32" s="7"/>
      <c r="Y32" s="7"/>
    </row>
    <row r="33" spans="1:25" x14ac:dyDescent="0.25">
      <c r="A33" s="4">
        <v>42299</v>
      </c>
      <c r="B33">
        <v>5.86</v>
      </c>
      <c r="C33">
        <f t="shared" si="0"/>
        <v>1.709401709401825E-3</v>
      </c>
      <c r="E33">
        <f t="shared" si="1"/>
        <v>6.8313409506244958E-3</v>
      </c>
      <c r="F33">
        <f t="shared" si="2"/>
        <v>4.6667219183679187E-5</v>
      </c>
      <c r="J33">
        <f t="shared" si="3"/>
        <v>8.8514927708903124E-2</v>
      </c>
      <c r="L33" s="25">
        <f t="shared" si="4"/>
        <v>8.8514927708903124E-2</v>
      </c>
      <c r="M33" s="34">
        <f t="shared" si="5"/>
        <v>51</v>
      </c>
      <c r="N33" s="36">
        <f t="shared" si="6"/>
        <v>8.8514927708903124E-2</v>
      </c>
      <c r="O33" s="34">
        <f t="shared" si="7"/>
        <v>51</v>
      </c>
      <c r="P33" s="34">
        <v>30</v>
      </c>
      <c r="Q33" s="35">
        <f t="shared" si="8"/>
        <v>-7.8512396694214892E-2</v>
      </c>
      <c r="R33" s="36">
        <f>SUM($Q$4:Q33)/P33</f>
        <v>-1.5426997245179054E-2</v>
      </c>
      <c r="S33" s="36">
        <f t="shared" si="9"/>
        <v>6.4906975637116931E-4</v>
      </c>
      <c r="T33" s="23"/>
      <c r="U33" s="29">
        <f t="shared" si="10"/>
        <v>-7.8512396694214892E-2</v>
      </c>
      <c r="V33" s="36">
        <f>SUM($U$4:U33)/P33</f>
        <v>-1.4876033057851233E-2</v>
      </c>
      <c r="W33" s="36">
        <f t="shared" si="11"/>
        <v>6.0353552601349826E-4</v>
      </c>
      <c r="X33" s="7"/>
      <c r="Y33" s="7"/>
    </row>
    <row r="34" spans="1:25" x14ac:dyDescent="0.25">
      <c r="A34" s="4">
        <v>42300</v>
      </c>
      <c r="B34">
        <v>5.79</v>
      </c>
      <c r="C34">
        <f t="shared" si="0"/>
        <v>-1.1945392491467624E-2</v>
      </c>
      <c r="E34">
        <f t="shared" si="1"/>
        <v>-6.8234532502449534E-3</v>
      </c>
      <c r="F34">
        <f t="shared" si="2"/>
        <v>4.6559514258278417E-5</v>
      </c>
      <c r="J34">
        <f t="shared" si="3"/>
        <v>-8.8412725339861525E-2</v>
      </c>
      <c r="L34" s="25">
        <f t="shared" si="4"/>
        <v>-8.8412725339861525E-2</v>
      </c>
      <c r="M34" s="34">
        <f t="shared" si="5"/>
        <v>63</v>
      </c>
      <c r="N34" s="36">
        <f t="shared" si="6"/>
        <v>-8.8412725339861525E-2</v>
      </c>
      <c r="O34" s="34">
        <f t="shared" si="7"/>
        <v>63</v>
      </c>
      <c r="P34" s="34">
        <v>31</v>
      </c>
      <c r="Q34" s="35">
        <f t="shared" si="8"/>
        <v>2.0661157024793431E-2</v>
      </c>
      <c r="R34" s="36">
        <f>SUM($Q$4:Q34)/P34</f>
        <v>-1.4262863236470264E-2</v>
      </c>
      <c r="S34" s="36">
        <f t="shared" si="9"/>
        <v>5.7330066352453686E-4</v>
      </c>
      <c r="T34" s="23"/>
      <c r="U34" s="29">
        <f t="shared" si="10"/>
        <v>2.0661157024793431E-2</v>
      </c>
      <c r="V34" s="36">
        <f>SUM($U$4:U34)/P34</f>
        <v>-1.3729672087443341E-2</v>
      </c>
      <c r="W34" s="36">
        <f t="shared" si="11"/>
        <v>5.3123825131730406E-4</v>
      </c>
      <c r="X34" s="7"/>
      <c r="Y34" s="7"/>
    </row>
    <row r="35" spans="1:25" x14ac:dyDescent="0.25">
      <c r="A35" s="4">
        <v>42303</v>
      </c>
      <c r="B35">
        <v>5.44</v>
      </c>
      <c r="C35">
        <f t="shared" si="0"/>
        <v>-6.0449050086355725E-2</v>
      </c>
      <c r="E35">
        <f t="shared" si="1"/>
        <v>-5.5327110845133053E-2</v>
      </c>
      <c r="F35">
        <f t="shared" si="2"/>
        <v>3.0610891944696395E-3</v>
      </c>
      <c r="J35">
        <f t="shared" si="3"/>
        <v>-0.71688344238648072</v>
      </c>
      <c r="L35" s="25">
        <f t="shared" si="4"/>
        <v>-0.71688344238648072</v>
      </c>
      <c r="M35" s="34">
        <f t="shared" si="5"/>
        <v>94</v>
      </c>
      <c r="N35" s="36">
        <f t="shared" si="6"/>
        <v>-0.71688344238648072</v>
      </c>
      <c r="O35" s="34">
        <f t="shared" si="7"/>
        <v>94</v>
      </c>
      <c r="P35" s="34">
        <v>32</v>
      </c>
      <c r="Q35" s="35">
        <f t="shared" si="8"/>
        <v>0.27685950413223137</v>
      </c>
      <c r="R35" s="36">
        <f>SUM($Q$4:Q35)/P35</f>
        <v>-5.1652892561983386E-3</v>
      </c>
      <c r="S35" s="36">
        <f t="shared" si="9"/>
        <v>7.7615165382394135E-5</v>
      </c>
      <c r="T35" s="23"/>
      <c r="U35" s="29">
        <f t="shared" si="10"/>
        <v>0.27685950413223137</v>
      </c>
      <c r="V35" s="36">
        <f>SUM($U$4:U35)/P35</f>
        <v>-4.6487603305785056E-3</v>
      </c>
      <c r="W35" s="36">
        <f t="shared" si="11"/>
        <v>6.2868283959739276E-5</v>
      </c>
      <c r="X35" s="7"/>
      <c r="Y35" s="7"/>
    </row>
    <row r="36" spans="1:25" x14ac:dyDescent="0.25">
      <c r="A36" s="4">
        <v>42304</v>
      </c>
      <c r="B36">
        <v>5.24</v>
      </c>
      <c r="C36">
        <f t="shared" si="0"/>
        <v>-3.676470588235297E-2</v>
      </c>
      <c r="E36">
        <f t="shared" si="1"/>
        <v>-3.1642766641130297E-2</v>
      </c>
      <c r="F36">
        <f t="shared" si="2"/>
        <v>1.0012646807050283E-3</v>
      </c>
      <c r="J36">
        <f t="shared" si="3"/>
        <v>-0.41000108499829679</v>
      </c>
      <c r="L36" s="25">
        <f t="shared" si="4"/>
        <v>-0.41000108499829679</v>
      </c>
      <c r="M36" s="34">
        <f t="shared" si="5"/>
        <v>84</v>
      </c>
      <c r="N36" s="36">
        <f t="shared" si="6"/>
        <v>-0.41000108499829679</v>
      </c>
      <c r="O36" s="34">
        <f t="shared" si="7"/>
        <v>84</v>
      </c>
      <c r="P36" s="34">
        <v>33</v>
      </c>
      <c r="Q36" s="35">
        <f t="shared" si="8"/>
        <v>0.19421487603305787</v>
      </c>
      <c r="R36" s="36">
        <f>SUM($Q$4:Q36)/P36</f>
        <v>8.7653393438518292E-4</v>
      </c>
      <c r="S36" s="36">
        <f t="shared" si="9"/>
        <v>2.3049352143863044E-6</v>
      </c>
      <c r="T36" s="23"/>
      <c r="U36" s="29">
        <f t="shared" si="10"/>
        <v>0.19421487603305787</v>
      </c>
      <c r="V36" s="36">
        <f>SUM($U$4:U36)/P36</f>
        <v>1.3774104683195664E-3</v>
      </c>
      <c r="W36" s="36">
        <f t="shared" si="11"/>
        <v>5.6917787947089821E-6</v>
      </c>
      <c r="X36" s="7"/>
      <c r="Y36" s="7"/>
    </row>
    <row r="37" spans="1:25" x14ac:dyDescent="0.25">
      <c r="A37" s="4">
        <v>42305</v>
      </c>
      <c r="B37">
        <v>5.12</v>
      </c>
      <c r="C37">
        <f t="shared" si="0"/>
        <v>-2.2900763358778647E-2</v>
      </c>
      <c r="E37">
        <f t="shared" si="1"/>
        <v>-1.7778824117555977E-2</v>
      </c>
      <c r="F37">
        <f t="shared" si="2"/>
        <v>3.1608658700299009E-4</v>
      </c>
      <c r="J37">
        <f t="shared" si="3"/>
        <v>-0.23036345907620226</v>
      </c>
      <c r="L37" s="25">
        <f t="shared" si="4"/>
        <v>-0.23036345907620226</v>
      </c>
      <c r="M37" s="34">
        <f t="shared" si="5"/>
        <v>72</v>
      </c>
      <c r="N37" s="36">
        <f t="shared" si="6"/>
        <v>-0.23036345907620226</v>
      </c>
      <c r="O37" s="34">
        <f t="shared" si="7"/>
        <v>72</v>
      </c>
      <c r="P37" s="34">
        <v>34</v>
      </c>
      <c r="Q37" s="35">
        <f t="shared" si="8"/>
        <v>9.5041322314049603E-2</v>
      </c>
      <c r="R37" s="36">
        <f>SUM($Q$4:Q37)/P37</f>
        <v>3.6460865337870777E-3</v>
      </c>
      <c r="S37" s="36">
        <f t="shared" si="9"/>
        <v>4.1090381673032536E-5</v>
      </c>
      <c r="T37" s="23"/>
      <c r="U37" s="29">
        <f t="shared" si="10"/>
        <v>9.5041322314049603E-2</v>
      </c>
      <c r="V37" s="36">
        <f>SUM($U$4:U37)/P37</f>
        <v>4.1322314049586847E-3</v>
      </c>
      <c r="W37" s="36">
        <f t="shared" si="11"/>
        <v>5.2778312460028373E-5</v>
      </c>
      <c r="X37" s="7"/>
      <c r="Y37" s="7"/>
    </row>
    <row r="38" spans="1:25" x14ac:dyDescent="0.25">
      <c r="A38" s="4">
        <v>42306</v>
      </c>
      <c r="B38">
        <v>5.16</v>
      </c>
      <c r="C38">
        <f t="shared" si="0"/>
        <v>7.8125000000000069E-3</v>
      </c>
      <c r="E38">
        <f t="shared" si="1"/>
        <v>1.2934439241222678E-2</v>
      </c>
      <c r="F38">
        <f t="shared" si="2"/>
        <v>1.6729971848488109E-4</v>
      </c>
      <c r="J38">
        <f t="shared" si="3"/>
        <v>0.16759388276285103</v>
      </c>
      <c r="L38" s="25">
        <f t="shared" si="4"/>
        <v>0.16759388276285103</v>
      </c>
      <c r="M38" s="34">
        <f t="shared" si="5"/>
        <v>47</v>
      </c>
      <c r="N38" s="36">
        <f t="shared" si="6"/>
        <v>0.16759388276285103</v>
      </c>
      <c r="O38" s="34">
        <f t="shared" si="7"/>
        <v>47</v>
      </c>
      <c r="P38" s="34">
        <v>35</v>
      </c>
      <c r="Q38" s="35">
        <f t="shared" si="8"/>
        <v>-0.11157024793388431</v>
      </c>
      <c r="R38" s="36">
        <f>SUM($Q$4:Q38)/P38</f>
        <v>3.5419126328218074E-4</v>
      </c>
      <c r="S38" s="36">
        <f t="shared" si="9"/>
        <v>3.9916370768090425E-7</v>
      </c>
      <c r="T38" s="23"/>
      <c r="U38" s="29">
        <f t="shared" si="10"/>
        <v>-0.11157024793388431</v>
      </c>
      <c r="V38" s="36">
        <f>SUM($U$4:U38)/P38</f>
        <v>8.2644628099174235E-4</v>
      </c>
      <c r="W38" s="36">
        <f t="shared" si="11"/>
        <v>2.173224630707079E-6</v>
      </c>
      <c r="X38" s="7"/>
      <c r="Y38" s="7"/>
    </row>
    <row r="39" spans="1:25" x14ac:dyDescent="0.25">
      <c r="A39" s="4">
        <v>42307</v>
      </c>
      <c r="B39">
        <v>5.51</v>
      </c>
      <c r="C39">
        <f t="shared" si="0"/>
        <v>6.7829457364341011E-2</v>
      </c>
      <c r="E39">
        <f t="shared" si="1"/>
        <v>7.2951396605563684E-2</v>
      </c>
      <c r="F39">
        <f t="shared" si="2"/>
        <v>5.3219062667022483E-3</v>
      </c>
      <c r="J39">
        <f t="shared" si="3"/>
        <v>0.94524451985004332</v>
      </c>
      <c r="L39" s="25">
        <f t="shared" si="4"/>
        <v>0.94524451985004332</v>
      </c>
      <c r="M39" s="34">
        <f t="shared" si="5"/>
        <v>17</v>
      </c>
      <c r="N39" s="36">
        <f t="shared" si="6"/>
        <v>0.94524451985004332</v>
      </c>
      <c r="O39" s="34">
        <f t="shared" si="7"/>
        <v>17</v>
      </c>
      <c r="P39" s="34">
        <v>36</v>
      </c>
      <c r="Q39" s="35">
        <f t="shared" si="8"/>
        <v>-0.35950413223140498</v>
      </c>
      <c r="R39" s="36">
        <f>SUM($Q$4:Q39)/P39</f>
        <v>-9.6418732782369079E-3</v>
      </c>
      <c r="S39" s="36">
        <f t="shared" si="9"/>
        <v>3.0425144829898562E-4</v>
      </c>
      <c r="T39" s="23"/>
      <c r="U39" s="29">
        <f t="shared" si="10"/>
        <v>-0.35950413223140498</v>
      </c>
      <c r="V39" s="36">
        <f>SUM($U$4:U39)/P39</f>
        <v>-9.1827364554637227E-3</v>
      </c>
      <c r="W39" s="36">
        <f t="shared" si="11"/>
        <v>2.7596503247073533E-4</v>
      </c>
      <c r="X39" s="7"/>
      <c r="Y39" s="7"/>
    </row>
    <row r="40" spans="1:25" x14ac:dyDescent="0.25">
      <c r="A40" s="4">
        <v>42310</v>
      </c>
      <c r="B40">
        <v>5.84</v>
      </c>
      <c r="C40">
        <f t="shared" si="0"/>
        <v>5.9891107078039942E-2</v>
      </c>
      <c r="E40">
        <f t="shared" si="1"/>
        <v>6.5013046319262607E-2</v>
      </c>
      <c r="F40">
        <f t="shared" si="2"/>
        <v>4.2266961917105852E-3</v>
      </c>
      <c r="J40">
        <f t="shared" si="3"/>
        <v>0.84238587075046134</v>
      </c>
      <c r="L40" s="25">
        <f t="shared" si="4"/>
        <v>0.84238587075046134</v>
      </c>
      <c r="M40" s="34">
        <f t="shared" si="5"/>
        <v>21</v>
      </c>
      <c r="N40" s="36">
        <f t="shared" si="6"/>
        <v>0.84238587075046134</v>
      </c>
      <c r="O40" s="34">
        <f t="shared" si="7"/>
        <v>21</v>
      </c>
      <c r="P40" s="34">
        <v>37</v>
      </c>
      <c r="Q40" s="35">
        <f t="shared" si="8"/>
        <v>-0.32644628099173556</v>
      </c>
      <c r="R40" s="36">
        <f>SUM($Q$4:Q40)/P40</f>
        <v>-1.8204154567790926E-2</v>
      </c>
      <c r="S40" s="36">
        <f t="shared" si="9"/>
        <v>1.1146796373215327E-3</v>
      </c>
      <c r="T40" s="23"/>
      <c r="U40" s="29">
        <f t="shared" si="10"/>
        <v>-0.32644628099173556</v>
      </c>
      <c r="V40" s="36">
        <f>SUM($U$4:U40)/P40</f>
        <v>-1.7757426848335933E-2</v>
      </c>
      <c r="W40" s="36">
        <f t="shared" si="11"/>
        <v>1.0606427005580062E-3</v>
      </c>
      <c r="X40" s="7"/>
      <c r="Y40" s="7"/>
    </row>
    <row r="41" spans="1:25" x14ac:dyDescent="0.25">
      <c r="A41" s="4">
        <v>42311</v>
      </c>
      <c r="B41">
        <v>6.3</v>
      </c>
      <c r="C41">
        <f t="shared" si="0"/>
        <v>7.8767123287671229E-2</v>
      </c>
      <c r="E41">
        <f t="shared" si="1"/>
        <v>8.3889062528893901E-2</v>
      </c>
      <c r="F41">
        <f t="shared" si="2"/>
        <v>7.0373748119766707E-3</v>
      </c>
      <c r="J41">
        <f t="shared" si="3"/>
        <v>1.0869658474056827</v>
      </c>
      <c r="L41" s="25">
        <f t="shared" si="4"/>
        <v>1.0869658474056827</v>
      </c>
      <c r="M41" s="34">
        <f t="shared" si="5"/>
        <v>15</v>
      </c>
      <c r="N41" s="36">
        <f t="shared" si="6"/>
        <v>1.0869658474056827</v>
      </c>
      <c r="O41" s="34">
        <f t="shared" si="7"/>
        <v>15</v>
      </c>
      <c r="P41" s="34">
        <v>38</v>
      </c>
      <c r="Q41" s="35">
        <f t="shared" si="8"/>
        <v>-0.37603305785123964</v>
      </c>
      <c r="R41" s="36">
        <f>SUM($Q$4:Q41)/P41</f>
        <v>-2.7620704654197473E-2</v>
      </c>
      <c r="S41" s="36">
        <f t="shared" si="9"/>
        <v>2.635484215689766E-3</v>
      </c>
      <c r="T41" s="23"/>
      <c r="U41" s="29">
        <f t="shared" si="10"/>
        <v>-0.37603305785123964</v>
      </c>
      <c r="V41" s="36">
        <f>SUM($U$4:U41)/P41</f>
        <v>-2.7185732927359717E-2</v>
      </c>
      <c r="W41" s="36">
        <f t="shared" si="11"/>
        <v>2.5531304402103415E-3</v>
      </c>
      <c r="X41" s="7"/>
      <c r="Y41" s="7"/>
    </row>
    <row r="42" spans="1:25" x14ac:dyDescent="0.25">
      <c r="A42" s="4">
        <v>42312</v>
      </c>
      <c r="B42">
        <v>6.18</v>
      </c>
      <c r="C42">
        <f t="shared" si="0"/>
        <v>-1.9047619047619067E-2</v>
      </c>
      <c r="E42">
        <f t="shared" si="1"/>
        <v>-1.3925679806396396E-2</v>
      </c>
      <c r="F42">
        <f t="shared" si="2"/>
        <v>1.9392455807027635E-4</v>
      </c>
      <c r="J42">
        <f t="shared" si="3"/>
        <v>-0.1804375671291632</v>
      </c>
      <c r="L42" s="25">
        <f t="shared" si="4"/>
        <v>-0.1804375671291632</v>
      </c>
      <c r="M42" s="34">
        <f t="shared" si="5"/>
        <v>70</v>
      </c>
      <c r="N42" s="36">
        <f t="shared" si="6"/>
        <v>-0.1804375671291632</v>
      </c>
      <c r="O42" s="34">
        <f t="shared" si="7"/>
        <v>70</v>
      </c>
      <c r="P42" s="34">
        <v>39</v>
      </c>
      <c r="Q42" s="35">
        <f t="shared" si="8"/>
        <v>7.8512396694214837E-2</v>
      </c>
      <c r="R42" s="36">
        <f>SUM($Q$4:Q42)/P42</f>
        <v>-2.4899343081161259E-2</v>
      </c>
      <c r="S42" s="36">
        <f t="shared" si="9"/>
        <v>2.1981012862783227E-3</v>
      </c>
      <c r="T42" s="23"/>
      <c r="U42" s="29">
        <f t="shared" si="10"/>
        <v>7.8512396694214837E-2</v>
      </c>
      <c r="V42" s="36">
        <f>SUM($U$4:U42)/P42</f>
        <v>-2.4475524475524472E-2</v>
      </c>
      <c r="W42" s="36">
        <f t="shared" si="11"/>
        <v>2.1239091487025366E-3</v>
      </c>
      <c r="X42" s="7"/>
      <c r="Y42" s="7"/>
    </row>
    <row r="43" spans="1:25" x14ac:dyDescent="0.25">
      <c r="A43" s="4">
        <v>42313</v>
      </c>
      <c r="B43">
        <v>6.16</v>
      </c>
      <c r="C43">
        <f t="shared" si="0"/>
        <v>-3.2362459546924878E-3</v>
      </c>
      <c r="E43">
        <f t="shared" si="1"/>
        <v>1.8856932865301832E-3</v>
      </c>
      <c r="F43">
        <f t="shared" si="2"/>
        <v>3.5558391708650035E-6</v>
      </c>
      <c r="J43">
        <f t="shared" si="3"/>
        <v>2.4433271029039274E-2</v>
      </c>
      <c r="L43" s="25">
        <f t="shared" si="4"/>
        <v>2.4433271029039274E-2</v>
      </c>
      <c r="M43" s="34">
        <f t="shared" si="5"/>
        <v>59</v>
      </c>
      <c r="N43" s="36">
        <f t="shared" si="6"/>
        <v>2.4433271029039274E-2</v>
      </c>
      <c r="O43" s="34">
        <f t="shared" si="7"/>
        <v>59</v>
      </c>
      <c r="P43" s="34">
        <v>40</v>
      </c>
      <c r="Q43" s="35">
        <f t="shared" si="8"/>
        <v>-1.2396694214876047E-2</v>
      </c>
      <c r="R43" s="36">
        <f>SUM($Q$4:Q43)/P43</f>
        <v>-2.4586776859504129E-2</v>
      </c>
      <c r="S43" s="36">
        <f t="shared" si="9"/>
        <v>2.1982167139601733E-3</v>
      </c>
      <c r="T43" s="23"/>
      <c r="U43" s="29">
        <f t="shared" si="10"/>
        <v>-1.2396694214876047E-2</v>
      </c>
      <c r="V43" s="36">
        <f>SUM($U$4:U43)/P43</f>
        <v>-2.4173553719008263E-2</v>
      </c>
      <c r="W43" s="36">
        <f t="shared" si="11"/>
        <v>2.1249479978391935E-3</v>
      </c>
      <c r="X43" s="7"/>
      <c r="Y43" s="7"/>
    </row>
    <row r="44" spans="1:25" x14ac:dyDescent="0.25">
      <c r="A44" s="4">
        <v>42314</v>
      </c>
      <c r="B44">
        <v>6.32</v>
      </c>
      <c r="C44">
        <f t="shared" si="0"/>
        <v>2.5974025974025997E-2</v>
      </c>
      <c r="E44">
        <f t="shared" si="1"/>
        <v>3.1095965215248669E-2</v>
      </c>
      <c r="F44">
        <f t="shared" si="2"/>
        <v>9.6695905266795527E-4</v>
      </c>
      <c r="J44">
        <f t="shared" si="3"/>
        <v>0.40291607942869295</v>
      </c>
      <c r="L44" s="25">
        <f t="shared" si="4"/>
        <v>0.40291607942869295</v>
      </c>
      <c r="M44" s="34">
        <f t="shared" si="5"/>
        <v>36</v>
      </c>
      <c r="N44" s="36">
        <f t="shared" si="6"/>
        <v>0.40291607942869295</v>
      </c>
      <c r="O44" s="34">
        <f t="shared" si="7"/>
        <v>36</v>
      </c>
      <c r="P44" s="34">
        <v>41</v>
      </c>
      <c r="Q44" s="35">
        <f t="shared" si="8"/>
        <v>-0.2024793388429752</v>
      </c>
      <c r="R44" s="36">
        <f>SUM($Q$4:Q44)/P44</f>
        <v>-2.8925619834710738E-2</v>
      </c>
      <c r="S44" s="36">
        <f t="shared" si="9"/>
        <v>3.1185773450646053E-3</v>
      </c>
      <c r="T44" s="23"/>
      <c r="U44" s="29">
        <f t="shared" si="10"/>
        <v>-0.2024793388429752</v>
      </c>
      <c r="V44" s="36">
        <f>SUM($U$4:U44)/P44</f>
        <v>-2.8522475307397696E-2</v>
      </c>
      <c r="W44" s="36">
        <f t="shared" si="11"/>
        <v>3.0322541367368691E-3</v>
      </c>
      <c r="X44" s="7"/>
      <c r="Y44" s="7"/>
    </row>
    <row r="45" spans="1:25" x14ac:dyDescent="0.25">
      <c r="A45" s="4">
        <v>42317</v>
      </c>
      <c r="B45">
        <v>6.42</v>
      </c>
      <c r="C45">
        <f t="shared" si="0"/>
        <v>1.5822784810126524E-2</v>
      </c>
      <c r="E45">
        <f t="shared" si="1"/>
        <v>2.0944724051349194E-2</v>
      </c>
      <c r="F45">
        <f t="shared" si="2"/>
        <v>4.386814655871654E-4</v>
      </c>
      <c r="J45">
        <f t="shared" si="3"/>
        <v>0.27138460057664371</v>
      </c>
      <c r="L45" s="25">
        <f t="shared" si="4"/>
        <v>0.27138460057664371</v>
      </c>
      <c r="M45" s="34">
        <f t="shared" si="5"/>
        <v>44</v>
      </c>
      <c r="N45" s="36">
        <f t="shared" si="6"/>
        <v>0.27138460057664371</v>
      </c>
      <c r="O45" s="34">
        <f t="shared" si="7"/>
        <v>44</v>
      </c>
      <c r="P45" s="34">
        <v>42</v>
      </c>
      <c r="Q45" s="35">
        <f t="shared" si="8"/>
        <v>-0.13636363636363635</v>
      </c>
      <c r="R45" s="36">
        <f>SUM($Q$4:Q45)/P45</f>
        <v>-3.1483667847304199E-2</v>
      </c>
      <c r="S45" s="36">
        <f t="shared" si="9"/>
        <v>3.7846633024558006E-3</v>
      </c>
      <c r="T45" s="23"/>
      <c r="U45" s="29">
        <f t="shared" si="10"/>
        <v>-0.13636363636363635</v>
      </c>
      <c r="V45" s="36">
        <f>SUM($U$4:U45)/P45</f>
        <v>-3.1090121999212898E-2</v>
      </c>
      <c r="W45" s="36">
        <f t="shared" si="11"/>
        <v>3.6906380735354143E-3</v>
      </c>
      <c r="X45" s="7"/>
      <c r="Y45" s="7"/>
    </row>
    <row r="46" spans="1:25" x14ac:dyDescent="0.25">
      <c r="A46" s="4">
        <v>42318</v>
      </c>
      <c r="B46">
        <v>6.33</v>
      </c>
      <c r="C46">
        <f t="shared" si="0"/>
        <v>-1.4018691588785024E-2</v>
      </c>
      <c r="E46">
        <f t="shared" si="1"/>
        <v>-8.896752347562353E-3</v>
      </c>
      <c r="F46">
        <f t="shared" si="2"/>
        <v>7.9152202333856243E-5</v>
      </c>
      <c r="J46">
        <f t="shared" si="3"/>
        <v>-0.11527683899549852</v>
      </c>
      <c r="L46" s="25">
        <f t="shared" si="4"/>
        <v>-0.11527683899549852</v>
      </c>
      <c r="M46" s="34">
        <f t="shared" si="5"/>
        <v>65</v>
      </c>
      <c r="N46" s="36">
        <f t="shared" si="6"/>
        <v>-0.11527683899549852</v>
      </c>
      <c r="O46" s="34">
        <f t="shared" si="7"/>
        <v>65</v>
      </c>
      <c r="P46" s="34">
        <v>43</v>
      </c>
      <c r="Q46" s="35">
        <f t="shared" si="8"/>
        <v>3.7190082644628086E-2</v>
      </c>
      <c r="R46" s="36">
        <f>SUM($Q$4:Q46)/P46</f>
        <v>-2.9886603882375542E-2</v>
      </c>
      <c r="S46" s="36">
        <f t="shared" si="9"/>
        <v>3.4916355399770061E-3</v>
      </c>
      <c r="T46" s="23"/>
      <c r="U46" s="29">
        <f t="shared" si="10"/>
        <v>3.7190082644628086E-2</v>
      </c>
      <c r="V46" s="36">
        <f>SUM($U$4:U46)/P46</f>
        <v>-2.9502210263309622E-2</v>
      </c>
      <c r="W46" s="36">
        <f t="shared" si="11"/>
        <v>3.4023961498257146E-3</v>
      </c>
      <c r="X46" s="7"/>
      <c r="Y46" s="7"/>
    </row>
    <row r="47" spans="1:25" x14ac:dyDescent="0.25">
      <c r="A47" s="4">
        <v>42319</v>
      </c>
      <c r="B47">
        <v>5.51</v>
      </c>
      <c r="C47">
        <f t="shared" si="0"/>
        <v>-0.12954186413902058</v>
      </c>
      <c r="E47">
        <f t="shared" si="1"/>
        <v>-0.12441992489779791</v>
      </c>
      <c r="F47">
        <f t="shared" si="2"/>
        <v>1.5480317711573672E-2</v>
      </c>
      <c r="J47">
        <f t="shared" si="3"/>
        <v>-1.6121316060017423</v>
      </c>
      <c r="L47" s="25">
        <f t="shared" si="4"/>
        <v>-1.6121316060017423</v>
      </c>
      <c r="M47" s="34">
        <f t="shared" si="5"/>
        <v>118</v>
      </c>
      <c r="N47" s="36">
        <f t="shared" si="6"/>
        <v>-1.6121316060017423</v>
      </c>
      <c r="O47" s="34">
        <f t="shared" si="7"/>
        <v>118</v>
      </c>
      <c r="P47" s="34">
        <v>44</v>
      </c>
      <c r="Q47" s="35">
        <f t="shared" si="8"/>
        <v>0.47520661157024791</v>
      </c>
      <c r="R47" s="36">
        <f>SUM($Q$4:Q47)/P47</f>
        <v>-1.8407212622088647E-2</v>
      </c>
      <c r="S47" s="36">
        <f t="shared" si="9"/>
        <v>1.3553019060591185E-3</v>
      </c>
      <c r="T47" s="23"/>
      <c r="U47" s="29">
        <f t="shared" si="10"/>
        <v>0.47520661157024791</v>
      </c>
      <c r="V47" s="36">
        <f>SUM($U$4:U47)/P47</f>
        <v>-1.8031555221637859E-2</v>
      </c>
      <c r="W47" s="36">
        <f t="shared" si="11"/>
        <v>1.3005479348439021E-3</v>
      </c>
      <c r="X47" s="7"/>
      <c r="Y47" s="7"/>
    </row>
    <row r="48" spans="1:25" x14ac:dyDescent="0.25">
      <c r="A48" s="4">
        <v>42320</v>
      </c>
      <c r="B48">
        <v>5.38</v>
      </c>
      <c r="C48">
        <f t="shared" si="0"/>
        <v>-2.3593466424682377E-2</v>
      </c>
      <c r="E48">
        <f t="shared" si="1"/>
        <v>-1.8471527183459707E-2</v>
      </c>
      <c r="F48">
        <f t="shared" si="2"/>
        <v>3.4119731648929089E-4</v>
      </c>
      <c r="J48">
        <f t="shared" si="3"/>
        <v>-0.23933893874342618</v>
      </c>
      <c r="L48" s="25">
        <f t="shared" si="4"/>
        <v>-0.23933893874342618</v>
      </c>
      <c r="M48" s="34">
        <f t="shared" si="5"/>
        <v>73</v>
      </c>
      <c r="N48" s="36">
        <f t="shared" si="6"/>
        <v>-0.23933893874342618</v>
      </c>
      <c r="O48" s="34">
        <f t="shared" si="7"/>
        <v>73</v>
      </c>
      <c r="P48" s="34">
        <v>45</v>
      </c>
      <c r="Q48" s="35">
        <f t="shared" si="8"/>
        <v>0.10330578512396693</v>
      </c>
      <c r="R48" s="36">
        <f>SUM($Q$4:Q48)/P48</f>
        <v>-1.5702479338842966E-2</v>
      </c>
      <c r="S48" s="36">
        <f t="shared" si="9"/>
        <v>1.0086866893095966E-3</v>
      </c>
      <c r="T48" s="23"/>
      <c r="U48" s="29">
        <f t="shared" si="10"/>
        <v>0.10330578512396693</v>
      </c>
      <c r="V48" s="36">
        <f>SUM($U$4:U48)/P48</f>
        <v>-1.533516988062442E-2</v>
      </c>
      <c r="W48" s="36">
        <f t="shared" si="11"/>
        <v>9.6204859882204248E-4</v>
      </c>
      <c r="X48" s="7"/>
      <c r="Y48" s="7"/>
    </row>
    <row r="49" spans="1:25" x14ac:dyDescent="0.25">
      <c r="A49" s="4">
        <v>42321</v>
      </c>
      <c r="B49">
        <v>5.42</v>
      </c>
      <c r="C49">
        <f t="shared" si="0"/>
        <v>7.4349442379182222E-3</v>
      </c>
      <c r="E49">
        <f t="shared" si="1"/>
        <v>1.2556883479140893E-2</v>
      </c>
      <c r="F49">
        <f t="shared" si="2"/>
        <v>1.576753227087215E-4</v>
      </c>
      <c r="J49">
        <f t="shared" si="3"/>
        <v>0.16270182405456859</v>
      </c>
      <c r="L49" s="25">
        <f t="shared" si="4"/>
        <v>0.16270182405456859</v>
      </c>
      <c r="M49" s="34">
        <f t="shared" si="5"/>
        <v>48</v>
      </c>
      <c r="N49" s="36">
        <f t="shared" si="6"/>
        <v>0.16270182405456859</v>
      </c>
      <c r="O49" s="34">
        <f t="shared" si="7"/>
        <v>48</v>
      </c>
      <c r="P49" s="34">
        <v>46</v>
      </c>
      <c r="Q49" s="35">
        <f t="shared" si="8"/>
        <v>-0.10330578512396693</v>
      </c>
      <c r="R49" s="36">
        <f>SUM($Q$4:Q49)/P49</f>
        <v>-1.7606899029823923E-2</v>
      </c>
      <c r="S49" s="36">
        <f t="shared" si="9"/>
        <v>1.2963757362304609E-3</v>
      </c>
      <c r="T49" s="23"/>
      <c r="U49" s="29">
        <f t="shared" si="10"/>
        <v>-0.10330578512396693</v>
      </c>
      <c r="V49" s="36">
        <f>SUM($U$4:U49)/P49</f>
        <v>-1.7247574559827516E-2</v>
      </c>
      <c r="W49" s="36">
        <f t="shared" si="11"/>
        <v>1.2440023724593844E-3</v>
      </c>
      <c r="X49" s="7"/>
      <c r="Y49" s="7"/>
    </row>
    <row r="50" spans="1:25" x14ac:dyDescent="0.25">
      <c r="A50" s="4">
        <v>42324</v>
      </c>
      <c r="B50">
        <v>5.8</v>
      </c>
      <c r="C50">
        <f t="shared" si="0"/>
        <v>7.011070110701105E-2</v>
      </c>
      <c r="E50">
        <f t="shared" si="1"/>
        <v>7.5232640348233723E-2</v>
      </c>
      <c r="F50">
        <f t="shared" si="2"/>
        <v>5.6599501737666846E-3</v>
      </c>
      <c r="J50">
        <f t="shared" si="3"/>
        <v>0.97480301011253967</v>
      </c>
      <c r="L50" s="25">
        <f t="shared" si="4"/>
        <v>0.97480301011253967</v>
      </c>
      <c r="M50" s="34">
        <f t="shared" si="5"/>
        <v>16</v>
      </c>
      <c r="N50" s="36">
        <f t="shared" si="6"/>
        <v>0.97480301011253967</v>
      </c>
      <c r="O50" s="34">
        <f t="shared" si="7"/>
        <v>16</v>
      </c>
      <c r="P50" s="34">
        <v>47</v>
      </c>
      <c r="Q50" s="35">
        <f t="shared" si="8"/>
        <v>-0.36776859504132231</v>
      </c>
      <c r="R50" s="36">
        <f>SUM($Q$4:Q50)/P50</f>
        <v>-2.5057147881132398E-2</v>
      </c>
      <c r="S50" s="36">
        <f t="shared" si="9"/>
        <v>2.6826773651850979E-3</v>
      </c>
      <c r="T50" s="23"/>
      <c r="U50" s="29">
        <f t="shared" si="10"/>
        <v>-0.36776859504132231</v>
      </c>
      <c r="V50" s="36">
        <f>SUM($U$4:U50)/P50</f>
        <v>-2.4705468612625278E-2</v>
      </c>
      <c r="W50" s="36">
        <f t="shared" si="11"/>
        <v>2.6079025845784001E-3</v>
      </c>
      <c r="X50" s="7"/>
      <c r="Y50" s="7"/>
    </row>
    <row r="51" spans="1:25" x14ac:dyDescent="0.25">
      <c r="A51" s="4">
        <v>42325</v>
      </c>
      <c r="B51">
        <v>5.98</v>
      </c>
      <c r="C51">
        <f t="shared" si="0"/>
        <v>3.1034482758620793E-2</v>
      </c>
      <c r="E51">
        <f t="shared" si="1"/>
        <v>3.6156421999843466E-2</v>
      </c>
      <c r="F51">
        <f t="shared" si="2"/>
        <v>1.3072868518307645E-3</v>
      </c>
      <c r="J51">
        <f t="shared" si="3"/>
        <v>0.46848533877322751</v>
      </c>
      <c r="L51" s="25">
        <f t="shared" si="4"/>
        <v>0.46848533877322751</v>
      </c>
      <c r="M51" s="34">
        <f t="shared" si="5"/>
        <v>34</v>
      </c>
      <c r="N51" s="36">
        <f t="shared" si="6"/>
        <v>0.46848533877322751</v>
      </c>
      <c r="O51" s="34">
        <f t="shared" si="7"/>
        <v>34</v>
      </c>
      <c r="P51" s="34">
        <v>48</v>
      </c>
      <c r="Q51" s="35">
        <f t="shared" si="8"/>
        <v>-0.21900826446280991</v>
      </c>
      <c r="R51" s="36">
        <f>SUM($Q$4:Q51)/P51</f>
        <v>-2.9097796143250681E-2</v>
      </c>
      <c r="S51" s="36">
        <f t="shared" si="9"/>
        <v>3.6946112308109415E-3</v>
      </c>
      <c r="T51" s="23"/>
      <c r="U51" s="29">
        <f t="shared" si="10"/>
        <v>-0.21900826446280991</v>
      </c>
      <c r="V51" s="36">
        <f>SUM($U$4:U51)/P51</f>
        <v>-2.8753443526170791E-2</v>
      </c>
      <c r="W51" s="36">
        <f t="shared" si="11"/>
        <v>3.6076822455826602E-3</v>
      </c>
      <c r="X51" s="7"/>
      <c r="Y51" s="7"/>
    </row>
    <row r="52" spans="1:25" x14ac:dyDescent="0.25">
      <c r="A52" s="4">
        <v>42326</v>
      </c>
      <c r="B52">
        <v>5.86</v>
      </c>
      <c r="C52">
        <f t="shared" si="0"/>
        <v>-2.0066889632107041E-2</v>
      </c>
      <c r="E52">
        <f t="shared" si="1"/>
        <v>-1.494495039088437E-2</v>
      </c>
      <c r="F52">
        <f t="shared" si="2"/>
        <v>2.2335154218599488E-4</v>
      </c>
      <c r="J52">
        <f t="shared" si="3"/>
        <v>-0.19364444155599397</v>
      </c>
      <c r="L52" s="25">
        <f t="shared" si="4"/>
        <v>-0.19364444155599397</v>
      </c>
      <c r="M52" s="34">
        <f t="shared" si="5"/>
        <v>71</v>
      </c>
      <c r="N52" s="36">
        <f t="shared" si="6"/>
        <v>-0.19364444155599397</v>
      </c>
      <c r="O52" s="34">
        <f t="shared" si="7"/>
        <v>71</v>
      </c>
      <c r="P52" s="34">
        <v>49</v>
      </c>
      <c r="Q52" s="35">
        <f t="shared" si="8"/>
        <v>8.6776859504132275E-2</v>
      </c>
      <c r="R52" s="36">
        <f>SUM($Q$4:Q52)/P52</f>
        <v>-2.6733007252487763E-2</v>
      </c>
      <c r="S52" s="36">
        <f t="shared" si="9"/>
        <v>3.1834572873924182E-3</v>
      </c>
      <c r="T52" s="23"/>
      <c r="U52" s="29">
        <f t="shared" si="10"/>
        <v>8.6776859504132275E-2</v>
      </c>
      <c r="V52" s="36">
        <f>SUM($U$4:U52)/P52</f>
        <v>-2.6395682239838077E-2</v>
      </c>
      <c r="W52" s="36">
        <f t="shared" si="11"/>
        <v>3.1036245458562414E-3</v>
      </c>
      <c r="X52" s="7"/>
      <c r="Y52" s="7"/>
    </row>
    <row r="53" spans="1:25" x14ac:dyDescent="0.25">
      <c r="A53" s="4">
        <v>42327</v>
      </c>
      <c r="B53">
        <v>5.5</v>
      </c>
      <c r="C53">
        <f t="shared" si="0"/>
        <v>-6.1433447098976163E-2</v>
      </c>
      <c r="E53">
        <f t="shared" si="1"/>
        <v>-5.631150785775349E-2</v>
      </c>
      <c r="F53">
        <f t="shared" si="2"/>
        <v>3.170985917213833E-3</v>
      </c>
      <c r="J53">
        <f t="shared" si="3"/>
        <v>-0.72963845359712642</v>
      </c>
      <c r="L53" s="25">
        <f t="shared" si="4"/>
        <v>-0.72963845359712642</v>
      </c>
      <c r="M53" s="34">
        <f t="shared" si="5"/>
        <v>95</v>
      </c>
      <c r="N53" s="36">
        <f t="shared" si="6"/>
        <v>-0.72963845359712642</v>
      </c>
      <c r="O53" s="34">
        <f t="shared" si="7"/>
        <v>95</v>
      </c>
      <c r="P53" s="34">
        <v>50</v>
      </c>
      <c r="Q53" s="35">
        <f t="shared" si="8"/>
        <v>0.28512396694214881</v>
      </c>
      <c r="R53" s="36">
        <f>SUM($Q$4:Q53)/P53</f>
        <v>-2.0495867768595032E-2</v>
      </c>
      <c r="S53" s="36">
        <f t="shared" si="9"/>
        <v>1.9094572526715124E-3</v>
      </c>
      <c r="T53" s="23"/>
      <c r="U53" s="29">
        <f t="shared" si="10"/>
        <v>0.28512396694214881</v>
      </c>
      <c r="V53" s="36">
        <f>SUM($U$4:U53)/P53</f>
        <v>-2.0165289256198336E-2</v>
      </c>
      <c r="W53" s="36">
        <f t="shared" si="11"/>
        <v>1.8483585944824913E-3</v>
      </c>
      <c r="X53" s="7"/>
      <c r="Y53" s="7"/>
    </row>
    <row r="54" spans="1:25" x14ac:dyDescent="0.25">
      <c r="A54" s="4">
        <v>42328</v>
      </c>
      <c r="B54">
        <v>5.37</v>
      </c>
      <c r="C54">
        <f t="shared" si="0"/>
        <v>-2.3636363636363619E-2</v>
      </c>
      <c r="E54">
        <f t="shared" si="1"/>
        <v>-1.8514424395140949E-2</v>
      </c>
      <c r="F54">
        <f t="shared" si="2"/>
        <v>3.4278391068339029E-4</v>
      </c>
      <c r="J54">
        <f t="shared" si="3"/>
        <v>-0.23989476572063648</v>
      </c>
      <c r="L54" s="25">
        <f t="shared" si="4"/>
        <v>-0.23989476572063648</v>
      </c>
      <c r="M54" s="34">
        <f t="shared" si="5"/>
        <v>74</v>
      </c>
      <c r="N54" s="36">
        <f t="shared" si="6"/>
        <v>-0.23989476572063648</v>
      </c>
      <c r="O54" s="34">
        <f t="shared" si="7"/>
        <v>74</v>
      </c>
      <c r="P54" s="34">
        <v>51</v>
      </c>
      <c r="Q54" s="35">
        <f t="shared" si="8"/>
        <v>0.11157024793388426</v>
      </c>
      <c r="R54" s="36">
        <f>SUM($Q$4:Q54)/P54</f>
        <v>-1.790633608815426E-2</v>
      </c>
      <c r="S54" s="36">
        <f t="shared" si="9"/>
        <v>1.4865891342907924E-3</v>
      </c>
      <c r="T54" s="23"/>
      <c r="U54" s="29">
        <f t="shared" si="10"/>
        <v>0.11157024793388426</v>
      </c>
      <c r="V54" s="36">
        <f>SUM($U$4:U54)/P54</f>
        <v>-1.7582239507373188E-2</v>
      </c>
      <c r="W54" s="36">
        <f t="shared" si="11"/>
        <v>1.4332629500751241E-3</v>
      </c>
      <c r="X54" s="7"/>
      <c r="Y54" s="7"/>
    </row>
    <row r="55" spans="1:25" x14ac:dyDescent="0.25">
      <c r="A55" s="4">
        <v>42331</v>
      </c>
      <c r="B55">
        <v>5.37</v>
      </c>
      <c r="C55">
        <f t="shared" si="0"/>
        <v>0</v>
      </c>
      <c r="E55">
        <f t="shared" si="1"/>
        <v>5.121939241222671E-3</v>
      </c>
      <c r="F55">
        <f t="shared" si="2"/>
        <v>2.6234261590776672E-5</v>
      </c>
      <c r="J55">
        <f t="shared" si="3"/>
        <v>6.6365898722237485E-2</v>
      </c>
      <c r="L55" s="25">
        <f t="shared" si="4"/>
        <v>6.6365898722237485E-2</v>
      </c>
      <c r="M55" s="34">
        <f t="shared" si="5"/>
        <v>53</v>
      </c>
      <c r="N55" s="36">
        <f t="shared" si="6"/>
        <v>6.6365898722237485E-2</v>
      </c>
      <c r="O55" s="34">
        <f t="shared" si="7"/>
        <v>53</v>
      </c>
      <c r="P55" s="34">
        <v>52</v>
      </c>
      <c r="Q55" s="35">
        <f t="shared" si="8"/>
        <v>-6.1983471074380181E-2</v>
      </c>
      <c r="R55" s="36">
        <f>SUM($Q$4:Q55)/P55</f>
        <v>-1.8753973299427837E-2</v>
      </c>
      <c r="S55" s="36">
        <f t="shared" si="9"/>
        <v>1.6626362504376289E-3</v>
      </c>
      <c r="T55" s="23"/>
      <c r="U55" s="29">
        <f t="shared" si="10"/>
        <v>-6.1983471074380181E-2</v>
      </c>
      <c r="V55" s="36">
        <f>SUM($U$4:U55)/P55</f>
        <v>-1.8436109345200246E-2</v>
      </c>
      <c r="W55" s="36">
        <f t="shared" si="11"/>
        <v>1.6067533313623048E-3</v>
      </c>
      <c r="X55" s="7"/>
      <c r="Y55" s="7"/>
    </row>
    <row r="56" spans="1:25" x14ac:dyDescent="0.25">
      <c r="A56" s="4">
        <v>42332</v>
      </c>
      <c r="B56">
        <v>5.6899999999999995</v>
      </c>
      <c r="C56">
        <f t="shared" si="0"/>
        <v>5.9590316573556686E-2</v>
      </c>
      <c r="E56">
        <f t="shared" si="1"/>
        <v>6.4712255814779351E-2</v>
      </c>
      <c r="F56">
        <f t="shared" si="2"/>
        <v>4.1876760526374443E-3</v>
      </c>
      <c r="J56">
        <f t="shared" si="3"/>
        <v>0.83848847345287425</v>
      </c>
      <c r="L56" s="25">
        <f t="shared" si="4"/>
        <v>0.83848847345287425</v>
      </c>
      <c r="M56" s="34">
        <f t="shared" si="5"/>
        <v>22</v>
      </c>
      <c r="N56" s="36">
        <f t="shared" si="6"/>
        <v>0.83848847345287425</v>
      </c>
      <c r="O56" s="34">
        <f t="shared" si="7"/>
        <v>22</v>
      </c>
      <c r="P56" s="34">
        <v>53</v>
      </c>
      <c r="Q56" s="35">
        <f t="shared" si="8"/>
        <v>-0.31818181818181818</v>
      </c>
      <c r="R56" s="36">
        <f>SUM($Q$4:Q56)/P56</f>
        <v>-2.4403555278340861E-2</v>
      </c>
      <c r="S56" s="36">
        <f t="shared" si="9"/>
        <v>2.869388731074638E-3</v>
      </c>
      <c r="T56" s="23"/>
      <c r="U56" s="29">
        <f t="shared" si="10"/>
        <v>-0.31818181818181818</v>
      </c>
      <c r="V56" s="36">
        <f>SUM($U$4:U56)/P56</f>
        <v>-2.4091688757211908E-2</v>
      </c>
      <c r="W56" s="36">
        <f t="shared" si="11"/>
        <v>2.7965183418401495E-3</v>
      </c>
      <c r="X56" s="7"/>
      <c r="Y56" s="7"/>
    </row>
    <row r="57" spans="1:25" x14ac:dyDescent="0.25">
      <c r="A57" s="4">
        <v>42333</v>
      </c>
      <c r="B57">
        <v>5.8</v>
      </c>
      <c r="C57">
        <f t="shared" si="0"/>
        <v>1.9332161687170533E-2</v>
      </c>
      <c r="E57">
        <f t="shared" si="1"/>
        <v>2.4454100928393202E-2</v>
      </c>
      <c r="F57">
        <f t="shared" si="2"/>
        <v>5.9800305221604122E-4</v>
      </c>
      <c r="J57">
        <f t="shared" si="3"/>
        <v>0.31685623532888807</v>
      </c>
      <c r="L57" s="25">
        <f t="shared" si="4"/>
        <v>0.31685623532888807</v>
      </c>
      <c r="M57" s="34">
        <f t="shared" si="5"/>
        <v>42</v>
      </c>
      <c r="N57" s="36">
        <f t="shared" si="6"/>
        <v>0.31685623532888807</v>
      </c>
      <c r="O57" s="34">
        <f t="shared" si="7"/>
        <v>42</v>
      </c>
      <c r="P57" s="34">
        <v>54</v>
      </c>
      <c r="Q57" s="35">
        <f t="shared" si="8"/>
        <v>-0.15289256198347106</v>
      </c>
      <c r="R57" s="36">
        <f>SUM($Q$4:Q57)/P57</f>
        <v>-2.6782981328435866E-2</v>
      </c>
      <c r="S57" s="36">
        <f t="shared" si="9"/>
        <v>3.5214287997567808E-3</v>
      </c>
      <c r="T57" s="23"/>
      <c r="U57" s="29">
        <f t="shared" si="10"/>
        <v>-0.15289256198347106</v>
      </c>
      <c r="V57" s="36">
        <f>SUM($U$4:U57)/P57</f>
        <v>-2.6476890113253743E-2</v>
      </c>
      <c r="W57" s="36">
        <f t="shared" si="11"/>
        <v>3.4413989403402675E-3</v>
      </c>
      <c r="X57" s="7"/>
      <c r="Y57" s="7"/>
    </row>
    <row r="58" spans="1:25" x14ac:dyDescent="0.25">
      <c r="A58" s="4">
        <v>42335</v>
      </c>
      <c r="B58">
        <v>5.5</v>
      </c>
      <c r="C58">
        <f t="shared" si="0"/>
        <v>-5.1724137931034454E-2</v>
      </c>
      <c r="E58">
        <f t="shared" si="1"/>
        <v>-4.6602198689811782E-2</v>
      </c>
      <c r="F58">
        <f t="shared" si="2"/>
        <v>2.1717649227246949E-3</v>
      </c>
      <c r="J58">
        <f t="shared" si="3"/>
        <v>-0.60383316802940989</v>
      </c>
      <c r="L58" s="25">
        <f t="shared" si="4"/>
        <v>-0.60383316802940989</v>
      </c>
      <c r="M58" s="34">
        <f t="shared" si="5"/>
        <v>92</v>
      </c>
      <c r="N58" s="36">
        <f t="shared" si="6"/>
        <v>-0.60383316802940989</v>
      </c>
      <c r="O58" s="34">
        <f t="shared" si="7"/>
        <v>92</v>
      </c>
      <c r="P58" s="34">
        <v>55</v>
      </c>
      <c r="Q58" s="35">
        <f t="shared" si="8"/>
        <v>0.26033057851239672</v>
      </c>
      <c r="R58" s="36">
        <f>SUM($Q$4:Q58)/P58</f>
        <v>-2.1562734785875278E-2</v>
      </c>
      <c r="S58" s="36">
        <f t="shared" si="9"/>
        <v>2.324757657229979E-3</v>
      </c>
      <c r="T58" s="23"/>
      <c r="U58" s="29">
        <f t="shared" si="10"/>
        <v>0.26033057851239672</v>
      </c>
      <c r="V58" s="36">
        <f>SUM($U$4:U58)/P58</f>
        <v>-2.1262208865514647E-2</v>
      </c>
      <c r="W58" s="36">
        <f t="shared" si="11"/>
        <v>2.2604076292038482E-3</v>
      </c>
      <c r="X58" s="7"/>
      <c r="Y58" s="7"/>
    </row>
    <row r="59" spans="1:25" x14ac:dyDescent="0.25">
      <c r="A59" s="4">
        <v>42338</v>
      </c>
      <c r="B59">
        <v>5.66</v>
      </c>
      <c r="C59">
        <f t="shared" si="0"/>
        <v>2.9090909090909115E-2</v>
      </c>
      <c r="E59">
        <f t="shared" si="1"/>
        <v>3.4212848332131784E-2</v>
      </c>
      <c r="F59">
        <f t="shared" si="2"/>
        <v>1.1705189909974527E-3</v>
      </c>
      <c r="J59">
        <f t="shared" si="3"/>
        <v>0.44330210111346757</v>
      </c>
      <c r="L59" s="25">
        <f t="shared" si="4"/>
        <v>0.44330210111346757</v>
      </c>
      <c r="M59" s="34">
        <f t="shared" si="5"/>
        <v>35</v>
      </c>
      <c r="N59" s="36">
        <f t="shared" si="6"/>
        <v>0.44330210111346757</v>
      </c>
      <c r="O59" s="34">
        <f t="shared" si="7"/>
        <v>35</v>
      </c>
      <c r="P59" s="34">
        <v>56</v>
      </c>
      <c r="Q59" s="35">
        <f t="shared" si="8"/>
        <v>-0.21074380165289258</v>
      </c>
      <c r="R59" s="36">
        <f>SUM($Q$4:Q59)/P59</f>
        <v>-2.4940968122786299E-2</v>
      </c>
      <c r="S59" s="36">
        <f t="shared" si="9"/>
        <v>3.1668096264093788E-3</v>
      </c>
      <c r="T59" s="23"/>
      <c r="U59" s="29">
        <f t="shared" si="10"/>
        <v>-0.21074380165289258</v>
      </c>
      <c r="V59" s="36">
        <f>SUM($U$4:U59)/P59</f>
        <v>-2.4645808736717824E-2</v>
      </c>
      <c r="W59" s="36">
        <f t="shared" si="11"/>
        <v>3.0922990676422808E-3</v>
      </c>
      <c r="X59" s="7"/>
      <c r="Y59" s="7"/>
    </row>
    <row r="60" spans="1:25" x14ac:dyDescent="0.25">
      <c r="A60" s="4">
        <v>42339</v>
      </c>
      <c r="B60">
        <v>5.65</v>
      </c>
      <c r="C60">
        <f t="shared" si="0"/>
        <v>-1.766784452296782E-3</v>
      </c>
      <c r="E60">
        <f t="shared" si="1"/>
        <v>3.355154788925889E-3</v>
      </c>
      <c r="F60">
        <f t="shared" si="2"/>
        <v>1.1257063657652326E-5</v>
      </c>
      <c r="J60">
        <f t="shared" si="3"/>
        <v>4.3473351094678751E-2</v>
      </c>
      <c r="L60" s="25">
        <f t="shared" si="4"/>
        <v>4.3473351094678751E-2</v>
      </c>
      <c r="M60" s="34">
        <f t="shared" si="5"/>
        <v>56</v>
      </c>
      <c r="N60" s="36">
        <f t="shared" si="6"/>
        <v>4.3473351094678751E-2</v>
      </c>
      <c r="O60" s="34">
        <f t="shared" si="7"/>
        <v>56</v>
      </c>
      <c r="P60" s="34">
        <v>57</v>
      </c>
      <c r="Q60" s="35">
        <f t="shared" si="8"/>
        <v>-3.7190082644628086E-2</v>
      </c>
      <c r="R60" s="36">
        <f>SUM($Q$4:Q60)/P60</f>
        <v>-2.5155864868783524E-2</v>
      </c>
      <c r="S60" s="36">
        <f t="shared" si="9"/>
        <v>3.2791454205363941E-3</v>
      </c>
      <c r="T60" s="23"/>
      <c r="U60" s="29">
        <f t="shared" si="10"/>
        <v>-3.7190082644628086E-2</v>
      </c>
      <c r="V60" s="36">
        <f>SUM($U$4:U60)/P60</f>
        <v>-2.4865883717558355E-2</v>
      </c>
      <c r="W60" s="36">
        <f t="shared" si="11"/>
        <v>3.2039812603766016E-3</v>
      </c>
      <c r="X60" s="7"/>
      <c r="Y60" s="7"/>
    </row>
    <row r="61" spans="1:25" x14ac:dyDescent="0.25">
      <c r="A61" s="4">
        <v>42340</v>
      </c>
      <c r="B61">
        <v>5.12</v>
      </c>
      <c r="C61">
        <f t="shared" si="0"/>
        <v>-9.3805309734513315E-2</v>
      </c>
      <c r="E61">
        <f t="shared" si="1"/>
        <v>-8.8683370493290642E-2</v>
      </c>
      <c r="F61">
        <f t="shared" si="2"/>
        <v>7.8647402020502535E-3</v>
      </c>
      <c r="J61">
        <f t="shared" si="3"/>
        <v>-1.1490865680592175</v>
      </c>
      <c r="L61" s="25">
        <f t="shared" si="4"/>
        <v>-1.1490865680592175</v>
      </c>
      <c r="M61" s="34">
        <f t="shared" si="5"/>
        <v>106</v>
      </c>
      <c r="N61" s="36">
        <f t="shared" si="6"/>
        <v>-1.1490865680592175</v>
      </c>
      <c r="O61" s="34">
        <f t="shared" si="7"/>
        <v>106</v>
      </c>
      <c r="P61" s="34">
        <v>58</v>
      </c>
      <c r="Q61" s="35">
        <f t="shared" si="8"/>
        <v>0.37603305785123964</v>
      </c>
      <c r="R61" s="36">
        <f>SUM($Q$4:Q61)/P61</f>
        <v>-1.8238814477058989E-2</v>
      </c>
      <c r="S61" s="36">
        <f t="shared" si="9"/>
        <v>1.7539956822415852E-3</v>
      </c>
      <c r="T61" s="23"/>
      <c r="U61" s="29">
        <f t="shared" si="10"/>
        <v>0.37603305785123964</v>
      </c>
      <c r="V61" s="36">
        <f>SUM($U$4:U61)/P61</f>
        <v>-1.7953833000854943E-2</v>
      </c>
      <c r="W61" s="36">
        <f t="shared" si="11"/>
        <v>1.6996115387736459E-3</v>
      </c>
      <c r="X61" s="7"/>
      <c r="Y61" s="7"/>
    </row>
    <row r="62" spans="1:25" x14ac:dyDescent="0.25">
      <c r="A62" s="4">
        <v>42341</v>
      </c>
      <c r="B62">
        <v>5.04</v>
      </c>
      <c r="C62">
        <f t="shared" si="0"/>
        <v>-1.5625000000000014E-2</v>
      </c>
      <c r="E62">
        <f t="shared" si="1"/>
        <v>-1.0503060758777343E-2</v>
      </c>
      <c r="F62">
        <f t="shared" si="2"/>
        <v>1.1031428530256849E-4</v>
      </c>
      <c r="J62">
        <f t="shared" si="3"/>
        <v>-0.13609006935898962</v>
      </c>
      <c r="L62" s="25">
        <f t="shared" si="4"/>
        <v>-0.13609006935898962</v>
      </c>
      <c r="M62" s="34">
        <f t="shared" si="5"/>
        <v>67</v>
      </c>
      <c r="N62" s="36">
        <f t="shared" si="6"/>
        <v>-0.13609006935898962</v>
      </c>
      <c r="O62" s="34">
        <f t="shared" si="7"/>
        <v>67</v>
      </c>
      <c r="P62" s="34">
        <v>59</v>
      </c>
      <c r="Q62" s="35">
        <f t="shared" si="8"/>
        <v>5.3719008264462853E-2</v>
      </c>
      <c r="R62" s="36">
        <f>SUM($Q$4:Q62)/P62</f>
        <v>-1.7019190362795908E-2</v>
      </c>
      <c r="S62" s="36">
        <f t="shared" si="9"/>
        <v>1.5535925087000017E-3</v>
      </c>
      <c r="T62" s="23"/>
      <c r="U62" s="29">
        <f t="shared" si="10"/>
        <v>5.3719008264462853E-2</v>
      </c>
      <c r="V62" s="36">
        <f>SUM($U$4:U62)/P62</f>
        <v>-1.6739039081103795E-2</v>
      </c>
      <c r="W62" s="36">
        <f t="shared" si="11"/>
        <v>1.5028663938331354E-3</v>
      </c>
      <c r="X62" s="7"/>
      <c r="Y62" s="7"/>
    </row>
    <row r="63" spans="1:25" x14ac:dyDescent="0.25">
      <c r="A63" s="4">
        <v>42342</v>
      </c>
      <c r="B63">
        <v>4.41</v>
      </c>
      <c r="C63">
        <f t="shared" si="0"/>
        <v>-0.12499999999999997</v>
      </c>
      <c r="E63">
        <f t="shared" si="1"/>
        <v>-0.1198780607587773</v>
      </c>
      <c r="F63">
        <f t="shared" si="2"/>
        <v>1.4370749451285102E-2</v>
      </c>
      <c r="J63">
        <f t="shared" si="3"/>
        <v>-1.5532818459275775</v>
      </c>
      <c r="L63" s="25">
        <f t="shared" si="4"/>
        <v>-1.5532818459275775</v>
      </c>
      <c r="M63" s="34">
        <f t="shared" si="5"/>
        <v>116</v>
      </c>
      <c r="N63" s="36">
        <f t="shared" si="6"/>
        <v>-1.5532818459275775</v>
      </c>
      <c r="O63" s="34">
        <f t="shared" si="7"/>
        <v>116</v>
      </c>
      <c r="P63" s="34">
        <v>60</v>
      </c>
      <c r="Q63" s="35">
        <f t="shared" si="8"/>
        <v>0.45867768595041325</v>
      </c>
      <c r="R63" s="36">
        <f>SUM($Q$4:Q63)/P63</f>
        <v>-9.0909090909090887E-3</v>
      </c>
      <c r="S63" s="36">
        <f t="shared" si="9"/>
        <v>4.5078888054094645E-4</v>
      </c>
      <c r="T63" s="23"/>
      <c r="U63" s="29">
        <f t="shared" si="10"/>
        <v>0.45867768595041325</v>
      </c>
      <c r="V63" s="36">
        <f>SUM($U$4:U63)/P63</f>
        <v>-8.8154269972451748E-3</v>
      </c>
      <c r="W63" s="36">
        <f t="shared" si="11"/>
        <v>4.2388228987504952E-4</v>
      </c>
      <c r="X63" s="7"/>
      <c r="Y63" s="7"/>
    </row>
    <row r="64" spans="1:25" x14ac:dyDescent="0.25">
      <c r="A64" s="4">
        <v>42345</v>
      </c>
      <c r="B64">
        <v>3.99</v>
      </c>
      <c r="C64">
        <f t="shared" si="0"/>
        <v>-9.5238095238095219E-2</v>
      </c>
      <c r="E64">
        <f t="shared" si="1"/>
        <v>-9.0116155996872546E-2</v>
      </c>
      <c r="F64">
        <f t="shared" si="2"/>
        <v>8.1209215716526676E-3</v>
      </c>
      <c r="J64">
        <f t="shared" si="3"/>
        <v>-1.1676514305347645</v>
      </c>
      <c r="L64" s="25">
        <f t="shared" si="4"/>
        <v>-1.1676514305347645</v>
      </c>
      <c r="M64" s="34">
        <f t="shared" si="5"/>
        <v>107</v>
      </c>
      <c r="N64" s="36">
        <f t="shared" si="6"/>
        <v>-1.1676514305347645</v>
      </c>
      <c r="O64" s="34">
        <f t="shared" si="7"/>
        <v>107</v>
      </c>
      <c r="P64" s="34">
        <v>61</v>
      </c>
      <c r="Q64" s="35">
        <f t="shared" si="8"/>
        <v>0.38429752066115708</v>
      </c>
      <c r="R64" s="36">
        <f>SUM($Q$4:Q64)/P64</f>
        <v>-2.6419184392358725E-3</v>
      </c>
      <c r="S64" s="36">
        <f t="shared" si="9"/>
        <v>3.8705792310367735E-5</v>
      </c>
      <c r="T64" s="23"/>
      <c r="U64" s="29">
        <f t="shared" si="10"/>
        <v>0.38429752066115708</v>
      </c>
      <c r="V64" s="36">
        <f>SUM($U$4:U64)/P64</f>
        <v>-2.3709524454680895E-3</v>
      </c>
      <c r="W64" s="36">
        <f t="shared" si="11"/>
        <v>3.1173304128994362E-5</v>
      </c>
      <c r="X64" s="7"/>
      <c r="Y64" s="7"/>
    </row>
    <row r="65" spans="1:25" x14ac:dyDescent="0.25">
      <c r="A65" s="4">
        <v>42346</v>
      </c>
      <c r="B65">
        <v>3.95</v>
      </c>
      <c r="C65">
        <f t="shared" si="0"/>
        <v>-1.0025062656641612E-2</v>
      </c>
      <c r="E65">
        <f t="shared" si="1"/>
        <v>-4.9031234154189411E-3</v>
      </c>
      <c r="F65">
        <f t="shared" si="2"/>
        <v>2.4040619226829501E-5</v>
      </c>
      <c r="J65">
        <f t="shared" si="3"/>
        <v>-6.35306622521839E-2</v>
      </c>
      <c r="L65" s="25">
        <f t="shared" si="4"/>
        <v>-6.35306622521839E-2</v>
      </c>
      <c r="M65" s="34">
        <f t="shared" si="5"/>
        <v>62</v>
      </c>
      <c r="N65" s="36">
        <f t="shared" si="6"/>
        <v>-6.35306622521839E-2</v>
      </c>
      <c r="O65" s="34">
        <f t="shared" si="7"/>
        <v>62</v>
      </c>
      <c r="P65" s="34">
        <v>62</v>
      </c>
      <c r="Q65" s="35">
        <f t="shared" si="8"/>
        <v>1.2396694214875992E-2</v>
      </c>
      <c r="R65" s="36">
        <f>SUM($Q$4:Q65)/P65</f>
        <v>-2.3993601706211649E-3</v>
      </c>
      <c r="S65" s="36">
        <f t="shared" si="9"/>
        <v>3.2448146559865452E-5</v>
      </c>
      <c r="T65" s="23"/>
      <c r="U65" s="29">
        <f t="shared" si="10"/>
        <v>1.2396694214875992E-2</v>
      </c>
      <c r="V65" s="36">
        <f>SUM($U$4:U65)/P65</f>
        <v>-2.1327645961077011E-3</v>
      </c>
      <c r="W65" s="36">
        <f t="shared" si="11"/>
        <v>2.5638041726313422E-5</v>
      </c>
      <c r="X65" s="7"/>
      <c r="Y65" s="7"/>
    </row>
    <row r="66" spans="1:25" x14ac:dyDescent="0.25">
      <c r="A66" s="4">
        <v>42347</v>
      </c>
      <c r="B66">
        <v>3.82</v>
      </c>
      <c r="C66">
        <f t="shared" si="0"/>
        <v>-3.2911392405063376E-2</v>
      </c>
      <c r="E66">
        <f t="shared" si="1"/>
        <v>-2.7789453163840704E-2</v>
      </c>
      <c r="F66">
        <f t="shared" si="2"/>
        <v>7.7225370714529608E-4</v>
      </c>
      <c r="J66">
        <f t="shared" si="3"/>
        <v>-0.36007300113493018</v>
      </c>
      <c r="L66" s="25">
        <f t="shared" si="4"/>
        <v>-0.36007300113493018</v>
      </c>
      <c r="M66" s="34">
        <f t="shared" si="5"/>
        <v>82</v>
      </c>
      <c r="N66" s="36">
        <f t="shared" si="6"/>
        <v>-0.36007300113493018</v>
      </c>
      <c r="O66" s="34">
        <f t="shared" si="7"/>
        <v>82</v>
      </c>
      <c r="P66" s="34">
        <v>63</v>
      </c>
      <c r="Q66" s="35">
        <f t="shared" si="8"/>
        <v>0.1776859504132231</v>
      </c>
      <c r="R66" s="36">
        <f>SUM($Q$4:Q66)/P66</f>
        <v>4.5913682277318841E-4</v>
      </c>
      <c r="S66" s="36">
        <f t="shared" si="9"/>
        <v>1.2073470170594789E-6</v>
      </c>
      <c r="T66" s="23"/>
      <c r="U66" s="29">
        <f t="shared" si="10"/>
        <v>0.1776859504132231</v>
      </c>
      <c r="V66" s="36">
        <f>SUM($U$4:U66)/P66</f>
        <v>7.2150072150072443E-4</v>
      </c>
      <c r="W66" s="36">
        <f t="shared" si="11"/>
        <v>2.9814079400856502E-6</v>
      </c>
      <c r="X66" s="7"/>
      <c r="Y66" s="7"/>
    </row>
    <row r="67" spans="1:25" x14ac:dyDescent="0.25">
      <c r="A67" s="4">
        <v>42348</v>
      </c>
      <c r="B67">
        <v>3.91</v>
      </c>
      <c r="C67">
        <f t="shared" si="0"/>
        <v>2.356020942408385E-2</v>
      </c>
      <c r="E67">
        <f t="shared" si="1"/>
        <v>2.8682148665306523E-2</v>
      </c>
      <c r="F67">
        <f t="shared" si="2"/>
        <v>8.2266565205874477E-4</v>
      </c>
      <c r="J67">
        <f t="shared" si="3"/>
        <v>0.37163981917979538</v>
      </c>
      <c r="L67" s="25">
        <f t="shared" si="4"/>
        <v>0.37163981917979538</v>
      </c>
      <c r="M67" s="34">
        <f t="shared" si="5"/>
        <v>40</v>
      </c>
      <c r="N67" s="36">
        <f t="shared" si="6"/>
        <v>0.37163981917979538</v>
      </c>
      <c r="O67" s="34">
        <f t="shared" si="7"/>
        <v>40</v>
      </c>
      <c r="P67" s="34">
        <v>64</v>
      </c>
      <c r="Q67" s="35">
        <f t="shared" si="8"/>
        <v>-0.16942148760330578</v>
      </c>
      <c r="R67" s="36">
        <f>SUM($Q$4:Q67)/P67</f>
        <v>-2.1952479338842954E-3</v>
      </c>
      <c r="S67" s="36">
        <f t="shared" si="9"/>
        <v>2.8038478494389922E-5</v>
      </c>
      <c r="T67" s="23"/>
      <c r="U67" s="29">
        <f t="shared" si="10"/>
        <v>-0.16942148760330578</v>
      </c>
      <c r="V67" s="36">
        <f>SUM($U$4:U67)/P67</f>
        <v>-1.9369834710743772E-3</v>
      </c>
      <c r="W67" s="36">
        <f t="shared" si="11"/>
        <v>2.1829265263798358E-5</v>
      </c>
      <c r="X67" s="7"/>
      <c r="Y67" s="7"/>
    </row>
    <row r="68" spans="1:25" x14ac:dyDescent="0.25">
      <c r="A68" s="4">
        <v>42349</v>
      </c>
      <c r="B68">
        <v>3.8</v>
      </c>
      <c r="C68">
        <f t="shared" si="0"/>
        <v>-2.8132992327365811E-2</v>
      </c>
      <c r="E68">
        <f t="shared" si="1"/>
        <v>-2.3011053086143138E-2</v>
      </c>
      <c r="F68">
        <f t="shared" si="2"/>
        <v>5.2950856413329762E-4</v>
      </c>
      <c r="J68">
        <f t="shared" si="3"/>
        <v>-0.29815840186391124</v>
      </c>
      <c r="L68" s="25">
        <f t="shared" si="4"/>
        <v>-0.29815840186391124</v>
      </c>
      <c r="M68" s="34">
        <f t="shared" si="5"/>
        <v>77</v>
      </c>
      <c r="N68" s="36">
        <f t="shared" si="6"/>
        <v>-0.29815840186391124</v>
      </c>
      <c r="O68" s="34">
        <f t="shared" si="7"/>
        <v>77</v>
      </c>
      <c r="P68" s="34">
        <v>65</v>
      </c>
      <c r="Q68" s="35">
        <f t="shared" si="8"/>
        <v>0.13636363636363635</v>
      </c>
      <c r="R68" s="36">
        <f>SUM($Q$4:Q68)/P68</f>
        <v>-6.3572790845516197E-5</v>
      </c>
      <c r="S68" s="36">
        <f t="shared" si="9"/>
        <v>2.3881589348427601E-8</v>
      </c>
      <c r="T68" s="23"/>
      <c r="U68" s="29">
        <f t="shared" si="10"/>
        <v>0.13636363636363635</v>
      </c>
      <c r="V68" s="36">
        <f>SUM($U$4:U68)/P68</f>
        <v>1.9071837253655714E-4</v>
      </c>
      <c r="W68" s="36">
        <f t="shared" si="11"/>
        <v>2.1493430413586769E-7</v>
      </c>
      <c r="X68" s="7"/>
      <c r="Y68" s="7"/>
    </row>
    <row r="69" spans="1:25" x14ac:dyDescent="0.25">
      <c r="A69" s="4">
        <v>42352</v>
      </c>
      <c r="B69">
        <v>3.74</v>
      </c>
      <c r="C69">
        <f t="shared" ref="C69:C132" si="12">(B69-B68)/B68</f>
        <v>-1.5789473684210423E-2</v>
      </c>
      <c r="E69">
        <f t="shared" ref="E69:E132" si="13">C69-$D$3</f>
        <v>-1.0667534442987752E-2</v>
      </c>
      <c r="F69">
        <f t="shared" ref="F69:F132" si="14">E69^2</f>
        <v>1.1379629109233E-4</v>
      </c>
      <c r="J69">
        <f t="shared" ref="J69:J132" si="15">E69/$I$3</f>
        <v>-0.1382211848124747</v>
      </c>
      <c r="L69" s="25">
        <f t="shared" ref="L69:L122" si="16">J69</f>
        <v>-0.1382211848124747</v>
      </c>
      <c r="M69" s="34">
        <f t="shared" ref="M69:M123" si="17">RANK(L69,$L$4:$L$123)</f>
        <v>68</v>
      </c>
      <c r="N69" s="36">
        <f t="shared" ref="N69:N122" si="18">J69</f>
        <v>-0.1382211848124747</v>
      </c>
      <c r="O69" s="34">
        <f t="shared" ref="O69:O123" si="19">RANK(N69,$N$4:$N$123)</f>
        <v>68</v>
      </c>
      <c r="P69" s="34">
        <v>66</v>
      </c>
      <c r="Q69" s="35">
        <f t="shared" ref="Q69:Q123" si="20">M69/(COUNT($M$4:$M$123)+1)-0.5</f>
        <v>6.1983471074380181E-2</v>
      </c>
      <c r="R69" s="36">
        <f>SUM($Q$4:Q69)/P69</f>
        <v>8.765339343851762E-4</v>
      </c>
      <c r="S69" s="36">
        <f t="shared" ref="S69:S123" si="21">(P69/11)*R69^2</f>
        <v>4.6098704287725377E-6</v>
      </c>
      <c r="T69" s="23"/>
      <c r="U69" s="29">
        <f t="shared" ref="U69:U123" si="22">O69/(COUNT($O$4:$O$123)+1)-0.5</f>
        <v>6.1983471074380181E-2</v>
      </c>
      <c r="V69" s="36">
        <f>SUM($U$4:U69)/P69</f>
        <v>1.1269722013523696E-3</v>
      </c>
      <c r="W69" s="36">
        <f t="shared" ref="W69:W123" si="23">(P69/11)*V69^2</f>
        <v>7.6203980557260362E-6</v>
      </c>
      <c r="X69" s="7"/>
      <c r="Y69" s="7"/>
    </row>
    <row r="70" spans="1:25" x14ac:dyDescent="0.25">
      <c r="A70" s="4">
        <v>42353</v>
      </c>
      <c r="B70">
        <v>3.96</v>
      </c>
      <c r="C70">
        <f t="shared" si="12"/>
        <v>5.8823529411764636E-2</v>
      </c>
      <c r="E70">
        <f t="shared" si="13"/>
        <v>6.3945468652987308E-2</v>
      </c>
      <c r="F70">
        <f t="shared" si="14"/>
        <v>4.0890229612501822E-3</v>
      </c>
      <c r="J70">
        <f t="shared" si="15"/>
        <v>0.82855307267509093</v>
      </c>
      <c r="L70" s="25">
        <f t="shared" si="16"/>
        <v>0.82855307267509093</v>
      </c>
      <c r="M70" s="34">
        <f t="shared" si="17"/>
        <v>24</v>
      </c>
      <c r="N70" s="36">
        <f t="shared" si="18"/>
        <v>0.82855307267509093</v>
      </c>
      <c r="O70" s="34">
        <f t="shared" si="19"/>
        <v>24</v>
      </c>
      <c r="P70" s="34">
        <v>67</v>
      </c>
      <c r="Q70" s="35">
        <f t="shared" si="20"/>
        <v>-0.30165289256198347</v>
      </c>
      <c r="R70" s="36">
        <f>SUM($Q$4:Q70)/P70</f>
        <v>-3.6388306401874903E-3</v>
      </c>
      <c r="S70" s="36">
        <f t="shared" si="21"/>
        <v>8.0650265879437182E-5</v>
      </c>
      <c r="T70" s="23"/>
      <c r="U70" s="29">
        <f t="shared" si="22"/>
        <v>-0.30165289256198347</v>
      </c>
      <c r="V70" s="36">
        <f>SUM($U$4:U70)/P70</f>
        <v>-3.3921302578018967E-3</v>
      </c>
      <c r="W70" s="36">
        <f t="shared" si="23"/>
        <v>7.0085335904997804E-5</v>
      </c>
      <c r="X70" s="7"/>
      <c r="Y70" s="7"/>
    </row>
    <row r="71" spans="1:25" x14ac:dyDescent="0.25">
      <c r="A71" s="4">
        <v>42354</v>
      </c>
      <c r="B71">
        <v>3.77</v>
      </c>
      <c r="C71">
        <f t="shared" si="12"/>
        <v>-4.797979797979797E-2</v>
      </c>
      <c r="E71">
        <f t="shared" si="13"/>
        <v>-4.2857858738575297E-2</v>
      </c>
      <c r="F71">
        <f t="shared" si="14"/>
        <v>1.8367960556556749E-3</v>
      </c>
      <c r="J71">
        <f t="shared" si="15"/>
        <v>-0.55531707397163088</v>
      </c>
      <c r="L71" s="25">
        <f t="shared" si="16"/>
        <v>-0.55531707397163088</v>
      </c>
      <c r="M71" s="34">
        <f t="shared" si="17"/>
        <v>91</v>
      </c>
      <c r="N71" s="36">
        <f t="shared" si="18"/>
        <v>-0.55531707397163088</v>
      </c>
      <c r="O71" s="34">
        <f t="shared" si="19"/>
        <v>91</v>
      </c>
      <c r="P71" s="34">
        <v>68</v>
      </c>
      <c r="Q71" s="35">
        <f t="shared" si="20"/>
        <v>0.25206611570247939</v>
      </c>
      <c r="R71" s="36">
        <f>SUM($Q$4:Q71)/P71</f>
        <v>1.2153621779290514E-4</v>
      </c>
      <c r="S71" s="36">
        <f t="shared" si="21"/>
        <v>9.1311959273409465E-8</v>
      </c>
      <c r="T71" s="23"/>
      <c r="U71" s="29">
        <f t="shared" si="22"/>
        <v>0.25206611570247939</v>
      </c>
      <c r="V71" s="36">
        <f>SUM($U$4:U71)/P71</f>
        <v>3.6460865337871055E-4</v>
      </c>
      <c r="W71" s="36">
        <f t="shared" si="23"/>
        <v>8.2180763346066317E-7</v>
      </c>
      <c r="X71" s="7"/>
      <c r="Y71" s="7"/>
    </row>
    <row r="72" spans="1:25" x14ac:dyDescent="0.25">
      <c r="A72" s="4">
        <v>42355</v>
      </c>
      <c r="B72">
        <v>3.48</v>
      </c>
      <c r="C72">
        <f t="shared" si="12"/>
        <v>-7.6923076923076927E-2</v>
      </c>
      <c r="E72">
        <f t="shared" si="13"/>
        <v>-7.1801137681854255E-2</v>
      </c>
      <c r="F72">
        <f t="shared" si="14"/>
        <v>5.1554033724085912E-3</v>
      </c>
      <c r="J72">
        <f t="shared" si="15"/>
        <v>-0.93034040567764897</v>
      </c>
      <c r="L72" s="25">
        <f t="shared" si="16"/>
        <v>-0.93034040567764897</v>
      </c>
      <c r="M72" s="34">
        <f t="shared" si="17"/>
        <v>101</v>
      </c>
      <c r="N72" s="36">
        <f t="shared" si="18"/>
        <v>-0.93034040567764897</v>
      </c>
      <c r="O72" s="34">
        <f t="shared" si="19"/>
        <v>101</v>
      </c>
      <c r="P72" s="34">
        <v>69</v>
      </c>
      <c r="Q72" s="35">
        <f t="shared" si="20"/>
        <v>0.33471074380165289</v>
      </c>
      <c r="R72" s="36">
        <f>SUM($Q$4:Q72)/P72</f>
        <v>4.9706551682836293E-3</v>
      </c>
      <c r="S72" s="36">
        <f t="shared" si="21"/>
        <v>1.5498286212154073E-4</v>
      </c>
      <c r="T72" s="23"/>
      <c r="U72" s="29">
        <f t="shared" si="22"/>
        <v>0.33471074380165289</v>
      </c>
      <c r="V72" s="36">
        <f>SUM($U$4:U72)/P72</f>
        <v>5.2102048149479012E-3</v>
      </c>
      <c r="W72" s="36">
        <f t="shared" si="23"/>
        <v>1.7028092370415765E-4</v>
      </c>
      <c r="X72" s="7"/>
      <c r="Y72" s="7"/>
    </row>
    <row r="73" spans="1:25" x14ac:dyDescent="0.25">
      <c r="A73" s="4">
        <v>42356</v>
      </c>
      <c r="B73">
        <v>3.5</v>
      </c>
      <c r="C73">
        <f t="shared" si="12"/>
        <v>5.7471264367816143E-3</v>
      </c>
      <c r="E73">
        <f t="shared" si="13"/>
        <v>1.0869065678004285E-2</v>
      </c>
      <c r="F73">
        <f t="shared" si="14"/>
        <v>1.1813658871277076E-4</v>
      </c>
      <c r="J73">
        <f t="shared" si="15"/>
        <v>0.14083246169464286</v>
      </c>
      <c r="L73" s="25">
        <f t="shared" si="16"/>
        <v>0.14083246169464286</v>
      </c>
      <c r="M73" s="34">
        <f t="shared" si="17"/>
        <v>49</v>
      </c>
      <c r="N73" s="36">
        <f t="shared" si="18"/>
        <v>0.14083246169464286</v>
      </c>
      <c r="O73" s="34">
        <f t="shared" si="19"/>
        <v>49</v>
      </c>
      <c r="P73" s="34">
        <v>70</v>
      </c>
      <c r="Q73" s="35">
        <f t="shared" si="20"/>
        <v>-9.5041322314049603E-2</v>
      </c>
      <c r="R73" s="36">
        <f>SUM($Q$4:Q73)/P73</f>
        <v>3.5419126328217264E-3</v>
      </c>
      <c r="S73" s="36">
        <f t="shared" si="21"/>
        <v>7.9832741536177207E-5</v>
      </c>
      <c r="T73" s="23"/>
      <c r="U73" s="29">
        <f t="shared" si="22"/>
        <v>-9.5041322314049603E-2</v>
      </c>
      <c r="V73" s="36">
        <f>SUM($U$4:U73)/P73</f>
        <v>3.7780401416765085E-3</v>
      </c>
      <c r="W73" s="36">
        <f t="shared" si="23"/>
        <v>9.0831919258939421E-5</v>
      </c>
      <c r="X73" s="7"/>
      <c r="Y73" s="7"/>
    </row>
    <row r="74" spans="1:25" x14ac:dyDescent="0.25">
      <c r="A74" s="4">
        <v>42359</v>
      </c>
      <c r="B74">
        <v>3.5</v>
      </c>
      <c r="C74">
        <f t="shared" si="12"/>
        <v>0</v>
      </c>
      <c r="E74">
        <f t="shared" si="13"/>
        <v>5.121939241222671E-3</v>
      </c>
      <c r="F74">
        <f t="shared" si="14"/>
        <v>2.6234261590776672E-5</v>
      </c>
      <c r="J74">
        <f t="shared" si="15"/>
        <v>6.6365898722237485E-2</v>
      </c>
      <c r="L74" s="25">
        <f t="shared" si="16"/>
        <v>6.6365898722237485E-2</v>
      </c>
      <c r="M74" s="34">
        <f t="shared" si="17"/>
        <v>53</v>
      </c>
      <c r="N74" s="36">
        <f t="shared" si="18"/>
        <v>6.6365898722237485E-2</v>
      </c>
      <c r="O74" s="34">
        <f t="shared" si="19"/>
        <v>53</v>
      </c>
      <c r="P74" s="34">
        <v>71</v>
      </c>
      <c r="Q74" s="35">
        <f t="shared" si="20"/>
        <v>-6.1983471074380181E-2</v>
      </c>
      <c r="R74" s="36">
        <f>SUM($Q$4:Q74)/P74</f>
        <v>2.619019904551277E-3</v>
      </c>
      <c r="S74" s="36">
        <f t="shared" si="21"/>
        <v>4.4273439408267308E-5</v>
      </c>
      <c r="T74" s="23"/>
      <c r="U74" s="29">
        <f t="shared" si="22"/>
        <v>-6.1983471074380181E-2</v>
      </c>
      <c r="V74" s="36">
        <f>SUM($U$4:U74)/P74</f>
        <v>2.8518216738447244E-3</v>
      </c>
      <c r="W74" s="36">
        <f t="shared" si="23"/>
        <v>5.2494087910740661E-5</v>
      </c>
      <c r="X74" s="7"/>
      <c r="Y74" s="7"/>
    </row>
    <row r="75" spans="1:25" x14ac:dyDescent="0.25">
      <c r="A75" s="4">
        <v>42360</v>
      </c>
      <c r="B75">
        <v>3.85</v>
      </c>
      <c r="C75">
        <f t="shared" si="12"/>
        <v>0.10000000000000002</v>
      </c>
      <c r="E75">
        <f t="shared" si="13"/>
        <v>0.10512193924122269</v>
      </c>
      <c r="F75">
        <f t="shared" si="14"/>
        <v>1.1050622109835316E-2</v>
      </c>
      <c r="J75">
        <f t="shared" si="15"/>
        <v>1.36208409444209</v>
      </c>
      <c r="L75" s="25">
        <f t="shared" si="16"/>
        <v>1.36208409444209</v>
      </c>
      <c r="M75" s="34">
        <f t="shared" si="17"/>
        <v>10</v>
      </c>
      <c r="N75" s="36">
        <f t="shared" si="18"/>
        <v>1.36208409444209</v>
      </c>
      <c r="O75" s="34">
        <f t="shared" si="19"/>
        <v>10</v>
      </c>
      <c r="P75" s="34">
        <v>72</v>
      </c>
      <c r="Q75" s="35">
        <f t="shared" si="20"/>
        <v>-0.41735537190082644</v>
      </c>
      <c r="R75" s="36">
        <f>SUM($Q$4:Q75)/P75</f>
        <v>-3.2139577594123025E-3</v>
      </c>
      <c r="S75" s="36">
        <f t="shared" si="21"/>
        <v>6.7611432955330144E-5</v>
      </c>
      <c r="T75" s="23"/>
      <c r="U75" s="29">
        <f t="shared" si="22"/>
        <v>-0.41735537190082644</v>
      </c>
      <c r="V75" s="36">
        <f>SUM($U$4:U75)/P75</f>
        <v>-2.9843893480257086E-3</v>
      </c>
      <c r="W75" s="36">
        <f t="shared" si="23"/>
        <v>5.8297613109442787E-5</v>
      </c>
      <c r="X75" s="7"/>
      <c r="Y75" s="7"/>
    </row>
    <row r="76" spans="1:25" x14ac:dyDescent="0.25">
      <c r="A76" s="4">
        <v>42361</v>
      </c>
      <c r="B76">
        <v>4.8100000000000005</v>
      </c>
      <c r="C76">
        <f t="shared" si="12"/>
        <v>0.24935064935064946</v>
      </c>
      <c r="E76">
        <f t="shared" si="13"/>
        <v>0.25447258859187211</v>
      </c>
      <c r="F76">
        <f t="shared" si="14"/>
        <v>6.4756298344648203E-2</v>
      </c>
      <c r="J76">
        <f t="shared" si="15"/>
        <v>3.2972476335042082</v>
      </c>
      <c r="L76" s="25">
        <f t="shared" si="16"/>
        <v>3.2972476335042082</v>
      </c>
      <c r="M76" s="34">
        <f t="shared" si="17"/>
        <v>1</v>
      </c>
      <c r="N76" s="36">
        <f t="shared" si="18"/>
        <v>3.2972476335042082</v>
      </c>
      <c r="O76" s="34">
        <f t="shared" si="19"/>
        <v>1</v>
      </c>
      <c r="P76" s="34">
        <v>73</v>
      </c>
      <c r="Q76" s="35">
        <f t="shared" si="20"/>
        <v>-0.49173553719008267</v>
      </c>
      <c r="R76" s="36">
        <f>SUM($Q$4:Q76)/P76</f>
        <v>-9.9060341899694319E-3</v>
      </c>
      <c r="S76" s="36">
        <f t="shared" si="21"/>
        <v>6.512231342015967E-4</v>
      </c>
      <c r="T76" s="23"/>
      <c r="U76" s="29">
        <f t="shared" si="22"/>
        <v>-0.49173553719008267</v>
      </c>
      <c r="V76" s="36">
        <f>SUM($U$4:U76)/P76</f>
        <v>-9.6796105513415574E-3</v>
      </c>
      <c r="W76" s="36">
        <f t="shared" si="23"/>
        <v>6.2179316464290233E-4</v>
      </c>
      <c r="X76" s="7"/>
      <c r="Y76" s="7"/>
    </row>
    <row r="77" spans="1:25" x14ac:dyDescent="0.25">
      <c r="A77" s="4">
        <v>42362</v>
      </c>
      <c r="B77">
        <v>4.74</v>
      </c>
      <c r="C77">
        <f t="shared" si="12"/>
        <v>-1.4553014553014611E-2</v>
      </c>
      <c r="E77">
        <f t="shared" si="13"/>
        <v>-9.4310753117919401E-3</v>
      </c>
      <c r="F77">
        <f t="shared" si="14"/>
        <v>8.8945181536691437E-5</v>
      </c>
      <c r="J77">
        <f t="shared" si="15"/>
        <v>-0.12220015886693096</v>
      </c>
      <c r="L77" s="25">
        <f t="shared" si="16"/>
        <v>-0.12220015886693096</v>
      </c>
      <c r="M77" s="34">
        <f t="shared" si="17"/>
        <v>66</v>
      </c>
      <c r="N77" s="36">
        <f t="shared" si="18"/>
        <v>-0.12220015886693096</v>
      </c>
      <c r="O77" s="34">
        <f t="shared" si="19"/>
        <v>66</v>
      </c>
      <c r="P77" s="34">
        <v>74</v>
      </c>
      <c r="Q77" s="35">
        <f t="shared" si="20"/>
        <v>4.5454545454545414E-2</v>
      </c>
      <c r="R77" s="36">
        <f>SUM($Q$4:Q77)/P77</f>
        <v>-9.1579182488273399E-3</v>
      </c>
      <c r="S77" s="36">
        <f t="shared" si="21"/>
        <v>5.6419932111483235E-4</v>
      </c>
      <c r="T77" s="23"/>
      <c r="U77" s="29">
        <f t="shared" si="22"/>
        <v>4.5454545454545414E-2</v>
      </c>
      <c r="V77" s="36">
        <f>SUM($U$4:U77)/P77</f>
        <v>-8.9345543890998417E-3</v>
      </c>
      <c r="W77" s="36">
        <f t="shared" si="23"/>
        <v>5.3701303615926908E-4</v>
      </c>
      <c r="X77" s="7"/>
      <c r="Y77" s="7"/>
    </row>
    <row r="78" spans="1:25" x14ac:dyDescent="0.25">
      <c r="A78" s="4">
        <v>42366</v>
      </c>
      <c r="B78">
        <v>4.5999999999999996</v>
      </c>
      <c r="C78">
        <f t="shared" si="12"/>
        <v>-2.9535864978903072E-2</v>
      </c>
      <c r="E78">
        <f t="shared" si="13"/>
        <v>-2.4413925737680399E-2</v>
      </c>
      <c r="F78">
        <f t="shared" si="14"/>
        <v>5.9603976992497342E-4</v>
      </c>
      <c r="J78">
        <f t="shared" si="15"/>
        <v>-0.31633567807265711</v>
      </c>
      <c r="L78" s="25">
        <f t="shared" si="16"/>
        <v>-0.31633567807265711</v>
      </c>
      <c r="M78" s="34">
        <f t="shared" si="17"/>
        <v>78</v>
      </c>
      <c r="N78" s="36">
        <f t="shared" si="18"/>
        <v>-0.31633567807265711</v>
      </c>
      <c r="O78" s="34">
        <f t="shared" si="19"/>
        <v>78</v>
      </c>
      <c r="P78" s="34">
        <v>75</v>
      </c>
      <c r="Q78" s="35">
        <f t="shared" si="20"/>
        <v>0.14462809917355368</v>
      </c>
      <c r="R78" s="36">
        <f>SUM($Q$4:Q78)/P78</f>
        <v>-7.1074380165289256E-3</v>
      </c>
      <c r="S78" s="36">
        <f t="shared" si="21"/>
        <v>3.4442505790091338E-4</v>
      </c>
      <c r="T78" s="23"/>
      <c r="U78" s="29">
        <f t="shared" si="22"/>
        <v>0.14462809917355368</v>
      </c>
      <c r="V78" s="36">
        <f>SUM($U$4:U78)/P78</f>
        <v>-6.8870523415977937E-3</v>
      </c>
      <c r="W78" s="36">
        <f t="shared" si="23"/>
        <v>3.2339652242664312E-4</v>
      </c>
      <c r="X78" s="7"/>
      <c r="Y78" s="7"/>
    </row>
    <row r="79" spans="1:25" x14ac:dyDescent="0.25">
      <c r="A79" s="4">
        <v>42367</v>
      </c>
      <c r="B79">
        <v>4.43</v>
      </c>
      <c r="C79">
        <f t="shared" si="12"/>
        <v>-3.6956521739130423E-2</v>
      </c>
      <c r="E79">
        <f t="shared" si="13"/>
        <v>-3.183458249790775E-2</v>
      </c>
      <c r="F79">
        <f t="shared" si="14"/>
        <v>1.0134406428160944E-3</v>
      </c>
      <c r="J79">
        <f t="shared" si="15"/>
        <v>-0.41248647795683818</v>
      </c>
      <c r="L79" s="25">
        <f t="shared" si="16"/>
        <v>-0.41248647795683818</v>
      </c>
      <c r="M79" s="34">
        <f t="shared" si="17"/>
        <v>85</v>
      </c>
      <c r="N79" s="36">
        <f t="shared" si="18"/>
        <v>-0.41248647795683818</v>
      </c>
      <c r="O79" s="34">
        <f t="shared" si="19"/>
        <v>85</v>
      </c>
      <c r="P79" s="34">
        <v>76</v>
      </c>
      <c r="Q79" s="35">
        <f t="shared" si="20"/>
        <v>0.2024793388429752</v>
      </c>
      <c r="R79" s="36">
        <f>SUM($Q$4:Q79)/P79</f>
        <v>-4.3497172683775558E-3</v>
      </c>
      <c r="S79" s="36">
        <f t="shared" si="21"/>
        <v>1.3072027853876955E-4</v>
      </c>
      <c r="T79" s="23"/>
      <c r="U79" s="29">
        <f t="shared" si="22"/>
        <v>0.2024793388429752</v>
      </c>
      <c r="V79" s="36">
        <f>SUM($U$4:U79)/P79</f>
        <v>-4.1322314049586752E-3</v>
      </c>
      <c r="W79" s="36">
        <f t="shared" si="23"/>
        <v>1.1797505138123933E-4</v>
      </c>
      <c r="X79" s="7"/>
      <c r="Y79" s="7"/>
    </row>
    <row r="80" spans="1:25" x14ac:dyDescent="0.25">
      <c r="A80" s="4">
        <v>42368</v>
      </c>
      <c r="B80">
        <v>4.1100000000000003</v>
      </c>
      <c r="C80">
        <f t="shared" si="12"/>
        <v>-7.2234762979683842E-2</v>
      </c>
      <c r="E80">
        <f t="shared" si="13"/>
        <v>-6.7112823738461169E-2</v>
      </c>
      <c r="F80">
        <f t="shared" si="14"/>
        <v>4.5041311101497571E-3</v>
      </c>
      <c r="J80">
        <f t="shared" si="15"/>
        <v>-0.86959306884063381</v>
      </c>
      <c r="L80" s="25">
        <f t="shared" si="16"/>
        <v>-0.86959306884063381</v>
      </c>
      <c r="M80" s="34">
        <f t="shared" si="17"/>
        <v>99</v>
      </c>
      <c r="N80" s="36">
        <f t="shared" si="18"/>
        <v>-0.86959306884063381</v>
      </c>
      <c r="O80" s="34">
        <f t="shared" si="19"/>
        <v>99</v>
      </c>
      <c r="P80" s="34">
        <v>77</v>
      </c>
      <c r="Q80" s="35">
        <f t="shared" si="20"/>
        <v>0.31818181818181823</v>
      </c>
      <c r="R80" s="36">
        <f>SUM($Q$4:Q80)/P80</f>
        <v>-1.6099602876462328E-4</v>
      </c>
      <c r="S80" s="36">
        <f t="shared" si="21"/>
        <v>1.8143804894585583E-7</v>
      </c>
      <c r="T80" s="23"/>
      <c r="U80" s="29">
        <f t="shared" si="22"/>
        <v>0.31818181818181823</v>
      </c>
      <c r="V80" s="36">
        <f>SUM($U$4:U80)/P80</f>
        <v>5.3665342921543973E-5</v>
      </c>
      <c r="W80" s="36">
        <f t="shared" si="23"/>
        <v>2.0159783216208369E-8</v>
      </c>
      <c r="X80" s="7"/>
      <c r="Y80" s="7"/>
    </row>
    <row r="81" spans="1:25" x14ac:dyDescent="0.25">
      <c r="A81" s="4">
        <v>42369</v>
      </c>
      <c r="B81">
        <v>4.38</v>
      </c>
      <c r="C81">
        <f t="shared" si="12"/>
        <v>6.5693430656934199E-2</v>
      </c>
      <c r="E81">
        <f t="shared" si="13"/>
        <v>7.0815369898156871E-2</v>
      </c>
      <c r="F81">
        <f t="shared" si="14"/>
        <v>5.0148166138127819E-3</v>
      </c>
      <c r="J81">
        <f t="shared" si="15"/>
        <v>0.91756763313673761</v>
      </c>
      <c r="L81" s="25">
        <f t="shared" si="16"/>
        <v>0.91756763313673761</v>
      </c>
      <c r="M81" s="34">
        <f t="shared" si="17"/>
        <v>18</v>
      </c>
      <c r="N81" s="36">
        <f t="shared" si="18"/>
        <v>0.91756763313673761</v>
      </c>
      <c r="O81" s="34">
        <f t="shared" si="19"/>
        <v>18</v>
      </c>
      <c r="P81" s="34">
        <v>78</v>
      </c>
      <c r="Q81" s="35">
        <f t="shared" si="20"/>
        <v>-0.3512396694214876</v>
      </c>
      <c r="R81" s="36">
        <f>SUM($Q$4:Q81)/P81</f>
        <v>-4.6620046620046611E-3</v>
      </c>
      <c r="S81" s="36">
        <f t="shared" si="21"/>
        <v>1.5411585659519538E-4</v>
      </c>
      <c r="T81" s="23"/>
      <c r="U81" s="29">
        <f t="shared" si="22"/>
        <v>-0.3512396694214876</v>
      </c>
      <c r="V81" s="36">
        <f>SUM($U$4:U81)/P81</f>
        <v>-4.4500953591862652E-3</v>
      </c>
      <c r="W81" s="36">
        <f t="shared" si="23"/>
        <v>1.404237453687626E-4</v>
      </c>
      <c r="X81" s="7"/>
      <c r="Y81" s="7"/>
    </row>
    <row r="82" spans="1:25" x14ac:dyDescent="0.25">
      <c r="A82" s="4">
        <v>42373</v>
      </c>
      <c r="B82">
        <v>4.78</v>
      </c>
      <c r="C82">
        <f t="shared" si="12"/>
        <v>9.1324200913242087E-2</v>
      </c>
      <c r="E82">
        <f t="shared" si="13"/>
        <v>9.644614015446476E-2</v>
      </c>
      <c r="F82">
        <f t="shared" si="14"/>
        <v>9.3018579506946603E-3</v>
      </c>
      <c r="J82">
        <f t="shared" si="15"/>
        <v>1.2496701870508709</v>
      </c>
      <c r="L82" s="25">
        <f t="shared" si="16"/>
        <v>1.2496701870508709</v>
      </c>
      <c r="M82" s="34">
        <f t="shared" si="17"/>
        <v>14</v>
      </c>
      <c r="N82" s="36">
        <f t="shared" si="18"/>
        <v>1.2496701870508709</v>
      </c>
      <c r="O82" s="34">
        <f t="shared" si="19"/>
        <v>14</v>
      </c>
      <c r="P82" s="34">
        <v>79</v>
      </c>
      <c r="Q82" s="35">
        <f t="shared" si="20"/>
        <v>-0.38429752066115702</v>
      </c>
      <c r="R82" s="36">
        <f>SUM($Q$4:Q82)/P82</f>
        <v>-9.4675175227534256E-3</v>
      </c>
      <c r="S82" s="36">
        <f t="shared" si="21"/>
        <v>6.4373428685889186E-4</v>
      </c>
      <c r="T82" s="23"/>
      <c r="U82" s="29">
        <f t="shared" si="22"/>
        <v>-0.38429752066115702</v>
      </c>
      <c r="V82" s="36">
        <f>SUM($U$4:U82)/P82</f>
        <v>-9.2582906161732363E-3</v>
      </c>
      <c r="W82" s="36">
        <f t="shared" si="23"/>
        <v>6.1559633323165369E-4</v>
      </c>
      <c r="X82" s="7"/>
      <c r="Y82" s="7"/>
    </row>
    <row r="83" spans="1:25" x14ac:dyDescent="0.25">
      <c r="A83" s="4">
        <v>42374</v>
      </c>
      <c r="B83">
        <v>4.59</v>
      </c>
      <c r="C83">
        <f t="shared" si="12"/>
        <v>-3.974895397489548E-2</v>
      </c>
      <c r="E83">
        <f t="shared" si="13"/>
        <v>-3.4627014733672808E-2</v>
      </c>
      <c r="F83">
        <f t="shared" si="14"/>
        <v>1.1990301493659938E-3</v>
      </c>
      <c r="J83">
        <f t="shared" si="15"/>
        <v>-0.44866853053879274</v>
      </c>
      <c r="L83" s="25">
        <f t="shared" si="16"/>
        <v>-0.44866853053879274</v>
      </c>
      <c r="M83" s="34">
        <f t="shared" si="17"/>
        <v>88</v>
      </c>
      <c r="N83" s="36">
        <f t="shared" si="18"/>
        <v>-0.44866853053879274</v>
      </c>
      <c r="O83" s="34">
        <f t="shared" si="19"/>
        <v>88</v>
      </c>
      <c r="P83" s="34">
        <v>80</v>
      </c>
      <c r="Q83" s="35">
        <f t="shared" si="20"/>
        <v>0.22727272727272729</v>
      </c>
      <c r="R83" s="36">
        <f>SUM($Q$4:Q83)/P83</f>
        <v>-6.5082644628099168E-3</v>
      </c>
      <c r="S83" s="36">
        <f t="shared" si="21"/>
        <v>3.0805459140272328E-4</v>
      </c>
      <c r="T83" s="23"/>
      <c r="U83" s="29">
        <f t="shared" si="22"/>
        <v>0.22727272727272729</v>
      </c>
      <c r="V83" s="36">
        <f>SUM($U$4:U83)/P83</f>
        <v>-6.3016528925619805E-3</v>
      </c>
      <c r="W83" s="36">
        <f t="shared" si="23"/>
        <v>2.8880603038788927E-4</v>
      </c>
      <c r="X83" s="7"/>
      <c r="Y83" s="7"/>
    </row>
    <row r="84" spans="1:25" x14ac:dyDescent="0.25">
      <c r="A84" s="4">
        <v>42375</v>
      </c>
      <c r="B84">
        <v>4.04</v>
      </c>
      <c r="C84">
        <f t="shared" si="12"/>
        <v>-0.11982570806100214</v>
      </c>
      <c r="E84">
        <f t="shared" si="13"/>
        <v>-0.11470376881977946</v>
      </c>
      <c r="F84">
        <f t="shared" si="14"/>
        <v>1.3156954581461412E-2</v>
      </c>
      <c r="J84">
        <f t="shared" si="15"/>
        <v>-1.486237603774317</v>
      </c>
      <c r="L84" s="25">
        <f t="shared" si="16"/>
        <v>-1.486237603774317</v>
      </c>
      <c r="M84" s="34">
        <f t="shared" si="17"/>
        <v>113</v>
      </c>
      <c r="N84" s="36">
        <f t="shared" si="18"/>
        <v>-1.486237603774317</v>
      </c>
      <c r="O84" s="34">
        <f t="shared" si="19"/>
        <v>113</v>
      </c>
      <c r="P84" s="34">
        <v>81</v>
      </c>
      <c r="Q84" s="35">
        <f t="shared" si="20"/>
        <v>0.43388429752066116</v>
      </c>
      <c r="R84" s="36">
        <f>SUM($Q$4:Q84)/P84</f>
        <v>-1.071319253137434E-3</v>
      </c>
      <c r="S84" s="36">
        <f t="shared" si="21"/>
        <v>8.4514291194162629E-6</v>
      </c>
      <c r="T84" s="23"/>
      <c r="U84" s="29">
        <f t="shared" si="22"/>
        <v>0.43388429752066116</v>
      </c>
      <c r="V84" s="36">
        <f>SUM($U$4:U84)/P84</f>
        <v>-8.6725844301601589E-4</v>
      </c>
      <c r="W84" s="36">
        <f t="shared" si="23"/>
        <v>5.538464887780699E-6</v>
      </c>
      <c r="X84" s="7"/>
      <c r="Y84" s="7"/>
    </row>
    <row r="85" spans="1:25" x14ac:dyDescent="0.25">
      <c r="A85" s="4">
        <v>42376</v>
      </c>
      <c r="B85">
        <v>3.76</v>
      </c>
      <c r="C85">
        <f t="shared" si="12"/>
        <v>-6.9306930693069368E-2</v>
      </c>
      <c r="E85">
        <f t="shared" si="13"/>
        <v>-6.4184991451846696E-2</v>
      </c>
      <c r="F85">
        <f t="shared" si="14"/>
        <v>4.1197131276736335E-3</v>
      </c>
      <c r="J85">
        <f t="shared" si="15"/>
        <v>-0.83165661316280948</v>
      </c>
      <c r="L85" s="25">
        <f t="shared" si="16"/>
        <v>-0.83165661316280948</v>
      </c>
      <c r="M85" s="34">
        <f t="shared" si="17"/>
        <v>98</v>
      </c>
      <c r="N85" s="36">
        <f t="shared" si="18"/>
        <v>-0.83165661316280948</v>
      </c>
      <c r="O85" s="34">
        <f t="shared" si="19"/>
        <v>98</v>
      </c>
      <c r="P85" s="34">
        <v>82</v>
      </c>
      <c r="Q85" s="35">
        <f t="shared" si="20"/>
        <v>0.30991735537190079</v>
      </c>
      <c r="R85" s="36">
        <f>SUM($Q$4:Q85)/P85</f>
        <v>2.7212255593630319E-3</v>
      </c>
      <c r="S85" s="36">
        <f t="shared" si="21"/>
        <v>5.5201420062210265E-5</v>
      </c>
      <c r="T85" s="23"/>
      <c r="U85" s="29">
        <f t="shared" si="22"/>
        <v>0.30991735537190079</v>
      </c>
      <c r="V85" s="36">
        <f>SUM($U$4:U85)/P85</f>
        <v>2.9227978230195548E-3</v>
      </c>
      <c r="W85" s="36">
        <f t="shared" si="23"/>
        <v>6.3682296669847601E-5</v>
      </c>
      <c r="X85" s="7"/>
      <c r="Y85" s="7"/>
    </row>
    <row r="86" spans="1:25" x14ac:dyDescent="0.25">
      <c r="A86" s="4">
        <v>42377</v>
      </c>
      <c r="B86">
        <v>3.67</v>
      </c>
      <c r="C86">
        <f t="shared" si="12"/>
        <v>-2.3936170212765923E-2</v>
      </c>
      <c r="E86">
        <f t="shared" si="13"/>
        <v>-1.881423097154325E-2</v>
      </c>
      <c r="F86">
        <f t="shared" si="14"/>
        <v>3.5397528705057724E-4</v>
      </c>
      <c r="J86">
        <f t="shared" si="15"/>
        <v>-0.24377941408304585</v>
      </c>
      <c r="L86" s="25">
        <f t="shared" si="16"/>
        <v>-0.24377941408304585</v>
      </c>
      <c r="M86" s="34">
        <f t="shared" si="17"/>
        <v>75</v>
      </c>
      <c r="N86" s="36">
        <f t="shared" si="18"/>
        <v>-0.24377941408304585</v>
      </c>
      <c r="O86" s="34">
        <f t="shared" si="19"/>
        <v>75</v>
      </c>
      <c r="P86" s="34">
        <v>83</v>
      </c>
      <c r="Q86" s="35">
        <f t="shared" si="20"/>
        <v>0.1198347107438017</v>
      </c>
      <c r="R86" s="36">
        <f>SUM($Q$4:Q86)/P86</f>
        <v>4.1322314049586787E-3</v>
      </c>
      <c r="S86" s="36">
        <f t="shared" si="21"/>
        <v>1.2884117453477477E-4</v>
      </c>
      <c r="T86" s="23"/>
      <c r="U86" s="29">
        <f t="shared" si="22"/>
        <v>0.1198347107438017</v>
      </c>
      <c r="V86" s="36">
        <f>SUM($U$4:U86)/P86</f>
        <v>4.3313750871253635E-3</v>
      </c>
      <c r="W86" s="36">
        <f t="shared" si="23"/>
        <v>1.415588401877937E-4</v>
      </c>
      <c r="X86" s="7"/>
      <c r="Y86" s="7"/>
    </row>
    <row r="87" spans="1:25" x14ac:dyDescent="0.25">
      <c r="A87" s="4">
        <v>42380</v>
      </c>
      <c r="B87">
        <v>3.22</v>
      </c>
      <c r="C87">
        <f t="shared" si="12"/>
        <v>-0.12261580381471382</v>
      </c>
      <c r="E87">
        <f t="shared" si="13"/>
        <v>-0.11749386457349115</v>
      </c>
      <c r="F87">
        <f t="shared" si="14"/>
        <v>1.3804808212413878E-2</v>
      </c>
      <c r="J87">
        <f t="shared" si="15"/>
        <v>-1.5223893821331662</v>
      </c>
      <c r="L87" s="25">
        <f t="shared" si="16"/>
        <v>-1.5223893821331662</v>
      </c>
      <c r="M87" s="34">
        <f t="shared" si="17"/>
        <v>115</v>
      </c>
      <c r="N87" s="36">
        <f t="shared" si="18"/>
        <v>-1.5223893821331662</v>
      </c>
      <c r="O87" s="34">
        <f t="shared" si="19"/>
        <v>115</v>
      </c>
      <c r="P87" s="34">
        <v>84</v>
      </c>
      <c r="Q87" s="35">
        <f t="shared" si="20"/>
        <v>0.45041322314049592</v>
      </c>
      <c r="R87" s="36">
        <f>SUM($Q$4:Q87)/P87</f>
        <v>9.4451003541912645E-3</v>
      </c>
      <c r="S87" s="36">
        <f t="shared" si="21"/>
        <v>6.8123939444204471E-4</v>
      </c>
      <c r="T87" s="23"/>
      <c r="U87" s="29">
        <f t="shared" si="22"/>
        <v>0.45041322314049592</v>
      </c>
      <c r="V87" s="36">
        <f>SUM($U$4:U87)/P87</f>
        <v>9.6418732782369183E-3</v>
      </c>
      <c r="W87" s="36">
        <f t="shared" si="23"/>
        <v>7.0992004603096805E-4</v>
      </c>
      <c r="X87" s="7"/>
      <c r="Y87" s="7"/>
    </row>
    <row r="88" spans="1:25" x14ac:dyDescent="0.25">
      <c r="A88" s="4">
        <v>42381</v>
      </c>
      <c r="B88">
        <v>2.91</v>
      </c>
      <c r="C88">
        <f t="shared" si="12"/>
        <v>-9.6273291925465854E-2</v>
      </c>
      <c r="E88">
        <f t="shared" si="13"/>
        <v>-9.1151352684243181E-2</v>
      </c>
      <c r="F88">
        <f t="shared" si="14"/>
        <v>8.308569096167286E-3</v>
      </c>
      <c r="J88">
        <f t="shared" si="15"/>
        <v>-1.1810646623745149</v>
      </c>
      <c r="L88" s="25">
        <f t="shared" si="16"/>
        <v>-1.1810646623745149</v>
      </c>
      <c r="M88" s="34">
        <f t="shared" si="17"/>
        <v>108</v>
      </c>
      <c r="N88" s="36">
        <f t="shared" si="18"/>
        <v>-1.1810646623745149</v>
      </c>
      <c r="O88" s="34">
        <f t="shared" si="19"/>
        <v>108</v>
      </c>
      <c r="P88" s="34">
        <v>85</v>
      </c>
      <c r="Q88" s="35">
        <f t="shared" si="20"/>
        <v>0.3925619834710744</v>
      </c>
      <c r="R88" s="36">
        <f>SUM($Q$4:Q88)/P88</f>
        <v>1.3952357802625184E-2</v>
      </c>
      <c r="S88" s="36">
        <f t="shared" si="21"/>
        <v>1.5042549546782226E-3</v>
      </c>
      <c r="T88" s="23"/>
      <c r="U88" s="29">
        <f t="shared" si="22"/>
        <v>0.3925619834710744</v>
      </c>
      <c r="V88" s="36">
        <f>SUM($U$4:U88)/P88</f>
        <v>1.414681575109383E-2</v>
      </c>
      <c r="W88" s="36">
        <f t="shared" si="23"/>
        <v>1.5464776046462455E-3</v>
      </c>
      <c r="X88" s="7"/>
      <c r="Y88" s="7"/>
    </row>
    <row r="89" spans="1:25" x14ac:dyDescent="0.25">
      <c r="A89" s="4">
        <v>42382</v>
      </c>
      <c r="B89">
        <v>2.6</v>
      </c>
      <c r="C89">
        <f t="shared" si="12"/>
        <v>-0.10652920962199314</v>
      </c>
      <c r="E89">
        <f t="shared" si="13"/>
        <v>-0.10140727038077046</v>
      </c>
      <c r="F89">
        <f t="shared" si="14"/>
        <v>1.0283434486078687E-2</v>
      </c>
      <c r="J89">
        <f t="shared" si="15"/>
        <v>-1.3139524541064713</v>
      </c>
      <c r="L89" s="25">
        <f t="shared" si="16"/>
        <v>-1.3139524541064713</v>
      </c>
      <c r="M89" s="34">
        <f t="shared" si="17"/>
        <v>110</v>
      </c>
      <c r="N89" s="36">
        <f t="shared" si="18"/>
        <v>-1.3139524541064713</v>
      </c>
      <c r="O89" s="34">
        <f t="shared" si="19"/>
        <v>110</v>
      </c>
      <c r="P89" s="34">
        <v>86</v>
      </c>
      <c r="Q89" s="35">
        <f t="shared" si="20"/>
        <v>0.40909090909090906</v>
      </c>
      <c r="R89" s="36">
        <f>SUM($Q$4:Q89)/P89</f>
        <v>1.8546992119930814E-2</v>
      </c>
      <c r="S89" s="36">
        <f t="shared" si="21"/>
        <v>2.6893835305384283E-3</v>
      </c>
      <c r="T89" s="23"/>
      <c r="U89" s="29">
        <f t="shared" si="22"/>
        <v>0.40909090909090906</v>
      </c>
      <c r="V89" s="36">
        <f>SUM($U$4:U89)/P89</f>
        <v>1.8739188929463774E-2</v>
      </c>
      <c r="W89" s="36">
        <f t="shared" si="23"/>
        <v>2.7454108499214399E-3</v>
      </c>
      <c r="X89" s="7"/>
      <c r="Y89" s="7"/>
    </row>
    <row r="90" spans="1:25" x14ac:dyDescent="0.25">
      <c r="A90" s="4">
        <v>42383</v>
      </c>
      <c r="B90">
        <v>2.76</v>
      </c>
      <c r="C90">
        <f t="shared" si="12"/>
        <v>6.1538461538461417E-2</v>
      </c>
      <c r="E90">
        <f t="shared" si="13"/>
        <v>6.666040077968409E-2</v>
      </c>
      <c r="F90">
        <f t="shared" si="14"/>
        <v>4.4436090321081072E-3</v>
      </c>
      <c r="J90">
        <f t="shared" si="15"/>
        <v>0.86373094224214508</v>
      </c>
      <c r="L90" s="25">
        <f t="shared" si="16"/>
        <v>0.86373094224214508</v>
      </c>
      <c r="M90" s="34">
        <f t="shared" si="17"/>
        <v>20</v>
      </c>
      <c r="N90" s="36">
        <f t="shared" si="18"/>
        <v>0.86373094224214508</v>
      </c>
      <c r="O90" s="34">
        <f t="shared" si="19"/>
        <v>20</v>
      </c>
      <c r="P90" s="34">
        <v>87</v>
      </c>
      <c r="Q90" s="35">
        <f t="shared" si="20"/>
        <v>-0.33471074380165289</v>
      </c>
      <c r="R90" s="36">
        <f>SUM($Q$4:Q90)/P90</f>
        <v>1.4486558373705711E-2</v>
      </c>
      <c r="S90" s="36">
        <f t="shared" si="21"/>
        <v>1.6598047723441931E-3</v>
      </c>
      <c r="T90" s="23"/>
      <c r="U90" s="29">
        <f t="shared" si="22"/>
        <v>-0.33471074380165289</v>
      </c>
      <c r="V90" s="36">
        <f>SUM($U$4:U90)/P90</f>
        <v>1.4676546024508408E-2</v>
      </c>
      <c r="W90" s="36">
        <f t="shared" si="23"/>
        <v>1.7036261162934254E-3</v>
      </c>
      <c r="X90" s="7"/>
      <c r="Y90" s="7"/>
    </row>
    <row r="91" spans="1:25" x14ac:dyDescent="0.25">
      <c r="A91" s="4">
        <v>42384</v>
      </c>
      <c r="B91">
        <v>2.81</v>
      </c>
      <c r="C91">
        <f t="shared" si="12"/>
        <v>1.8115942028985605E-2</v>
      </c>
      <c r="E91">
        <f t="shared" si="13"/>
        <v>2.3237881270208274E-2</v>
      </c>
      <c r="F91">
        <f t="shared" si="14"/>
        <v>5.3999912592829654E-4</v>
      </c>
      <c r="J91">
        <f t="shared" si="15"/>
        <v>0.30109745591786413</v>
      </c>
      <c r="L91" s="25">
        <f t="shared" si="16"/>
        <v>0.30109745591786413</v>
      </c>
      <c r="M91" s="34">
        <f t="shared" si="17"/>
        <v>43</v>
      </c>
      <c r="N91" s="36">
        <f t="shared" si="18"/>
        <v>0.30109745591786413</v>
      </c>
      <c r="O91" s="34">
        <f t="shared" si="19"/>
        <v>43</v>
      </c>
      <c r="P91" s="34">
        <v>88</v>
      </c>
      <c r="Q91" s="35">
        <f t="shared" si="20"/>
        <v>-0.14462809917355374</v>
      </c>
      <c r="R91" s="36">
        <f>SUM($Q$4:Q91)/P91</f>
        <v>1.2678437265214126E-2</v>
      </c>
      <c r="S91" s="36">
        <f t="shared" si="21"/>
        <v>1.2859421719037618E-3</v>
      </c>
      <c r="T91" s="23"/>
      <c r="U91" s="29">
        <f t="shared" si="22"/>
        <v>-0.14462809917355374</v>
      </c>
      <c r="V91" s="36">
        <f>SUM($U$4:U91)/P91</f>
        <v>1.286626596543952E-2</v>
      </c>
      <c r="W91" s="36">
        <f t="shared" si="23"/>
        <v>1.3243263991474187E-3</v>
      </c>
      <c r="X91" s="7"/>
      <c r="Y91" s="7"/>
    </row>
    <row r="92" spans="1:25" x14ac:dyDescent="0.25">
      <c r="A92" s="4">
        <v>42388</v>
      </c>
      <c r="B92">
        <v>2.41</v>
      </c>
      <c r="C92">
        <f t="shared" si="12"/>
        <v>-0.14234875444839853</v>
      </c>
      <c r="E92">
        <f t="shared" si="13"/>
        <v>-0.13722681520717586</v>
      </c>
      <c r="F92">
        <f t="shared" si="14"/>
        <v>1.8831198811904391E-2</v>
      </c>
      <c r="J92">
        <f t="shared" si="15"/>
        <v>-1.778072814046235</v>
      </c>
      <c r="L92" s="25">
        <f t="shared" si="16"/>
        <v>-1.778072814046235</v>
      </c>
      <c r="M92" s="34">
        <f t="shared" si="17"/>
        <v>119</v>
      </c>
      <c r="N92" s="36">
        <f t="shared" si="18"/>
        <v>-1.778072814046235</v>
      </c>
      <c r="O92" s="34">
        <f t="shared" si="19"/>
        <v>119</v>
      </c>
      <c r="P92" s="34">
        <v>89</v>
      </c>
      <c r="Q92" s="35">
        <f t="shared" si="20"/>
        <v>0.48347107438016534</v>
      </c>
      <c r="R92" s="36">
        <f>SUM($Q$4:Q92)/P92</f>
        <v>1.7968242176618073E-2</v>
      </c>
      <c r="S92" s="36">
        <f t="shared" si="21"/>
        <v>2.6122125177878274E-3</v>
      </c>
      <c r="T92" s="23"/>
      <c r="U92" s="29">
        <f t="shared" si="22"/>
        <v>0.48347107438016534</v>
      </c>
      <c r="V92" s="36">
        <f>SUM($U$4:U92)/P92</f>
        <v>1.8153960442009471E-2</v>
      </c>
      <c r="W92" s="36">
        <f t="shared" si="23"/>
        <v>2.666490808724907E-3</v>
      </c>
      <c r="X92" s="7"/>
      <c r="Y92" s="7"/>
    </row>
    <row r="93" spans="1:25" x14ac:dyDescent="0.25">
      <c r="A93" s="4">
        <v>42389</v>
      </c>
      <c r="B93">
        <v>2.46</v>
      </c>
      <c r="C93">
        <f t="shared" si="12"/>
        <v>2.0746887966804906E-2</v>
      </c>
      <c r="E93">
        <f t="shared" si="13"/>
        <v>2.5868827208027578E-2</v>
      </c>
      <c r="F93">
        <f t="shared" si="14"/>
        <v>6.6919622111878793E-4</v>
      </c>
      <c r="J93">
        <f t="shared" si="15"/>
        <v>0.33518710115374117</v>
      </c>
      <c r="L93" s="25">
        <f t="shared" si="16"/>
        <v>0.33518710115374117</v>
      </c>
      <c r="M93" s="34">
        <f t="shared" si="17"/>
        <v>41</v>
      </c>
      <c r="N93" s="36">
        <f t="shared" si="18"/>
        <v>0.33518710115374117</v>
      </c>
      <c r="O93" s="34">
        <f t="shared" si="19"/>
        <v>41</v>
      </c>
      <c r="P93" s="34">
        <v>90</v>
      </c>
      <c r="Q93" s="35">
        <f t="shared" si="20"/>
        <v>-0.16115702479338845</v>
      </c>
      <c r="R93" s="36">
        <f>SUM($Q$4:Q93)/P93</f>
        <v>1.5977961432506887E-2</v>
      </c>
      <c r="S93" s="36">
        <f t="shared" si="21"/>
        <v>2.0887793307709981E-3</v>
      </c>
      <c r="T93" s="23"/>
      <c r="U93" s="29">
        <f t="shared" si="22"/>
        <v>-0.16115702479338845</v>
      </c>
      <c r="V93" s="36">
        <f>SUM($U$4:U93)/P93</f>
        <v>1.6161616161616162E-2</v>
      </c>
      <c r="W93" s="36">
        <f t="shared" si="23"/>
        <v>2.1370732114533767E-3</v>
      </c>
      <c r="X93" s="7"/>
      <c r="Y93" s="7"/>
    </row>
    <row r="94" spans="1:25" x14ac:dyDescent="0.25">
      <c r="A94" s="4">
        <v>42390</v>
      </c>
      <c r="B94">
        <v>2.79</v>
      </c>
      <c r="C94">
        <f t="shared" si="12"/>
        <v>0.13414634146341467</v>
      </c>
      <c r="E94">
        <f t="shared" si="13"/>
        <v>0.13926828070463734</v>
      </c>
      <c r="F94">
        <f t="shared" si="14"/>
        <v>1.9395654010425662E-2</v>
      </c>
      <c r="J94">
        <f t="shared" si="15"/>
        <v>1.8045244539561862</v>
      </c>
      <c r="L94" s="25">
        <f t="shared" si="16"/>
        <v>1.8045244539561862</v>
      </c>
      <c r="M94" s="34">
        <f t="shared" si="17"/>
        <v>6</v>
      </c>
      <c r="N94" s="36">
        <f t="shared" si="18"/>
        <v>1.8045244539561862</v>
      </c>
      <c r="O94" s="34">
        <f t="shared" si="19"/>
        <v>7</v>
      </c>
      <c r="P94" s="34">
        <v>91</v>
      </c>
      <c r="Q94" s="35">
        <f t="shared" si="20"/>
        <v>-0.45041322314049587</v>
      </c>
      <c r="R94" s="36">
        <f>SUM($Q$4:Q94)/P94</f>
        <v>1.085278358005631E-2</v>
      </c>
      <c r="S94" s="36">
        <f t="shared" si="21"/>
        <v>9.7438590369401158E-4</v>
      </c>
      <c r="T94" s="23"/>
      <c r="U94" s="29">
        <f t="shared" si="22"/>
        <v>-0.44214876033057848</v>
      </c>
      <c r="V94" s="36">
        <f>SUM($U$4:U94)/P94</f>
        <v>1.1125238397965672E-2</v>
      </c>
      <c r="W94" s="36">
        <f t="shared" si="23"/>
        <v>1.0239231433138954E-3</v>
      </c>
      <c r="X94" s="7"/>
      <c r="Y94" s="7"/>
    </row>
    <row r="95" spans="1:25" x14ac:dyDescent="0.25">
      <c r="A95" s="4">
        <v>42391</v>
      </c>
      <c r="B95">
        <v>3.06</v>
      </c>
      <c r="C95">
        <f t="shared" si="12"/>
        <v>9.6774193548387108E-2</v>
      </c>
      <c r="E95">
        <f t="shared" si="13"/>
        <v>0.10189613278960978</v>
      </c>
      <c r="F95">
        <f t="shared" si="14"/>
        <v>1.0382821877477789E-2</v>
      </c>
      <c r="J95">
        <f t="shared" si="15"/>
        <v>1.3202867332898367</v>
      </c>
      <c r="L95" s="25">
        <f t="shared" si="16"/>
        <v>1.3202867332898367</v>
      </c>
      <c r="M95" s="34">
        <f t="shared" si="17"/>
        <v>11</v>
      </c>
      <c r="N95" s="36">
        <f t="shared" si="18"/>
        <v>1.3202867332898367</v>
      </c>
      <c r="O95" s="34">
        <f t="shared" si="19"/>
        <v>11</v>
      </c>
      <c r="P95" s="34">
        <v>92</v>
      </c>
      <c r="Q95" s="35">
        <f t="shared" si="20"/>
        <v>-0.40909090909090906</v>
      </c>
      <c r="R95" s="36">
        <f>SUM($Q$4:Q95)/P95</f>
        <v>6.2881782249371203E-3</v>
      </c>
      <c r="S95" s="36">
        <f t="shared" si="21"/>
        <v>3.3070809597715898E-4</v>
      </c>
      <c r="T95" s="23"/>
      <c r="U95" s="29">
        <f t="shared" si="22"/>
        <v>-0.40909090909090906</v>
      </c>
      <c r="V95" s="36">
        <f>SUM($U$4:U95)/P95</f>
        <v>6.5576715774344242E-3</v>
      </c>
      <c r="W95" s="36">
        <f t="shared" si="23"/>
        <v>3.5966192723719989E-4</v>
      </c>
      <c r="X95" s="7"/>
      <c r="Y95" s="7"/>
    </row>
    <row r="96" spans="1:25" x14ac:dyDescent="0.25">
      <c r="A96" s="4">
        <v>42394</v>
      </c>
      <c r="B96">
        <v>2.87</v>
      </c>
      <c r="C96">
        <f t="shared" si="12"/>
        <v>-6.2091503267973837E-2</v>
      </c>
      <c r="E96">
        <f t="shared" si="13"/>
        <v>-5.6969564026751164E-2</v>
      </c>
      <c r="F96">
        <f t="shared" si="14"/>
        <v>3.2455312253981002E-3</v>
      </c>
      <c r="J96">
        <f t="shared" si="15"/>
        <v>-0.73816500711688626</v>
      </c>
      <c r="L96" s="25">
        <f t="shared" si="16"/>
        <v>-0.73816500711688626</v>
      </c>
      <c r="M96" s="34">
        <f t="shared" si="17"/>
        <v>96</v>
      </c>
      <c r="N96" s="36">
        <f t="shared" si="18"/>
        <v>-0.73816500711688626</v>
      </c>
      <c r="O96" s="34">
        <f t="shared" si="19"/>
        <v>96</v>
      </c>
      <c r="P96" s="34">
        <v>93</v>
      </c>
      <c r="Q96" s="35">
        <f t="shared" si="20"/>
        <v>0.29338842975206614</v>
      </c>
      <c r="R96" s="36">
        <f>SUM($Q$4:Q96)/P96</f>
        <v>9.3752777037234541E-3</v>
      </c>
      <c r="S96" s="36">
        <f t="shared" si="21"/>
        <v>7.4311930709453403E-4</v>
      </c>
      <c r="T96" s="23"/>
      <c r="U96" s="29">
        <f t="shared" si="22"/>
        <v>0.29338842975206614</v>
      </c>
      <c r="V96" s="36">
        <f>SUM($U$4:U96)/P96</f>
        <v>9.6418732782369166E-3</v>
      </c>
      <c r="W96" s="36">
        <f t="shared" si="23"/>
        <v>7.8598290810571428E-4</v>
      </c>
      <c r="X96" s="7"/>
      <c r="Y96" s="7"/>
    </row>
    <row r="97" spans="1:25" x14ac:dyDescent="0.25">
      <c r="A97" s="4">
        <v>42395</v>
      </c>
      <c r="B97">
        <v>3.24</v>
      </c>
      <c r="C97">
        <f t="shared" si="12"/>
        <v>0.12891986062717772</v>
      </c>
      <c r="E97">
        <f t="shared" si="13"/>
        <v>0.1340417998684004</v>
      </c>
      <c r="F97">
        <f t="shared" si="14"/>
        <v>1.7967204111960306E-2</v>
      </c>
      <c r="J97">
        <f t="shared" si="15"/>
        <v>1.736803990765253</v>
      </c>
      <c r="L97" s="25">
        <f t="shared" si="16"/>
        <v>1.736803990765253</v>
      </c>
      <c r="M97" s="34">
        <f t="shared" si="17"/>
        <v>7</v>
      </c>
      <c r="N97" s="36">
        <f t="shared" si="18"/>
        <v>1.736803990765253</v>
      </c>
      <c r="O97" s="34">
        <f t="shared" si="19"/>
        <v>8</v>
      </c>
      <c r="P97" s="34">
        <v>94</v>
      </c>
      <c r="Q97" s="35">
        <f t="shared" si="20"/>
        <v>-0.44214876033057848</v>
      </c>
      <c r="R97" s="36">
        <f>SUM($Q$4:Q97)/P97</f>
        <v>4.571830490592582E-3</v>
      </c>
      <c r="S97" s="36">
        <f t="shared" si="21"/>
        <v>1.7861396356935716E-4</v>
      </c>
      <c r="T97" s="23"/>
      <c r="U97" s="29">
        <f t="shared" si="22"/>
        <v>-0.43388429752066116</v>
      </c>
      <c r="V97" s="36">
        <f>SUM($U$4:U97)/P97</f>
        <v>4.9235097590997028E-3</v>
      </c>
      <c r="W97" s="36">
        <f t="shared" si="23"/>
        <v>2.0714992224611829E-4</v>
      </c>
      <c r="X97" s="7"/>
      <c r="Y97" s="7"/>
    </row>
    <row r="98" spans="1:25" x14ac:dyDescent="0.25">
      <c r="A98" s="4">
        <v>42396</v>
      </c>
      <c r="B98">
        <v>3.38</v>
      </c>
      <c r="C98">
        <f t="shared" si="12"/>
        <v>4.3209876543209777E-2</v>
      </c>
      <c r="E98">
        <f t="shared" si="13"/>
        <v>4.833181578443245E-2</v>
      </c>
      <c r="F98">
        <f t="shared" si="14"/>
        <v>2.3359644170203135E-3</v>
      </c>
      <c r="J98">
        <f t="shared" si="15"/>
        <v>0.62624413144069091</v>
      </c>
      <c r="L98" s="25">
        <f t="shared" si="16"/>
        <v>0.62624413144069091</v>
      </c>
      <c r="M98" s="34">
        <f t="shared" si="17"/>
        <v>30</v>
      </c>
      <c r="N98" s="36">
        <f t="shared" si="18"/>
        <v>0.62624413144069091</v>
      </c>
      <c r="O98" s="34">
        <f t="shared" si="19"/>
        <v>30</v>
      </c>
      <c r="P98" s="34">
        <v>95</v>
      </c>
      <c r="Q98" s="35">
        <f t="shared" si="20"/>
        <v>-0.25206611570247933</v>
      </c>
      <c r="R98" s="36">
        <f>SUM($Q$4:Q98)/P98</f>
        <v>1.8703784254023514E-3</v>
      </c>
      <c r="S98" s="36">
        <f t="shared" si="21"/>
        <v>3.0212724377273186E-5</v>
      </c>
      <c r="T98" s="23"/>
      <c r="U98" s="29">
        <f t="shared" si="22"/>
        <v>-0.25206611570247933</v>
      </c>
      <c r="V98" s="36">
        <f>SUM($U$4:U98)/P98</f>
        <v>2.2183558068725549E-3</v>
      </c>
      <c r="W98" s="36">
        <f t="shared" si="23"/>
        <v>4.2500430559917502E-5</v>
      </c>
      <c r="X98" s="7"/>
      <c r="Y98" s="7"/>
    </row>
    <row r="99" spans="1:25" x14ac:dyDescent="0.25">
      <c r="A99" s="4">
        <v>42397</v>
      </c>
      <c r="B99">
        <v>3.54</v>
      </c>
      <c r="C99">
        <f t="shared" si="12"/>
        <v>4.7337278106508916E-2</v>
      </c>
      <c r="E99">
        <f t="shared" si="13"/>
        <v>5.2459217347731589E-2</v>
      </c>
      <c r="F99">
        <f t="shared" si="14"/>
        <v>2.7519694847365429E-3</v>
      </c>
      <c r="J99">
        <f t="shared" si="15"/>
        <v>0.67972362450678347</v>
      </c>
      <c r="L99" s="25">
        <f t="shared" si="16"/>
        <v>0.67972362450678347</v>
      </c>
      <c r="M99" s="34">
        <f t="shared" si="17"/>
        <v>27</v>
      </c>
      <c r="N99" s="36">
        <f t="shared" si="18"/>
        <v>0.67972362450678347</v>
      </c>
      <c r="O99" s="34">
        <f t="shared" si="19"/>
        <v>27</v>
      </c>
      <c r="P99" s="34">
        <v>96</v>
      </c>
      <c r="Q99" s="35">
        <f t="shared" si="20"/>
        <v>-0.27685950413223137</v>
      </c>
      <c r="R99" s="36">
        <f>SUM($Q$4:Q99)/P99</f>
        <v>-1.0330578512396666E-3</v>
      </c>
      <c r="S99" s="36">
        <f t="shared" si="21"/>
        <v>9.3138198458872767E-6</v>
      </c>
      <c r="T99" s="23"/>
      <c r="U99" s="29">
        <f t="shared" si="22"/>
        <v>-0.27685950413223137</v>
      </c>
      <c r="V99" s="36">
        <f>SUM($U$4:U99)/P99</f>
        <v>-6.887052341597779E-4</v>
      </c>
      <c r="W99" s="36">
        <f t="shared" si="23"/>
        <v>4.1394754870610139E-6</v>
      </c>
      <c r="X99" s="7"/>
      <c r="Y99" s="7"/>
    </row>
    <row r="100" spans="1:25" x14ac:dyDescent="0.25">
      <c r="A100" s="4">
        <v>42398</v>
      </c>
      <c r="B100">
        <v>3.74</v>
      </c>
      <c r="C100">
        <f t="shared" si="12"/>
        <v>5.6497175141242986E-2</v>
      </c>
      <c r="E100">
        <f t="shared" si="13"/>
        <v>6.1619114382465659E-2</v>
      </c>
      <c r="F100">
        <f t="shared" si="14"/>
        <v>3.7969152572793863E-3</v>
      </c>
      <c r="J100">
        <f t="shared" si="15"/>
        <v>0.79841007709503609</v>
      </c>
      <c r="L100" s="25">
        <f t="shared" si="16"/>
        <v>0.79841007709503609</v>
      </c>
      <c r="M100" s="34">
        <f t="shared" si="17"/>
        <v>25</v>
      </c>
      <c r="N100" s="36">
        <f t="shared" si="18"/>
        <v>0.79841007709503609</v>
      </c>
      <c r="O100" s="34">
        <f t="shared" si="19"/>
        <v>25</v>
      </c>
      <c r="P100" s="34">
        <v>97</v>
      </c>
      <c r="Q100" s="35">
        <f t="shared" si="20"/>
        <v>-0.29338842975206614</v>
      </c>
      <c r="R100" s="36">
        <f>SUM($Q$4:Q100)/P100</f>
        <v>-4.0470307574337538E-3</v>
      </c>
      <c r="S100" s="36">
        <f t="shared" si="21"/>
        <v>1.4442822011878525E-4</v>
      </c>
      <c r="T100" s="23"/>
      <c r="U100" s="29">
        <f t="shared" si="22"/>
        <v>-0.29338842975206614</v>
      </c>
      <c r="V100" s="36">
        <f>SUM($U$4:U100)/P100</f>
        <v>-3.7062281673340704E-3</v>
      </c>
      <c r="W100" s="36">
        <f t="shared" si="23"/>
        <v>1.2112766737718408E-4</v>
      </c>
      <c r="X100" s="7"/>
      <c r="Y100" s="7"/>
    </row>
    <row r="101" spans="1:25" x14ac:dyDescent="0.25">
      <c r="A101" s="4">
        <v>42401</v>
      </c>
      <c r="B101">
        <v>3.6</v>
      </c>
      <c r="C101">
        <f t="shared" si="12"/>
        <v>-3.7433155080213935E-2</v>
      </c>
      <c r="E101">
        <f t="shared" si="13"/>
        <v>-3.2311215838991263E-2</v>
      </c>
      <c r="F101">
        <f t="shared" si="14"/>
        <v>1.0440146689938798E-3</v>
      </c>
      <c r="J101">
        <f t="shared" si="15"/>
        <v>-0.41866230288412476</v>
      </c>
      <c r="L101" s="25">
        <f t="shared" si="16"/>
        <v>-0.41866230288412476</v>
      </c>
      <c r="M101" s="34">
        <f t="shared" si="17"/>
        <v>86</v>
      </c>
      <c r="N101" s="36">
        <f t="shared" si="18"/>
        <v>-0.41866230288412476</v>
      </c>
      <c r="O101" s="34">
        <f t="shared" si="19"/>
        <v>86</v>
      </c>
      <c r="P101" s="34">
        <v>98</v>
      </c>
      <c r="Q101" s="35">
        <f t="shared" si="20"/>
        <v>0.21074380165289253</v>
      </c>
      <c r="R101" s="36">
        <f>SUM($Q$4:Q101)/P101</f>
        <v>-1.8552875695732817E-3</v>
      </c>
      <c r="S101" s="36">
        <f t="shared" si="21"/>
        <v>3.0665910240880654E-5</v>
      </c>
      <c r="T101" s="23"/>
      <c r="U101" s="29">
        <f t="shared" si="22"/>
        <v>0.21074380165289253</v>
      </c>
      <c r="V101" s="36">
        <f>SUM($U$4:U101)/P101</f>
        <v>-1.5179625569235948E-3</v>
      </c>
      <c r="W101" s="36">
        <f t="shared" si="23"/>
        <v>2.0528419252159791E-5</v>
      </c>
      <c r="X101" s="7"/>
      <c r="Y101" s="7"/>
    </row>
    <row r="102" spans="1:25" x14ac:dyDescent="0.25">
      <c r="A102" s="4">
        <v>42402</v>
      </c>
      <c r="B102">
        <v>3.54</v>
      </c>
      <c r="C102">
        <f t="shared" si="12"/>
        <v>-1.666666666666668E-2</v>
      </c>
      <c r="E102">
        <f t="shared" si="13"/>
        <v>-1.1544727425444009E-2</v>
      </c>
      <c r="F102">
        <f t="shared" si="14"/>
        <v>1.3328073132779907E-4</v>
      </c>
      <c r="J102">
        <f t="shared" si="15"/>
        <v>-0.14958713389773809</v>
      </c>
      <c r="L102" s="25">
        <f t="shared" si="16"/>
        <v>-0.14958713389773809</v>
      </c>
      <c r="M102" s="34">
        <f t="shared" si="17"/>
        <v>69</v>
      </c>
      <c r="N102" s="36">
        <f t="shared" si="18"/>
        <v>-0.14958713389773809</v>
      </c>
      <c r="O102" s="34">
        <f t="shared" si="19"/>
        <v>69</v>
      </c>
      <c r="P102" s="34">
        <v>99</v>
      </c>
      <c r="Q102" s="35">
        <f t="shared" si="20"/>
        <v>7.0247933884297509E-2</v>
      </c>
      <c r="R102" s="36">
        <f>SUM($Q$4:Q102)/P102</f>
        <v>-1.1269722013523646E-3</v>
      </c>
      <c r="S102" s="36">
        <f t="shared" si="21"/>
        <v>1.1430597083588954E-5</v>
      </c>
      <c r="T102" s="23"/>
      <c r="U102" s="29">
        <f t="shared" si="22"/>
        <v>7.0247933884297509E-2</v>
      </c>
      <c r="V102" s="36">
        <f>SUM($U$4:U102)/P102</f>
        <v>-7.930545120627756E-4</v>
      </c>
      <c r="W102" s="36">
        <f t="shared" si="23"/>
        <v>5.6604191319281441E-6</v>
      </c>
      <c r="X102" s="7"/>
      <c r="Y102" s="7"/>
    </row>
    <row r="103" spans="1:25" x14ac:dyDescent="0.25">
      <c r="A103" s="4">
        <v>42403</v>
      </c>
      <c r="B103">
        <v>3.7</v>
      </c>
      <c r="C103">
        <f t="shared" si="12"/>
        <v>4.5197740112994392E-2</v>
      </c>
      <c r="E103">
        <f t="shared" si="13"/>
        <v>5.0319679354217065E-2</v>
      </c>
      <c r="F103">
        <f t="shared" si="14"/>
        <v>2.5320701303112193E-3</v>
      </c>
      <c r="J103">
        <f t="shared" si="15"/>
        <v>0.65200124142047644</v>
      </c>
      <c r="L103" s="25">
        <f t="shared" si="16"/>
        <v>0.65200124142047644</v>
      </c>
      <c r="M103" s="34">
        <f t="shared" si="17"/>
        <v>28</v>
      </c>
      <c r="N103" s="36">
        <f t="shared" si="18"/>
        <v>0.65200124142047644</v>
      </c>
      <c r="O103" s="34">
        <f t="shared" si="19"/>
        <v>28</v>
      </c>
      <c r="P103" s="34">
        <v>100</v>
      </c>
      <c r="Q103" s="35">
        <f t="shared" si="20"/>
        <v>-0.26859504132231404</v>
      </c>
      <c r="R103" s="36">
        <f>SUM($Q$4:Q103)/P103</f>
        <v>-3.8016528925619813E-3</v>
      </c>
      <c r="S103" s="36">
        <f t="shared" si="21"/>
        <v>1.3138695195931709E-4</v>
      </c>
      <c r="T103" s="23"/>
      <c r="U103" s="29">
        <f t="shared" si="22"/>
        <v>-0.26859504132231404</v>
      </c>
      <c r="V103" s="36">
        <f>SUM($U$4:U103)/P103</f>
        <v>-3.4710743801652883E-3</v>
      </c>
      <c r="W103" s="36">
        <f t="shared" si="23"/>
        <v>1.0953052138763492E-4</v>
      </c>
      <c r="X103" s="7"/>
      <c r="Y103" s="7"/>
    </row>
    <row r="104" spans="1:25" x14ac:dyDescent="0.25">
      <c r="A104" s="4">
        <v>42404</v>
      </c>
      <c r="B104">
        <v>3.59</v>
      </c>
      <c r="C104">
        <f t="shared" si="12"/>
        <v>-2.9729729729729815E-2</v>
      </c>
      <c r="E104">
        <f t="shared" si="13"/>
        <v>-2.4607790488507142E-2</v>
      </c>
      <c r="F104">
        <f t="shared" si="14"/>
        <v>6.0554335272626253E-4</v>
      </c>
      <c r="J104">
        <f t="shared" si="15"/>
        <v>-0.31884761892420616</v>
      </c>
      <c r="L104" s="25">
        <f t="shared" si="16"/>
        <v>-0.31884761892420616</v>
      </c>
      <c r="M104" s="34">
        <f t="shared" si="17"/>
        <v>79</v>
      </c>
      <c r="N104" s="36">
        <f t="shared" si="18"/>
        <v>-0.31884761892420616</v>
      </c>
      <c r="O104" s="34">
        <f t="shared" si="19"/>
        <v>79</v>
      </c>
      <c r="P104" s="34">
        <v>101</v>
      </c>
      <c r="Q104" s="35">
        <f t="shared" si="20"/>
        <v>0.15289256198347112</v>
      </c>
      <c r="R104" s="36">
        <f>SUM($Q$4:Q104)/P104</f>
        <v>-2.2502250225022477E-3</v>
      </c>
      <c r="S104" s="36">
        <f t="shared" si="21"/>
        <v>4.6492252531038122E-5</v>
      </c>
      <c r="T104" s="23"/>
      <c r="U104" s="29">
        <f t="shared" si="22"/>
        <v>0.15289256198347112</v>
      </c>
      <c r="V104" s="36">
        <f>SUM($U$4:U104)/P104</f>
        <v>-1.9229195646837396E-3</v>
      </c>
      <c r="W104" s="36">
        <f t="shared" si="23"/>
        <v>3.3950871352417613E-5</v>
      </c>
      <c r="X104" s="7"/>
      <c r="Y104" s="7"/>
    </row>
    <row r="105" spans="1:25" x14ac:dyDescent="0.25">
      <c r="A105" s="4">
        <v>42405</v>
      </c>
      <c r="B105">
        <v>3.43</v>
      </c>
      <c r="C105">
        <f t="shared" si="12"/>
        <v>-4.4568245125348106E-2</v>
      </c>
      <c r="E105">
        <f t="shared" si="13"/>
        <v>-3.9446305884125434E-2</v>
      </c>
      <c r="F105">
        <f t="shared" si="14"/>
        <v>1.5560110479039889E-3</v>
      </c>
      <c r="J105">
        <f t="shared" si="15"/>
        <v>-0.51111296287992403</v>
      </c>
      <c r="L105" s="25">
        <f t="shared" si="16"/>
        <v>-0.51111296287992403</v>
      </c>
      <c r="M105" s="34">
        <f t="shared" si="17"/>
        <v>89</v>
      </c>
      <c r="N105" s="36">
        <f t="shared" si="18"/>
        <v>-0.51111296287992403</v>
      </c>
      <c r="O105" s="34">
        <f t="shared" si="19"/>
        <v>89</v>
      </c>
      <c r="P105" s="34">
        <v>102</v>
      </c>
      <c r="Q105" s="35">
        <f t="shared" si="20"/>
        <v>0.23553719008264462</v>
      </c>
      <c r="R105" s="36">
        <f>SUM($Q$4:Q105)/P105</f>
        <v>8.1024145195270644E-5</v>
      </c>
      <c r="S105" s="36">
        <f t="shared" si="21"/>
        <v>6.0874639515607148E-8</v>
      </c>
      <c r="T105" s="23"/>
      <c r="U105" s="29">
        <f t="shared" si="22"/>
        <v>0.23553719008264462</v>
      </c>
      <c r="V105" s="36">
        <f>SUM($U$4:U105)/P105</f>
        <v>4.0512072597634233E-4</v>
      </c>
      <c r="W105" s="36">
        <f t="shared" si="23"/>
        <v>1.5218659878900967E-6</v>
      </c>
      <c r="X105" s="7"/>
      <c r="Y105" s="7"/>
    </row>
    <row r="106" spans="1:25" x14ac:dyDescent="0.25">
      <c r="A106" s="4">
        <v>42408</v>
      </c>
      <c r="B106">
        <v>3.06</v>
      </c>
      <c r="C106">
        <f t="shared" si="12"/>
        <v>-0.10787172011661811</v>
      </c>
      <c r="E106">
        <f t="shared" si="13"/>
        <v>-0.10274978087539544</v>
      </c>
      <c r="F106">
        <f t="shared" si="14"/>
        <v>1.0557517469941777E-2</v>
      </c>
      <c r="J106">
        <f t="shared" si="15"/>
        <v>-1.3313476068647756</v>
      </c>
      <c r="L106" s="25">
        <f t="shared" si="16"/>
        <v>-1.3313476068647756</v>
      </c>
      <c r="M106" s="34">
        <f t="shared" si="17"/>
        <v>111</v>
      </c>
      <c r="N106" s="36">
        <f t="shared" si="18"/>
        <v>-1.3313476068647756</v>
      </c>
      <c r="O106" s="34">
        <f t="shared" si="19"/>
        <v>111</v>
      </c>
      <c r="P106" s="34">
        <v>103</v>
      </c>
      <c r="Q106" s="35">
        <f t="shared" si="20"/>
        <v>0.4173553719008265</v>
      </c>
      <c r="R106" s="36">
        <f>SUM($Q$4:Q106)/P106</f>
        <v>4.1322314049586804E-3</v>
      </c>
      <c r="S106" s="36">
        <f t="shared" si="21"/>
        <v>1.5988724068773265E-4</v>
      </c>
      <c r="T106" s="23"/>
      <c r="U106" s="29">
        <f t="shared" si="22"/>
        <v>0.4173553719008265</v>
      </c>
      <c r="V106" s="36">
        <f>SUM($U$4:U106)/P106</f>
        <v>4.453181416994305E-3</v>
      </c>
      <c r="W106" s="36">
        <f t="shared" si="23"/>
        <v>1.8568863158766643E-4</v>
      </c>
      <c r="X106" s="7"/>
      <c r="Y106" s="7"/>
    </row>
    <row r="107" spans="1:25" x14ac:dyDescent="0.25">
      <c r="A107" s="4">
        <v>42409</v>
      </c>
      <c r="B107">
        <v>2.83</v>
      </c>
      <c r="C107">
        <f t="shared" si="12"/>
        <v>-7.5163398692810454E-2</v>
      </c>
      <c r="E107">
        <f t="shared" si="13"/>
        <v>-7.0041459451587781E-2</v>
      </c>
      <c r="F107">
        <f t="shared" si="14"/>
        <v>4.9058060421084152E-3</v>
      </c>
      <c r="J107">
        <f t="shared" si="15"/>
        <v>-0.90753993466196514</v>
      </c>
      <c r="L107" s="25">
        <f t="shared" si="16"/>
        <v>-0.90753993466196514</v>
      </c>
      <c r="M107" s="34">
        <f t="shared" si="17"/>
        <v>100</v>
      </c>
      <c r="N107" s="36">
        <f t="shared" si="18"/>
        <v>-0.90753993466196514</v>
      </c>
      <c r="O107" s="34">
        <f t="shared" si="19"/>
        <v>100</v>
      </c>
      <c r="P107" s="34">
        <v>104</v>
      </c>
      <c r="Q107" s="35">
        <f t="shared" si="20"/>
        <v>0.32644628099173556</v>
      </c>
      <c r="R107" s="36">
        <f>SUM($Q$4:Q107)/P107</f>
        <v>7.2314049586776896E-3</v>
      </c>
      <c r="S107" s="36">
        <f t="shared" si="21"/>
        <v>4.9440860348585287E-4</v>
      </c>
      <c r="T107" s="23"/>
      <c r="U107" s="29">
        <f t="shared" si="22"/>
        <v>0.32644628099173556</v>
      </c>
      <c r="V107" s="36">
        <f>SUM($U$4:U107)/P107</f>
        <v>7.5492689129052788E-3</v>
      </c>
      <c r="W107" s="36">
        <f t="shared" si="23"/>
        <v>5.388283596739306E-4</v>
      </c>
      <c r="X107" s="7"/>
      <c r="Y107" s="7"/>
    </row>
    <row r="108" spans="1:25" x14ac:dyDescent="0.25">
      <c r="A108" s="4">
        <v>42410</v>
      </c>
      <c r="B108">
        <v>2.93</v>
      </c>
      <c r="C108">
        <f t="shared" si="12"/>
        <v>3.5335689045936425E-2</v>
      </c>
      <c r="E108">
        <f t="shared" si="13"/>
        <v>4.0457628287159098E-2</v>
      </c>
      <c r="F108">
        <f t="shared" si="14"/>
        <v>1.636819686621936E-3</v>
      </c>
      <c r="J108">
        <f t="shared" si="15"/>
        <v>0.52421685127342244</v>
      </c>
      <c r="L108" s="25">
        <f t="shared" si="16"/>
        <v>0.52421685127342244</v>
      </c>
      <c r="M108" s="34">
        <f t="shared" si="17"/>
        <v>32</v>
      </c>
      <c r="N108" s="36">
        <f t="shared" si="18"/>
        <v>0.52421685127342244</v>
      </c>
      <c r="O108" s="34">
        <f t="shared" si="19"/>
        <v>32</v>
      </c>
      <c r="P108" s="34">
        <v>105</v>
      </c>
      <c r="Q108" s="35">
        <f t="shared" si="20"/>
        <v>-0.23553719008264462</v>
      </c>
      <c r="R108" s="36">
        <f>SUM($Q$4:Q108)/P108</f>
        <v>4.9193231011412869E-3</v>
      </c>
      <c r="S108" s="36">
        <f t="shared" si="21"/>
        <v>2.3099751601903131E-4</v>
      </c>
      <c r="T108" s="23"/>
      <c r="U108" s="29">
        <f t="shared" si="22"/>
        <v>-0.23553719008264462</v>
      </c>
      <c r="V108" s="36">
        <f>SUM($U$4:U108)/P108</f>
        <v>5.2341597796143275E-3</v>
      </c>
      <c r="W108" s="36">
        <f t="shared" si="23"/>
        <v>2.6151136389508108E-4</v>
      </c>
      <c r="X108" s="7"/>
      <c r="Y108" s="7"/>
    </row>
    <row r="109" spans="1:25" x14ac:dyDescent="0.25">
      <c r="A109" s="4">
        <v>42411</v>
      </c>
      <c r="B109">
        <v>2.56</v>
      </c>
      <c r="C109">
        <f t="shared" si="12"/>
        <v>-0.12627986348122869</v>
      </c>
      <c r="E109">
        <f t="shared" si="13"/>
        <v>-0.12115792424000602</v>
      </c>
      <c r="F109">
        <f t="shared" si="14"/>
        <v>1.4679242606147037E-2</v>
      </c>
      <c r="J109">
        <f t="shared" si="15"/>
        <v>-1.5698652699342315</v>
      </c>
      <c r="L109" s="25">
        <f t="shared" si="16"/>
        <v>-1.5698652699342315</v>
      </c>
      <c r="M109" s="34">
        <f t="shared" si="17"/>
        <v>117</v>
      </c>
      <c r="N109" s="36">
        <f t="shared" si="18"/>
        <v>-1.5698652699342315</v>
      </c>
      <c r="O109" s="34">
        <f t="shared" si="19"/>
        <v>117</v>
      </c>
      <c r="P109" s="34">
        <v>106</v>
      </c>
      <c r="Q109" s="35">
        <f t="shared" si="20"/>
        <v>0.46694214876033058</v>
      </c>
      <c r="R109" s="36">
        <f>SUM($Q$4:Q109)/P109</f>
        <v>9.2780290035864681E-3</v>
      </c>
      <c r="S109" s="36">
        <f t="shared" si="21"/>
        <v>8.2951574111704747E-4</v>
      </c>
      <c r="T109" s="23"/>
      <c r="U109" s="29">
        <f t="shared" si="22"/>
        <v>0.46694214876033058</v>
      </c>
      <c r="V109" s="36">
        <f>SUM($U$4:U109)/P109</f>
        <v>9.5898955247154249E-3</v>
      </c>
      <c r="W109" s="36">
        <f t="shared" si="23"/>
        <v>8.8621874495867594E-4</v>
      </c>
      <c r="X109" s="7"/>
      <c r="Y109" s="7"/>
    </row>
    <row r="110" spans="1:25" x14ac:dyDescent="0.25">
      <c r="A110" s="4">
        <v>42412</v>
      </c>
      <c r="B110">
        <v>2.36</v>
      </c>
      <c r="C110">
        <f t="shared" si="12"/>
        <v>-7.8125000000000069E-2</v>
      </c>
      <c r="E110">
        <f t="shared" si="13"/>
        <v>-7.3003060758777397E-2</v>
      </c>
      <c r="F110">
        <f t="shared" si="14"/>
        <v>5.3294468801497446E-3</v>
      </c>
      <c r="J110">
        <f t="shared" si="15"/>
        <v>-0.94591394168389797</v>
      </c>
      <c r="L110" s="25">
        <f t="shared" si="16"/>
        <v>-0.94591394168389797</v>
      </c>
      <c r="M110" s="34">
        <f t="shared" si="17"/>
        <v>102</v>
      </c>
      <c r="N110" s="36">
        <f t="shared" si="18"/>
        <v>-0.94591394168389797</v>
      </c>
      <c r="O110" s="34">
        <f t="shared" si="19"/>
        <v>102</v>
      </c>
      <c r="P110" s="34">
        <v>107</v>
      </c>
      <c r="Q110" s="35">
        <f t="shared" si="20"/>
        <v>0.34297520661157022</v>
      </c>
      <c r="R110" s="36">
        <f>SUM($Q$4:Q110)/P110</f>
        <v>1.2396694214876037E-2</v>
      </c>
      <c r="S110" s="36">
        <f t="shared" si="21"/>
        <v>1.494868085264917E-3</v>
      </c>
      <c r="T110" s="23"/>
      <c r="U110" s="29">
        <f t="shared" si="22"/>
        <v>0.34297520661157022</v>
      </c>
      <c r="V110" s="36">
        <f>SUM($U$4:U110)/P110</f>
        <v>1.270564609562061E-2</v>
      </c>
      <c r="W110" s="36">
        <f t="shared" si="23"/>
        <v>1.5703071245150942E-3</v>
      </c>
      <c r="X110" s="7"/>
      <c r="Y110" s="7"/>
    </row>
    <row r="111" spans="1:25" x14ac:dyDescent="0.25">
      <c r="A111" s="4">
        <v>42416</v>
      </c>
      <c r="B111">
        <v>2.5</v>
      </c>
      <c r="C111">
        <f t="shared" si="12"/>
        <v>5.9322033898305142E-2</v>
      </c>
      <c r="E111">
        <f t="shared" si="13"/>
        <v>6.4443973139527808E-2</v>
      </c>
      <c r="F111">
        <f t="shared" si="14"/>
        <v>4.1530256740081812E-3</v>
      </c>
      <c r="J111">
        <f t="shared" si="15"/>
        <v>0.83501228601367594</v>
      </c>
      <c r="L111" s="25">
        <f t="shared" si="16"/>
        <v>0.83501228601367594</v>
      </c>
      <c r="M111" s="34">
        <f t="shared" si="17"/>
        <v>23</v>
      </c>
      <c r="N111" s="36">
        <f t="shared" si="18"/>
        <v>0.83501228601367594</v>
      </c>
      <c r="O111" s="34">
        <f t="shared" si="19"/>
        <v>23</v>
      </c>
      <c r="P111" s="34">
        <v>108</v>
      </c>
      <c r="Q111" s="35">
        <f t="shared" si="20"/>
        <v>-0.30991735537190079</v>
      </c>
      <c r="R111" s="36">
        <f>SUM($Q$4:Q111)/P111</f>
        <v>9.4123048668503257E-3</v>
      </c>
      <c r="S111" s="36">
        <f t="shared" si="21"/>
        <v>8.6980728671870076E-4</v>
      </c>
      <c r="T111" s="23"/>
      <c r="U111" s="29">
        <f t="shared" si="22"/>
        <v>-0.30991735537190079</v>
      </c>
      <c r="V111" s="36">
        <f>SUM($U$4:U111)/P111</f>
        <v>9.7183960820324475E-3</v>
      </c>
      <c r="W111" s="36">
        <f t="shared" si="23"/>
        <v>9.2730000181677019E-4</v>
      </c>
      <c r="X111" s="7"/>
      <c r="Y111" s="7"/>
    </row>
    <row r="112" spans="1:25" x14ac:dyDescent="0.25">
      <c r="A112" s="4">
        <v>42417</v>
      </c>
      <c r="B112">
        <v>2.73</v>
      </c>
      <c r="C112">
        <f t="shared" si="12"/>
        <v>9.1999999999999998E-2</v>
      </c>
      <c r="E112">
        <f t="shared" si="13"/>
        <v>9.7121939241222671E-2</v>
      </c>
      <c r="F112">
        <f t="shared" si="14"/>
        <v>9.4326710819757475E-3</v>
      </c>
      <c r="J112">
        <f t="shared" si="15"/>
        <v>1.2584266387845016</v>
      </c>
      <c r="L112" s="25">
        <f t="shared" si="16"/>
        <v>1.2584266387845016</v>
      </c>
      <c r="M112" s="34">
        <f t="shared" si="17"/>
        <v>13</v>
      </c>
      <c r="N112" s="36">
        <f t="shared" si="18"/>
        <v>1.2584266387845016</v>
      </c>
      <c r="O112" s="34">
        <f t="shared" si="19"/>
        <v>13</v>
      </c>
      <c r="P112" s="34">
        <v>109</v>
      </c>
      <c r="Q112" s="35">
        <f t="shared" si="20"/>
        <v>-0.3925619834710744</v>
      </c>
      <c r="R112" s="36">
        <f>SUM($Q$4:Q112)/P112</f>
        <v>5.724467359162942E-3</v>
      </c>
      <c r="S112" s="36">
        <f t="shared" si="21"/>
        <v>3.247162175933902E-4</v>
      </c>
      <c r="T112" s="23"/>
      <c r="U112" s="29">
        <f t="shared" si="22"/>
        <v>-0.3925619834710744</v>
      </c>
      <c r="V112" s="36">
        <f>SUM($U$4:U112)/P112</f>
        <v>6.0277503980589913E-3</v>
      </c>
      <c r="W112" s="36">
        <f t="shared" si="23"/>
        <v>3.6003467817106685E-4</v>
      </c>
      <c r="X112" s="7"/>
      <c r="Y112" s="7"/>
    </row>
    <row r="113" spans="1:25" x14ac:dyDescent="0.25">
      <c r="A113" s="4">
        <v>42418</v>
      </c>
      <c r="B113">
        <v>2.71</v>
      </c>
      <c r="C113">
        <f t="shared" si="12"/>
        <v>-7.3260073260073329E-3</v>
      </c>
      <c r="E113">
        <f t="shared" si="13"/>
        <v>-2.2040680847846619E-3</v>
      </c>
      <c r="F113">
        <f t="shared" si="14"/>
        <v>4.8579161223663277E-6</v>
      </c>
      <c r="J113">
        <f t="shared" si="15"/>
        <v>-2.8558511220608925E-2</v>
      </c>
      <c r="L113" s="25">
        <f t="shared" si="16"/>
        <v>-2.8558511220608925E-2</v>
      </c>
      <c r="M113" s="34">
        <f t="shared" si="17"/>
        <v>61</v>
      </c>
      <c r="N113" s="36">
        <f t="shared" si="18"/>
        <v>-2.8558511220608925E-2</v>
      </c>
      <c r="O113" s="34">
        <f t="shared" si="19"/>
        <v>61</v>
      </c>
      <c r="P113" s="34">
        <v>110</v>
      </c>
      <c r="Q113" s="35">
        <f t="shared" si="20"/>
        <v>4.1322314049586639E-3</v>
      </c>
      <c r="R113" s="36">
        <f>SUM($Q$4:Q113)/P113</f>
        <v>5.7099924868519942E-3</v>
      </c>
      <c r="S113" s="36">
        <f t="shared" si="21"/>
        <v>3.2604014199906218E-4</v>
      </c>
      <c r="T113" s="23"/>
      <c r="U113" s="29">
        <f t="shared" si="22"/>
        <v>4.1322314049586639E-3</v>
      </c>
      <c r="V113" s="36">
        <f>SUM($U$4:U113)/P113</f>
        <v>6.0105184072126241E-3</v>
      </c>
      <c r="W113" s="36">
        <f t="shared" si="23"/>
        <v>3.6126331523441779E-4</v>
      </c>
      <c r="X113" s="7"/>
      <c r="Y113" s="7"/>
    </row>
    <row r="114" spans="1:25" x14ac:dyDescent="0.25">
      <c r="A114" s="4">
        <v>42419</v>
      </c>
      <c r="B114">
        <v>1.92</v>
      </c>
      <c r="C114">
        <f t="shared" si="12"/>
        <v>-0.29151291512915128</v>
      </c>
      <c r="E114">
        <f t="shared" si="13"/>
        <v>-0.28639097588792861</v>
      </c>
      <c r="F114">
        <f t="shared" si="14"/>
        <v>8.2019791070040107E-2</v>
      </c>
      <c r="J114">
        <f t="shared" si="15"/>
        <v>-3.7108199854795458</v>
      </c>
      <c r="L114" s="25">
        <f t="shared" si="16"/>
        <v>-3.7108199854795458</v>
      </c>
      <c r="M114" s="34">
        <f t="shared" si="17"/>
        <v>120</v>
      </c>
      <c r="N114" s="36">
        <f t="shared" si="18"/>
        <v>-3.7108199854795458</v>
      </c>
      <c r="O114" s="34">
        <f t="shared" si="19"/>
        <v>120</v>
      </c>
      <c r="P114" s="34">
        <v>111</v>
      </c>
      <c r="Q114" s="35">
        <f t="shared" si="20"/>
        <v>0.49173553719008267</v>
      </c>
      <c r="R114" s="36">
        <f>SUM($Q$4:Q114)/P114</f>
        <v>1.008860099769191E-2</v>
      </c>
      <c r="S114" s="36">
        <f t="shared" si="21"/>
        <v>1.0270514163690865E-3</v>
      </c>
      <c r="T114" s="23"/>
      <c r="U114" s="29">
        <f t="shared" si="22"/>
        <v>0.49173553719008267</v>
      </c>
      <c r="V114" s="36">
        <f>SUM($U$4:U114)/P114</f>
        <v>1.038641947732857E-2</v>
      </c>
      <c r="W114" s="36">
        <f t="shared" si="23"/>
        <v>1.0885841600956694E-3</v>
      </c>
      <c r="X114" s="7"/>
      <c r="Y114" s="7"/>
    </row>
    <row r="115" spans="1:25" x14ac:dyDescent="0.25">
      <c r="A115" s="4">
        <v>42422</v>
      </c>
      <c r="B115">
        <v>2.04</v>
      </c>
      <c r="C115">
        <f t="shared" si="12"/>
        <v>6.2500000000000056E-2</v>
      </c>
      <c r="E115">
        <f t="shared" si="13"/>
        <v>6.7621939241222728E-2</v>
      </c>
      <c r="F115">
        <f t="shared" si="14"/>
        <v>4.5727266667436187E-3</v>
      </c>
      <c r="J115">
        <f t="shared" si="15"/>
        <v>0.8761897710471459</v>
      </c>
      <c r="L115" s="25">
        <f t="shared" si="16"/>
        <v>0.8761897710471459</v>
      </c>
      <c r="M115" s="34">
        <f t="shared" si="17"/>
        <v>19</v>
      </c>
      <c r="N115" s="36">
        <f t="shared" si="18"/>
        <v>0.8761897710471459</v>
      </c>
      <c r="O115" s="34">
        <f t="shared" si="19"/>
        <v>19</v>
      </c>
      <c r="P115" s="34">
        <v>112</v>
      </c>
      <c r="Q115" s="35">
        <f t="shared" si="20"/>
        <v>-0.34297520661157022</v>
      </c>
      <c r="R115" s="36">
        <f>SUM($Q$4:Q115)/P115</f>
        <v>6.9362455726092124E-3</v>
      </c>
      <c r="S115" s="36">
        <f t="shared" si="21"/>
        <v>4.8986257237059827E-4</v>
      </c>
      <c r="T115" s="23"/>
      <c r="U115" s="29">
        <f t="shared" si="22"/>
        <v>-0.34297520661157022</v>
      </c>
      <c r="V115" s="36">
        <f>SUM($U$4:U115)/P115</f>
        <v>7.2314049586776888E-3</v>
      </c>
      <c r="W115" s="36">
        <f t="shared" si="23"/>
        <v>5.3244003452322598E-4</v>
      </c>
      <c r="X115" s="7"/>
      <c r="Y115" s="7"/>
    </row>
    <row r="116" spans="1:25" x14ac:dyDescent="0.25">
      <c r="A116" s="4">
        <v>42423</v>
      </c>
      <c r="B116">
        <v>1.79</v>
      </c>
      <c r="C116">
        <f t="shared" si="12"/>
        <v>-0.12254901960784313</v>
      </c>
      <c r="E116">
        <f t="shared" si="13"/>
        <v>-0.11742708036662046</v>
      </c>
      <c r="F116">
        <f t="shared" si="14"/>
        <v>1.378911920342874E-2</v>
      </c>
      <c r="J116">
        <f t="shared" si="15"/>
        <v>-1.5215240470128755</v>
      </c>
      <c r="L116" s="25">
        <f t="shared" si="16"/>
        <v>-1.5215240470128755</v>
      </c>
      <c r="M116" s="34">
        <f t="shared" si="17"/>
        <v>114</v>
      </c>
      <c r="N116" s="36">
        <f t="shared" si="18"/>
        <v>-1.5215240470128755</v>
      </c>
      <c r="O116" s="34">
        <f t="shared" si="19"/>
        <v>114</v>
      </c>
      <c r="P116" s="34">
        <v>113</v>
      </c>
      <c r="Q116" s="35">
        <f t="shared" si="20"/>
        <v>0.44214876033057848</v>
      </c>
      <c r="R116" s="36">
        <f>SUM($Q$4:Q116)/P116</f>
        <v>1.0787683756308057E-2</v>
      </c>
      <c r="S116" s="36">
        <f t="shared" si="21"/>
        <v>1.1954796048500671E-3</v>
      </c>
      <c r="T116" s="23"/>
      <c r="U116" s="29">
        <f t="shared" si="22"/>
        <v>0.44214876033057848</v>
      </c>
      <c r="V116" s="36">
        <f>SUM($U$4:U116)/P116</f>
        <v>1.1080231112411324E-2</v>
      </c>
      <c r="W116" s="36">
        <f t="shared" si="23"/>
        <v>1.2611983572729647E-3</v>
      </c>
      <c r="X116" s="7"/>
      <c r="Y116" s="7"/>
    </row>
    <row r="117" spans="1:25" x14ac:dyDescent="0.25">
      <c r="A117" s="4">
        <v>42424</v>
      </c>
      <c r="B117">
        <v>1.73</v>
      </c>
      <c r="C117">
        <f t="shared" si="12"/>
        <v>-3.3519553072625725E-2</v>
      </c>
      <c r="E117">
        <f t="shared" si="13"/>
        <v>-2.8397613831403053E-2</v>
      </c>
      <c r="F117">
        <f t="shared" si="14"/>
        <v>8.0642447131749396E-4</v>
      </c>
      <c r="J117">
        <f t="shared" si="15"/>
        <v>-0.36795304956374686</v>
      </c>
      <c r="L117" s="25">
        <f t="shared" si="16"/>
        <v>-0.36795304956374686</v>
      </c>
      <c r="M117" s="34">
        <f t="shared" si="17"/>
        <v>83</v>
      </c>
      <c r="N117" s="36">
        <f t="shared" si="18"/>
        <v>-0.36795304956374686</v>
      </c>
      <c r="O117" s="34">
        <f t="shared" si="19"/>
        <v>83</v>
      </c>
      <c r="P117" s="34">
        <v>114</v>
      </c>
      <c r="Q117" s="35">
        <f t="shared" si="20"/>
        <v>0.18595041322314054</v>
      </c>
      <c r="R117" s="36">
        <f>SUM($Q$4:Q117)/P117</f>
        <v>1.2324198927069745E-2</v>
      </c>
      <c r="S117" s="36">
        <f t="shared" si="21"/>
        <v>1.5740900207376839E-3</v>
      </c>
      <c r="T117" s="23"/>
      <c r="U117" s="29">
        <f t="shared" si="22"/>
        <v>0.18595041322314054</v>
      </c>
      <c r="V117" s="36">
        <f>SUM($U$4:U117)/P117</f>
        <v>1.2614180078294915E-2</v>
      </c>
      <c r="W117" s="36">
        <f t="shared" si="23"/>
        <v>1.6490363137665785E-3</v>
      </c>
      <c r="X117" s="7"/>
      <c r="Y117" s="7"/>
    </row>
    <row r="118" spans="1:25" x14ac:dyDescent="0.25">
      <c r="A118" s="4">
        <v>42425</v>
      </c>
      <c r="B118">
        <v>1.65</v>
      </c>
      <c r="C118">
        <f t="shared" si="12"/>
        <v>-4.6242774566474028E-2</v>
      </c>
      <c r="E118">
        <f t="shared" si="13"/>
        <v>-4.1120835325251355E-2</v>
      </c>
      <c r="F118">
        <f t="shared" si="14"/>
        <v>1.6909230978464397E-3</v>
      </c>
      <c r="J118">
        <f t="shared" si="15"/>
        <v>-0.53281014554127848</v>
      </c>
      <c r="L118" s="25">
        <f t="shared" si="16"/>
        <v>-0.53281014554127848</v>
      </c>
      <c r="M118" s="34">
        <f t="shared" si="17"/>
        <v>90</v>
      </c>
      <c r="N118" s="36">
        <f t="shared" si="18"/>
        <v>-0.53281014554127848</v>
      </c>
      <c r="O118" s="34">
        <f t="shared" si="19"/>
        <v>90</v>
      </c>
      <c r="P118" s="34">
        <v>115</v>
      </c>
      <c r="Q118" s="35">
        <f t="shared" si="20"/>
        <v>0.24380165289256195</v>
      </c>
      <c r="R118" s="36">
        <f>SUM($Q$4:Q118)/P118</f>
        <v>1.4337046352856635E-2</v>
      </c>
      <c r="S118" s="36">
        <f t="shared" si="21"/>
        <v>2.1489412076595793E-3</v>
      </c>
      <c r="T118" s="23"/>
      <c r="U118" s="29">
        <f t="shared" si="22"/>
        <v>0.24380165289256195</v>
      </c>
      <c r="V118" s="36">
        <f>SUM($U$4:U118)/P118</f>
        <v>1.4624505928853759E-2</v>
      </c>
      <c r="W118" s="36">
        <f t="shared" si="23"/>
        <v>2.2359781792049144E-3</v>
      </c>
      <c r="X118" s="7"/>
      <c r="Y118" s="7"/>
    </row>
    <row r="119" spans="1:25" x14ac:dyDescent="0.25">
      <c r="A119" s="4">
        <v>42426</v>
      </c>
      <c r="B119">
        <v>1.72</v>
      </c>
      <c r="C119">
        <f t="shared" si="12"/>
        <v>4.2424242424242462E-2</v>
      </c>
      <c r="E119">
        <f t="shared" si="13"/>
        <v>4.7546181665465134E-2</v>
      </c>
      <c r="F119">
        <f t="shared" si="14"/>
        <v>2.2606393909654129E-3</v>
      </c>
      <c r="J119">
        <f t="shared" si="15"/>
        <v>0.61606452720944804</v>
      </c>
      <c r="L119" s="25">
        <f t="shared" si="16"/>
        <v>0.61606452720944804</v>
      </c>
      <c r="M119" s="34">
        <f t="shared" si="17"/>
        <v>31</v>
      </c>
      <c r="N119" s="36">
        <f t="shared" si="18"/>
        <v>0.61606452720944804</v>
      </c>
      <c r="O119" s="34">
        <f t="shared" si="19"/>
        <v>31</v>
      </c>
      <c r="P119" s="34">
        <v>116</v>
      </c>
      <c r="Q119" s="35">
        <f t="shared" si="20"/>
        <v>-0.243801652892562</v>
      </c>
      <c r="R119" s="36">
        <f>SUM($Q$4:Q119)/P119</f>
        <v>1.2111712738671992E-2</v>
      </c>
      <c r="S119" s="36">
        <f t="shared" si="21"/>
        <v>1.546950537621517E-3</v>
      </c>
      <c r="T119" s="23"/>
      <c r="U119" s="29">
        <f t="shared" si="22"/>
        <v>-0.243801652892562</v>
      </c>
      <c r="V119" s="36">
        <f>SUM($U$4:U119)/P119</f>
        <v>1.2396694214876037E-2</v>
      </c>
      <c r="W119" s="36">
        <f t="shared" si="23"/>
        <v>1.620604653184396E-3</v>
      </c>
      <c r="X119" s="7"/>
      <c r="Y119" s="7"/>
    </row>
    <row r="120" spans="1:25" x14ac:dyDescent="0.25">
      <c r="A120" s="4">
        <v>42429</v>
      </c>
      <c r="B120">
        <v>1.72</v>
      </c>
      <c r="C120">
        <f t="shared" si="12"/>
        <v>0</v>
      </c>
      <c r="E120">
        <f t="shared" si="13"/>
        <v>5.121939241222671E-3</v>
      </c>
      <c r="F120">
        <f t="shared" si="14"/>
        <v>2.6234261590776672E-5</v>
      </c>
      <c r="J120">
        <f t="shared" si="15"/>
        <v>6.6365898722237485E-2</v>
      </c>
      <c r="L120" s="25">
        <f t="shared" si="16"/>
        <v>6.6365898722237485E-2</v>
      </c>
      <c r="M120" s="34">
        <f t="shared" si="17"/>
        <v>53</v>
      </c>
      <c r="N120" s="36">
        <f t="shared" si="18"/>
        <v>6.6365898722237485E-2</v>
      </c>
      <c r="O120" s="34">
        <f t="shared" si="19"/>
        <v>53</v>
      </c>
      <c r="P120" s="34">
        <v>117</v>
      </c>
      <c r="Q120" s="35">
        <f t="shared" si="20"/>
        <v>-6.1983471074380181E-2</v>
      </c>
      <c r="R120" s="36">
        <f>SUM($Q$4:Q120)/P120</f>
        <v>1.1478420569329666E-2</v>
      </c>
      <c r="S120" s="36">
        <f t="shared" si="21"/>
        <v>1.4013849305154558E-3</v>
      </c>
      <c r="T120" s="23"/>
      <c r="U120" s="29">
        <f t="shared" si="22"/>
        <v>-6.1983471074380181E-2</v>
      </c>
      <c r="V120" s="36">
        <f>SUM($U$4:U120)/P120</f>
        <v>1.1760966306420857E-2</v>
      </c>
      <c r="W120" s="36">
        <f t="shared" si="23"/>
        <v>1.4712253118099726E-3</v>
      </c>
      <c r="X120" s="7"/>
      <c r="Y120" s="7"/>
    </row>
    <row r="121" spans="1:25" x14ac:dyDescent="0.25">
      <c r="A121" s="4">
        <v>42430</v>
      </c>
      <c r="B121">
        <v>1.96</v>
      </c>
      <c r="C121">
        <f t="shared" si="12"/>
        <v>0.13953488372093023</v>
      </c>
      <c r="E121">
        <f t="shared" si="13"/>
        <v>0.1446568229621529</v>
      </c>
      <c r="F121">
        <f t="shared" si="14"/>
        <v>2.0925596429503649E-2</v>
      </c>
      <c r="J121">
        <f t="shared" si="15"/>
        <v>1.8743447764708687</v>
      </c>
      <c r="L121" s="25">
        <f t="shared" si="16"/>
        <v>1.8743447764708687</v>
      </c>
      <c r="M121" s="34">
        <f t="shared" si="17"/>
        <v>5</v>
      </c>
      <c r="N121" s="36">
        <f t="shared" si="18"/>
        <v>1.8743447764708687</v>
      </c>
      <c r="O121" s="34">
        <f t="shared" si="19"/>
        <v>6</v>
      </c>
      <c r="P121" s="34">
        <v>118</v>
      </c>
      <c r="Q121" s="35">
        <f t="shared" si="20"/>
        <v>-0.45867768595041325</v>
      </c>
      <c r="R121" s="36">
        <f>SUM($Q$4:Q121)/P121</f>
        <v>7.494046785264049E-3</v>
      </c>
      <c r="S121" s="36">
        <f t="shared" si="21"/>
        <v>6.0245154472070165E-4</v>
      </c>
      <c r="T121" s="23"/>
      <c r="U121" s="29">
        <f t="shared" si="22"/>
        <v>-0.45041322314049587</v>
      </c>
      <c r="V121" s="36">
        <f>SUM($U$4:U121)/P121</f>
        <v>7.8442358873791907E-3</v>
      </c>
      <c r="W121" s="36">
        <f t="shared" si="23"/>
        <v>6.6007093868254685E-4</v>
      </c>
      <c r="X121" s="7"/>
      <c r="Y121" s="7"/>
    </row>
    <row r="122" spans="1:25" s="27" customFormat="1" ht="15.75" thickBot="1" x14ac:dyDescent="0.3">
      <c r="A122" s="26">
        <v>42431</v>
      </c>
      <c r="B122" s="27">
        <v>2.31</v>
      </c>
      <c r="C122" s="27">
        <f t="shared" si="12"/>
        <v>0.17857142857142863</v>
      </c>
      <c r="E122" s="27">
        <f t="shared" si="13"/>
        <v>0.1836933678126513</v>
      </c>
      <c r="F122" s="27">
        <f t="shared" si="14"/>
        <v>3.3743253378353995E-2</v>
      </c>
      <c r="J122" s="27">
        <f t="shared" si="15"/>
        <v>2.3801483910791172</v>
      </c>
      <c r="L122" s="32">
        <f t="shared" si="16"/>
        <v>2.3801483910791172</v>
      </c>
      <c r="M122" s="34">
        <f t="shared" si="17"/>
        <v>2</v>
      </c>
      <c r="N122" s="36">
        <f t="shared" si="18"/>
        <v>2.3801483910791172</v>
      </c>
      <c r="O122" s="34">
        <f t="shared" si="19"/>
        <v>2</v>
      </c>
      <c r="P122" s="34">
        <v>119</v>
      </c>
      <c r="Q122" s="35">
        <f t="shared" si="20"/>
        <v>-0.48347107438016529</v>
      </c>
      <c r="R122" s="36">
        <f>SUM($Q$4:Q122)/P122</f>
        <v>3.368289464546155E-3</v>
      </c>
      <c r="S122" s="36">
        <f t="shared" si="21"/>
        <v>1.2273631782906748E-4</v>
      </c>
      <c r="T122" s="28"/>
      <c r="U122" s="29">
        <f t="shared" si="22"/>
        <v>-0.48347107438016529</v>
      </c>
      <c r="V122" s="36">
        <f>SUM($U$4:U122)/P122</f>
        <v>3.7155358010973042E-3</v>
      </c>
      <c r="W122" s="36">
        <f t="shared" si="23"/>
        <v>1.4934723167445987E-4</v>
      </c>
    </row>
    <row r="123" spans="1:25" s="7" customFormat="1" ht="15.75" thickBot="1" x14ac:dyDescent="0.3">
      <c r="A123" s="21">
        <v>42432</v>
      </c>
      <c r="B123" s="7">
        <v>2.96</v>
      </c>
      <c r="C123" s="7">
        <f t="shared" si="12"/>
        <v>0.28138528138528135</v>
      </c>
      <c r="E123" s="7">
        <f t="shared" si="13"/>
        <v>0.28650722062650402</v>
      </c>
      <c r="F123" s="7">
        <f t="shared" si="14"/>
        <v>8.2086387471124247E-2</v>
      </c>
      <c r="J123" s="7">
        <f t="shared" si="15"/>
        <v>3.7123261897088344</v>
      </c>
      <c r="K123" s="33" t="s">
        <v>67</v>
      </c>
      <c r="L123" s="29">
        <f>'[1]Mean Adj Return'!$G$19</f>
        <v>1.3684017798165116</v>
      </c>
      <c r="M123" s="34">
        <f t="shared" si="17"/>
        <v>9</v>
      </c>
      <c r="N123" s="36">
        <f>'[1]Mean Adj Return'!$G$20</f>
        <v>2.3367003078867823</v>
      </c>
      <c r="O123" s="34">
        <f t="shared" si="19"/>
        <v>4</v>
      </c>
      <c r="P123" s="34">
        <v>120</v>
      </c>
      <c r="Q123" s="35">
        <f t="shared" si="20"/>
        <v>-0.42561983471074383</v>
      </c>
      <c r="R123" s="36">
        <f>SUM($Q$4:Q123)/P123</f>
        <v>-2.0661157024792811E-4</v>
      </c>
      <c r="S123" s="36">
        <f t="shared" si="21"/>
        <v>4.6569099229434033E-7</v>
      </c>
      <c r="T123" s="7" t="s">
        <v>74</v>
      </c>
      <c r="U123" s="29">
        <f t="shared" si="22"/>
        <v>-0.46694214876033058</v>
      </c>
      <c r="V123" s="36">
        <f>SUM($U$4:U123)/P123</f>
        <v>-2.0661157024792811E-4</v>
      </c>
      <c r="W123" s="36">
        <f t="shared" si="23"/>
        <v>4.6569099229434033E-7</v>
      </c>
      <c r="X123" s="7" t="s">
        <v>74</v>
      </c>
    </row>
    <row r="124" spans="1:25" x14ac:dyDescent="0.25">
      <c r="A124" s="4">
        <v>42433</v>
      </c>
      <c r="B124">
        <v>3.93</v>
      </c>
      <c r="C124">
        <f t="shared" si="12"/>
        <v>0.3277027027027028</v>
      </c>
      <c r="E124">
        <f t="shared" si="13"/>
        <v>0.33282464194392547</v>
      </c>
      <c r="F124">
        <f t="shared" si="14"/>
        <v>0.1107722422851022</v>
      </c>
      <c r="J124">
        <f t="shared" si="15"/>
        <v>4.3124694455068902</v>
      </c>
      <c r="M124" s="23"/>
      <c r="N124" s="23"/>
      <c r="O124" s="23"/>
      <c r="P124" s="23"/>
      <c r="Q124" s="23"/>
      <c r="R124" s="23"/>
      <c r="S124" s="37">
        <f>SUM(S4:S123)</f>
        <v>0.18157557524625165</v>
      </c>
      <c r="T124" s="38">
        <f>SQRT(S124/P123)</f>
        <v>3.8898969057274045E-2</v>
      </c>
      <c r="U124" s="23"/>
      <c r="V124" s="23"/>
      <c r="W124" s="37">
        <f>SUM(W4:W123)</f>
        <v>0.18009747681016475</v>
      </c>
      <c r="X124" s="7">
        <f>SQRT(W124/P123)</f>
        <v>3.8740318877770907E-2</v>
      </c>
      <c r="Y124" s="7"/>
    </row>
    <row r="125" spans="1:25" x14ac:dyDescent="0.25">
      <c r="A125" s="4">
        <v>42436</v>
      </c>
      <c r="B125">
        <v>6.84</v>
      </c>
      <c r="C125">
        <f t="shared" si="12"/>
        <v>0.74045801526717547</v>
      </c>
      <c r="E125">
        <f t="shared" si="13"/>
        <v>0.74557995450839809</v>
      </c>
      <c r="F125">
        <f t="shared" si="14"/>
        <v>0.55588946856474497</v>
      </c>
      <c r="J125">
        <f t="shared" si="15"/>
        <v>9.660615134205111</v>
      </c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7"/>
      <c r="Y125" s="7"/>
    </row>
    <row r="126" spans="1:25" x14ac:dyDescent="0.25">
      <c r="A126" s="4">
        <v>42437</v>
      </c>
      <c r="B126">
        <v>5.42</v>
      </c>
      <c r="C126">
        <f t="shared" si="12"/>
        <v>-0.20760233918128654</v>
      </c>
      <c r="E126">
        <f t="shared" si="13"/>
        <v>-0.20248039994006387</v>
      </c>
      <c r="F126">
        <f t="shared" si="14"/>
        <v>4.0998312359888212E-2</v>
      </c>
      <c r="J126">
        <f t="shared" si="15"/>
        <v>-2.6235753847897363</v>
      </c>
      <c r="M126" s="23"/>
      <c r="N126" s="23"/>
      <c r="O126" s="23"/>
      <c r="P126" s="23"/>
      <c r="Q126" s="7" t="s">
        <v>71</v>
      </c>
      <c r="R126" s="37">
        <f>R123</f>
        <v>-2.0661157024792811E-4</v>
      </c>
      <c r="S126" s="23"/>
      <c r="T126" s="23"/>
      <c r="U126" s="7" t="s">
        <v>71</v>
      </c>
      <c r="V126" s="38">
        <f>V123</f>
        <v>-2.0661157024792811E-4</v>
      </c>
      <c r="W126" s="23"/>
      <c r="X126" s="7"/>
      <c r="Y126" s="7"/>
    </row>
    <row r="127" spans="1:25" x14ac:dyDescent="0.25">
      <c r="A127" s="4">
        <v>42438</v>
      </c>
      <c r="B127">
        <v>5.3</v>
      </c>
      <c r="C127">
        <f t="shared" si="12"/>
        <v>-2.2140221402214041E-2</v>
      </c>
      <c r="E127">
        <f t="shared" si="13"/>
        <v>-1.7018282160991369E-2</v>
      </c>
      <c r="F127">
        <f t="shared" si="14"/>
        <v>2.8962192771111707E-4</v>
      </c>
      <c r="J127">
        <f t="shared" si="15"/>
        <v>-0.22050897855891086</v>
      </c>
      <c r="M127" s="23"/>
      <c r="N127" s="23"/>
      <c r="O127" s="23"/>
      <c r="P127" s="23"/>
      <c r="Q127" s="7" t="s">
        <v>72</v>
      </c>
      <c r="R127" s="37">
        <f>S124</f>
        <v>0.18157557524625165</v>
      </c>
      <c r="S127" s="23"/>
      <c r="T127" s="23"/>
      <c r="U127" s="7" t="s">
        <v>72</v>
      </c>
      <c r="V127" s="38">
        <f>W124</f>
        <v>0.18009747681016475</v>
      </c>
      <c r="W127" s="23"/>
      <c r="X127" s="7"/>
      <c r="Y127" s="7"/>
    </row>
    <row r="128" spans="1:25" x14ac:dyDescent="0.25">
      <c r="A128" s="4">
        <v>42439</v>
      </c>
      <c r="B128">
        <v>5.29</v>
      </c>
      <c r="C128">
        <f t="shared" si="12"/>
        <v>-1.8867924528301486E-3</v>
      </c>
      <c r="E128">
        <f t="shared" si="13"/>
        <v>3.2351467883925226E-3</v>
      </c>
      <c r="F128">
        <f t="shared" si="14"/>
        <v>1.0466174742446454E-5</v>
      </c>
      <c r="J128">
        <f t="shared" si="15"/>
        <v>4.1918385595448346E-2</v>
      </c>
      <c r="M128" s="23"/>
      <c r="N128" s="23"/>
      <c r="O128" s="23"/>
      <c r="P128" s="23"/>
      <c r="Q128" s="7" t="s">
        <v>73</v>
      </c>
      <c r="R128" s="37">
        <f>T124</f>
        <v>3.8898969057274045E-2</v>
      </c>
      <c r="S128" s="23"/>
      <c r="T128" s="23"/>
      <c r="U128" s="7" t="s">
        <v>73</v>
      </c>
      <c r="V128" s="38">
        <f>X124</f>
        <v>3.8740318877770907E-2</v>
      </c>
      <c r="W128" s="23"/>
      <c r="X128" s="7"/>
      <c r="Y128" s="7"/>
    </row>
    <row r="129" spans="1:25" x14ac:dyDescent="0.25">
      <c r="A129" s="4">
        <v>42440</v>
      </c>
      <c r="B129">
        <v>5.14</v>
      </c>
      <c r="C129">
        <f t="shared" si="12"/>
        <v>-2.8355387523629556E-2</v>
      </c>
      <c r="E129">
        <f t="shared" si="13"/>
        <v>-2.3233448282406886E-2</v>
      </c>
      <c r="F129">
        <f t="shared" si="14"/>
        <v>5.3979311909127547E-4</v>
      </c>
      <c r="J129">
        <f t="shared" si="15"/>
        <v>-0.3010400168883075</v>
      </c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7"/>
      <c r="Y129" s="7"/>
    </row>
    <row r="130" spans="1:25" x14ac:dyDescent="0.25">
      <c r="A130" s="4">
        <v>42443</v>
      </c>
      <c r="B130">
        <v>4.8899999999999997</v>
      </c>
      <c r="C130">
        <f t="shared" si="12"/>
        <v>-4.8638132295719845E-2</v>
      </c>
      <c r="E130">
        <f t="shared" si="13"/>
        <v>-4.3516193054497172E-2</v>
      </c>
      <c r="F130">
        <f t="shared" si="14"/>
        <v>1.8936590579562678E-3</v>
      </c>
      <c r="J130">
        <f t="shared" si="15"/>
        <v>-0.56384723149169846</v>
      </c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7"/>
      <c r="Y130" s="7"/>
    </row>
    <row r="131" spans="1:25" x14ac:dyDescent="0.25">
      <c r="A131" s="4">
        <v>42444</v>
      </c>
      <c r="B131">
        <v>5.26</v>
      </c>
      <c r="C131">
        <f t="shared" si="12"/>
        <v>7.5664621676891641E-2</v>
      </c>
      <c r="E131">
        <f t="shared" si="13"/>
        <v>8.0786560918114314E-2</v>
      </c>
      <c r="F131">
        <f t="shared" si="14"/>
        <v>6.5264684249761954E-3</v>
      </c>
      <c r="J131">
        <f t="shared" si="15"/>
        <v>1.0467661695123101</v>
      </c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7"/>
      <c r="Y131" s="7"/>
    </row>
    <row r="132" spans="1:25" x14ac:dyDescent="0.25">
      <c r="A132" s="4">
        <v>42445</v>
      </c>
      <c r="B132">
        <v>6.13</v>
      </c>
      <c r="C132">
        <f t="shared" si="12"/>
        <v>0.16539923954372626</v>
      </c>
      <c r="E132">
        <f t="shared" si="13"/>
        <v>0.17052117878494893</v>
      </c>
      <c r="F132">
        <f t="shared" si="14"/>
        <v>2.9077472414208518E-2</v>
      </c>
      <c r="J132">
        <f t="shared" si="15"/>
        <v>2.2094739410725639</v>
      </c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7"/>
      <c r="Y132" s="7"/>
    </row>
    <row r="133" spans="1:25" x14ac:dyDescent="0.25">
      <c r="A133" s="4">
        <v>42446</v>
      </c>
      <c r="B133">
        <v>6.31</v>
      </c>
      <c r="C133">
        <f t="shared" ref="C133:C196" si="24">(B133-B132)/B132</f>
        <v>2.9363784665579075E-2</v>
      </c>
      <c r="E133">
        <f t="shared" ref="E133:E196" si="25">C133-$D$3</f>
        <v>3.4485723906801748E-2</v>
      </c>
      <c r="F133">
        <f t="shared" ref="F133:F196" si="26">E133^2</f>
        <v>1.1892651533761576E-3</v>
      </c>
      <c r="J133">
        <f t="shared" ref="J133:J196" si="27">E133/$I$3</f>
        <v>0.44683779958614139</v>
      </c>
      <c r="R133" s="23"/>
    </row>
    <row r="134" spans="1:25" x14ac:dyDescent="0.25">
      <c r="A134" s="4">
        <v>42447</v>
      </c>
      <c r="B134">
        <v>5.9399999999999995</v>
      </c>
      <c r="C134">
        <f t="shared" si="24"/>
        <v>-5.8637083993660875E-2</v>
      </c>
      <c r="E134">
        <f t="shared" si="25"/>
        <v>-5.3515144752438203E-2</v>
      </c>
      <c r="F134">
        <f t="shared" si="26"/>
        <v>2.8638707178744141E-3</v>
      </c>
      <c r="J134">
        <f t="shared" si="27"/>
        <v>-0.6934054680231595</v>
      </c>
      <c r="R134" s="23"/>
    </row>
    <row r="135" spans="1:25" x14ac:dyDescent="0.25">
      <c r="A135" s="4">
        <v>42450</v>
      </c>
      <c r="B135">
        <v>5.43</v>
      </c>
      <c r="C135">
        <f t="shared" si="24"/>
        <v>-8.5858585858585829E-2</v>
      </c>
      <c r="E135">
        <f t="shared" si="25"/>
        <v>-8.0736646617363156E-2</v>
      </c>
      <c r="F135">
        <f t="shared" si="26"/>
        <v>6.5184061070169778E-3</v>
      </c>
      <c r="J135">
        <f t="shared" si="27"/>
        <v>-1.0461194208352111</v>
      </c>
      <c r="R135" s="23"/>
    </row>
    <row r="136" spans="1:25" x14ac:dyDescent="0.25">
      <c r="A136" s="4">
        <v>42451</v>
      </c>
      <c r="B136">
        <v>5.68</v>
      </c>
      <c r="C136">
        <f t="shared" si="24"/>
        <v>4.6040515653775323E-2</v>
      </c>
      <c r="E136">
        <f t="shared" si="25"/>
        <v>5.1162454894997995E-2</v>
      </c>
      <c r="F136">
        <f t="shared" si="26"/>
        <v>2.6175967908827042E-3</v>
      </c>
      <c r="J136">
        <f t="shared" si="27"/>
        <v>0.66292123745145126</v>
      </c>
      <c r="R136" s="23"/>
    </row>
    <row r="137" spans="1:25" x14ac:dyDescent="0.25">
      <c r="A137" s="4">
        <v>42452</v>
      </c>
      <c r="B137">
        <v>5.23</v>
      </c>
      <c r="C137">
        <f t="shared" si="24"/>
        <v>-7.9225352112675937E-2</v>
      </c>
      <c r="E137">
        <f t="shared" si="25"/>
        <v>-7.4103412871453264E-2</v>
      </c>
      <c r="F137">
        <f t="shared" si="26"/>
        <v>5.4913157991970654E-3</v>
      </c>
      <c r="J137">
        <f t="shared" si="27"/>
        <v>-0.96017140422482705</v>
      </c>
      <c r="R137" s="23"/>
    </row>
    <row r="138" spans="1:25" x14ac:dyDescent="0.25">
      <c r="A138" s="4">
        <v>42453</v>
      </c>
      <c r="B138">
        <v>5.43</v>
      </c>
      <c r="C138">
        <f t="shared" si="24"/>
        <v>3.824091778202663E-2</v>
      </c>
      <c r="E138">
        <f t="shared" si="25"/>
        <v>4.3362857023249303E-2</v>
      </c>
      <c r="F138">
        <f t="shared" si="26"/>
        <v>1.8803373692187614E-3</v>
      </c>
      <c r="J138">
        <f t="shared" si="27"/>
        <v>0.56186042863422514</v>
      </c>
      <c r="R138" s="23"/>
    </row>
    <row r="139" spans="1:25" x14ac:dyDescent="0.25">
      <c r="A139" s="4">
        <v>42457</v>
      </c>
      <c r="B139">
        <v>5.1100000000000003</v>
      </c>
      <c r="C139">
        <f t="shared" si="24"/>
        <v>-5.8931860036832304E-2</v>
      </c>
      <c r="E139">
        <f t="shared" si="25"/>
        <v>-5.3809920795609631E-2</v>
      </c>
      <c r="F139">
        <f t="shared" si="26"/>
        <v>2.8955075760297819E-3</v>
      </c>
      <c r="J139">
        <f t="shared" si="27"/>
        <v>-0.69722493485115467</v>
      </c>
      <c r="R139" s="23"/>
    </row>
    <row r="140" spans="1:25" x14ac:dyDescent="0.25">
      <c r="A140" s="4">
        <v>42458</v>
      </c>
      <c r="B140">
        <v>5.14</v>
      </c>
      <c r="C140">
        <f t="shared" si="24"/>
        <v>5.8708414872797182E-3</v>
      </c>
      <c r="E140">
        <f t="shared" si="25"/>
        <v>1.0992780728502389E-2</v>
      </c>
      <c r="F140">
        <f t="shared" si="26"/>
        <v>1.2084122814493352E-4</v>
      </c>
      <c r="J140">
        <f t="shared" si="27"/>
        <v>0.1424354601147908</v>
      </c>
      <c r="R140" s="23"/>
    </row>
    <row r="141" spans="1:25" x14ac:dyDescent="0.25">
      <c r="A141" s="4">
        <v>42459</v>
      </c>
      <c r="B141">
        <v>4.7</v>
      </c>
      <c r="C141">
        <f t="shared" si="24"/>
        <v>-8.560311284046683E-2</v>
      </c>
      <c r="E141">
        <f t="shared" si="25"/>
        <v>-8.0481173599244157E-2</v>
      </c>
      <c r="F141">
        <f t="shared" si="26"/>
        <v>6.4772193039116747E-3</v>
      </c>
      <c r="J141">
        <f t="shared" si="27"/>
        <v>-1.0428092104542885</v>
      </c>
      <c r="R141" s="23"/>
    </row>
    <row r="142" spans="1:25" x14ac:dyDescent="0.25">
      <c r="A142" s="4">
        <v>42460</v>
      </c>
      <c r="B142">
        <v>4.5199999999999996</v>
      </c>
      <c r="C142">
        <f t="shared" si="24"/>
        <v>-3.8297872340425657E-2</v>
      </c>
      <c r="E142">
        <f t="shared" si="25"/>
        <v>-3.3175933099202984E-2</v>
      </c>
      <c r="F142">
        <f t="shared" si="26"/>
        <v>1.100642537002792E-3</v>
      </c>
      <c r="J142">
        <f t="shared" si="27"/>
        <v>-0.42986660176621821</v>
      </c>
      <c r="R142" s="23"/>
    </row>
    <row r="143" spans="1:25" x14ac:dyDescent="0.25">
      <c r="A143" s="4">
        <v>42461</v>
      </c>
      <c r="B143">
        <v>4.03</v>
      </c>
      <c r="C143">
        <f t="shared" si="24"/>
        <v>-0.10840707964601756</v>
      </c>
      <c r="E143">
        <f t="shared" si="25"/>
        <v>-0.10328514040479489</v>
      </c>
      <c r="F143">
        <f t="shared" si="26"/>
        <v>1.0667820228438193E-2</v>
      </c>
      <c r="J143">
        <f t="shared" si="27"/>
        <v>-1.3382843576997245</v>
      </c>
      <c r="R143" s="23"/>
    </row>
    <row r="144" spans="1:25" x14ac:dyDescent="0.25">
      <c r="A144" s="4">
        <v>42464</v>
      </c>
      <c r="B144">
        <v>3.9699999999999998</v>
      </c>
      <c r="C144">
        <f t="shared" si="24"/>
        <v>-1.4888337468982753E-2</v>
      </c>
      <c r="E144">
        <f t="shared" si="25"/>
        <v>-9.7663982277600824E-3</v>
      </c>
      <c r="F144">
        <f t="shared" si="26"/>
        <v>9.5382534343195277E-5</v>
      </c>
      <c r="J144">
        <f t="shared" si="27"/>
        <v>-0.12654499890354856</v>
      </c>
      <c r="R144" s="23"/>
    </row>
    <row r="145" spans="1:18" x14ac:dyDescent="0.25">
      <c r="A145" s="4">
        <v>42465</v>
      </c>
      <c r="B145">
        <v>3.98</v>
      </c>
      <c r="C145">
        <f t="shared" si="24"/>
        <v>2.5188916876574892E-3</v>
      </c>
      <c r="E145">
        <f t="shared" si="25"/>
        <v>7.6408309288801598E-3</v>
      </c>
      <c r="F145">
        <f t="shared" si="26"/>
        <v>5.8382297283731646E-5</v>
      </c>
      <c r="J145">
        <f t="shared" si="27"/>
        <v>9.9003636649690432E-2</v>
      </c>
      <c r="R145" s="23"/>
    </row>
    <row r="146" spans="1:18" x14ac:dyDescent="0.25">
      <c r="A146" s="4">
        <v>42466</v>
      </c>
      <c r="B146">
        <v>4.12</v>
      </c>
      <c r="C146">
        <f t="shared" si="24"/>
        <v>3.5175879396984959E-2</v>
      </c>
      <c r="E146">
        <f t="shared" si="25"/>
        <v>4.0297818638207632E-2</v>
      </c>
      <c r="F146">
        <f t="shared" si="26"/>
        <v>1.6239141869978744E-3</v>
      </c>
      <c r="J146">
        <f t="shared" si="27"/>
        <v>0.52214616857344232</v>
      </c>
      <c r="R146" s="23"/>
    </row>
    <row r="147" spans="1:18" x14ac:dyDescent="0.25">
      <c r="A147" s="4">
        <v>42467</v>
      </c>
      <c r="B147">
        <v>3.74</v>
      </c>
      <c r="C147">
        <f t="shared" si="24"/>
        <v>-9.2233009708737837E-2</v>
      </c>
      <c r="E147">
        <f t="shared" si="25"/>
        <v>-8.7111070467515164E-2</v>
      </c>
      <c r="F147">
        <f t="shared" si="26"/>
        <v>7.5883385979963929E-3</v>
      </c>
      <c r="J147">
        <f t="shared" si="27"/>
        <v>-1.1287139905339365</v>
      </c>
      <c r="R147" s="23"/>
    </row>
    <row r="148" spans="1:18" x14ac:dyDescent="0.25">
      <c r="A148" s="4">
        <v>42468</v>
      </c>
      <c r="B148">
        <v>3.93</v>
      </c>
      <c r="C148">
        <f t="shared" si="24"/>
        <v>5.0802139037433136E-2</v>
      </c>
      <c r="E148">
        <f t="shared" si="25"/>
        <v>5.5924078278655809E-2</v>
      </c>
      <c r="F148">
        <f t="shared" si="26"/>
        <v>3.1275025313172223E-3</v>
      </c>
      <c r="J148">
        <f t="shared" si="27"/>
        <v>0.7246184580451569</v>
      </c>
      <c r="R148" s="23"/>
    </row>
    <row r="149" spans="1:18" x14ac:dyDescent="0.25">
      <c r="A149" s="4">
        <v>42471</v>
      </c>
      <c r="B149">
        <v>4.07</v>
      </c>
      <c r="C149">
        <f t="shared" si="24"/>
        <v>3.5623409669211223E-2</v>
      </c>
      <c r="E149">
        <f t="shared" si="25"/>
        <v>4.0745348910433896E-2</v>
      </c>
      <c r="F149">
        <f t="shared" si="26"/>
        <v>1.6601834578329967E-3</v>
      </c>
      <c r="J149">
        <f t="shared" si="27"/>
        <v>0.52794489974203263</v>
      </c>
      <c r="R149" s="23"/>
    </row>
    <row r="150" spans="1:18" x14ac:dyDescent="0.25">
      <c r="A150" s="4">
        <v>42472</v>
      </c>
      <c r="B150">
        <v>4.8499999999999996</v>
      </c>
      <c r="C150">
        <f t="shared" si="24"/>
        <v>0.19164619164619148</v>
      </c>
      <c r="E150">
        <f t="shared" si="25"/>
        <v>0.19676813088741416</v>
      </c>
      <c r="F150">
        <f t="shared" si="26"/>
        <v>3.871769733292655E-2</v>
      </c>
      <c r="J150">
        <f t="shared" si="27"/>
        <v>2.5495604752860803</v>
      </c>
      <c r="R150" s="23"/>
    </row>
    <row r="151" spans="1:18" x14ac:dyDescent="0.25">
      <c r="A151" s="4">
        <v>42473</v>
      </c>
      <c r="B151">
        <v>4.46</v>
      </c>
      <c r="C151">
        <f t="shared" si="24"/>
        <v>-8.0412371134020555E-2</v>
      </c>
      <c r="E151">
        <f t="shared" si="25"/>
        <v>-7.5290431892797882E-2</v>
      </c>
      <c r="F151">
        <f t="shared" si="26"/>
        <v>5.6686491346040367E-3</v>
      </c>
      <c r="J151">
        <f t="shared" si="27"/>
        <v>-0.97555182567104493</v>
      </c>
      <c r="R151" s="23"/>
    </row>
    <row r="152" spans="1:18" x14ac:dyDescent="0.25">
      <c r="A152" s="4">
        <v>42474</v>
      </c>
      <c r="B152">
        <v>4.4000000000000004</v>
      </c>
      <c r="C152">
        <f t="shared" si="24"/>
        <v>-1.345291479820619E-2</v>
      </c>
      <c r="E152">
        <f t="shared" si="25"/>
        <v>-8.3309755569835192E-3</v>
      </c>
      <c r="F152">
        <f t="shared" si="26"/>
        <v>6.940515373105686E-5</v>
      </c>
      <c r="J152">
        <f t="shared" si="27"/>
        <v>-0.10794596617280877</v>
      </c>
      <c r="R152" s="23"/>
    </row>
    <row r="153" spans="1:18" x14ac:dyDescent="0.25">
      <c r="A153" s="4">
        <v>42475</v>
      </c>
      <c r="B153">
        <v>4.32</v>
      </c>
      <c r="C153">
        <f t="shared" si="24"/>
        <v>-1.8181818181818195E-2</v>
      </c>
      <c r="E153">
        <f t="shared" si="25"/>
        <v>-1.3059878940595524E-2</v>
      </c>
      <c r="F153">
        <f t="shared" si="26"/>
        <v>1.7056043794301046E-4</v>
      </c>
      <c r="J153">
        <f t="shared" si="27"/>
        <v>-0.16921922777228129</v>
      </c>
      <c r="R153" s="23"/>
    </row>
    <row r="154" spans="1:18" x14ac:dyDescent="0.25">
      <c r="A154" s="4">
        <v>42478</v>
      </c>
      <c r="B154">
        <v>4.29</v>
      </c>
      <c r="C154">
        <f t="shared" si="24"/>
        <v>-6.9444444444445013E-3</v>
      </c>
      <c r="E154">
        <f t="shared" si="25"/>
        <v>-1.8225052032218303E-3</v>
      </c>
      <c r="F154">
        <f t="shared" si="26"/>
        <v>3.3215252157706449E-6</v>
      </c>
      <c r="J154">
        <f t="shared" si="27"/>
        <v>-2.3614531536086326E-2</v>
      </c>
      <c r="R154" s="23"/>
    </row>
    <row r="155" spans="1:18" x14ac:dyDescent="0.25">
      <c r="A155" s="4">
        <v>42479</v>
      </c>
      <c r="B155">
        <v>4.8100000000000005</v>
      </c>
      <c r="C155">
        <f t="shared" si="24"/>
        <v>0.12121212121212131</v>
      </c>
      <c r="E155">
        <f t="shared" si="25"/>
        <v>0.12633406045334397</v>
      </c>
      <c r="F155">
        <f t="shared" si="26"/>
        <v>1.5960294830629169E-2</v>
      </c>
      <c r="J155">
        <f t="shared" si="27"/>
        <v>1.6369334086856959</v>
      </c>
      <c r="R155" s="23"/>
    </row>
    <row r="156" spans="1:18" x14ac:dyDescent="0.25">
      <c r="A156" s="4">
        <v>42480</v>
      </c>
      <c r="B156">
        <v>4.8100000000000005</v>
      </c>
      <c r="C156">
        <f t="shared" si="24"/>
        <v>0</v>
      </c>
      <c r="E156">
        <f t="shared" si="25"/>
        <v>5.121939241222671E-3</v>
      </c>
      <c r="F156">
        <f t="shared" si="26"/>
        <v>2.6234261590776672E-5</v>
      </c>
      <c r="J156">
        <f t="shared" si="27"/>
        <v>6.6365898722237485E-2</v>
      </c>
      <c r="R156" s="23"/>
    </row>
    <row r="157" spans="1:18" x14ac:dyDescent="0.25">
      <c r="A157" s="4">
        <v>42481</v>
      </c>
      <c r="B157">
        <v>4.43</v>
      </c>
      <c r="C157">
        <f t="shared" si="24"/>
        <v>-7.9002079002079159E-2</v>
      </c>
      <c r="E157">
        <f t="shared" si="25"/>
        <v>-7.3880139760856486E-2</v>
      </c>
      <c r="F157">
        <f t="shared" si="26"/>
        <v>5.4582750510836879E-3</v>
      </c>
      <c r="J157">
        <f t="shared" si="27"/>
        <v>-0.95727841390467494</v>
      </c>
      <c r="R157" s="23"/>
    </row>
    <row r="158" spans="1:18" x14ac:dyDescent="0.25">
      <c r="A158" s="4">
        <v>42482</v>
      </c>
      <c r="B158">
        <v>4.6399999999999997</v>
      </c>
      <c r="C158">
        <f t="shared" si="24"/>
        <v>4.7404063205417603E-2</v>
      </c>
      <c r="E158">
        <f t="shared" si="25"/>
        <v>5.2526002446640276E-2</v>
      </c>
      <c r="F158">
        <f t="shared" si="26"/>
        <v>2.7589809330244601E-3</v>
      </c>
      <c r="J158">
        <f t="shared" si="27"/>
        <v>0.68058897118537287</v>
      </c>
      <c r="R158" s="23"/>
    </row>
    <row r="159" spans="1:18" x14ac:dyDescent="0.25">
      <c r="A159" s="4">
        <v>42485</v>
      </c>
      <c r="B159">
        <v>4.5199999999999996</v>
      </c>
      <c r="C159">
        <f t="shared" si="24"/>
        <v>-2.5862068965517265E-2</v>
      </c>
      <c r="E159">
        <f t="shared" si="25"/>
        <v>-2.0740129724294593E-2</v>
      </c>
      <c r="F159">
        <f t="shared" si="26"/>
        <v>4.301529809805681E-4</v>
      </c>
      <c r="J159">
        <f t="shared" si="27"/>
        <v>-0.26873363465358668</v>
      </c>
      <c r="R159" s="23"/>
    </row>
    <row r="160" spans="1:18" x14ac:dyDescent="0.25">
      <c r="A160" s="4">
        <v>42486</v>
      </c>
      <c r="B160">
        <v>4.72</v>
      </c>
      <c r="C160">
        <f t="shared" si="24"/>
        <v>4.424778761061951E-2</v>
      </c>
      <c r="E160">
        <f t="shared" si="25"/>
        <v>4.9369726851842183E-2</v>
      </c>
      <c r="F160">
        <f t="shared" si="26"/>
        <v>2.437369929425507E-3</v>
      </c>
      <c r="J160">
        <f t="shared" si="27"/>
        <v>0.63969253399650894</v>
      </c>
      <c r="R160" s="23"/>
    </row>
    <row r="161" spans="1:18" x14ac:dyDescent="0.25">
      <c r="A161" s="4">
        <v>42487</v>
      </c>
      <c r="B161">
        <v>5.25</v>
      </c>
      <c r="C161">
        <f t="shared" si="24"/>
        <v>0.1122881355932204</v>
      </c>
      <c r="E161">
        <f t="shared" si="25"/>
        <v>0.11741007483444307</v>
      </c>
      <c r="F161">
        <f t="shared" si="26"/>
        <v>1.3785125672629522E-2</v>
      </c>
      <c r="J161">
        <f t="shared" si="27"/>
        <v>1.5213037032381742</v>
      </c>
      <c r="R161" s="23"/>
    </row>
    <row r="162" spans="1:18" x14ac:dyDescent="0.25">
      <c r="A162" s="4">
        <v>42488</v>
      </c>
      <c r="B162">
        <v>4.8600000000000003</v>
      </c>
      <c r="C162">
        <f t="shared" si="24"/>
        <v>-7.4285714285714219E-2</v>
      </c>
      <c r="E162">
        <f t="shared" si="25"/>
        <v>-6.9163775044491546E-2</v>
      </c>
      <c r="F162">
        <f t="shared" si="26"/>
        <v>4.7836277784050318E-3</v>
      </c>
      <c r="J162">
        <f t="shared" si="27"/>
        <v>-0.89616761809822332</v>
      </c>
      <c r="R162" s="23"/>
    </row>
    <row r="163" spans="1:18" x14ac:dyDescent="0.25">
      <c r="A163" s="4">
        <v>42489</v>
      </c>
      <c r="B163">
        <v>4.91</v>
      </c>
      <c r="C163">
        <f t="shared" si="24"/>
        <v>1.0288065843621363E-2</v>
      </c>
      <c r="E163">
        <f t="shared" si="25"/>
        <v>1.5410005084844034E-2</v>
      </c>
      <c r="F163">
        <f t="shared" si="26"/>
        <v>2.3746825671491897E-4</v>
      </c>
      <c r="J163">
        <f t="shared" si="27"/>
        <v>0.19967023984567861</v>
      </c>
      <c r="R163" s="23"/>
    </row>
    <row r="164" spans="1:18" x14ac:dyDescent="0.25">
      <c r="A164" s="4">
        <v>42492</v>
      </c>
      <c r="B164">
        <v>4.74</v>
      </c>
      <c r="C164">
        <f t="shared" si="24"/>
        <v>-3.4623217922606912E-2</v>
      </c>
      <c r="E164">
        <f t="shared" si="25"/>
        <v>-2.950127868138424E-2</v>
      </c>
      <c r="F164">
        <f t="shared" si="26"/>
        <v>8.7032544383669626E-4</v>
      </c>
      <c r="J164">
        <f t="shared" si="27"/>
        <v>-0.38225343584471733</v>
      </c>
      <c r="R164" s="23"/>
    </row>
    <row r="165" spans="1:18" x14ac:dyDescent="0.25">
      <c r="A165" s="4">
        <v>42493</v>
      </c>
      <c r="B165">
        <v>4.41</v>
      </c>
      <c r="C165">
        <f t="shared" si="24"/>
        <v>-6.9620253164556972E-2</v>
      </c>
      <c r="E165">
        <f t="shared" si="25"/>
        <v>-6.4498313923334299E-2</v>
      </c>
      <c r="F165">
        <f t="shared" si="26"/>
        <v>4.1600324989529789E-3</v>
      </c>
      <c r="J165">
        <f t="shared" si="27"/>
        <v>-0.83571638943715343</v>
      </c>
      <c r="R165" s="23"/>
    </row>
    <row r="166" spans="1:18" x14ac:dyDescent="0.25">
      <c r="A166" s="4">
        <v>42494</v>
      </c>
      <c r="B166">
        <v>4.42</v>
      </c>
      <c r="C166">
        <f t="shared" si="24"/>
        <v>2.2675736961450762E-3</v>
      </c>
      <c r="E166">
        <f t="shared" si="25"/>
        <v>7.3895129373677468E-3</v>
      </c>
      <c r="F166">
        <f t="shared" si="26"/>
        <v>5.4604901451525304E-5</v>
      </c>
      <c r="J166">
        <f t="shared" si="27"/>
        <v>9.5747263704546434E-2</v>
      </c>
      <c r="R166" s="23"/>
    </row>
    <row r="167" spans="1:18" x14ac:dyDescent="0.25">
      <c r="A167" s="4">
        <v>42495</v>
      </c>
      <c r="B167">
        <v>5.85</v>
      </c>
      <c r="C167">
        <f t="shared" si="24"/>
        <v>0.32352941176470584</v>
      </c>
      <c r="E167">
        <f t="shared" si="25"/>
        <v>0.32865135100592852</v>
      </c>
      <c r="F167">
        <f t="shared" si="26"/>
        <v>0.10801171051802202</v>
      </c>
      <c r="J167">
        <f t="shared" si="27"/>
        <v>4.2583953554629357</v>
      </c>
      <c r="R167" s="23"/>
    </row>
    <row r="168" spans="1:18" x14ac:dyDescent="0.25">
      <c r="A168" s="4">
        <v>42496</v>
      </c>
      <c r="B168">
        <v>6.03</v>
      </c>
      <c r="C168">
        <f t="shared" si="24"/>
        <v>3.0769230769230875E-2</v>
      </c>
      <c r="E168">
        <f t="shared" si="25"/>
        <v>3.5891170010453548E-2</v>
      </c>
      <c r="F168">
        <f t="shared" si="26"/>
        <v>1.28817608471928E-3</v>
      </c>
      <c r="J168">
        <f t="shared" si="27"/>
        <v>0.46504842048219347</v>
      </c>
      <c r="R168" s="23"/>
    </row>
    <row r="169" spans="1:18" x14ac:dyDescent="0.25">
      <c r="A169" s="4">
        <v>42499</v>
      </c>
      <c r="B169">
        <v>5.84</v>
      </c>
      <c r="C169">
        <f t="shared" si="24"/>
        <v>-3.1509121061359932E-2</v>
      </c>
      <c r="E169">
        <f t="shared" si="25"/>
        <v>-2.6387181820137259E-2</v>
      </c>
      <c r="F169">
        <f t="shared" si="26"/>
        <v>6.9628336440898228E-4</v>
      </c>
      <c r="J169">
        <f t="shared" si="27"/>
        <v>-0.34190351618119941</v>
      </c>
      <c r="R169" s="23"/>
    </row>
    <row r="170" spans="1:18" x14ac:dyDescent="0.25">
      <c r="A170" s="4">
        <v>42500</v>
      </c>
      <c r="B170">
        <v>5.65</v>
      </c>
      <c r="C170">
        <f t="shared" si="24"/>
        <v>-3.2534246575342381E-2</v>
      </c>
      <c r="E170">
        <f t="shared" si="25"/>
        <v>-2.7412307334119708E-2</v>
      </c>
      <c r="F170">
        <f t="shared" si="26"/>
        <v>7.5143459338023312E-4</v>
      </c>
      <c r="J170">
        <f t="shared" si="27"/>
        <v>-0.35518625399483661</v>
      </c>
      <c r="R170" s="23"/>
    </row>
    <row r="171" spans="1:18" x14ac:dyDescent="0.25">
      <c r="A171" s="4">
        <v>42501</v>
      </c>
      <c r="B171">
        <v>5.71</v>
      </c>
      <c r="C171">
        <f t="shared" si="24"/>
        <v>1.0619469026548603E-2</v>
      </c>
      <c r="E171">
        <f t="shared" si="25"/>
        <v>1.5741408267771276E-2</v>
      </c>
      <c r="F171">
        <f t="shared" si="26"/>
        <v>2.477919342526579E-4</v>
      </c>
      <c r="J171">
        <f t="shared" si="27"/>
        <v>0.20396429118806164</v>
      </c>
      <c r="R171" s="23"/>
    </row>
    <row r="172" spans="1:18" x14ac:dyDescent="0.25">
      <c r="A172" s="4">
        <v>42502</v>
      </c>
      <c r="B172">
        <v>5.45</v>
      </c>
      <c r="C172">
        <f t="shared" si="24"/>
        <v>-4.5534150612959685E-2</v>
      </c>
      <c r="E172">
        <f t="shared" si="25"/>
        <v>-4.0412211371737013E-2</v>
      </c>
      <c r="F172">
        <f t="shared" si="26"/>
        <v>1.6331468279539502E-3</v>
      </c>
      <c r="J172">
        <f t="shared" si="27"/>
        <v>-0.52362837603636381</v>
      </c>
      <c r="R172" s="23"/>
    </row>
    <row r="173" spans="1:18" x14ac:dyDescent="0.25">
      <c r="A173" s="4">
        <v>42503</v>
      </c>
      <c r="B173">
        <v>5.3</v>
      </c>
      <c r="C173">
        <f t="shared" si="24"/>
        <v>-2.7522935779816578E-2</v>
      </c>
      <c r="E173">
        <f t="shared" si="25"/>
        <v>-2.2400996538593905E-2</v>
      </c>
      <c r="F173">
        <f t="shared" si="26"/>
        <v>5.0180464592209609E-4</v>
      </c>
      <c r="J173">
        <f t="shared" si="27"/>
        <v>-0.29025378817313552</v>
      </c>
      <c r="R173" s="23"/>
    </row>
    <row r="174" spans="1:18" x14ac:dyDescent="0.25">
      <c r="A174" s="4">
        <v>42506</v>
      </c>
      <c r="B174">
        <v>5.62</v>
      </c>
      <c r="C174">
        <f t="shared" si="24"/>
        <v>6.0377358490566094E-2</v>
      </c>
      <c r="E174">
        <f t="shared" si="25"/>
        <v>6.5499297731788766E-2</v>
      </c>
      <c r="F174">
        <f t="shared" si="26"/>
        <v>4.2901580033575092E-3</v>
      </c>
      <c r="J174">
        <f t="shared" si="27"/>
        <v>0.84868631877950751</v>
      </c>
      <c r="R174" s="23"/>
    </row>
    <row r="175" spans="1:18" x14ac:dyDescent="0.25">
      <c r="A175" s="4">
        <v>42507</v>
      </c>
      <c r="B175">
        <v>5.75</v>
      </c>
      <c r="C175">
        <f t="shared" si="24"/>
        <v>2.313167259786475E-2</v>
      </c>
      <c r="E175">
        <f t="shared" si="25"/>
        <v>2.8253611839087422E-2</v>
      </c>
      <c r="F175">
        <f t="shared" si="26"/>
        <v>7.9826658195382091E-4</v>
      </c>
      <c r="J175">
        <f t="shared" si="27"/>
        <v>0.36608718954711411</v>
      </c>
      <c r="R175" s="23"/>
    </row>
    <row r="176" spans="1:18" x14ac:dyDescent="0.25">
      <c r="A176" s="4">
        <v>42508</v>
      </c>
      <c r="B176">
        <v>5.22</v>
      </c>
      <c r="C176">
        <f t="shared" si="24"/>
        <v>-9.21739130434783E-2</v>
      </c>
      <c r="E176">
        <f t="shared" si="25"/>
        <v>-8.7051973802255628E-2</v>
      </c>
      <c r="F176">
        <f t="shared" si="26"/>
        <v>7.5780461428686004E-3</v>
      </c>
      <c r="J176">
        <f t="shared" si="27"/>
        <v>-1.1279482642891052</v>
      </c>
      <c r="R176" s="23"/>
    </row>
    <row r="177" spans="1:18" x14ac:dyDescent="0.25">
      <c r="A177" s="4">
        <v>42509</v>
      </c>
      <c r="B177">
        <v>5.07</v>
      </c>
      <c r="C177">
        <f t="shared" si="24"/>
        <v>-2.8735632183907945E-2</v>
      </c>
      <c r="E177">
        <f t="shared" si="25"/>
        <v>-2.3613692942685276E-2</v>
      </c>
      <c r="F177">
        <f t="shared" si="26"/>
        <v>5.5760649439142438E-4</v>
      </c>
      <c r="J177">
        <f t="shared" si="27"/>
        <v>-0.30596691613978777</v>
      </c>
      <c r="R177" s="23"/>
    </row>
    <row r="178" spans="1:18" x14ac:dyDescent="0.25">
      <c r="A178" s="4">
        <v>42510</v>
      </c>
      <c r="B178">
        <v>5.14</v>
      </c>
      <c r="C178">
        <f t="shared" si="24"/>
        <v>1.3806706114398302E-2</v>
      </c>
      <c r="E178">
        <f t="shared" si="25"/>
        <v>1.8928645355620971E-2</v>
      </c>
      <c r="F178">
        <f t="shared" si="26"/>
        <v>3.5829361499887136E-4</v>
      </c>
      <c r="J178">
        <f t="shared" si="27"/>
        <v>0.24526190207606166</v>
      </c>
      <c r="R178" s="23"/>
    </row>
    <row r="179" spans="1:18" x14ac:dyDescent="0.25">
      <c r="A179" s="4">
        <v>42513</v>
      </c>
      <c r="B179">
        <v>5.25</v>
      </c>
      <c r="C179">
        <f t="shared" si="24"/>
        <v>2.1400778210116794E-2</v>
      </c>
      <c r="E179">
        <f t="shared" si="25"/>
        <v>2.6522717451339467E-2</v>
      </c>
      <c r="F179">
        <f t="shared" si="26"/>
        <v>7.0345454100358715E-4</v>
      </c>
      <c r="J179">
        <f t="shared" si="27"/>
        <v>0.34365967601637015</v>
      </c>
      <c r="R179" s="23"/>
    </row>
    <row r="180" spans="1:18" x14ac:dyDescent="0.25">
      <c r="A180" s="4">
        <v>42514</v>
      </c>
      <c r="B180">
        <v>4.95</v>
      </c>
      <c r="C180">
        <f t="shared" si="24"/>
        <v>-5.7142857142857106E-2</v>
      </c>
      <c r="E180">
        <f t="shared" si="25"/>
        <v>-5.2020917901634434E-2</v>
      </c>
      <c r="F180">
        <f t="shared" si="26"/>
        <v>2.7061758993285898E-3</v>
      </c>
      <c r="J180">
        <f t="shared" si="27"/>
        <v>-0.67404449883196338</v>
      </c>
      <c r="R180" s="23"/>
    </row>
    <row r="181" spans="1:18" x14ac:dyDescent="0.25">
      <c r="A181" s="4">
        <v>42515</v>
      </c>
      <c r="B181">
        <v>5.41</v>
      </c>
      <c r="C181">
        <f t="shared" si="24"/>
        <v>9.2929292929292917E-2</v>
      </c>
      <c r="E181">
        <f t="shared" si="25"/>
        <v>9.805123217051559E-2</v>
      </c>
      <c r="F181">
        <f t="shared" si="26"/>
        <v>9.6140441301563514E-3</v>
      </c>
      <c r="J181">
        <f t="shared" si="27"/>
        <v>1.2704676563608881</v>
      </c>
      <c r="R181" s="23"/>
    </row>
    <row r="182" spans="1:18" x14ac:dyDescent="0.25">
      <c r="A182" s="4">
        <v>42516</v>
      </c>
      <c r="B182">
        <v>5.53</v>
      </c>
      <c r="C182">
        <f t="shared" si="24"/>
        <v>2.2181146025878024E-2</v>
      </c>
      <c r="E182">
        <f t="shared" si="25"/>
        <v>2.7303085267100694E-2</v>
      </c>
      <c r="F182">
        <f t="shared" si="26"/>
        <v>7.4545846510257099E-4</v>
      </c>
      <c r="J182">
        <f t="shared" si="27"/>
        <v>0.35377104379872992</v>
      </c>
      <c r="R182" s="23"/>
    </row>
    <row r="183" spans="1:18" x14ac:dyDescent="0.25">
      <c r="A183" s="4">
        <v>42517</v>
      </c>
      <c r="B183">
        <v>5.19</v>
      </c>
      <c r="C183">
        <f t="shared" si="24"/>
        <v>-6.1482820976491832E-2</v>
      </c>
      <c r="E183">
        <f t="shared" si="25"/>
        <v>-5.636088173526916E-2</v>
      </c>
      <c r="F183">
        <f t="shared" si="26"/>
        <v>3.1765489899769966E-3</v>
      </c>
      <c r="J183">
        <f t="shared" si="27"/>
        <v>-0.73027819991202936</v>
      </c>
      <c r="R183" s="23"/>
    </row>
    <row r="184" spans="1:18" x14ac:dyDescent="0.25">
      <c r="A184" s="4">
        <v>42521</v>
      </c>
      <c r="B184">
        <v>5.65</v>
      </c>
      <c r="C184">
        <f t="shared" si="24"/>
        <v>8.8631984585741799E-2</v>
      </c>
      <c r="E184">
        <f t="shared" si="25"/>
        <v>9.3753923826964472E-2</v>
      </c>
      <c r="F184">
        <f t="shared" si="26"/>
        <v>8.7897982329522562E-3</v>
      </c>
      <c r="J184">
        <f t="shared" si="27"/>
        <v>1.2147866502273088</v>
      </c>
      <c r="R184" s="23"/>
    </row>
    <row r="185" spans="1:18" x14ac:dyDescent="0.25">
      <c r="A185" s="4">
        <v>42522</v>
      </c>
      <c r="B185">
        <v>5.44</v>
      </c>
      <c r="C185">
        <f t="shared" si="24"/>
        <v>-3.7168141592920347E-2</v>
      </c>
      <c r="E185">
        <f t="shared" si="25"/>
        <v>-3.2046202351697674E-2</v>
      </c>
      <c r="F185">
        <f t="shared" si="26"/>
        <v>1.0269590851659535E-3</v>
      </c>
      <c r="J185">
        <f t="shared" si="27"/>
        <v>-0.41522847490814996</v>
      </c>
      <c r="R185" s="23"/>
    </row>
    <row r="186" spans="1:18" x14ac:dyDescent="0.25">
      <c r="A186" s="4">
        <v>42523</v>
      </c>
      <c r="B186">
        <v>5.46</v>
      </c>
      <c r="C186">
        <f t="shared" si="24"/>
        <v>3.6764705882352156E-3</v>
      </c>
      <c r="E186">
        <f t="shared" si="25"/>
        <v>8.7984098294578861E-3</v>
      </c>
      <c r="F186">
        <f t="shared" si="26"/>
        <v>7.7412015527101154E-5</v>
      </c>
      <c r="J186">
        <f t="shared" si="27"/>
        <v>0.11400259709428986</v>
      </c>
      <c r="R186" s="23"/>
    </row>
    <row r="187" spans="1:18" x14ac:dyDescent="0.25">
      <c r="A187" s="4">
        <v>42524</v>
      </c>
      <c r="B187">
        <v>5.26</v>
      </c>
      <c r="C187">
        <f t="shared" si="24"/>
        <v>-3.6630036630036659E-2</v>
      </c>
      <c r="E187">
        <f t="shared" si="25"/>
        <v>-3.1508097388813987E-2</v>
      </c>
      <c r="F187">
        <f t="shared" si="26"/>
        <v>9.9276020106298687E-4</v>
      </c>
      <c r="J187">
        <f t="shared" si="27"/>
        <v>-0.40825615099199447</v>
      </c>
      <c r="R187" s="23"/>
    </row>
    <row r="188" spans="1:18" x14ac:dyDescent="0.25">
      <c r="A188" s="4">
        <v>42527</v>
      </c>
      <c r="B188">
        <v>5.6</v>
      </c>
      <c r="C188">
        <f t="shared" si="24"/>
        <v>6.4638783269961947E-2</v>
      </c>
      <c r="E188">
        <f t="shared" si="25"/>
        <v>6.976072251118462E-2</v>
      </c>
      <c r="F188">
        <f t="shared" si="26"/>
        <v>4.8665584052825003E-3</v>
      </c>
      <c r="J188">
        <f t="shared" si="27"/>
        <v>0.90390237504305426</v>
      </c>
      <c r="R188" s="23"/>
    </row>
    <row r="189" spans="1:18" x14ac:dyDescent="0.25">
      <c r="A189" s="4">
        <v>42528</v>
      </c>
      <c r="B189">
        <v>6.05</v>
      </c>
      <c r="C189">
        <f t="shared" si="24"/>
        <v>8.0357142857142891E-2</v>
      </c>
      <c r="E189">
        <f t="shared" si="25"/>
        <v>8.5479082098365564E-2</v>
      </c>
      <c r="F189">
        <f t="shared" si="26"/>
        <v>7.3066734763791198E-3</v>
      </c>
      <c r="J189">
        <f t="shared" si="27"/>
        <v>1.1075680202828335</v>
      </c>
      <c r="R189" s="23"/>
    </row>
    <row r="190" spans="1:18" x14ac:dyDescent="0.25">
      <c r="A190" s="4">
        <v>42529</v>
      </c>
      <c r="B190">
        <v>6.08</v>
      </c>
      <c r="C190">
        <f t="shared" si="24"/>
        <v>4.9586776859504543E-3</v>
      </c>
      <c r="E190">
        <f t="shared" si="25"/>
        <v>1.0080616927173125E-2</v>
      </c>
      <c r="F190">
        <f t="shared" si="26"/>
        <v>1.0161883763240935E-4</v>
      </c>
      <c r="J190">
        <f t="shared" si="27"/>
        <v>0.13061638776619763</v>
      </c>
      <c r="R190" s="23"/>
    </row>
    <row r="191" spans="1:18" x14ac:dyDescent="0.25">
      <c r="A191" s="4">
        <v>42530</v>
      </c>
      <c r="B191">
        <v>6.07</v>
      </c>
      <c r="C191">
        <f t="shared" si="24"/>
        <v>-1.6447368421052282E-3</v>
      </c>
      <c r="E191">
        <f t="shared" si="25"/>
        <v>3.4772023991174426E-3</v>
      </c>
      <c r="F191">
        <f t="shared" si="26"/>
        <v>1.2090936524428099E-5</v>
      </c>
      <c r="J191">
        <f t="shared" si="27"/>
        <v>4.5054744187371945E-2</v>
      </c>
      <c r="R191" s="23"/>
    </row>
    <row r="192" spans="1:18" x14ac:dyDescent="0.25">
      <c r="A192" s="4">
        <v>42531</v>
      </c>
      <c r="B192">
        <v>5.39</v>
      </c>
      <c r="C192">
        <f t="shared" si="24"/>
        <v>-0.11202635914332794</v>
      </c>
      <c r="E192">
        <f t="shared" si="25"/>
        <v>-0.10690441990210527</v>
      </c>
      <c r="F192">
        <f t="shared" si="26"/>
        <v>1.142855499460564E-2</v>
      </c>
      <c r="J192">
        <f t="shared" si="27"/>
        <v>-1.3851800207003331</v>
      </c>
      <c r="R192" s="23"/>
    </row>
    <row r="193" spans="1:18" x14ac:dyDescent="0.25">
      <c r="A193" s="4">
        <v>42534</v>
      </c>
      <c r="B193">
        <v>5.33</v>
      </c>
      <c r="C193">
        <f t="shared" si="24"/>
        <v>-1.1131725417439632E-2</v>
      </c>
      <c r="E193">
        <f t="shared" si="25"/>
        <v>-6.0097861762169608E-3</v>
      </c>
      <c r="F193">
        <f t="shared" si="26"/>
        <v>3.6117529883848476E-5</v>
      </c>
      <c r="J193">
        <f t="shared" si="27"/>
        <v>-7.7869893009099508E-2</v>
      </c>
      <c r="R193" s="23"/>
    </row>
    <row r="194" spans="1:18" x14ac:dyDescent="0.25">
      <c r="A194" s="4">
        <v>42535</v>
      </c>
      <c r="B194">
        <v>5.63</v>
      </c>
      <c r="C194">
        <f t="shared" si="24"/>
        <v>5.6285178236397712E-2</v>
      </c>
      <c r="E194">
        <f t="shared" si="25"/>
        <v>6.1407117477620385E-2</v>
      </c>
      <c r="F194">
        <f t="shared" si="26"/>
        <v>3.7708340769102709E-3</v>
      </c>
      <c r="J194">
        <f t="shared" si="27"/>
        <v>0.7956631946245929</v>
      </c>
      <c r="R194" s="23"/>
    </row>
    <row r="195" spans="1:18" x14ac:dyDescent="0.25">
      <c r="A195" s="4">
        <v>42536</v>
      </c>
      <c r="B195">
        <v>5.74</v>
      </c>
      <c r="C195">
        <f t="shared" si="24"/>
        <v>1.9538188277087091E-2</v>
      </c>
      <c r="E195">
        <f t="shared" si="25"/>
        <v>2.466012751830976E-2</v>
      </c>
      <c r="F195">
        <f t="shared" si="26"/>
        <v>6.0812188921929833E-4</v>
      </c>
      <c r="J195">
        <f t="shared" si="27"/>
        <v>0.31952575934245803</v>
      </c>
      <c r="R195" s="23"/>
    </row>
    <row r="196" spans="1:18" x14ac:dyDescent="0.25">
      <c r="A196" s="4">
        <v>42537</v>
      </c>
      <c r="B196">
        <v>5.37</v>
      </c>
      <c r="C196">
        <f t="shared" si="24"/>
        <v>-6.4459930313588862E-2</v>
      </c>
      <c r="E196">
        <f t="shared" si="25"/>
        <v>-5.9337991072366189E-2</v>
      </c>
      <c r="F196">
        <f t="shared" si="26"/>
        <v>3.5209971845042098E-3</v>
      </c>
      <c r="J196">
        <f t="shared" si="27"/>
        <v>-0.76885314729927023</v>
      </c>
      <c r="R196" s="23"/>
    </row>
    <row r="197" spans="1:18" x14ac:dyDescent="0.25">
      <c r="A197" s="4">
        <v>42538</v>
      </c>
      <c r="B197">
        <v>6</v>
      </c>
      <c r="C197">
        <f t="shared" ref="C197:C244" si="28">(B197-B196)/B196</f>
        <v>0.11731843575418992</v>
      </c>
      <c r="E197">
        <f t="shared" ref="E197:E244" si="29">C197-$D$3</f>
        <v>0.12244037499541259</v>
      </c>
      <c r="F197">
        <f t="shared" ref="F197:F244" si="30">E197^2</f>
        <v>1.4991645429017257E-2</v>
      </c>
      <c r="J197">
        <f t="shared" ref="J197:J244" si="31">E197/$I$3</f>
        <v>1.5864822177231812</v>
      </c>
      <c r="R197" s="23"/>
    </row>
    <row r="198" spans="1:18" x14ac:dyDescent="0.25">
      <c r="A198" s="4">
        <v>42541</v>
      </c>
      <c r="B198">
        <v>6.34</v>
      </c>
      <c r="C198">
        <f t="shared" si="28"/>
        <v>5.6666666666666643E-2</v>
      </c>
      <c r="E198">
        <f t="shared" si="29"/>
        <v>6.1788605907889316E-2</v>
      </c>
      <c r="F198">
        <f t="shared" si="30"/>
        <v>3.8178318200404546E-3</v>
      </c>
      <c r="J198">
        <f t="shared" si="31"/>
        <v>0.8006062096301535</v>
      </c>
      <c r="R198" s="23"/>
    </row>
    <row r="199" spans="1:18" x14ac:dyDescent="0.25">
      <c r="A199" s="4">
        <v>42542</v>
      </c>
      <c r="B199">
        <v>6.52</v>
      </c>
      <c r="C199">
        <f t="shared" si="28"/>
        <v>2.8391167192428977E-2</v>
      </c>
      <c r="E199">
        <f t="shared" si="29"/>
        <v>3.351310643365165E-2</v>
      </c>
      <c r="F199">
        <f t="shared" si="30"/>
        <v>1.1231283028332636E-3</v>
      </c>
      <c r="J199">
        <f t="shared" si="31"/>
        <v>0.43423541801178489</v>
      </c>
      <c r="R199" s="23"/>
    </row>
    <row r="200" spans="1:18" x14ac:dyDescent="0.25">
      <c r="A200" s="4">
        <v>42543</v>
      </c>
      <c r="B200">
        <v>6.31</v>
      </c>
      <c r="C200">
        <f t="shared" si="28"/>
        <v>-3.2208588957055209E-2</v>
      </c>
      <c r="E200">
        <f t="shared" si="29"/>
        <v>-2.7086649715832536E-2</v>
      </c>
      <c r="F200">
        <f t="shared" si="30"/>
        <v>7.3368659282821078E-4</v>
      </c>
      <c r="J200">
        <f t="shared" si="31"/>
        <v>-0.35096664897894186</v>
      </c>
      <c r="R200" s="23"/>
    </row>
    <row r="201" spans="1:18" x14ac:dyDescent="0.25">
      <c r="A201" s="4">
        <v>42544</v>
      </c>
      <c r="B201">
        <v>6.33</v>
      </c>
      <c r="C201">
        <f t="shared" si="28"/>
        <v>3.1695721077655251E-3</v>
      </c>
      <c r="E201">
        <f t="shared" si="29"/>
        <v>8.2915113489881957E-3</v>
      </c>
      <c r="F201">
        <f t="shared" si="30"/>
        <v>6.8749160450400052E-5</v>
      </c>
      <c r="J201">
        <f t="shared" si="31"/>
        <v>0.10743462124901663</v>
      </c>
      <c r="R201" s="23"/>
    </row>
    <row r="202" spans="1:18" x14ac:dyDescent="0.25">
      <c r="A202" s="4">
        <v>42545</v>
      </c>
      <c r="B202">
        <v>5.99</v>
      </c>
      <c r="C202">
        <f t="shared" si="28"/>
        <v>-5.3712480252764587E-2</v>
      </c>
      <c r="E202">
        <f t="shared" si="29"/>
        <v>-4.8590541011541914E-2</v>
      </c>
      <c r="F202">
        <f t="shared" si="30"/>
        <v>2.3610406757943367E-3</v>
      </c>
      <c r="J202">
        <f t="shared" si="31"/>
        <v>-0.6295964812852658</v>
      </c>
      <c r="R202" s="23"/>
    </row>
    <row r="203" spans="1:18" x14ac:dyDescent="0.25">
      <c r="A203" s="4">
        <v>42548</v>
      </c>
      <c r="B203">
        <v>5.27</v>
      </c>
      <c r="C203">
        <f t="shared" si="28"/>
        <v>-0.12020033388981646</v>
      </c>
      <c r="E203">
        <f t="shared" si="29"/>
        <v>-0.11507839464859379</v>
      </c>
      <c r="F203">
        <f t="shared" si="30"/>
        <v>1.3243036914897499E-2</v>
      </c>
      <c r="J203">
        <f t="shared" si="31"/>
        <v>-1.4910916988041305</v>
      </c>
      <c r="R203" s="23"/>
    </row>
    <row r="204" spans="1:18" x14ac:dyDescent="0.25">
      <c r="A204" s="4">
        <v>42549</v>
      </c>
      <c r="B204">
        <v>5.5</v>
      </c>
      <c r="C204">
        <f t="shared" si="28"/>
        <v>4.3643263757115837E-2</v>
      </c>
      <c r="E204">
        <f t="shared" si="29"/>
        <v>4.876520299833851E-2</v>
      </c>
      <c r="F204">
        <f t="shared" si="30"/>
        <v>2.3780450234691633E-3</v>
      </c>
      <c r="J204">
        <f t="shared" si="31"/>
        <v>0.63185960842919509</v>
      </c>
      <c r="R204" s="23"/>
    </row>
    <row r="205" spans="1:18" x14ac:dyDescent="0.25">
      <c r="A205" s="4">
        <v>42550</v>
      </c>
      <c r="B205">
        <v>5.78</v>
      </c>
      <c r="C205">
        <f t="shared" si="28"/>
        <v>5.0909090909090952E-2</v>
      </c>
      <c r="E205">
        <f t="shared" si="29"/>
        <v>5.6031030150313625E-2</v>
      </c>
      <c r="F205">
        <f t="shared" si="30"/>
        <v>3.1394763397053545E-3</v>
      </c>
      <c r="J205">
        <f t="shared" si="31"/>
        <v>0.72600425290689019</v>
      </c>
      <c r="R205" s="23"/>
    </row>
    <row r="206" spans="1:18" x14ac:dyDescent="0.25">
      <c r="A206" s="4">
        <v>42551</v>
      </c>
      <c r="B206">
        <v>5.18</v>
      </c>
      <c r="C206">
        <f t="shared" si="28"/>
        <v>-0.10380622837370251</v>
      </c>
      <c r="E206">
        <f t="shared" si="29"/>
        <v>-9.8684289132479841E-2</v>
      </c>
      <c r="F206">
        <f t="shared" si="30"/>
        <v>9.7385889215828789E-3</v>
      </c>
      <c r="J206">
        <f t="shared" si="31"/>
        <v>-1.2786702906063301</v>
      </c>
      <c r="R206" s="23"/>
    </row>
    <row r="207" spans="1:18" x14ac:dyDescent="0.25">
      <c r="A207" s="4">
        <v>42552</v>
      </c>
      <c r="B207">
        <v>5.21</v>
      </c>
      <c r="C207">
        <f t="shared" si="28"/>
        <v>5.7915057915058398E-3</v>
      </c>
      <c r="E207">
        <f t="shared" si="29"/>
        <v>1.0913445032728512E-2</v>
      </c>
      <c r="F207">
        <f t="shared" si="30"/>
        <v>1.1910328248238663E-4</v>
      </c>
      <c r="J207">
        <f t="shared" si="31"/>
        <v>0.14140749306894773</v>
      </c>
      <c r="R207" s="23"/>
    </row>
    <row r="208" spans="1:18" x14ac:dyDescent="0.25">
      <c r="A208" s="4">
        <v>42556</v>
      </c>
      <c r="B208">
        <v>4.63</v>
      </c>
      <c r="C208">
        <f t="shared" si="28"/>
        <v>-0.11132437619961613</v>
      </c>
      <c r="E208">
        <f t="shared" si="29"/>
        <v>-0.10620243695839346</v>
      </c>
      <c r="F208">
        <f t="shared" si="30"/>
        <v>1.1278957615901537E-2</v>
      </c>
      <c r="J208">
        <f t="shared" si="31"/>
        <v>-1.3760842999678093</v>
      </c>
      <c r="R208" s="23"/>
    </row>
    <row r="209" spans="1:18" x14ac:dyDescent="0.25">
      <c r="A209" s="4">
        <v>42557</v>
      </c>
      <c r="B209">
        <v>4.84</v>
      </c>
      <c r="C209">
        <f t="shared" si="28"/>
        <v>4.5356371490280774E-2</v>
      </c>
      <c r="E209">
        <f t="shared" si="29"/>
        <v>5.0478310731503447E-2</v>
      </c>
      <c r="F209">
        <f t="shared" si="30"/>
        <v>2.5480598543062161E-3</v>
      </c>
      <c r="J209">
        <f t="shared" si="31"/>
        <v>0.65405665704009708</v>
      </c>
      <c r="R209" s="23"/>
    </row>
    <row r="210" spans="1:18" x14ac:dyDescent="0.25">
      <c r="A210" s="4">
        <v>42558</v>
      </c>
      <c r="B210">
        <v>4.46</v>
      </c>
      <c r="C210">
        <f t="shared" si="28"/>
        <v>-7.851239669421485E-2</v>
      </c>
      <c r="E210">
        <f t="shared" si="29"/>
        <v>-7.3390457452992178E-2</v>
      </c>
      <c r="F210">
        <f t="shared" si="30"/>
        <v>5.386159245159455E-3</v>
      </c>
      <c r="J210">
        <f t="shared" si="31"/>
        <v>-0.9509335111404561</v>
      </c>
      <c r="R210" s="23"/>
    </row>
    <row r="211" spans="1:18" x14ac:dyDescent="0.25">
      <c r="A211" s="4">
        <v>42559</v>
      </c>
      <c r="B211">
        <v>4.42</v>
      </c>
      <c r="C211">
        <f t="shared" si="28"/>
        <v>-8.9686098654708606E-3</v>
      </c>
      <c r="E211">
        <f t="shared" si="29"/>
        <v>-3.8466706242481895E-3</v>
      </c>
      <c r="F211">
        <f t="shared" si="30"/>
        <v>1.4796874891453957E-5</v>
      </c>
      <c r="J211">
        <f t="shared" si="31"/>
        <v>-4.9842011207794225E-2</v>
      </c>
      <c r="R211" s="23"/>
    </row>
    <row r="212" spans="1:18" x14ac:dyDescent="0.25">
      <c r="A212" s="4">
        <v>42562</v>
      </c>
      <c r="B212">
        <v>4.24</v>
      </c>
      <c r="C212">
        <f t="shared" si="28"/>
        <v>-4.0723981900452427E-2</v>
      </c>
      <c r="E212">
        <f t="shared" si="29"/>
        <v>-3.5602042659229755E-2</v>
      </c>
      <c r="F212">
        <f t="shared" si="30"/>
        <v>1.2675054415096153E-3</v>
      </c>
      <c r="J212">
        <f t="shared" si="31"/>
        <v>-0.46130214478358389</v>
      </c>
      <c r="R212" s="23"/>
    </row>
    <row r="213" spans="1:18" x14ac:dyDescent="0.25">
      <c r="A213" s="4">
        <v>42563</v>
      </c>
      <c r="B213">
        <v>4.46</v>
      </c>
      <c r="C213">
        <f t="shared" si="28"/>
        <v>5.1886792452830129E-2</v>
      </c>
      <c r="E213">
        <f t="shared" si="29"/>
        <v>5.7008731694052801E-2</v>
      </c>
      <c r="F213">
        <f t="shared" si="30"/>
        <v>3.2499954893645002E-3</v>
      </c>
      <c r="J213">
        <f t="shared" si="31"/>
        <v>0.7386725097089526</v>
      </c>
      <c r="R213" s="23"/>
    </row>
    <row r="214" spans="1:18" x14ac:dyDescent="0.25">
      <c r="A214" s="4">
        <v>42564</v>
      </c>
      <c r="B214">
        <v>4.25</v>
      </c>
      <c r="C214">
        <f t="shared" si="28"/>
        <v>-4.7085201793721963E-2</v>
      </c>
      <c r="E214">
        <f t="shared" si="29"/>
        <v>-4.1963262552499291E-2</v>
      </c>
      <c r="F214">
        <f t="shared" si="30"/>
        <v>1.7609154040499893E-3</v>
      </c>
      <c r="J214">
        <f t="shared" si="31"/>
        <v>-0.54372562841042826</v>
      </c>
      <c r="R214" s="23"/>
    </row>
    <row r="215" spans="1:18" x14ac:dyDescent="0.25">
      <c r="A215" s="4">
        <v>42565</v>
      </c>
      <c r="B215">
        <v>4.2300000000000004</v>
      </c>
      <c r="C215">
        <f t="shared" si="28"/>
        <v>-4.7058823529410763E-3</v>
      </c>
      <c r="E215">
        <f t="shared" si="29"/>
        <v>4.160568882815947E-4</v>
      </c>
      <c r="F215">
        <f t="shared" si="30"/>
        <v>1.7310333428656337E-7</v>
      </c>
      <c r="J215">
        <f t="shared" si="31"/>
        <v>5.3909248060104407E-3</v>
      </c>
      <c r="R215" s="23"/>
    </row>
    <row r="216" spans="1:18" x14ac:dyDescent="0.25">
      <c r="A216" s="4">
        <v>42566</v>
      </c>
      <c r="B216">
        <v>4.13</v>
      </c>
      <c r="C216">
        <f t="shared" si="28"/>
        <v>-2.3640661938534403E-2</v>
      </c>
      <c r="E216">
        <f t="shared" si="29"/>
        <v>-1.8518722697311731E-2</v>
      </c>
      <c r="F216">
        <f t="shared" si="30"/>
        <v>3.4294309033992864E-4</v>
      </c>
      <c r="J216">
        <f t="shared" si="31"/>
        <v>-0.23995045960397032</v>
      </c>
      <c r="R216" s="23"/>
    </row>
    <row r="217" spans="1:18" x14ac:dyDescent="0.25">
      <c r="A217" s="4">
        <v>42569</v>
      </c>
      <c r="B217">
        <v>4.17</v>
      </c>
      <c r="C217">
        <f t="shared" si="28"/>
        <v>9.6852300242130842E-3</v>
      </c>
      <c r="E217">
        <f t="shared" si="29"/>
        <v>1.4807169265435755E-2</v>
      </c>
      <c r="F217">
        <f t="shared" si="30"/>
        <v>2.1925226165526524E-4</v>
      </c>
      <c r="J217">
        <f t="shared" si="31"/>
        <v>0.19185918644328867</v>
      </c>
      <c r="R217" s="23"/>
    </row>
    <row r="218" spans="1:18" x14ac:dyDescent="0.25">
      <c r="A218" s="4">
        <v>42570</v>
      </c>
      <c r="B218">
        <v>4.0599999999999996</v>
      </c>
      <c r="C218">
        <f t="shared" si="28"/>
        <v>-2.6378896882494084E-2</v>
      </c>
      <c r="E218">
        <f t="shared" si="29"/>
        <v>-2.1256957641271411E-2</v>
      </c>
      <c r="F218">
        <f t="shared" si="30"/>
        <v>4.51858248162807E-4</v>
      </c>
      <c r="J218">
        <f t="shared" si="31"/>
        <v>-0.27543026801441522</v>
      </c>
      <c r="R218" s="23"/>
    </row>
    <row r="219" spans="1:18" x14ac:dyDescent="0.25">
      <c r="A219" s="4">
        <v>42571</v>
      </c>
      <c r="B219">
        <v>4.18</v>
      </c>
      <c r="C219">
        <f t="shared" si="28"/>
        <v>2.9556650246305449E-2</v>
      </c>
      <c r="E219">
        <f t="shared" si="29"/>
        <v>3.4678589487528118E-2</v>
      </c>
      <c r="F219">
        <f t="shared" si="30"/>
        <v>1.2026045688444957E-3</v>
      </c>
      <c r="J219">
        <f t="shared" si="31"/>
        <v>0.4493367940088937</v>
      </c>
      <c r="R219" s="23"/>
    </row>
    <row r="220" spans="1:18" x14ac:dyDescent="0.25">
      <c r="A220" s="4">
        <v>42572</v>
      </c>
      <c r="B220">
        <v>4.12</v>
      </c>
      <c r="C220">
        <f t="shared" si="28"/>
        <v>-1.435406698564584E-2</v>
      </c>
      <c r="E220">
        <f t="shared" si="29"/>
        <v>-9.2321277444231686E-3</v>
      </c>
      <c r="F220">
        <f t="shared" si="30"/>
        <v>8.5232182689348024E-5</v>
      </c>
      <c r="J220">
        <f t="shared" si="31"/>
        <v>-0.11962235903659178</v>
      </c>
      <c r="R220" s="23"/>
    </row>
    <row r="221" spans="1:18" x14ac:dyDescent="0.25">
      <c r="A221" s="4">
        <v>42573</v>
      </c>
      <c r="B221">
        <v>4.0999999999999996</v>
      </c>
      <c r="C221">
        <f t="shared" si="28"/>
        <v>-4.8543689320389473E-3</v>
      </c>
      <c r="E221">
        <f t="shared" si="29"/>
        <v>2.6757030918372372E-4</v>
      </c>
      <c r="F221">
        <f t="shared" si="30"/>
        <v>7.1593870356673508E-8</v>
      </c>
      <c r="J221">
        <f t="shared" si="31"/>
        <v>3.4669571824373752E-3</v>
      </c>
      <c r="R221" s="23"/>
    </row>
    <row r="222" spans="1:18" x14ac:dyDescent="0.25">
      <c r="A222" s="4">
        <v>42576</v>
      </c>
      <c r="B222">
        <v>4.03</v>
      </c>
      <c r="C222">
        <f t="shared" si="28"/>
        <v>-1.7073170731707173E-2</v>
      </c>
      <c r="E222">
        <f t="shared" si="29"/>
        <v>-1.1951231490484502E-2</v>
      </c>
      <c r="F222">
        <f t="shared" si="30"/>
        <v>1.4283193413914841E-4</v>
      </c>
      <c r="J222">
        <f t="shared" si="31"/>
        <v>-0.15485428103480861</v>
      </c>
      <c r="R222" s="23"/>
    </row>
    <row r="223" spans="1:18" x14ac:dyDescent="0.25">
      <c r="A223" s="4">
        <v>42577</v>
      </c>
      <c r="B223">
        <v>4.1500000000000004</v>
      </c>
      <c r="C223">
        <f t="shared" si="28"/>
        <v>2.9776674937965285E-2</v>
      </c>
      <c r="E223">
        <f t="shared" si="29"/>
        <v>3.4898614179187958E-2</v>
      </c>
      <c r="F223">
        <f t="shared" si="30"/>
        <v>1.2179132716278187E-3</v>
      </c>
      <c r="J223">
        <f t="shared" si="31"/>
        <v>0.45218769397380676</v>
      </c>
      <c r="R223" s="23"/>
    </row>
    <row r="224" spans="1:18" x14ac:dyDescent="0.25">
      <c r="A224" s="4">
        <v>42578</v>
      </c>
      <c r="B224">
        <v>4</v>
      </c>
      <c r="C224">
        <f t="shared" si="28"/>
        <v>-3.6144578313253094E-2</v>
      </c>
      <c r="E224">
        <f t="shared" si="29"/>
        <v>-3.1022639072030421E-2</v>
      </c>
      <c r="F224">
        <f t="shared" si="30"/>
        <v>9.6240413499346848E-4</v>
      </c>
      <c r="J224">
        <f t="shared" si="31"/>
        <v>-0.40196597924879451</v>
      </c>
      <c r="R224" s="23"/>
    </row>
    <row r="225" spans="1:18" x14ac:dyDescent="0.25">
      <c r="A225" s="4">
        <v>42579</v>
      </c>
      <c r="B225">
        <v>3.87</v>
      </c>
      <c r="C225">
        <f t="shared" si="28"/>
        <v>-3.2499999999999973E-2</v>
      </c>
      <c r="E225">
        <f t="shared" si="29"/>
        <v>-2.7378060758777301E-2</v>
      </c>
      <c r="F225">
        <f t="shared" si="30"/>
        <v>7.4955821091130155E-4</v>
      </c>
      <c r="J225">
        <f t="shared" si="31"/>
        <v>-0.35474251488671416</v>
      </c>
      <c r="R225" s="23"/>
    </row>
    <row r="226" spans="1:18" x14ac:dyDescent="0.25">
      <c r="A226" s="4">
        <v>42580</v>
      </c>
      <c r="B226">
        <v>4.17</v>
      </c>
      <c r="C226">
        <f t="shared" si="28"/>
        <v>7.7519379844961198E-2</v>
      </c>
      <c r="E226">
        <f t="shared" si="29"/>
        <v>8.264131908618387E-2</v>
      </c>
      <c r="F226">
        <f t="shared" si="30"/>
        <v>6.8295876203044587E-3</v>
      </c>
      <c r="J226">
        <f t="shared" si="31"/>
        <v>1.0707986085825876</v>
      </c>
      <c r="R226" s="23"/>
    </row>
    <row r="227" spans="1:18" x14ac:dyDescent="0.25">
      <c r="A227" s="4">
        <v>42583</v>
      </c>
      <c r="B227">
        <v>3.67</v>
      </c>
      <c r="C227">
        <f t="shared" si="28"/>
        <v>-0.11990407673860912</v>
      </c>
      <c r="E227">
        <f t="shared" si="29"/>
        <v>-0.11478213749738644</v>
      </c>
      <c r="F227">
        <f t="shared" si="30"/>
        <v>1.3174939088468927E-2</v>
      </c>
      <c r="J227">
        <f t="shared" si="31"/>
        <v>-1.4872530409898157</v>
      </c>
      <c r="R227" s="23"/>
    </row>
    <row r="228" spans="1:18" x14ac:dyDescent="0.25">
      <c r="A228" s="4">
        <v>42584</v>
      </c>
      <c r="B228">
        <v>3.55</v>
      </c>
      <c r="C228">
        <f t="shared" si="28"/>
        <v>-3.2697547683923738E-2</v>
      </c>
      <c r="E228">
        <f t="shared" si="29"/>
        <v>-2.7575608442701065E-2</v>
      </c>
      <c r="F228">
        <f t="shared" si="30"/>
        <v>7.6041418098516625E-4</v>
      </c>
      <c r="J228">
        <f t="shared" si="31"/>
        <v>-0.35730217617253751</v>
      </c>
      <c r="R228" s="23"/>
    </row>
    <row r="229" spans="1:18" x14ac:dyDescent="0.25">
      <c r="A229" s="4">
        <v>42585</v>
      </c>
      <c r="B229">
        <v>3.75</v>
      </c>
      <c r="C229">
        <f t="shared" si="28"/>
        <v>5.6338028169014134E-2</v>
      </c>
      <c r="E229">
        <f t="shared" si="29"/>
        <v>6.1459967410236807E-2</v>
      </c>
      <c r="F229">
        <f t="shared" si="30"/>
        <v>3.7773275940673704E-3</v>
      </c>
      <c r="J229">
        <f t="shared" si="31"/>
        <v>0.79634798081792957</v>
      </c>
      <c r="R229" s="23"/>
    </row>
    <row r="230" spans="1:18" x14ac:dyDescent="0.25">
      <c r="A230" s="4">
        <v>42586</v>
      </c>
      <c r="B230">
        <v>3.95</v>
      </c>
      <c r="C230">
        <f t="shared" si="28"/>
        <v>5.3333333333333378E-2</v>
      </c>
      <c r="E230">
        <f t="shared" si="29"/>
        <v>5.8455272574556051E-2</v>
      </c>
      <c r="F230">
        <f t="shared" si="30"/>
        <v>3.4170188917656448E-3</v>
      </c>
      <c r="J230">
        <f t="shared" si="31"/>
        <v>0.7574156031061593</v>
      </c>
      <c r="R230" s="23"/>
    </row>
    <row r="231" spans="1:18" x14ac:dyDescent="0.25">
      <c r="A231" s="4">
        <v>42587</v>
      </c>
      <c r="B231">
        <v>4</v>
      </c>
      <c r="C231">
        <f t="shared" si="28"/>
        <v>1.2658227848101221E-2</v>
      </c>
      <c r="E231">
        <f t="shared" si="29"/>
        <v>1.7780167089323892E-2</v>
      </c>
      <c r="F231">
        <f t="shared" si="30"/>
        <v>3.161343417242764E-4</v>
      </c>
      <c r="J231">
        <f t="shared" si="31"/>
        <v>0.23038086020576251</v>
      </c>
      <c r="R231" s="23"/>
    </row>
    <row r="232" spans="1:18" x14ac:dyDescent="0.25">
      <c r="A232" s="4">
        <v>42590</v>
      </c>
      <c r="B232">
        <v>4.41</v>
      </c>
      <c r="C232">
        <f t="shared" si="28"/>
        <v>0.10250000000000004</v>
      </c>
      <c r="E232">
        <f t="shared" si="29"/>
        <v>0.10762193924122271</v>
      </c>
      <c r="F232">
        <f t="shared" si="30"/>
        <v>1.1582481806041432E-2</v>
      </c>
      <c r="J232">
        <f t="shared" si="31"/>
        <v>1.3944770493350866</v>
      </c>
      <c r="R232" s="23"/>
    </row>
    <row r="233" spans="1:18" x14ac:dyDescent="0.25">
      <c r="A233" s="4">
        <v>42591</v>
      </c>
      <c r="B233">
        <v>4.22</v>
      </c>
      <c r="C233">
        <f t="shared" si="28"/>
        <v>-4.3083900226757454E-2</v>
      </c>
      <c r="E233">
        <f t="shared" si="29"/>
        <v>-3.7961960985534782E-2</v>
      </c>
      <c r="F233">
        <f t="shared" si="30"/>
        <v>1.4411104818672648E-3</v>
      </c>
      <c r="J233">
        <f t="shared" si="31"/>
        <v>-0.49188003594164553</v>
      </c>
      <c r="R233" s="23"/>
    </row>
    <row r="234" spans="1:18" x14ac:dyDescent="0.25">
      <c r="A234" s="4">
        <v>42592</v>
      </c>
      <c r="B234">
        <v>3.98</v>
      </c>
      <c r="C234">
        <f t="shared" si="28"/>
        <v>-5.6872037914691892E-2</v>
      </c>
      <c r="E234">
        <f t="shared" si="29"/>
        <v>-5.1750098673469219E-2</v>
      </c>
      <c r="F234">
        <f t="shared" si="30"/>
        <v>2.6780727127138008E-3</v>
      </c>
      <c r="J234">
        <f t="shared" si="31"/>
        <v>-0.67053544481511862</v>
      </c>
      <c r="R234" s="23"/>
    </row>
    <row r="235" spans="1:18" x14ac:dyDescent="0.25">
      <c r="A235" s="4">
        <v>42593</v>
      </c>
      <c r="B235">
        <v>4.1399999999999997</v>
      </c>
      <c r="C235">
        <f t="shared" si="28"/>
        <v>4.0201005025125552E-2</v>
      </c>
      <c r="E235">
        <f t="shared" si="29"/>
        <v>4.5322944266348225E-2</v>
      </c>
      <c r="F235">
        <f t="shared" si="30"/>
        <v>2.0541692769705075E-3</v>
      </c>
      <c r="J235">
        <f t="shared" si="31"/>
        <v>0.58725763569504152</v>
      </c>
      <c r="R235" s="23"/>
    </row>
    <row r="236" spans="1:18" x14ac:dyDescent="0.25">
      <c r="A236" s="4">
        <v>42594</v>
      </c>
      <c r="B236">
        <v>4.13</v>
      </c>
      <c r="C236">
        <f t="shared" si="28"/>
        <v>-2.4154589371980163E-3</v>
      </c>
      <c r="E236">
        <f t="shared" si="29"/>
        <v>2.7064803040246547E-3</v>
      </c>
      <c r="F236">
        <f t="shared" si="30"/>
        <v>7.3250356360733872E-6</v>
      </c>
      <c r="J236">
        <f t="shared" si="31"/>
        <v>3.5068357762821432E-2</v>
      </c>
      <c r="R236" s="23"/>
    </row>
    <row r="237" spans="1:18" x14ac:dyDescent="0.25">
      <c r="A237" s="4">
        <v>42597</v>
      </c>
      <c r="B237">
        <v>4.37</v>
      </c>
      <c r="C237">
        <f t="shared" si="28"/>
        <v>5.8111380145278502E-2</v>
      </c>
      <c r="E237">
        <f t="shared" si="29"/>
        <v>6.3233319386501174E-2</v>
      </c>
      <c r="F237">
        <f t="shared" si="30"/>
        <v>3.9984526806352656E-3</v>
      </c>
      <c r="J237">
        <f t="shared" si="31"/>
        <v>0.81932562504854456</v>
      </c>
      <c r="R237" s="23"/>
    </row>
    <row r="238" spans="1:18" x14ac:dyDescent="0.25">
      <c r="A238" s="4">
        <v>42598</v>
      </c>
      <c r="B238">
        <v>4.5199999999999996</v>
      </c>
      <c r="C238">
        <f t="shared" si="28"/>
        <v>3.4324942791761889E-2</v>
      </c>
      <c r="E238">
        <f t="shared" si="29"/>
        <v>3.9446882032984562E-2</v>
      </c>
      <c r="F238">
        <f t="shared" si="30"/>
        <v>1.5560565021242002E-3</v>
      </c>
      <c r="J238">
        <f t="shared" si="31"/>
        <v>0.51112042814552616</v>
      </c>
      <c r="R238" s="23"/>
    </row>
    <row r="239" spans="1:18" x14ac:dyDescent="0.25">
      <c r="A239" s="4">
        <v>42599</v>
      </c>
      <c r="B239">
        <v>4.5</v>
      </c>
      <c r="C239">
        <f t="shared" si="28"/>
        <v>-4.4247787610618532E-3</v>
      </c>
      <c r="E239">
        <f t="shared" si="29"/>
        <v>6.9716048016081784E-4</v>
      </c>
      <c r="F239">
        <f t="shared" si="30"/>
        <v>4.860327350980621E-7</v>
      </c>
      <c r="J239">
        <f t="shared" si="31"/>
        <v>9.0332351948116084E-3</v>
      </c>
      <c r="R239" s="23"/>
    </row>
    <row r="240" spans="1:18" x14ac:dyDescent="0.25">
      <c r="A240" s="4">
        <v>42600</v>
      </c>
      <c r="B240">
        <v>4.58</v>
      </c>
      <c r="C240">
        <f t="shared" si="28"/>
        <v>1.7777777777777795E-2</v>
      </c>
      <c r="E240">
        <f t="shared" si="29"/>
        <v>2.2899717019000468E-2</v>
      </c>
      <c r="F240">
        <f t="shared" si="30"/>
        <v>5.2439703955029968E-4</v>
      </c>
      <c r="J240">
        <f t="shared" si="31"/>
        <v>0.29671580018354482</v>
      </c>
      <c r="R240" s="23"/>
    </row>
    <row r="241" spans="1:18" x14ac:dyDescent="0.25">
      <c r="A241" s="4">
        <v>42601</v>
      </c>
      <c r="B241">
        <v>4.47</v>
      </c>
      <c r="C241">
        <f t="shared" si="28"/>
        <v>-2.4017467248908367E-2</v>
      </c>
      <c r="E241">
        <f t="shared" si="29"/>
        <v>-1.8895528007685694E-2</v>
      </c>
      <c r="F241">
        <f t="shared" si="30"/>
        <v>3.5704097868923451E-4</v>
      </c>
      <c r="J241">
        <f t="shared" si="31"/>
        <v>-0.24483279457292442</v>
      </c>
      <c r="R241" s="23"/>
    </row>
    <row r="242" spans="1:18" x14ac:dyDescent="0.25">
      <c r="A242" s="4">
        <v>42604</v>
      </c>
      <c r="B242">
        <v>4.3</v>
      </c>
      <c r="C242">
        <f t="shared" si="28"/>
        <v>-3.8031319910514526E-2</v>
      </c>
      <c r="E242">
        <f t="shared" si="29"/>
        <v>-3.2909380669291853E-2</v>
      </c>
      <c r="F242">
        <f t="shared" si="30"/>
        <v>1.0830273360363603E-3</v>
      </c>
      <c r="J242">
        <f t="shared" si="31"/>
        <v>-0.42641283343072628</v>
      </c>
      <c r="R242" s="23"/>
    </row>
    <row r="243" spans="1:18" x14ac:dyDescent="0.25">
      <c r="A243" s="4">
        <v>42605</v>
      </c>
      <c r="B243">
        <v>4.4800000000000004</v>
      </c>
      <c r="C243">
        <f t="shared" si="28"/>
        <v>4.1860465116279215E-2</v>
      </c>
      <c r="E243">
        <f t="shared" si="29"/>
        <v>4.6982404357501888E-2</v>
      </c>
      <c r="F243">
        <f t="shared" si="30"/>
        <v>2.2073463192118122E-3</v>
      </c>
      <c r="J243">
        <f t="shared" si="31"/>
        <v>0.60875956204682868</v>
      </c>
      <c r="R243" s="23"/>
    </row>
    <row r="244" spans="1:18" x14ac:dyDescent="0.25">
      <c r="A244" s="4">
        <v>42600</v>
      </c>
      <c r="B244">
        <v>6.2</v>
      </c>
      <c r="C244">
        <f t="shared" si="28"/>
        <v>0.38392857142857134</v>
      </c>
      <c r="E244">
        <f t="shared" si="29"/>
        <v>0.38905051066979401</v>
      </c>
      <c r="F244">
        <f t="shared" si="30"/>
        <v>0.15136029985242749</v>
      </c>
      <c r="J244">
        <f t="shared" si="31"/>
        <v>5.0409982572895267</v>
      </c>
      <c r="R244" s="23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topLeftCell="G1" workbookViewId="0">
      <selection activeCell="Q10" sqref="Q10:S10"/>
    </sheetView>
  </sheetViews>
  <sheetFormatPr defaultRowHeight="15" x14ac:dyDescent="0.25"/>
  <cols>
    <col min="1" max="1" width="13.28515625" customWidth="1"/>
    <col min="2" max="2" width="9.5703125" customWidth="1"/>
    <col min="4" max="5" width="11.42578125"/>
    <col min="6" max="6" width="39.42578125" customWidth="1"/>
    <col min="7" max="7" width="12.42578125" customWidth="1"/>
    <col min="10" max="10" width="31.140625" bestFit="1" customWidth="1"/>
    <col min="13" max="13" width="10.7109375" customWidth="1"/>
    <col min="14" max="14" width="27.28515625" customWidth="1"/>
    <col min="17" max="19" width="22.140625" customWidth="1"/>
    <col min="20" max="20" width="29.7109375" customWidth="1"/>
    <col min="21" max="21" width="12" customWidth="1"/>
    <col min="22" max="22" width="10.7109375" customWidth="1"/>
    <col min="23" max="23" width="17.42578125" customWidth="1"/>
  </cols>
  <sheetData>
    <row r="1" spans="1:24" ht="15.75" thickBot="1" x14ac:dyDescent="0.3">
      <c r="A1" t="s">
        <v>34</v>
      </c>
    </row>
    <row r="2" spans="1:24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62</v>
      </c>
      <c r="I2" t="s">
        <v>53</v>
      </c>
      <c r="J2" s="5" t="s">
        <v>45</v>
      </c>
      <c r="K2">
        <f>SUM(I4:I122)/(COUNT(F4:F122)-2)</f>
        <v>5.9858113472549511E-3</v>
      </c>
      <c r="M2" s="5" t="s">
        <v>21</v>
      </c>
      <c r="N2" s="6" t="s">
        <v>22</v>
      </c>
      <c r="O2" s="6" t="s">
        <v>23</v>
      </c>
      <c r="P2" s="6" t="s">
        <v>24</v>
      </c>
      <c r="Q2" s="6" t="s">
        <v>25</v>
      </c>
      <c r="R2" s="16" t="s">
        <v>37</v>
      </c>
      <c r="S2" s="17" t="s">
        <v>38</v>
      </c>
      <c r="T2" s="7" t="s">
        <v>26</v>
      </c>
      <c r="U2">
        <f>SUM(Q3:Q8)</f>
        <v>1.1163876703918976</v>
      </c>
    </row>
    <row r="3" spans="1:24" ht="15.75" x14ac:dyDescent="0.25">
      <c r="A3" s="4">
        <v>42257</v>
      </c>
      <c r="B3">
        <v>6.07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 s="15">
        <f>1+F3</f>
        <v>1.0002556864975507</v>
      </c>
      <c r="J3" s="19" t="s">
        <v>46</v>
      </c>
      <c r="K3">
        <f>SQRT(K2)</f>
        <v>7.7368025354502559E-2</v>
      </c>
      <c r="M3" s="9">
        <v>42432</v>
      </c>
      <c r="N3" s="7">
        <v>2.96</v>
      </c>
      <c r="O3" s="7">
        <v>0.28138528138528135</v>
      </c>
      <c r="P3" s="7">
        <f t="shared" ref="P3:P8" si="1">1+O3</f>
        <v>1.2813852813852813</v>
      </c>
      <c r="Q3" s="7">
        <f t="shared" ref="Q3:Q8" si="2">O3-F123</f>
        <v>0.28113193239577111</v>
      </c>
      <c r="R3" s="7">
        <f t="shared" ref="R3:R8" si="3">(Q3-$U$4)^2</f>
        <v>9.0377954581915259E-3</v>
      </c>
      <c r="S3" s="10">
        <f t="shared" ref="S3:S8" si="4">(Q3-$U$5)^2</f>
        <v>4.406265781359304E-3</v>
      </c>
      <c r="T3" s="7" t="s">
        <v>27</v>
      </c>
      <c r="U3">
        <f>PRODUCT(P3:P8)-PRODUCT(G123:G128)</f>
        <v>1.2885133397222606</v>
      </c>
      <c r="W3" t="s">
        <v>28</v>
      </c>
      <c r="X3">
        <f>1+F3</f>
        <v>1.0002556864975507</v>
      </c>
    </row>
    <row r="4" spans="1:24" ht="15.75" x14ac:dyDescent="0.25">
      <c r="A4" s="4">
        <v>42258</v>
      </c>
      <c r="B4">
        <v>5.6899999999999995</v>
      </c>
      <c r="C4">
        <f>(B4-B3)/B3</f>
        <v>-6.2602965403624505E-2</v>
      </c>
      <c r="D4">
        <v>2.1882999999999999</v>
      </c>
      <c r="E4">
        <v>9.6817999999999991</v>
      </c>
      <c r="F4" s="15">
        <f t="shared" si="0"/>
        <v>2.5321906963293728E-4</v>
      </c>
      <c r="G4" s="15">
        <f t="shared" ref="G4:G67" si="5">1+F4</f>
        <v>1.0002532190696329</v>
      </c>
      <c r="H4">
        <f>C4-F4</f>
        <v>-6.2856184473257443E-2</v>
      </c>
      <c r="I4">
        <f>H4^2</f>
        <v>3.9508999265361697E-3</v>
      </c>
      <c r="J4" s="19" t="s">
        <v>47</v>
      </c>
      <c r="K4">
        <f>U2</f>
        <v>1.1163876703918976</v>
      </c>
      <c r="M4" s="9">
        <v>42433</v>
      </c>
      <c r="N4" s="7">
        <v>3.93</v>
      </c>
      <c r="O4" s="7">
        <v>0.3277027027027028</v>
      </c>
      <c r="P4" s="7">
        <f t="shared" si="1"/>
        <v>1.3277027027027029</v>
      </c>
      <c r="Q4" s="7">
        <f t="shared" si="2"/>
        <v>0.32745007584570213</v>
      </c>
      <c r="R4" s="7">
        <f t="shared" si="3"/>
        <v>1.9989849462651775E-2</v>
      </c>
      <c r="S4" s="10">
        <f t="shared" si="4"/>
        <v>1.2700805971333173E-2</v>
      </c>
      <c r="T4" s="7" t="s">
        <v>29</v>
      </c>
      <c r="U4">
        <f>U2/6</f>
        <v>0.18606461173198294</v>
      </c>
    </row>
    <row r="5" spans="1:24" ht="15.75" x14ac:dyDescent="0.25">
      <c r="A5" s="4">
        <v>42261</v>
      </c>
      <c r="B5">
        <v>5.21</v>
      </c>
      <c r="C5">
        <f t="shared" ref="C5:C68" si="6">(B5-B4)/B4</f>
        <v>-8.435852372583473E-2</v>
      </c>
      <c r="D5">
        <v>2.1831</v>
      </c>
      <c r="E5">
        <v>9.7218999999999998</v>
      </c>
      <c r="F5" s="15">
        <f t="shared" si="0"/>
        <v>2.5422079284331822E-4</v>
      </c>
      <c r="G5" s="15">
        <f t="shared" si="5"/>
        <v>1.0002542207928433</v>
      </c>
      <c r="H5">
        <f t="shared" ref="H5:H68" si="7">C5-F5</f>
        <v>-8.4612744518678049E-2</v>
      </c>
      <c r="I5">
        <f t="shared" ref="I5:I68" si="8">H5^2</f>
        <v>7.1593165349830819E-3</v>
      </c>
      <c r="J5" s="19" t="s">
        <v>48</v>
      </c>
      <c r="K5">
        <f>U12</f>
        <v>1.5509103072180941</v>
      </c>
      <c r="M5" s="9">
        <v>42436</v>
      </c>
      <c r="N5" s="7">
        <v>6.84</v>
      </c>
      <c r="O5" s="7">
        <v>0.74045801526717547</v>
      </c>
      <c r="P5" s="7">
        <f t="shared" si="1"/>
        <v>1.7404580152671754</v>
      </c>
      <c r="Q5" s="7">
        <f t="shared" si="2"/>
        <v>0.74020370955698545</v>
      </c>
      <c r="R5" s="7">
        <f t="shared" si="3"/>
        <v>0.30707013973830766</v>
      </c>
      <c r="S5" s="10">
        <f t="shared" si="4"/>
        <v>0.27609926442329102</v>
      </c>
      <c r="T5" s="11" t="s">
        <v>30</v>
      </c>
      <c r="U5">
        <f>U3/6</f>
        <v>0.21475222328704344</v>
      </c>
    </row>
    <row r="6" spans="1:24" ht="15.75" x14ac:dyDescent="0.25">
      <c r="A6" s="4">
        <v>42262</v>
      </c>
      <c r="B6">
        <v>5.34</v>
      </c>
      <c r="C6">
        <f t="shared" si="6"/>
        <v>2.4952015355086354E-2</v>
      </c>
      <c r="D6">
        <v>2.2867000000000002</v>
      </c>
      <c r="E6">
        <v>9.6042000000000005</v>
      </c>
      <c r="F6" s="15">
        <f t="shared" si="0"/>
        <v>2.5127953516657087E-4</v>
      </c>
      <c r="G6" s="15">
        <f t="shared" si="5"/>
        <v>1.0002512795351666</v>
      </c>
      <c r="H6">
        <f t="shared" si="7"/>
        <v>2.4700735819919783E-2</v>
      </c>
      <c r="I6">
        <f t="shared" si="8"/>
        <v>6.101263500454682E-4</v>
      </c>
      <c r="J6" s="19" t="s">
        <v>49</v>
      </c>
      <c r="K6">
        <f>SQRT(K2*6)</f>
        <v>0.18951218452524288</v>
      </c>
      <c r="M6" s="9">
        <v>42437</v>
      </c>
      <c r="N6" s="7">
        <v>5.42</v>
      </c>
      <c r="O6" s="7">
        <v>-0.20760233918128654</v>
      </c>
      <c r="P6" s="7">
        <f t="shared" si="1"/>
        <v>0.79239766081871343</v>
      </c>
      <c r="Q6" s="7">
        <f t="shared" si="2"/>
        <v>-0.20785833769559633</v>
      </c>
      <c r="R6" s="7">
        <f t="shared" si="3"/>
        <v>0.15517529008572317</v>
      </c>
      <c r="S6" s="10">
        <f t="shared" si="4"/>
        <v>0.1785996862540615</v>
      </c>
      <c r="T6" s="11" t="s">
        <v>39</v>
      </c>
      <c r="U6">
        <f>SUM(R3:R8)/6</f>
        <v>9.5025216994477024E-2</v>
      </c>
    </row>
    <row r="7" spans="1:24" ht="15.75" x14ac:dyDescent="0.25">
      <c r="A7" s="4">
        <v>42263</v>
      </c>
      <c r="B7">
        <v>6.24</v>
      </c>
      <c r="C7">
        <f t="shared" si="6"/>
        <v>0.16853932584269671</v>
      </c>
      <c r="D7">
        <v>2.294</v>
      </c>
      <c r="E7">
        <v>9.5228999999999999</v>
      </c>
      <c r="F7" s="15">
        <f t="shared" si="0"/>
        <v>2.4924605341358763E-4</v>
      </c>
      <c r="G7" s="15">
        <f t="shared" si="5"/>
        <v>1.0002492460534136</v>
      </c>
      <c r="H7">
        <f t="shared" si="7"/>
        <v>0.16829007978928312</v>
      </c>
      <c r="I7">
        <f t="shared" si="8"/>
        <v>2.832155095548328E-2</v>
      </c>
      <c r="J7" s="19" t="s">
        <v>50</v>
      </c>
      <c r="K7">
        <f>SQRT(K2*122)</f>
        <v>0.85455777122737819</v>
      </c>
      <c r="M7" s="9">
        <v>42438</v>
      </c>
      <c r="N7" s="7">
        <v>5.3</v>
      </c>
      <c r="O7" s="7">
        <v>-2.2140221402214041E-2</v>
      </c>
      <c r="P7" s="7">
        <f t="shared" si="1"/>
        <v>0.97785977859778594</v>
      </c>
      <c r="Q7" s="7">
        <f t="shared" si="2"/>
        <v>-2.2396699105274961E-2</v>
      </c>
      <c r="R7" s="7">
        <f t="shared" si="3"/>
        <v>4.3456118115987853E-2</v>
      </c>
      <c r="S7" s="10">
        <f t="shared" si="4"/>
        <v>5.6239611391837849E-2</v>
      </c>
      <c r="T7" s="11" t="s">
        <v>40</v>
      </c>
      <c r="U7">
        <f>SQRT(U6)</f>
        <v>0.30826160480098236</v>
      </c>
    </row>
    <row r="8" spans="1:24" ht="16.5" thickBot="1" x14ac:dyDescent="0.3">
      <c r="A8" s="4">
        <v>42264</v>
      </c>
      <c r="B8">
        <v>6.39</v>
      </c>
      <c r="C8">
        <f t="shared" si="6"/>
        <v>2.4038461538461453E-2</v>
      </c>
      <c r="D8">
        <v>2.1903000000000001</v>
      </c>
      <c r="E8">
        <v>9.5274999999999999</v>
      </c>
      <c r="F8" s="15">
        <f t="shared" si="0"/>
        <v>2.4936114913254315E-4</v>
      </c>
      <c r="G8" s="15">
        <f t="shared" si="5"/>
        <v>1.0002493611491325</v>
      </c>
      <c r="H8">
        <f t="shared" si="7"/>
        <v>2.378910038932891E-2</v>
      </c>
      <c r="I8">
        <f t="shared" si="8"/>
        <v>5.6592129733356894E-4</v>
      </c>
      <c r="J8" s="19" t="s">
        <v>51</v>
      </c>
      <c r="K8">
        <f>K4/K6</f>
        <v>5.890849040596625</v>
      </c>
      <c r="M8" s="12">
        <v>42439</v>
      </c>
      <c r="N8" s="13">
        <v>5.29</v>
      </c>
      <c r="O8" s="13">
        <v>-1.8867924528301486E-3</v>
      </c>
      <c r="P8" s="13">
        <f t="shared" si="1"/>
        <v>0.99811320754716981</v>
      </c>
      <c r="Q8" s="13">
        <f t="shared" si="2"/>
        <v>-2.1430106056901811E-3</v>
      </c>
      <c r="R8" s="13">
        <f t="shared" si="3"/>
        <v>3.5422109106000195E-2</v>
      </c>
      <c r="S8" s="14">
        <f t="shared" si="4"/>
        <v>4.704354248538363E-2</v>
      </c>
      <c r="T8" s="11" t="s">
        <v>41</v>
      </c>
      <c r="U8">
        <f>SUM(S3:S8)/6</f>
        <v>9.5848196051211088E-2</v>
      </c>
    </row>
    <row r="9" spans="1:24" ht="16.5" thickBot="1" x14ac:dyDescent="0.3">
      <c r="A9" s="4">
        <v>42265</v>
      </c>
      <c r="B9">
        <v>5.83</v>
      </c>
      <c r="C9">
        <f t="shared" si="6"/>
        <v>-8.7636932707355189E-2</v>
      </c>
      <c r="D9">
        <v>2.1335999999999999</v>
      </c>
      <c r="E9">
        <v>9.5728000000000009</v>
      </c>
      <c r="F9" s="15">
        <f t="shared" si="0"/>
        <v>2.5049433433821378E-4</v>
      </c>
      <c r="G9" s="15">
        <f t="shared" si="5"/>
        <v>1.0002504943343382</v>
      </c>
      <c r="H9">
        <f t="shared" si="7"/>
        <v>-8.7887427041693403E-2</v>
      </c>
      <c r="I9">
        <f t="shared" si="8"/>
        <v>7.724199832008981E-3</v>
      </c>
      <c r="J9" s="20" t="s">
        <v>52</v>
      </c>
      <c r="K9">
        <f>K5/K7</f>
        <v>1.8148688824051808</v>
      </c>
      <c r="T9" s="11" t="s">
        <v>42</v>
      </c>
      <c r="U9">
        <f>SQRT(U8)</f>
        <v>0.3095935982077328</v>
      </c>
    </row>
    <row r="10" spans="1:24" ht="15.75" x14ac:dyDescent="0.25">
      <c r="A10" s="4">
        <v>42268</v>
      </c>
      <c r="B10">
        <v>5.84</v>
      </c>
      <c r="C10">
        <f t="shared" si="6"/>
        <v>1.7152658662092258E-3</v>
      </c>
      <c r="D10">
        <v>2.2012</v>
      </c>
      <c r="E10">
        <v>9.5913000000000004</v>
      </c>
      <c r="F10" s="15">
        <f t="shared" si="0"/>
        <v>2.5095697981369902E-4</v>
      </c>
      <c r="G10" s="15">
        <f t="shared" si="5"/>
        <v>1.0002509569798137</v>
      </c>
      <c r="H10">
        <f t="shared" si="7"/>
        <v>1.4643088863955267E-3</v>
      </c>
      <c r="I10">
        <f t="shared" si="8"/>
        <v>2.1442005147769076E-6</v>
      </c>
      <c r="M10" s="5" t="s">
        <v>31</v>
      </c>
      <c r="N10" s="6" t="s">
        <v>22</v>
      </c>
      <c r="O10" s="6" t="s">
        <v>23</v>
      </c>
      <c r="P10" s="6" t="s">
        <v>24</v>
      </c>
      <c r="Q10" s="6" t="s">
        <v>32</v>
      </c>
      <c r="R10" s="16" t="s">
        <v>37</v>
      </c>
      <c r="S10" s="17" t="s">
        <v>38</v>
      </c>
    </row>
    <row r="11" spans="1:24" ht="15.75" x14ac:dyDescent="0.25">
      <c r="A11" s="4">
        <v>42269</v>
      </c>
      <c r="B11">
        <v>5.8</v>
      </c>
      <c r="C11">
        <f t="shared" si="6"/>
        <v>-6.8493150684931572E-3</v>
      </c>
      <c r="D11">
        <v>2.1337000000000002</v>
      </c>
      <c r="E11">
        <v>9.6486999999999998</v>
      </c>
      <c r="F11" s="15">
        <f t="shared" si="0"/>
        <v>2.5239193562431872E-4</v>
      </c>
      <c r="G11" s="15">
        <f t="shared" si="5"/>
        <v>1.0002523919356243</v>
      </c>
      <c r="H11">
        <f t="shared" si="7"/>
        <v>-7.101707004117476E-3</v>
      </c>
      <c r="I11">
        <f t="shared" si="8"/>
        <v>5.0434242372331215E-5</v>
      </c>
      <c r="M11" s="9">
        <v>42432</v>
      </c>
      <c r="N11" s="7">
        <v>2.96</v>
      </c>
      <c r="O11" s="7">
        <v>0.28138528138528135</v>
      </c>
      <c r="P11" s="7">
        <f>1+O11</f>
        <v>1.2813852813852813</v>
      </c>
      <c r="Q11" s="7">
        <f>O11-F123</f>
        <v>0.28113193239577111</v>
      </c>
      <c r="R11" s="7">
        <f>(Q11-$U$14)^2</f>
        <v>7.2049056340603421E-2</v>
      </c>
      <c r="S11" s="10">
        <f>(Q11-$U$15)^2</f>
        <v>7.1597286625897261E-2</v>
      </c>
    </row>
    <row r="12" spans="1:24" ht="15.75" x14ac:dyDescent="0.25">
      <c r="A12" s="4">
        <v>42270</v>
      </c>
      <c r="B12">
        <v>5.46</v>
      </c>
      <c r="C12">
        <f t="shared" si="6"/>
        <v>-5.8620689655172392E-2</v>
      </c>
      <c r="D12">
        <v>2.1497000000000002</v>
      </c>
      <c r="E12">
        <v>9.6641999999999992</v>
      </c>
      <c r="F12" s="15">
        <f t="shared" si="0"/>
        <v>2.5277929523448428E-4</v>
      </c>
      <c r="G12" s="15">
        <f t="shared" si="5"/>
        <v>1.0002527792952345</v>
      </c>
      <c r="H12">
        <f t="shared" si="7"/>
        <v>-5.8873468950406876E-2</v>
      </c>
      <c r="I12">
        <f t="shared" si="8"/>
        <v>3.4660853462545227E-3</v>
      </c>
      <c r="M12" s="9">
        <v>42433</v>
      </c>
      <c r="N12" s="7">
        <v>3.93</v>
      </c>
      <c r="O12" s="7">
        <v>0.3277027027027028</v>
      </c>
      <c r="P12" s="7">
        <f t="shared" ref="P12:P75" si="9">1+O12</f>
        <v>1.3277027027027029</v>
      </c>
      <c r="Q12" s="7">
        <f t="shared" ref="Q12:Q75" si="10">O12-F124</f>
        <v>0.32745007584570213</v>
      </c>
      <c r="R12" s="7">
        <f t="shared" ref="R12:R75" si="11">(Q12-$U$14)^2</f>
        <v>9.905981745859703E-2</v>
      </c>
      <c r="S12" s="10">
        <f t="shared" ref="S12:S75" si="12">(Q12-$U$15)^2</f>
        <v>9.8529968337119841E-2</v>
      </c>
      <c r="T12" s="7" t="s">
        <v>26</v>
      </c>
      <c r="U12">
        <f>SUM(Q11:Q132)</f>
        <v>1.5509103072180941</v>
      </c>
    </row>
    <row r="13" spans="1:24" ht="15.75" x14ac:dyDescent="0.25">
      <c r="A13" s="4">
        <v>42271</v>
      </c>
      <c r="B13">
        <v>5.45</v>
      </c>
      <c r="C13">
        <f t="shared" si="6"/>
        <v>-1.8315018315017925E-3</v>
      </c>
      <c r="D13">
        <v>2.1265999999999998</v>
      </c>
      <c r="E13">
        <v>9.6738</v>
      </c>
      <c r="F13" s="15">
        <f t="shared" si="0"/>
        <v>2.5301918090403497E-4</v>
      </c>
      <c r="G13" s="15">
        <f t="shared" si="5"/>
        <v>1.000253019180904</v>
      </c>
      <c r="H13">
        <f t="shared" si="7"/>
        <v>-2.0845210124058274E-3</v>
      </c>
      <c r="I13">
        <f t="shared" si="8"/>
        <v>4.3452278511614155E-6</v>
      </c>
      <c r="M13" s="9">
        <v>42436</v>
      </c>
      <c r="N13" s="7">
        <v>6.84</v>
      </c>
      <c r="O13" s="7">
        <v>0.74045801526717547</v>
      </c>
      <c r="P13" s="7">
        <f t="shared" si="9"/>
        <v>1.7404580152671754</v>
      </c>
      <c r="Q13" s="7">
        <f t="shared" si="10"/>
        <v>0.74020370955698545</v>
      </c>
      <c r="R13" s="7">
        <f t="shared" si="11"/>
        <v>0.52924363521007212</v>
      </c>
      <c r="S13" s="10">
        <f t="shared" si="12"/>
        <v>0.52801799915798098</v>
      </c>
      <c r="T13" s="7" t="s">
        <v>27</v>
      </c>
      <c r="U13">
        <f>PRODUCT(P11:P132)-PRODUCT(G123:G244)</f>
        <v>1.6537392087732967</v>
      </c>
    </row>
    <row r="14" spans="1:24" ht="15.75" x14ac:dyDescent="0.25">
      <c r="A14" s="4">
        <v>42272</v>
      </c>
      <c r="B14">
        <v>5.28</v>
      </c>
      <c r="C14">
        <f t="shared" si="6"/>
        <v>-3.11926605504587E-2</v>
      </c>
      <c r="D14">
        <v>2.1623000000000001</v>
      </c>
      <c r="E14">
        <v>9.6707999999999998</v>
      </c>
      <c r="F14" s="15">
        <f t="shared" si="0"/>
        <v>2.5294421888188978E-4</v>
      </c>
      <c r="G14" s="15">
        <f t="shared" si="5"/>
        <v>1.0002529442188819</v>
      </c>
      <c r="H14">
        <f t="shared" si="7"/>
        <v>-3.1445604769340593E-2</v>
      </c>
      <c r="I14">
        <f t="shared" si="8"/>
        <v>9.8882605930957585E-4</v>
      </c>
      <c r="M14" s="9">
        <v>42437</v>
      </c>
      <c r="N14" s="7">
        <v>5.42</v>
      </c>
      <c r="O14" s="7">
        <v>-0.20760233918128654</v>
      </c>
      <c r="P14" s="7">
        <f t="shared" si="9"/>
        <v>0.79239766081871343</v>
      </c>
      <c r="Q14" s="7">
        <f t="shared" si="10"/>
        <v>-0.20785833769559633</v>
      </c>
      <c r="R14" s="7">
        <f t="shared" si="11"/>
        <v>4.8651441313895656E-2</v>
      </c>
      <c r="S14" s="10">
        <f t="shared" si="12"/>
        <v>4.9023972129430118E-2</v>
      </c>
      <c r="T14" s="7" t="s">
        <v>29</v>
      </c>
      <c r="U14">
        <f>U12/122</f>
        <v>1.2712379567361426E-2</v>
      </c>
    </row>
    <row r="15" spans="1:24" ht="15.75" x14ac:dyDescent="0.25">
      <c r="A15" s="4">
        <v>42275</v>
      </c>
      <c r="B15">
        <v>4.8499999999999996</v>
      </c>
      <c r="C15">
        <f t="shared" si="6"/>
        <v>-8.1439393939394047E-2</v>
      </c>
      <c r="D15">
        <v>2.0949</v>
      </c>
      <c r="E15">
        <v>9.7843</v>
      </c>
      <c r="F15" s="15">
        <f t="shared" si="0"/>
        <v>2.557788582027154E-4</v>
      </c>
      <c r="G15" s="15">
        <f t="shared" si="5"/>
        <v>1.0002557788582027</v>
      </c>
      <c r="H15">
        <f t="shared" si="7"/>
        <v>-8.1695172797596763E-2</v>
      </c>
      <c r="I15">
        <f t="shared" si="8"/>
        <v>6.6741012584291938E-3</v>
      </c>
      <c r="M15" s="9">
        <v>42438</v>
      </c>
      <c r="N15" s="7">
        <v>5.3</v>
      </c>
      <c r="O15" s="7">
        <v>-2.2140221402214041E-2</v>
      </c>
      <c r="P15" s="7">
        <f t="shared" si="9"/>
        <v>0.97785977859778594</v>
      </c>
      <c r="Q15" s="7">
        <f t="shared" si="10"/>
        <v>-2.2396699105274961E-2</v>
      </c>
      <c r="R15" s="7">
        <f t="shared" si="11"/>
        <v>1.2326474052413712E-3</v>
      </c>
      <c r="S15" s="10">
        <f t="shared" si="12"/>
        <v>1.2925418834500862E-3</v>
      </c>
      <c r="T15" s="11" t="s">
        <v>30</v>
      </c>
      <c r="U15">
        <f>U13/122</f>
        <v>1.3555239416174564E-2</v>
      </c>
    </row>
    <row r="16" spans="1:24" ht="15.75" x14ac:dyDescent="0.25">
      <c r="A16" s="4">
        <v>42276</v>
      </c>
      <c r="B16">
        <v>4.8899999999999997</v>
      </c>
      <c r="C16">
        <f t="shared" si="6"/>
        <v>8.2474226804123783E-3</v>
      </c>
      <c r="D16">
        <v>2.0508000000000002</v>
      </c>
      <c r="E16">
        <v>9.7726000000000006</v>
      </c>
      <c r="F16" s="15">
        <f t="shared" si="0"/>
        <v>2.5548678823095194E-4</v>
      </c>
      <c r="G16" s="15">
        <f t="shared" si="5"/>
        <v>1.000255486788231</v>
      </c>
      <c r="H16">
        <f t="shared" si="7"/>
        <v>7.9919358921814263E-3</v>
      </c>
      <c r="I16">
        <f t="shared" si="8"/>
        <v>6.3871039304737727E-5</v>
      </c>
      <c r="M16" s="9">
        <v>42439</v>
      </c>
      <c r="N16" s="7">
        <v>5.29</v>
      </c>
      <c r="O16" s="7">
        <v>-1.8867924528301486E-3</v>
      </c>
      <c r="P16" s="7">
        <f t="shared" si="9"/>
        <v>0.99811320754716981</v>
      </c>
      <c r="Q16" s="7">
        <f t="shared" si="10"/>
        <v>-2.1430106056901811E-3</v>
      </c>
      <c r="R16" s="7">
        <f t="shared" si="11"/>
        <v>2.2068261719359827E-4</v>
      </c>
      <c r="S16" s="10">
        <f t="shared" si="12"/>
        <v>2.4643505374897639E-4</v>
      </c>
      <c r="T16" s="11" t="s">
        <v>39</v>
      </c>
      <c r="U16">
        <f>SUM(R11:R131)/122</f>
        <v>1.0475931808940605E-2</v>
      </c>
    </row>
    <row r="17" spans="1:21" ht="15.75" x14ac:dyDescent="0.25">
      <c r="A17" s="4">
        <v>42277</v>
      </c>
      <c r="B17">
        <v>5.15</v>
      </c>
      <c r="C17">
        <f t="shared" si="6"/>
        <v>5.3169734151329383E-2</v>
      </c>
      <c r="D17">
        <v>2.0367999999999999</v>
      </c>
      <c r="E17">
        <v>9.6963000000000008</v>
      </c>
      <c r="F17" s="15">
        <f t="shared" si="0"/>
        <v>2.5358133089836699E-4</v>
      </c>
      <c r="G17" s="15">
        <f t="shared" si="5"/>
        <v>1.0002535813308984</v>
      </c>
      <c r="H17">
        <f t="shared" si="7"/>
        <v>5.2916152820431016E-2</v>
      </c>
      <c r="I17">
        <f t="shared" si="8"/>
        <v>2.8001192293152094E-3</v>
      </c>
      <c r="M17" s="9">
        <v>42440</v>
      </c>
      <c r="N17" s="7">
        <v>5.14</v>
      </c>
      <c r="O17" s="7">
        <v>-2.8355387523629556E-2</v>
      </c>
      <c r="P17" s="7">
        <f t="shared" si="9"/>
        <v>0.97164461247637046</v>
      </c>
      <c r="Q17" s="7">
        <f t="shared" si="10"/>
        <v>-2.8609915505038126E-2</v>
      </c>
      <c r="R17" s="7">
        <f t="shared" si="11"/>
        <v>1.7075320700504564E-3</v>
      </c>
      <c r="S17" s="10">
        <f t="shared" si="12"/>
        <v>1.7779002895298665E-3</v>
      </c>
      <c r="T17" s="11" t="s">
        <v>40</v>
      </c>
      <c r="U17">
        <f>SQRT(U16)</f>
        <v>0.10235199953562511</v>
      </c>
    </row>
    <row r="18" spans="1:21" ht="15.75" x14ac:dyDescent="0.25">
      <c r="A18" s="4">
        <v>42278</v>
      </c>
      <c r="B18">
        <v>5.31</v>
      </c>
      <c r="C18">
        <f t="shared" si="6"/>
        <v>3.1067961165048397E-2</v>
      </c>
      <c r="D18">
        <v>2.0367999999999999</v>
      </c>
      <c r="E18">
        <v>9.6281999999999996</v>
      </c>
      <c r="F18" s="15">
        <f t="shared" si="0"/>
        <v>2.5187953742111802E-4</v>
      </c>
      <c r="G18" s="15">
        <f t="shared" si="5"/>
        <v>1.0002518795374211</v>
      </c>
      <c r="H18">
        <f t="shared" si="7"/>
        <v>3.0816081627627279E-2</v>
      </c>
      <c r="I18">
        <f t="shared" si="8"/>
        <v>9.4963088688058755E-4</v>
      </c>
      <c r="M18" s="9">
        <v>42443</v>
      </c>
      <c r="N18" s="7">
        <v>4.8899999999999997</v>
      </c>
      <c r="O18" s="7">
        <v>-4.8638132295719845E-2</v>
      </c>
      <c r="P18" s="7">
        <f t="shared" si="9"/>
        <v>0.95136186770428011</v>
      </c>
      <c r="Q18" s="7">
        <f t="shared" si="10"/>
        <v>-4.8892360581375756E-2</v>
      </c>
      <c r="R18" s="7">
        <f t="shared" si="11"/>
        <v>3.7951440087934307E-3</v>
      </c>
      <c r="S18" s="10">
        <f t="shared" si="12"/>
        <v>3.8997027454540467E-3</v>
      </c>
      <c r="T18" s="11" t="s">
        <v>41</v>
      </c>
      <c r="U18">
        <f>SUM(S11:S131)/122</f>
        <v>1.0481765631779888E-2</v>
      </c>
    </row>
    <row r="19" spans="1:21" ht="15.75" x14ac:dyDescent="0.25">
      <c r="A19" s="4">
        <v>42279</v>
      </c>
      <c r="B19">
        <v>5.8100000000000005</v>
      </c>
      <c r="C19">
        <f t="shared" si="6"/>
        <v>9.4161958568738408E-2</v>
      </c>
      <c r="D19">
        <v>1.9929000000000001</v>
      </c>
      <c r="E19">
        <v>9.5782000000000007</v>
      </c>
      <c r="F19" s="15">
        <f t="shared" si="0"/>
        <v>2.5062938485120867E-4</v>
      </c>
      <c r="G19" s="15">
        <f t="shared" si="5"/>
        <v>1.0002506293848512</v>
      </c>
      <c r="H19">
        <f t="shared" si="7"/>
        <v>9.3911329183887199E-2</v>
      </c>
      <c r="I19">
        <f t="shared" si="8"/>
        <v>8.819337749084423E-3</v>
      </c>
      <c r="M19" s="9">
        <v>42444</v>
      </c>
      <c r="N19" s="7">
        <v>5.26</v>
      </c>
      <c r="O19" s="7">
        <v>7.5664621676891641E-2</v>
      </c>
      <c r="P19" s="7">
        <f t="shared" si="9"/>
        <v>1.0756646216768917</v>
      </c>
      <c r="Q19" s="7">
        <f t="shared" si="10"/>
        <v>7.5410413372114682E-2</v>
      </c>
      <c r="R19" s="7">
        <f t="shared" si="11"/>
        <v>3.9310434429819813E-3</v>
      </c>
      <c r="S19" s="10">
        <f t="shared" si="12"/>
        <v>3.8260625451196125E-3</v>
      </c>
      <c r="T19" s="11" t="s">
        <v>42</v>
      </c>
      <c r="U19">
        <f>SQRT(U18)</f>
        <v>0.10238049439116753</v>
      </c>
    </row>
    <row r="20" spans="1:21" ht="15.75" x14ac:dyDescent="0.25">
      <c r="A20" s="4">
        <v>42282</v>
      </c>
      <c r="B20">
        <v>6.44</v>
      </c>
      <c r="C20">
        <f t="shared" si="6"/>
        <v>0.10843373493975901</v>
      </c>
      <c r="D20">
        <v>2.0562</v>
      </c>
      <c r="E20">
        <v>9.4962999999999997</v>
      </c>
      <c r="F20" s="15">
        <f t="shared" si="0"/>
        <v>2.4858040535491455E-4</v>
      </c>
      <c r="G20" s="15">
        <f t="shared" si="5"/>
        <v>1.0002485804053549</v>
      </c>
      <c r="H20">
        <f t="shared" si="7"/>
        <v>0.1081851545344041</v>
      </c>
      <c r="I20">
        <f t="shared" si="8"/>
        <v>1.1704027661632895E-2</v>
      </c>
      <c r="M20" s="9">
        <v>42445</v>
      </c>
      <c r="N20" s="7">
        <v>6.13</v>
      </c>
      <c r="O20" s="7">
        <v>0.16539923954372626</v>
      </c>
      <c r="P20" s="7">
        <f t="shared" si="9"/>
        <v>1.1653992395437263</v>
      </c>
      <c r="Q20" s="7">
        <f t="shared" si="10"/>
        <v>0.16514558576630534</v>
      </c>
      <c r="R20" s="7">
        <f t="shared" si="11"/>
        <v>2.3235882352089749E-2</v>
      </c>
      <c r="S20" s="10">
        <f t="shared" si="12"/>
        <v>2.2979633106552606E-2</v>
      </c>
    </row>
    <row r="21" spans="1:21" ht="15.75" x14ac:dyDescent="0.25">
      <c r="A21" s="4">
        <v>42283</v>
      </c>
      <c r="B21">
        <v>7.59</v>
      </c>
      <c r="C21">
        <f t="shared" si="6"/>
        <v>0.17857142857142846</v>
      </c>
      <c r="D21">
        <v>2.0314999999999999</v>
      </c>
      <c r="E21">
        <v>9.4918999999999993</v>
      </c>
      <c r="F21" s="15">
        <f t="shared" si="0"/>
        <v>2.4847028261354431E-4</v>
      </c>
      <c r="G21" s="15">
        <f t="shared" si="5"/>
        <v>1.0002484702826135</v>
      </c>
      <c r="H21">
        <f t="shared" si="7"/>
        <v>0.17832295828881492</v>
      </c>
      <c r="I21">
        <f t="shared" si="8"/>
        <v>3.1799077452874427E-2</v>
      </c>
      <c r="M21" s="9">
        <v>42446</v>
      </c>
      <c r="N21" s="7">
        <v>6.31</v>
      </c>
      <c r="O21" s="7">
        <v>2.9363784665579075E-2</v>
      </c>
      <c r="P21" s="7">
        <f t="shared" si="9"/>
        <v>1.029363784665579</v>
      </c>
      <c r="Q21" s="7">
        <f t="shared" si="10"/>
        <v>2.9110922907283544E-2</v>
      </c>
      <c r="R21" s="7">
        <f t="shared" si="11"/>
        <v>2.6891222367130414E-4</v>
      </c>
      <c r="S21" s="10">
        <f t="shared" si="12"/>
        <v>2.4197928887556048E-4</v>
      </c>
    </row>
    <row r="22" spans="1:21" ht="15.75" x14ac:dyDescent="0.25">
      <c r="A22" s="4">
        <v>42284</v>
      </c>
      <c r="B22">
        <v>7.49</v>
      </c>
      <c r="C22">
        <f t="shared" si="6"/>
        <v>-1.3175230566534867E-2</v>
      </c>
      <c r="D22">
        <v>2.0668000000000002</v>
      </c>
      <c r="E22">
        <v>9.4591999999999992</v>
      </c>
      <c r="F22" s="15">
        <f t="shared" si="0"/>
        <v>2.4765173212171199E-4</v>
      </c>
      <c r="G22" s="15">
        <f t="shared" si="5"/>
        <v>1.0002476517321217</v>
      </c>
      <c r="H22">
        <f t="shared" si="7"/>
        <v>-1.3422882298656579E-2</v>
      </c>
      <c r="I22">
        <f t="shared" si="8"/>
        <v>1.8017376920358814E-4</v>
      </c>
      <c r="M22" s="9">
        <v>42447</v>
      </c>
      <c r="N22" s="7">
        <v>5.9399999999999995</v>
      </c>
      <c r="O22" s="7">
        <v>-5.8637083993660875E-2</v>
      </c>
      <c r="P22" s="7">
        <f t="shared" si="9"/>
        <v>0.94136291600633915</v>
      </c>
      <c r="Q22" s="7">
        <f t="shared" si="10"/>
        <v>-5.8889353462306192E-2</v>
      </c>
      <c r="R22" s="7">
        <f t="shared" si="11"/>
        <v>5.1268081728517946E-3</v>
      </c>
      <c r="S22" s="10">
        <f t="shared" si="12"/>
        <v>5.2482190373288259E-3</v>
      </c>
    </row>
    <row r="23" spans="1:21" ht="15.75" x14ac:dyDescent="0.25">
      <c r="A23" s="4">
        <v>42285</v>
      </c>
      <c r="B23">
        <v>7.82</v>
      </c>
      <c r="C23">
        <f t="shared" si="6"/>
        <v>4.405874499332444E-2</v>
      </c>
      <c r="D23">
        <v>2.1040000000000001</v>
      </c>
      <c r="E23">
        <v>9.4025999999999996</v>
      </c>
      <c r="F23" s="15">
        <f t="shared" si="0"/>
        <v>2.4623433731174593E-4</v>
      </c>
      <c r="G23" s="15">
        <f t="shared" si="5"/>
        <v>1.0002462343373117</v>
      </c>
      <c r="H23">
        <f t="shared" si="7"/>
        <v>4.3812510656012695E-2</v>
      </c>
      <c r="I23">
        <f t="shared" si="8"/>
        <v>1.9195360899832258E-3</v>
      </c>
      <c r="M23" s="9">
        <v>42450</v>
      </c>
      <c r="N23" s="7">
        <v>5.43</v>
      </c>
      <c r="O23" s="7">
        <v>-8.5858585858585829E-2</v>
      </c>
      <c r="P23" s="7">
        <f t="shared" si="9"/>
        <v>0.91414141414141414</v>
      </c>
      <c r="Q23" s="7">
        <f t="shared" si="10"/>
        <v>-8.611052538902772E-2</v>
      </c>
      <c r="R23" s="7">
        <f t="shared" si="11"/>
        <v>9.7659665440195231E-3</v>
      </c>
      <c r="S23" s="10">
        <f t="shared" si="12"/>
        <v>9.9332646742058984E-3</v>
      </c>
    </row>
    <row r="24" spans="1:21" ht="15.75" x14ac:dyDescent="0.25">
      <c r="A24" s="4">
        <v>42286</v>
      </c>
      <c r="B24">
        <v>7.52</v>
      </c>
      <c r="C24">
        <f t="shared" si="6"/>
        <v>-3.8363171355498812E-2</v>
      </c>
      <c r="D24">
        <v>2.0880999999999998</v>
      </c>
      <c r="E24">
        <v>9.3792000000000009</v>
      </c>
      <c r="F24" s="15">
        <f t="shared" si="0"/>
        <v>2.4564813355554271E-4</v>
      </c>
      <c r="G24" s="15">
        <f t="shared" si="5"/>
        <v>1.0002456481335555</v>
      </c>
      <c r="H24">
        <f t="shared" si="7"/>
        <v>-3.8608819489054355E-2</v>
      </c>
      <c r="I24">
        <f t="shared" si="8"/>
        <v>1.4906409423383834E-3</v>
      </c>
      <c r="M24" s="9">
        <v>42451</v>
      </c>
      <c r="N24" s="7">
        <v>5.68</v>
      </c>
      <c r="O24" s="7">
        <v>4.6040515653775323E-2</v>
      </c>
      <c r="P24" s="7">
        <f t="shared" si="9"/>
        <v>1.0460405156537753</v>
      </c>
      <c r="Q24" s="7">
        <f t="shared" si="10"/>
        <v>4.5788601120266177E-2</v>
      </c>
      <c r="R24" s="7">
        <f t="shared" si="11"/>
        <v>1.0940364322168409E-3</v>
      </c>
      <c r="S24" s="10">
        <f t="shared" si="12"/>
        <v>1.0389896067467999E-3</v>
      </c>
    </row>
    <row r="25" spans="1:21" ht="15.75" x14ac:dyDescent="0.25">
      <c r="A25" s="4">
        <v>42289</v>
      </c>
      <c r="B25">
        <v>6.75</v>
      </c>
      <c r="C25">
        <f t="shared" si="6"/>
        <v>-0.10239361702127654</v>
      </c>
      <c r="D25">
        <v>2.0880999999999998</v>
      </c>
      <c r="E25">
        <v>9.3475000000000001</v>
      </c>
      <c r="F25" s="15">
        <f t="shared" si="0"/>
        <v>2.4485380332017748E-4</v>
      </c>
      <c r="G25" s="15">
        <f t="shared" si="5"/>
        <v>1.0002448538033202</v>
      </c>
      <c r="H25">
        <f t="shared" si="7"/>
        <v>-0.10263847082459672</v>
      </c>
      <c r="I25">
        <f t="shared" si="8"/>
        <v>1.0534655693211593E-2</v>
      </c>
      <c r="M25" s="9">
        <v>42452</v>
      </c>
      <c r="N25" s="7">
        <v>5.23</v>
      </c>
      <c r="O25" s="7">
        <v>-7.9225352112675937E-2</v>
      </c>
      <c r="P25" s="7">
        <f t="shared" si="9"/>
        <v>0.9207746478873241</v>
      </c>
      <c r="Q25" s="7">
        <f t="shared" si="10"/>
        <v>-7.9477749046836507E-2</v>
      </c>
      <c r="R25" s="7">
        <f t="shared" si="11"/>
        <v>8.499019813902357E-3</v>
      </c>
      <c r="S25" s="10">
        <f t="shared" si="12"/>
        <v>8.6551369423587508E-3</v>
      </c>
    </row>
    <row r="26" spans="1:21" ht="15.75" x14ac:dyDescent="0.25">
      <c r="A26" s="4">
        <v>42290</v>
      </c>
      <c r="B26">
        <v>6.73</v>
      </c>
      <c r="C26">
        <f t="shared" si="6"/>
        <v>-2.9629629629628999E-3</v>
      </c>
      <c r="D26">
        <v>2.0438999999999998</v>
      </c>
      <c r="E26">
        <v>9.3893000000000004</v>
      </c>
      <c r="F26" s="15">
        <f t="shared" si="0"/>
        <v>2.4590116846501253E-4</v>
      </c>
      <c r="G26" s="15">
        <f t="shared" si="5"/>
        <v>1.000245901168465</v>
      </c>
      <c r="H26">
        <f t="shared" si="7"/>
        <v>-3.2088641314279125E-3</v>
      </c>
      <c r="I26">
        <f t="shared" si="8"/>
        <v>1.0296809013964611E-5</v>
      </c>
      <c r="M26" s="9">
        <v>42453</v>
      </c>
      <c r="N26" s="7">
        <v>5.43</v>
      </c>
      <c r="O26" s="7">
        <v>3.824091778202663E-2</v>
      </c>
      <c r="P26" s="7">
        <f t="shared" si="9"/>
        <v>1.0382409177820267</v>
      </c>
      <c r="Q26" s="7">
        <f t="shared" si="10"/>
        <v>3.7988420879049946E-2</v>
      </c>
      <c r="R26" s="7">
        <f t="shared" si="11"/>
        <v>6.3887826439018483E-4</v>
      </c>
      <c r="S26" s="10">
        <f t="shared" si="12"/>
        <v>5.9698035639779723E-4</v>
      </c>
    </row>
    <row r="27" spans="1:21" ht="15.75" x14ac:dyDescent="0.25">
      <c r="A27" s="4">
        <v>42291</v>
      </c>
      <c r="B27">
        <v>6.55</v>
      </c>
      <c r="C27">
        <f t="shared" si="6"/>
        <v>-2.6745913818722229E-2</v>
      </c>
      <c r="D27">
        <v>1.9718</v>
      </c>
      <c r="E27">
        <v>9.4246999999999996</v>
      </c>
      <c r="F27" s="15">
        <f t="shared" si="0"/>
        <v>2.4678785939191705E-4</v>
      </c>
      <c r="G27" s="15">
        <f t="shared" si="5"/>
        <v>1.0002467878593919</v>
      </c>
      <c r="H27">
        <f t="shared" si="7"/>
        <v>-2.6992701678114146E-2</v>
      </c>
      <c r="I27">
        <f t="shared" si="8"/>
        <v>7.2860594388366622E-4</v>
      </c>
      <c r="M27" s="9">
        <v>42457</v>
      </c>
      <c r="N27" s="7">
        <v>5.1100000000000003</v>
      </c>
      <c r="O27" s="7">
        <v>-5.8931860036832304E-2</v>
      </c>
      <c r="P27" s="7">
        <f t="shared" si="9"/>
        <v>0.94106813996316774</v>
      </c>
      <c r="Q27" s="7">
        <f t="shared" si="10"/>
        <v>-5.9184409421981596E-2</v>
      </c>
      <c r="R27" s="7">
        <f t="shared" si="11"/>
        <v>5.1691482669781168E-3</v>
      </c>
      <c r="S27" s="10">
        <f t="shared" si="12"/>
        <v>5.2910565130982728E-3</v>
      </c>
    </row>
    <row r="28" spans="1:21" ht="15.75" x14ac:dyDescent="0.25">
      <c r="A28" s="4">
        <v>42292</v>
      </c>
      <c r="B28">
        <v>6.71</v>
      </c>
      <c r="C28">
        <f t="shared" si="6"/>
        <v>2.4427480916030558E-2</v>
      </c>
      <c r="D28">
        <v>2.0175000000000001</v>
      </c>
      <c r="E28">
        <v>9.3559000000000001</v>
      </c>
      <c r="F28" s="15">
        <f t="shared" si="0"/>
        <v>2.4506431066528833E-4</v>
      </c>
      <c r="G28" s="15">
        <f t="shared" si="5"/>
        <v>1.0002450643106653</v>
      </c>
      <c r="H28">
        <f t="shared" si="7"/>
        <v>2.418241660536527E-2</v>
      </c>
      <c r="I28">
        <f t="shared" si="8"/>
        <v>5.8478927287544593E-4</v>
      </c>
      <c r="M28" s="9">
        <v>42458</v>
      </c>
      <c r="N28" s="7">
        <v>5.14</v>
      </c>
      <c r="O28" s="7">
        <v>5.8708414872797182E-3</v>
      </c>
      <c r="P28" s="7">
        <f t="shared" si="9"/>
        <v>1.0058708414872797</v>
      </c>
      <c r="Q28" s="7">
        <f t="shared" si="10"/>
        <v>5.6190319433713637E-3</v>
      </c>
      <c r="R28" s="7">
        <f t="shared" si="11"/>
        <v>5.0315580514765465E-5</v>
      </c>
      <c r="S28" s="10">
        <f t="shared" si="12"/>
        <v>6.2983389051377353E-5</v>
      </c>
    </row>
    <row r="29" spans="1:21" ht="15.75" x14ac:dyDescent="0.25">
      <c r="A29" s="4">
        <v>42293</v>
      </c>
      <c r="B29">
        <v>6.8100000000000005</v>
      </c>
      <c r="C29">
        <f t="shared" si="6"/>
        <v>1.4903129657228098E-2</v>
      </c>
      <c r="D29">
        <v>2.0333999999999999</v>
      </c>
      <c r="E29">
        <v>9.3609000000000009</v>
      </c>
      <c r="F29" s="15">
        <f t="shared" si="0"/>
        <v>2.4518960500063969E-4</v>
      </c>
      <c r="G29" s="15">
        <f t="shared" si="5"/>
        <v>1.0002451896050006</v>
      </c>
      <c r="H29">
        <f t="shared" si="7"/>
        <v>1.4657940052227458E-2</v>
      </c>
      <c r="I29">
        <f t="shared" si="8"/>
        <v>2.1485520657469389E-4</v>
      </c>
      <c r="M29" s="9">
        <v>42459</v>
      </c>
      <c r="N29" s="7">
        <v>4.7</v>
      </c>
      <c r="O29" s="7">
        <v>-8.560311284046683E-2</v>
      </c>
      <c r="P29" s="7">
        <f t="shared" si="9"/>
        <v>0.91439688715953316</v>
      </c>
      <c r="Q29" s="7">
        <f t="shared" si="10"/>
        <v>-8.585476489245257E-2</v>
      </c>
      <c r="R29" s="7">
        <f t="shared" si="11"/>
        <v>9.715481966961842E-3</v>
      </c>
      <c r="S29" s="10">
        <f t="shared" si="12"/>
        <v>9.8823489566412653E-3</v>
      </c>
    </row>
    <row r="30" spans="1:21" ht="15.75" x14ac:dyDescent="0.25">
      <c r="A30" s="4">
        <v>42296</v>
      </c>
      <c r="B30">
        <v>6.02</v>
      </c>
      <c r="C30">
        <f t="shared" si="6"/>
        <v>-0.11600587371512494</v>
      </c>
      <c r="D30">
        <v>2.0228000000000002</v>
      </c>
      <c r="E30">
        <v>9.3887</v>
      </c>
      <c r="F30" s="15">
        <f t="shared" si="0"/>
        <v>2.4588613733911302E-4</v>
      </c>
      <c r="G30" s="15">
        <f t="shared" si="5"/>
        <v>1.0002458861373391</v>
      </c>
      <c r="H30">
        <f t="shared" si="7"/>
        <v>-0.11625175985246405</v>
      </c>
      <c r="I30">
        <f t="shared" si="8"/>
        <v>1.3514471668794973E-2</v>
      </c>
      <c r="M30" s="9">
        <v>42460</v>
      </c>
      <c r="N30" s="7">
        <v>4.5199999999999996</v>
      </c>
      <c r="O30" s="7">
        <v>-3.8297872340425657E-2</v>
      </c>
      <c r="P30" s="7">
        <f t="shared" si="9"/>
        <v>0.9617021276595743</v>
      </c>
      <c r="Q30" s="7">
        <f t="shared" si="10"/>
        <v>-3.8549689383724231E-2</v>
      </c>
      <c r="R30" s="7">
        <f t="shared" si="11"/>
        <v>2.6277997131458602E-3</v>
      </c>
      <c r="S30" s="10">
        <f t="shared" si="12"/>
        <v>2.7149236052425229E-3</v>
      </c>
    </row>
    <row r="31" spans="1:21" ht="15.75" x14ac:dyDescent="0.25">
      <c r="A31" s="4">
        <v>42297</v>
      </c>
      <c r="B31">
        <v>6.03</v>
      </c>
      <c r="C31">
        <f t="shared" si="6"/>
        <v>1.6611295681064244E-3</v>
      </c>
      <c r="D31">
        <v>2.0670000000000002</v>
      </c>
      <c r="E31">
        <v>9.3926999999999996</v>
      </c>
      <c r="F31" s="15">
        <f t="shared" si="0"/>
        <v>2.4598634329175972E-4</v>
      </c>
      <c r="G31" s="15">
        <f t="shared" si="5"/>
        <v>1.0002459863432918</v>
      </c>
      <c r="H31">
        <f t="shared" si="7"/>
        <v>1.4151432248146647E-3</v>
      </c>
      <c r="I31">
        <f t="shared" si="8"/>
        <v>2.0026303467388485E-6</v>
      </c>
      <c r="M31" s="9">
        <v>42461</v>
      </c>
      <c r="N31" s="7">
        <v>4.03</v>
      </c>
      <c r="O31" s="7">
        <v>-0.10840707964601756</v>
      </c>
      <c r="P31" s="7">
        <f t="shared" si="9"/>
        <v>0.89159292035398241</v>
      </c>
      <c r="Q31" s="7">
        <f t="shared" si="10"/>
        <v>-0.10865832667732142</v>
      </c>
      <c r="R31" s="7">
        <f t="shared" si="11"/>
        <v>1.4730848334333097E-2</v>
      </c>
      <c r="S31" s="10">
        <f t="shared" si="12"/>
        <v>1.4936155737289311E-2</v>
      </c>
    </row>
    <row r="32" spans="1:21" ht="15.75" x14ac:dyDescent="0.25">
      <c r="A32" s="4">
        <v>42298</v>
      </c>
      <c r="B32">
        <v>5.85</v>
      </c>
      <c r="C32">
        <f t="shared" si="6"/>
        <v>-2.9850746268656816E-2</v>
      </c>
      <c r="D32">
        <v>2.0228000000000002</v>
      </c>
      <c r="E32">
        <v>9.407</v>
      </c>
      <c r="F32" s="15">
        <f t="shared" si="0"/>
        <v>2.4634454969274522E-4</v>
      </c>
      <c r="G32" s="15">
        <f t="shared" si="5"/>
        <v>1.0002463445496927</v>
      </c>
      <c r="H32">
        <f t="shared" si="7"/>
        <v>-3.0097090818349562E-2</v>
      </c>
      <c r="I32">
        <f t="shared" si="8"/>
        <v>9.0583487572798145E-4</v>
      </c>
      <c r="M32" s="9">
        <v>42464</v>
      </c>
      <c r="N32" s="7">
        <v>3.9699999999999998</v>
      </c>
      <c r="O32" s="7">
        <v>-1.4888337468982753E-2</v>
      </c>
      <c r="P32" s="7">
        <f t="shared" si="9"/>
        <v>0.98511166253101723</v>
      </c>
      <c r="Q32" s="7">
        <f t="shared" si="10"/>
        <v>-1.513949698797588E-2</v>
      </c>
      <c r="R32" s="7">
        <f t="shared" si="11"/>
        <v>7.7572702765374803E-4</v>
      </c>
      <c r="S32" s="10">
        <f t="shared" si="12"/>
        <v>8.2338789730367675E-4</v>
      </c>
    </row>
    <row r="33" spans="1:19" ht="15.75" x14ac:dyDescent="0.25">
      <c r="A33" s="4">
        <v>42299</v>
      </c>
      <c r="B33">
        <v>5.86</v>
      </c>
      <c r="C33">
        <f t="shared" si="6"/>
        <v>1.709401709401825E-3</v>
      </c>
      <c r="D33">
        <v>2.0263</v>
      </c>
      <c r="E33">
        <v>9.3343000000000007</v>
      </c>
      <c r="F33" s="15">
        <f t="shared" si="0"/>
        <v>2.4452297347865581E-4</v>
      </c>
      <c r="G33" s="15">
        <f t="shared" si="5"/>
        <v>1.0002445229734787</v>
      </c>
      <c r="H33">
        <f t="shared" si="7"/>
        <v>1.4648787359231692E-3</v>
      </c>
      <c r="I33">
        <f t="shared" si="8"/>
        <v>2.1458697109598621E-6</v>
      </c>
      <c r="M33" s="9">
        <v>42465</v>
      </c>
      <c r="N33" s="7">
        <v>3.98</v>
      </c>
      <c r="O33" s="7">
        <v>2.5188916876574892E-3</v>
      </c>
      <c r="P33" s="7">
        <f t="shared" si="9"/>
        <v>1.0025188916876575</v>
      </c>
      <c r="Q33" s="7">
        <f t="shared" si="10"/>
        <v>2.2664947534969189E-3</v>
      </c>
      <c r="R33" s="7">
        <f t="shared" si="11"/>
        <v>1.0911650954452515E-4</v>
      </c>
      <c r="S33" s="10">
        <f t="shared" si="12"/>
        <v>1.2743575605913301E-4</v>
      </c>
    </row>
    <row r="34" spans="1:19" ht="15.75" x14ac:dyDescent="0.25">
      <c r="A34" s="4">
        <v>42300</v>
      </c>
      <c r="B34">
        <v>5.79</v>
      </c>
      <c r="C34">
        <f t="shared" si="6"/>
        <v>-1.1945392491467624E-2</v>
      </c>
      <c r="D34">
        <v>2.0865999999999998</v>
      </c>
      <c r="E34">
        <v>9.3175000000000008</v>
      </c>
      <c r="F34" s="15">
        <f t="shared" si="0"/>
        <v>2.4410185970413778E-4</v>
      </c>
      <c r="G34" s="15">
        <f t="shared" si="5"/>
        <v>1.0002441018597041</v>
      </c>
      <c r="H34">
        <f t="shared" si="7"/>
        <v>-1.2189494351171762E-2</v>
      </c>
      <c r="I34">
        <f t="shared" si="8"/>
        <v>1.4858377253724829E-4</v>
      </c>
      <c r="M34" s="9">
        <v>42466</v>
      </c>
      <c r="N34" s="7">
        <v>4.12</v>
      </c>
      <c r="O34" s="7">
        <v>3.5175879396984959E-2</v>
      </c>
      <c r="P34" s="7">
        <f t="shared" si="9"/>
        <v>1.035175879396985</v>
      </c>
      <c r="Q34" s="7">
        <f t="shared" si="10"/>
        <v>3.492484239990911E-2</v>
      </c>
      <c r="R34" s="7">
        <f t="shared" si="11"/>
        <v>4.9339350508731232E-4</v>
      </c>
      <c r="S34" s="10">
        <f t="shared" si="12"/>
        <v>4.5665993168243643E-4</v>
      </c>
    </row>
    <row r="35" spans="1:19" ht="15.75" x14ac:dyDescent="0.25">
      <c r="A35" s="4">
        <v>42303</v>
      </c>
      <c r="B35">
        <v>5.44</v>
      </c>
      <c r="C35">
        <f t="shared" si="6"/>
        <v>-6.0449050086355725E-2</v>
      </c>
      <c r="D35">
        <v>2.0564</v>
      </c>
      <c r="E35">
        <v>9.3518000000000008</v>
      </c>
      <c r="F35" s="15">
        <f t="shared" si="0"/>
        <v>2.4496156504705269E-4</v>
      </c>
      <c r="G35" s="15">
        <f t="shared" si="5"/>
        <v>1.0002449615650471</v>
      </c>
      <c r="H35">
        <f t="shared" si="7"/>
        <v>-6.0694011651402778E-2</v>
      </c>
      <c r="I35">
        <f t="shared" si="8"/>
        <v>3.6837630503406163E-3</v>
      </c>
      <c r="M35" s="9">
        <v>42467</v>
      </c>
      <c r="N35" s="7">
        <v>3.74</v>
      </c>
      <c r="O35" s="7">
        <v>-9.2233009708737837E-2</v>
      </c>
      <c r="P35" s="7">
        <f t="shared" si="9"/>
        <v>0.90776699029126218</v>
      </c>
      <c r="Q35" s="7">
        <f t="shared" si="10"/>
        <v>-9.2485134209415301E-2</v>
      </c>
      <c r="R35" s="7">
        <f t="shared" si="11"/>
        <v>1.1066516904815131E-2</v>
      </c>
      <c r="S35" s="10">
        <f t="shared" si="12"/>
        <v>1.1244560838654695E-2</v>
      </c>
    </row>
    <row r="36" spans="1:19" ht="15.75" x14ac:dyDescent="0.25">
      <c r="A36" s="4">
        <v>42304</v>
      </c>
      <c r="B36">
        <v>5.24</v>
      </c>
      <c r="C36">
        <f t="shared" si="6"/>
        <v>-3.676470588235297E-2</v>
      </c>
      <c r="D36">
        <v>2.0369999999999999</v>
      </c>
      <c r="E36">
        <v>9.2766000000000002</v>
      </c>
      <c r="F36" s="15">
        <f t="shared" si="0"/>
        <v>2.4307637831033624E-4</v>
      </c>
      <c r="G36" s="15">
        <f t="shared" si="5"/>
        <v>1.0002430763783103</v>
      </c>
      <c r="H36">
        <f t="shared" si="7"/>
        <v>-3.7007782260663306E-2</v>
      </c>
      <c r="I36">
        <f t="shared" si="8"/>
        <v>1.3695759478526658E-3</v>
      </c>
      <c r="M36" s="9">
        <v>42468</v>
      </c>
      <c r="N36" s="7">
        <v>3.93</v>
      </c>
      <c r="O36" s="7">
        <v>5.0802139037433136E-2</v>
      </c>
      <c r="P36" s="7">
        <f t="shared" si="9"/>
        <v>1.0508021390374331</v>
      </c>
      <c r="Q36" s="7">
        <f t="shared" si="10"/>
        <v>5.055000203921578E-2</v>
      </c>
      <c r="R36" s="7">
        <f t="shared" si="11"/>
        <v>1.4316856743225776E-3</v>
      </c>
      <c r="S36" s="10">
        <f t="shared" si="12"/>
        <v>1.3686124615351675E-3</v>
      </c>
    </row>
    <row r="37" spans="1:19" ht="15.75" x14ac:dyDescent="0.25">
      <c r="A37" s="4">
        <v>42305</v>
      </c>
      <c r="B37">
        <v>5.12</v>
      </c>
      <c r="C37">
        <f t="shared" si="6"/>
        <v>-2.2900763358778647E-2</v>
      </c>
      <c r="D37">
        <v>2.1009000000000002</v>
      </c>
      <c r="E37">
        <v>9.2527000000000008</v>
      </c>
      <c r="F37" s="15">
        <f t="shared" si="0"/>
        <v>2.4247695892642973E-4</v>
      </c>
      <c r="G37" s="15">
        <f t="shared" si="5"/>
        <v>1.0002424769589264</v>
      </c>
      <c r="H37">
        <f t="shared" si="7"/>
        <v>-2.3143240317705076E-2</v>
      </c>
      <c r="I37">
        <f t="shared" si="8"/>
        <v>5.3560957240304981E-4</v>
      </c>
      <c r="M37" s="9">
        <v>42471</v>
      </c>
      <c r="N37" s="7">
        <v>4.07</v>
      </c>
      <c r="O37" s="7">
        <v>3.5623409669211223E-2</v>
      </c>
      <c r="P37" s="7">
        <f t="shared" si="9"/>
        <v>1.0356234096692112</v>
      </c>
      <c r="Q37" s="7">
        <f t="shared" si="10"/>
        <v>3.5372730267335714E-2</v>
      </c>
      <c r="R37" s="7">
        <f t="shared" si="11"/>
        <v>5.1349149384582527E-4</v>
      </c>
      <c r="S37" s="10">
        <f t="shared" si="12"/>
        <v>4.7600290704050049E-4</v>
      </c>
    </row>
    <row r="38" spans="1:19" ht="15.75" x14ac:dyDescent="0.25">
      <c r="A38" s="4">
        <v>42306</v>
      </c>
      <c r="B38">
        <v>5.16</v>
      </c>
      <c r="C38">
        <f t="shared" si="6"/>
        <v>7.8125000000000069E-3</v>
      </c>
      <c r="D38">
        <v>2.1724999999999999</v>
      </c>
      <c r="E38">
        <v>9.2386999999999997</v>
      </c>
      <c r="F38" s="15">
        <f t="shared" si="0"/>
        <v>2.4212577386206746E-4</v>
      </c>
      <c r="G38" s="15">
        <f t="shared" si="5"/>
        <v>1.0002421257738621</v>
      </c>
      <c r="H38">
        <f t="shared" si="7"/>
        <v>7.5703742261379395E-3</v>
      </c>
      <c r="I38">
        <f t="shared" si="8"/>
        <v>5.7310565923773608E-5</v>
      </c>
      <c r="M38" s="9">
        <v>42472</v>
      </c>
      <c r="N38" s="7">
        <v>4.8499999999999996</v>
      </c>
      <c r="O38" s="7">
        <v>0.19164619164619148</v>
      </c>
      <c r="P38" s="7">
        <f t="shared" si="9"/>
        <v>1.1916461916461916</v>
      </c>
      <c r="Q38" s="7">
        <f t="shared" si="10"/>
        <v>0.19139641769337282</v>
      </c>
      <c r="R38" s="7">
        <f t="shared" si="11"/>
        <v>3.1927985481017891E-2</v>
      </c>
      <c r="S38" s="10">
        <f t="shared" si="12"/>
        <v>3.1627484691022209E-2</v>
      </c>
    </row>
    <row r="39" spans="1:19" ht="15.75" x14ac:dyDescent="0.25">
      <c r="A39" s="4">
        <v>42307</v>
      </c>
      <c r="B39">
        <v>5.51</v>
      </c>
      <c r="C39">
        <f t="shared" si="6"/>
        <v>6.7829457364341011E-2</v>
      </c>
      <c r="D39">
        <v>2.1421000000000001</v>
      </c>
      <c r="E39">
        <v>9.2590000000000003</v>
      </c>
      <c r="F39" s="15">
        <f t="shared" si="0"/>
        <v>2.4263497756393804E-4</v>
      </c>
      <c r="G39" s="15">
        <f t="shared" si="5"/>
        <v>1.0002426349775639</v>
      </c>
      <c r="H39">
        <f t="shared" si="7"/>
        <v>6.7586822386777073E-2</v>
      </c>
      <c r="I39">
        <f t="shared" si="8"/>
        <v>4.5679785603417507E-3</v>
      </c>
      <c r="M39" s="9">
        <v>42473</v>
      </c>
      <c r="N39" s="7">
        <v>4.46</v>
      </c>
      <c r="O39" s="7">
        <v>-8.0412371134020555E-2</v>
      </c>
      <c r="P39" s="7">
        <f t="shared" si="9"/>
        <v>0.91958762886597945</v>
      </c>
      <c r="Q39" s="7">
        <f t="shared" si="10"/>
        <v>-8.0661109207435855E-2</v>
      </c>
      <c r="R39" s="7">
        <f t="shared" si="11"/>
        <v>8.7186084059771955E-3</v>
      </c>
      <c r="S39" s="10">
        <f t="shared" si="12"/>
        <v>8.8767203479656973E-3</v>
      </c>
    </row>
    <row r="40" spans="1:19" ht="15.75" x14ac:dyDescent="0.25">
      <c r="A40" s="4">
        <v>42310</v>
      </c>
      <c r="B40">
        <v>5.84</v>
      </c>
      <c r="C40">
        <f t="shared" si="6"/>
        <v>5.9891107078039942E-2</v>
      </c>
      <c r="D40">
        <v>2.1709000000000001</v>
      </c>
      <c r="E40">
        <v>9.2248999999999999</v>
      </c>
      <c r="F40" s="15">
        <f t="shared" si="0"/>
        <v>2.4177956179705085E-4</v>
      </c>
      <c r="G40" s="15">
        <f t="shared" si="5"/>
        <v>1.0002417795617971</v>
      </c>
      <c r="H40">
        <f t="shared" si="7"/>
        <v>5.9649327516242891E-2</v>
      </c>
      <c r="I40">
        <f t="shared" si="8"/>
        <v>3.5580422731400115E-3</v>
      </c>
      <c r="M40" s="9">
        <v>42474</v>
      </c>
      <c r="N40" s="7">
        <v>4.4000000000000004</v>
      </c>
      <c r="O40" s="7">
        <v>-1.345291479820619E-2</v>
      </c>
      <c r="P40" s="7">
        <f t="shared" si="9"/>
        <v>0.98654708520179379</v>
      </c>
      <c r="Q40" s="7">
        <f t="shared" si="10"/>
        <v>-1.3701320006216473E-2</v>
      </c>
      <c r="R40" s="7">
        <f t="shared" si="11"/>
        <v>6.9768352516322925E-4</v>
      </c>
      <c r="S40" s="10">
        <f t="shared" si="12"/>
        <v>7.4292003154633368E-4</v>
      </c>
    </row>
    <row r="41" spans="1:19" ht="15.75" x14ac:dyDescent="0.25">
      <c r="A41" s="4">
        <v>42311</v>
      </c>
      <c r="B41">
        <v>6.3</v>
      </c>
      <c r="C41">
        <f t="shared" si="6"/>
        <v>7.8767123287671229E-2</v>
      </c>
      <c r="D41">
        <v>2.2105000000000001</v>
      </c>
      <c r="E41">
        <v>9.2333999999999996</v>
      </c>
      <c r="F41" s="15">
        <f t="shared" si="0"/>
        <v>2.4199281351799939E-4</v>
      </c>
      <c r="G41" s="15">
        <f t="shared" si="5"/>
        <v>1.000241992813518</v>
      </c>
      <c r="H41">
        <f t="shared" si="7"/>
        <v>7.8525130474153229E-2</v>
      </c>
      <c r="I41">
        <f t="shared" si="8"/>
        <v>6.1661961159827881E-3</v>
      </c>
      <c r="M41" s="9">
        <v>42475</v>
      </c>
      <c r="N41" s="7">
        <v>4.32</v>
      </c>
      <c r="O41" s="7">
        <v>-1.8181818181818195E-2</v>
      </c>
      <c r="P41" s="7">
        <f t="shared" si="9"/>
        <v>0.98181818181818181</v>
      </c>
      <c r="Q41" s="7">
        <f t="shared" si="10"/>
        <v>-1.8430383570695492E-2</v>
      </c>
      <c r="R41" s="7">
        <f t="shared" si="11"/>
        <v>9.698716958731167E-4</v>
      </c>
      <c r="S41" s="10">
        <f t="shared" si="12"/>
        <v>1.0230800778581902E-3</v>
      </c>
    </row>
    <row r="42" spans="1:19" ht="15.75" x14ac:dyDescent="0.25">
      <c r="A42" s="4">
        <v>42312</v>
      </c>
      <c r="B42">
        <v>6.18</v>
      </c>
      <c r="C42">
        <f t="shared" si="6"/>
        <v>-1.9047619047619067E-2</v>
      </c>
      <c r="D42">
        <v>2.2250000000000001</v>
      </c>
      <c r="E42">
        <v>9.2637</v>
      </c>
      <c r="F42" s="15">
        <f t="shared" si="0"/>
        <v>2.4275285856600881E-4</v>
      </c>
      <c r="G42" s="15">
        <f t="shared" si="5"/>
        <v>1.000242752858566</v>
      </c>
      <c r="H42">
        <f t="shared" si="7"/>
        <v>-1.9290371906185075E-2</v>
      </c>
      <c r="I42">
        <f t="shared" si="8"/>
        <v>3.7211844827893443E-4</v>
      </c>
      <c r="M42" s="9">
        <v>42478</v>
      </c>
      <c r="N42" s="7">
        <v>4.29</v>
      </c>
      <c r="O42" s="7">
        <v>-6.9444444444445013E-3</v>
      </c>
      <c r="P42" s="7">
        <f t="shared" si="9"/>
        <v>0.99305555555555547</v>
      </c>
      <c r="Q42" s="7">
        <f t="shared" si="10"/>
        <v>-7.1925017274692953E-3</v>
      </c>
      <c r="R42" s="7">
        <f t="shared" si="11"/>
        <v>3.9620429936130196E-4</v>
      </c>
      <c r="S42" s="10">
        <f t="shared" si="12"/>
        <v>4.3046876256365224E-4</v>
      </c>
    </row>
    <row r="43" spans="1:19" ht="15.75" x14ac:dyDescent="0.25">
      <c r="A43" s="4">
        <v>42313</v>
      </c>
      <c r="B43">
        <v>6.16</v>
      </c>
      <c r="C43">
        <f t="shared" si="6"/>
        <v>-3.2362459546924878E-3</v>
      </c>
      <c r="D43">
        <v>2.2323</v>
      </c>
      <c r="E43">
        <v>9.2740000000000009</v>
      </c>
      <c r="F43" s="15">
        <f t="shared" si="0"/>
        <v>2.4301117584513143E-4</v>
      </c>
      <c r="G43" s="15">
        <f t="shared" si="5"/>
        <v>1.0002430111758451</v>
      </c>
      <c r="H43">
        <f t="shared" si="7"/>
        <v>-3.4792571305376193E-3</v>
      </c>
      <c r="I43">
        <f t="shared" si="8"/>
        <v>1.2105230180396868E-5</v>
      </c>
      <c r="M43" s="9">
        <v>42479</v>
      </c>
      <c r="N43" s="7">
        <v>4.8100000000000005</v>
      </c>
      <c r="O43" s="7">
        <v>0.12121212121212131</v>
      </c>
      <c r="P43" s="7">
        <f t="shared" si="9"/>
        <v>1.1212121212121213</v>
      </c>
      <c r="Q43" s="7">
        <f t="shared" si="10"/>
        <v>0.12096490263440705</v>
      </c>
      <c r="R43" s="7">
        <f t="shared" si="11"/>
        <v>1.1718608750381245E-2</v>
      </c>
      <c r="S43" s="10">
        <f t="shared" si="12"/>
        <v>1.1536835752654125E-2</v>
      </c>
    </row>
    <row r="44" spans="1:19" ht="15.75" x14ac:dyDescent="0.25">
      <c r="A44" s="4">
        <v>42314</v>
      </c>
      <c r="B44">
        <v>6.32</v>
      </c>
      <c r="C44">
        <f t="shared" si="6"/>
        <v>2.5974025974025997E-2</v>
      </c>
      <c r="D44">
        <v>2.3252000000000002</v>
      </c>
      <c r="E44">
        <v>9.3039000000000005</v>
      </c>
      <c r="F44" s="15">
        <f t="shared" si="0"/>
        <v>2.43760910803692E-4</v>
      </c>
      <c r="G44" s="15">
        <f t="shared" si="5"/>
        <v>1.0002437609108037</v>
      </c>
      <c r="H44">
        <f t="shared" si="7"/>
        <v>2.5730265063222305E-2</v>
      </c>
      <c r="I44">
        <f t="shared" si="8"/>
        <v>6.620465402236783E-4</v>
      </c>
      <c r="M44" s="9">
        <v>42480</v>
      </c>
      <c r="N44" s="7">
        <v>4.8100000000000005</v>
      </c>
      <c r="O44" s="7">
        <v>0</v>
      </c>
      <c r="P44" s="7">
        <f t="shared" si="9"/>
        <v>1</v>
      </c>
      <c r="Q44" s="7">
        <f t="shared" si="10"/>
        <v>-2.4762168893288639E-4</v>
      </c>
      <c r="R44" s="7">
        <f t="shared" si="11"/>
        <v>1.6796163256315016E-4</v>
      </c>
      <c r="S44" s="10">
        <f t="shared" si="12"/>
        <v>1.9051897468688807E-4</v>
      </c>
    </row>
    <row r="45" spans="1:19" ht="15.75" x14ac:dyDescent="0.25">
      <c r="A45" s="4">
        <v>42317</v>
      </c>
      <c r="B45">
        <v>6.42</v>
      </c>
      <c r="C45">
        <f t="shared" si="6"/>
        <v>1.5822784810126524E-2</v>
      </c>
      <c r="D45">
        <v>2.3435999999999999</v>
      </c>
      <c r="E45">
        <v>9.3978000000000002</v>
      </c>
      <c r="F45" s="15">
        <f t="shared" si="0"/>
        <v>2.4611410058184013E-4</v>
      </c>
      <c r="G45" s="15">
        <f t="shared" si="5"/>
        <v>1.0002461141005818</v>
      </c>
      <c r="H45">
        <f t="shared" si="7"/>
        <v>1.5576670709544684E-2</v>
      </c>
      <c r="I45">
        <f t="shared" si="8"/>
        <v>2.426326703935873E-4</v>
      </c>
      <c r="M45" s="9">
        <v>42481</v>
      </c>
      <c r="N45" s="7">
        <v>4.43</v>
      </c>
      <c r="O45" s="7">
        <v>-7.9002079002079159E-2</v>
      </c>
      <c r="P45" s="7">
        <f t="shared" si="9"/>
        <v>0.92099792099792088</v>
      </c>
      <c r="Q45" s="7">
        <f t="shared" si="10"/>
        <v>-7.9251012271036411E-2</v>
      </c>
      <c r="R45" s="7">
        <f t="shared" si="11"/>
        <v>8.4572654384226995E-3</v>
      </c>
      <c r="S45" s="10">
        <f t="shared" si="12"/>
        <v>8.6130003522299492E-3</v>
      </c>
    </row>
    <row r="46" spans="1:19" ht="15.75" x14ac:dyDescent="0.25">
      <c r="A46" s="4">
        <v>42318</v>
      </c>
      <c r="B46">
        <v>6.33</v>
      </c>
      <c r="C46">
        <f t="shared" si="6"/>
        <v>-1.4018691588785024E-2</v>
      </c>
      <c r="D46">
        <v>2.3418999999999999</v>
      </c>
      <c r="E46">
        <v>9.3999000000000006</v>
      </c>
      <c r="F46" s="15">
        <f t="shared" si="0"/>
        <v>2.4616670479860048E-4</v>
      </c>
      <c r="G46" s="15">
        <f t="shared" si="5"/>
        <v>1.0002461667047986</v>
      </c>
      <c r="H46">
        <f t="shared" si="7"/>
        <v>-1.4264858293583624E-2</v>
      </c>
      <c r="I46">
        <f t="shared" si="8"/>
        <v>2.0348618213602153E-4</v>
      </c>
      <c r="M46" s="9">
        <v>42482</v>
      </c>
      <c r="N46" s="7">
        <v>4.6399999999999997</v>
      </c>
      <c r="O46" s="7">
        <v>4.7404063205417603E-2</v>
      </c>
      <c r="P46" s="7">
        <f t="shared" si="9"/>
        <v>1.0474040632054176</v>
      </c>
      <c r="Q46" s="7">
        <f t="shared" si="10"/>
        <v>4.7155492811038736E-2</v>
      </c>
      <c r="R46" s="7">
        <f t="shared" si="11"/>
        <v>1.1863280499167794E-3</v>
      </c>
      <c r="S46" s="10">
        <f t="shared" si="12"/>
        <v>1.1289770281990813E-3</v>
      </c>
    </row>
    <row r="47" spans="1:19" ht="15.75" x14ac:dyDescent="0.25">
      <c r="A47" s="4">
        <v>42319</v>
      </c>
      <c r="B47">
        <v>5.51</v>
      </c>
      <c r="C47">
        <f t="shared" si="6"/>
        <v>-0.12954186413902058</v>
      </c>
      <c r="D47">
        <v>2.3300999999999998</v>
      </c>
      <c r="E47">
        <v>9.4212000000000007</v>
      </c>
      <c r="F47" s="15">
        <f t="shared" si="0"/>
        <v>2.467002049544309E-4</v>
      </c>
      <c r="G47" s="15">
        <f t="shared" si="5"/>
        <v>1.0002467002049544</v>
      </c>
      <c r="H47">
        <f t="shared" si="7"/>
        <v>-0.12978856434397501</v>
      </c>
      <c r="I47">
        <f t="shared" si="8"/>
        <v>1.684507143447014E-2</v>
      </c>
      <c r="M47" s="9">
        <v>42485</v>
      </c>
      <c r="N47" s="7">
        <v>4.5199999999999996</v>
      </c>
      <c r="O47" s="7">
        <v>-2.5862068965517265E-2</v>
      </c>
      <c r="P47" s="7">
        <f t="shared" si="9"/>
        <v>0.97413793103448276</v>
      </c>
      <c r="Q47" s="7">
        <f t="shared" si="10"/>
        <v>-2.6110471670627439E-2</v>
      </c>
      <c r="R47" s="7">
        <f t="shared" si="11"/>
        <v>1.5072137782470134E-3</v>
      </c>
      <c r="S47" s="10">
        <f t="shared" si="12"/>
        <v>1.5733686360216474E-3</v>
      </c>
    </row>
    <row r="48" spans="1:19" ht="15.75" x14ac:dyDescent="0.25">
      <c r="A48" s="4">
        <v>42320</v>
      </c>
      <c r="B48">
        <v>5.38</v>
      </c>
      <c r="C48">
        <f t="shared" si="6"/>
        <v>-2.3593466424682377E-2</v>
      </c>
      <c r="D48">
        <v>2.3115999999999999</v>
      </c>
      <c r="E48">
        <v>9.4832999999999998</v>
      </c>
      <c r="F48" s="15">
        <f t="shared" si="0"/>
        <v>2.4825502996694837E-4</v>
      </c>
      <c r="G48" s="15">
        <f t="shared" si="5"/>
        <v>1.0002482550299669</v>
      </c>
      <c r="H48">
        <f t="shared" si="7"/>
        <v>-2.3841721454649325E-2</v>
      </c>
      <c r="I48">
        <f t="shared" si="8"/>
        <v>5.6842768192108593E-4</v>
      </c>
      <c r="M48" s="9">
        <v>42486</v>
      </c>
      <c r="N48" s="7">
        <v>4.72</v>
      </c>
      <c r="O48" s="7">
        <v>4.424778761061951E-2</v>
      </c>
      <c r="P48" s="7">
        <f t="shared" si="9"/>
        <v>1.0442477876106195</v>
      </c>
      <c r="Q48" s="7">
        <f t="shared" si="10"/>
        <v>4.4000030729923728E-2</v>
      </c>
      <c r="R48" s="7">
        <f t="shared" si="11"/>
        <v>9.7891711527018635E-4</v>
      </c>
      <c r="S48" s="10">
        <f t="shared" si="12"/>
        <v>9.2688531813773655E-4</v>
      </c>
    </row>
    <row r="49" spans="1:19" ht="15.75" x14ac:dyDescent="0.25">
      <c r="A49" s="4">
        <v>42321</v>
      </c>
      <c r="B49">
        <v>5.42</v>
      </c>
      <c r="C49">
        <f t="shared" si="6"/>
        <v>7.4349442379182222E-3</v>
      </c>
      <c r="D49">
        <v>2.2658</v>
      </c>
      <c r="E49">
        <v>9.4993999999999996</v>
      </c>
      <c r="F49" s="15">
        <f t="shared" si="0"/>
        <v>2.4865798918183302E-4</v>
      </c>
      <c r="G49" s="15">
        <f t="shared" si="5"/>
        <v>1.0002486579891818</v>
      </c>
      <c r="H49">
        <f t="shared" si="7"/>
        <v>7.1862862487363892E-3</v>
      </c>
      <c r="I49">
        <f t="shared" si="8"/>
        <v>5.1642710048777727E-5</v>
      </c>
      <c r="M49" s="9">
        <v>42487</v>
      </c>
      <c r="N49" s="7">
        <v>5.25</v>
      </c>
      <c r="O49" s="7">
        <v>0.1122881355932204</v>
      </c>
      <c r="P49" s="7">
        <f t="shared" si="9"/>
        <v>1.1122881355932204</v>
      </c>
      <c r="Q49" s="7">
        <f t="shared" si="10"/>
        <v>0.11204213421935097</v>
      </c>
      <c r="R49" s="7">
        <f t="shared" si="11"/>
        <v>9.8664001592244366E-3</v>
      </c>
      <c r="S49" s="10">
        <f t="shared" si="12"/>
        <v>9.6996684479719354E-3</v>
      </c>
    </row>
    <row r="50" spans="1:19" ht="15.75" x14ac:dyDescent="0.25">
      <c r="A50" s="4">
        <v>42324</v>
      </c>
      <c r="B50">
        <v>5.8</v>
      </c>
      <c r="C50">
        <f t="shared" si="6"/>
        <v>7.011070110701105E-2</v>
      </c>
      <c r="D50">
        <v>2.2675999999999998</v>
      </c>
      <c r="E50">
        <v>9.4093</v>
      </c>
      <c r="F50" s="15">
        <f t="shared" si="0"/>
        <v>2.4640215895077588E-4</v>
      </c>
      <c r="G50" s="15">
        <f t="shared" si="5"/>
        <v>1.0002464021589508</v>
      </c>
      <c r="H50">
        <f t="shared" si="7"/>
        <v>6.9864298948060274E-2</v>
      </c>
      <c r="I50">
        <f t="shared" si="8"/>
        <v>4.8810202675039363E-3</v>
      </c>
      <c r="M50" s="9">
        <v>42488</v>
      </c>
      <c r="N50" s="7">
        <v>4.8600000000000003</v>
      </c>
      <c r="O50" s="7">
        <v>-7.4285714285714219E-2</v>
      </c>
      <c r="P50" s="7">
        <f t="shared" si="9"/>
        <v>0.92571428571428582</v>
      </c>
      <c r="Q50" s="7">
        <f t="shared" si="10"/>
        <v>-7.4532484614442326E-2</v>
      </c>
      <c r="R50" s="7">
        <f t="shared" si="11"/>
        <v>7.6116663261013842E-3</v>
      </c>
      <c r="S50" s="10">
        <f t="shared" si="12"/>
        <v>7.7594471248941203E-3</v>
      </c>
    </row>
    <row r="51" spans="1:19" ht="15.75" x14ac:dyDescent="0.25">
      <c r="A51" s="4">
        <v>42325</v>
      </c>
      <c r="B51">
        <v>5.98</v>
      </c>
      <c r="C51">
        <f t="shared" si="6"/>
        <v>3.1034482758620793E-2</v>
      </c>
      <c r="D51">
        <v>2.2658</v>
      </c>
      <c r="E51">
        <v>9.4235000000000007</v>
      </c>
      <c r="F51" s="15">
        <f t="shared" si="0"/>
        <v>2.4675780675686987E-4</v>
      </c>
      <c r="G51" s="15">
        <f t="shared" si="5"/>
        <v>1.0002467578067569</v>
      </c>
      <c r="H51">
        <f t="shared" si="7"/>
        <v>3.0787724951863923E-2</v>
      </c>
      <c r="I51">
        <f t="shared" si="8"/>
        <v>9.4788400771162438E-4</v>
      </c>
      <c r="M51" s="9">
        <v>42489</v>
      </c>
      <c r="N51" s="7">
        <v>4.91</v>
      </c>
      <c r="O51" s="7">
        <v>1.0288065843621363E-2</v>
      </c>
      <c r="P51" s="7">
        <f t="shared" si="9"/>
        <v>1.0102880658436213</v>
      </c>
      <c r="Q51" s="7">
        <f t="shared" si="10"/>
        <v>1.0040053618852362E-2</v>
      </c>
      <c r="R51" s="7">
        <f t="shared" si="11"/>
        <v>7.1413259750748705E-6</v>
      </c>
      <c r="S51" s="10">
        <f t="shared" si="12"/>
        <v>1.2356531189695725E-5</v>
      </c>
    </row>
    <row r="52" spans="1:19" ht="15.75" x14ac:dyDescent="0.25">
      <c r="A52" s="4">
        <v>42326</v>
      </c>
      <c r="B52">
        <v>5.86</v>
      </c>
      <c r="C52">
        <f t="shared" si="6"/>
        <v>-2.0066889632107041E-2</v>
      </c>
      <c r="D52">
        <v>2.2728000000000002</v>
      </c>
      <c r="E52">
        <v>9.3636999999999997</v>
      </c>
      <c r="F52" s="15">
        <f t="shared" si="0"/>
        <v>2.4525976733302812E-4</v>
      </c>
      <c r="G52" s="15">
        <f t="shared" si="5"/>
        <v>1.000245259767333</v>
      </c>
      <c r="H52">
        <f t="shared" si="7"/>
        <v>-2.0312149399440069E-2</v>
      </c>
      <c r="I52">
        <f t="shared" si="8"/>
        <v>4.1258341322517359E-4</v>
      </c>
      <c r="M52" s="9">
        <v>42492</v>
      </c>
      <c r="N52" s="7">
        <v>4.74</v>
      </c>
      <c r="O52" s="7">
        <v>-3.4623217922606912E-2</v>
      </c>
      <c r="P52" s="7">
        <f t="shared" si="9"/>
        <v>0.96537678207739308</v>
      </c>
      <c r="Q52" s="7">
        <f t="shared" si="10"/>
        <v>-3.4871640650854234E-2</v>
      </c>
      <c r="R52" s="7">
        <f t="shared" si="11"/>
        <v>2.2642389801275564E-3</v>
      </c>
      <c r="S52" s="10">
        <f t="shared" si="12"/>
        <v>2.345162713026391E-3</v>
      </c>
    </row>
    <row r="53" spans="1:19" ht="15.75" x14ac:dyDescent="0.25">
      <c r="A53" s="4">
        <v>42327</v>
      </c>
      <c r="B53">
        <v>5.5</v>
      </c>
      <c r="C53">
        <f t="shared" si="6"/>
        <v>-6.1433447098976163E-2</v>
      </c>
      <c r="D53">
        <v>2.2482000000000002</v>
      </c>
      <c r="E53">
        <v>9.3679000000000006</v>
      </c>
      <c r="F53" s="15">
        <f t="shared" si="0"/>
        <v>2.4536500747296408E-4</v>
      </c>
      <c r="G53" s="15">
        <f t="shared" si="5"/>
        <v>1.000245365007473</v>
      </c>
      <c r="H53">
        <f t="shared" si="7"/>
        <v>-6.1678812106449127E-2</v>
      </c>
      <c r="I53">
        <f t="shared" si="8"/>
        <v>3.8042758628626552E-3</v>
      </c>
      <c r="M53" s="9">
        <v>42493</v>
      </c>
      <c r="N53" s="7">
        <v>4.41</v>
      </c>
      <c r="O53" s="7">
        <v>-6.9620253164556972E-2</v>
      </c>
      <c r="P53" s="7">
        <f t="shared" si="9"/>
        <v>0.930379746835443</v>
      </c>
      <c r="Q53" s="7">
        <f t="shared" si="10"/>
        <v>-6.9869464187881952E-2</v>
      </c>
      <c r="R53" s="7">
        <f t="shared" si="11"/>
        <v>6.8197609180154304E-3</v>
      </c>
      <c r="S53" s="10">
        <f t="shared" si="12"/>
        <v>6.9596811714246806E-3</v>
      </c>
    </row>
    <row r="54" spans="1:19" ht="15.75" x14ac:dyDescent="0.25">
      <c r="A54" s="4">
        <v>42328</v>
      </c>
      <c r="B54">
        <v>5.37</v>
      </c>
      <c r="C54">
        <f t="shared" si="6"/>
        <v>-2.3636363636363619E-2</v>
      </c>
      <c r="D54">
        <v>2.2622999999999998</v>
      </c>
      <c r="E54">
        <v>9.3569999999999993</v>
      </c>
      <c r="F54" s="15">
        <f t="shared" si="0"/>
        <v>2.450918759091536E-4</v>
      </c>
      <c r="G54" s="15">
        <f t="shared" si="5"/>
        <v>1.0002450918759092</v>
      </c>
      <c r="H54">
        <f t="shared" si="7"/>
        <v>-2.3881455512272772E-2</v>
      </c>
      <c r="I54">
        <f t="shared" si="8"/>
        <v>5.7032391738466354E-4</v>
      </c>
      <c r="M54" s="9">
        <v>42494</v>
      </c>
      <c r="N54" s="7">
        <v>4.42</v>
      </c>
      <c r="O54" s="7">
        <v>2.2675736961450762E-3</v>
      </c>
      <c r="P54" s="7">
        <f t="shared" si="9"/>
        <v>1.0022675736961451</v>
      </c>
      <c r="Q54" s="7">
        <f t="shared" si="10"/>
        <v>2.0182675921896162E-3</v>
      </c>
      <c r="R54" s="7">
        <f t="shared" si="11"/>
        <v>1.1436403093751312E-4</v>
      </c>
      <c r="S54" s="10">
        <f t="shared" si="12"/>
        <v>1.3310171886742259E-4</v>
      </c>
    </row>
    <row r="55" spans="1:19" ht="15.75" x14ac:dyDescent="0.25">
      <c r="A55" s="4">
        <v>42331</v>
      </c>
      <c r="B55">
        <v>5.37</v>
      </c>
      <c r="C55">
        <f t="shared" si="6"/>
        <v>0</v>
      </c>
      <c r="D55">
        <v>2.2376999999999998</v>
      </c>
      <c r="E55">
        <v>9.3551000000000002</v>
      </c>
      <c r="F55" s="15">
        <f t="shared" si="0"/>
        <v>2.4504426304150506E-4</v>
      </c>
      <c r="G55" s="15">
        <f t="shared" si="5"/>
        <v>1.0002450442630415</v>
      </c>
      <c r="H55">
        <f t="shared" si="7"/>
        <v>-2.4504426304150506E-4</v>
      </c>
      <c r="I55">
        <f t="shared" si="8"/>
        <v>6.0046690849554322E-8</v>
      </c>
      <c r="M55" s="9">
        <v>42495</v>
      </c>
      <c r="N55" s="7">
        <v>5.85</v>
      </c>
      <c r="O55" s="7">
        <v>0.32352941176470584</v>
      </c>
      <c r="P55" s="7">
        <f t="shared" si="9"/>
        <v>1.3235294117647058</v>
      </c>
      <c r="Q55" s="7">
        <f t="shared" si="10"/>
        <v>0.32328034336849543</v>
      </c>
      <c r="R55" s="7">
        <f t="shared" si="11"/>
        <v>9.6452460139582474E-2</v>
      </c>
      <c r="S55" s="10">
        <f t="shared" si="12"/>
        <v>9.5929640018275988E-2</v>
      </c>
    </row>
    <row r="56" spans="1:19" ht="15.75" x14ac:dyDescent="0.25">
      <c r="A56" s="4">
        <v>42332</v>
      </c>
      <c r="B56">
        <v>5.6899999999999995</v>
      </c>
      <c r="C56">
        <f t="shared" si="6"/>
        <v>5.9590316573556686E-2</v>
      </c>
      <c r="D56">
        <v>2.2376999999999998</v>
      </c>
      <c r="E56">
        <v>9.3489000000000004</v>
      </c>
      <c r="F56" s="15">
        <f t="shared" si="0"/>
        <v>2.4488888899742989E-4</v>
      </c>
      <c r="G56" s="15">
        <f t="shared" si="5"/>
        <v>1.0002448888889974</v>
      </c>
      <c r="H56">
        <f t="shared" si="7"/>
        <v>5.9345427684559256E-2</v>
      </c>
      <c r="I56">
        <f t="shared" si="8"/>
        <v>3.5218797870632521E-3</v>
      </c>
      <c r="M56" s="9">
        <v>42496</v>
      </c>
      <c r="N56" s="7">
        <v>6.03</v>
      </c>
      <c r="O56" s="7">
        <v>3.0769230769230875E-2</v>
      </c>
      <c r="P56" s="7">
        <f t="shared" si="9"/>
        <v>1.0307692307692309</v>
      </c>
      <c r="Q56" s="7">
        <f t="shared" si="10"/>
        <v>3.0520838075744232E-2</v>
      </c>
      <c r="R56" s="7">
        <f t="shared" si="11"/>
        <v>3.1714119444479198E-4</v>
      </c>
      <c r="S56" s="10">
        <f t="shared" si="12"/>
        <v>2.8783153787759213E-4</v>
      </c>
    </row>
    <row r="57" spans="1:19" ht="15.75" x14ac:dyDescent="0.25">
      <c r="A57" s="4">
        <v>42333</v>
      </c>
      <c r="B57">
        <v>5.8</v>
      </c>
      <c r="C57">
        <f t="shared" si="6"/>
        <v>1.9332161687170533E-2</v>
      </c>
      <c r="D57">
        <v>2.2341000000000002</v>
      </c>
      <c r="E57">
        <v>9.3369</v>
      </c>
      <c r="F57" s="15">
        <f t="shared" si="0"/>
        <v>2.4458814008232466E-4</v>
      </c>
      <c r="G57" s="15">
        <f t="shared" si="5"/>
        <v>1.0002445881400823</v>
      </c>
      <c r="H57">
        <f t="shared" si="7"/>
        <v>1.9087573547088208E-2</v>
      </c>
      <c r="I57">
        <f t="shared" si="8"/>
        <v>3.6433546391550153E-4</v>
      </c>
      <c r="M57" s="9">
        <v>42499</v>
      </c>
      <c r="N57" s="7">
        <v>5.84</v>
      </c>
      <c r="O57" s="7">
        <v>-3.1509121061359932E-2</v>
      </c>
      <c r="P57" s="7">
        <f t="shared" si="9"/>
        <v>0.96849087893864005</v>
      </c>
      <c r="Q57" s="7">
        <f t="shared" si="10"/>
        <v>-3.1757245930383302E-2</v>
      </c>
      <c r="R57" s="7">
        <f t="shared" si="11"/>
        <v>1.9775475919096681E-3</v>
      </c>
      <c r="S57" s="10">
        <f t="shared" si="12"/>
        <v>2.0532213282820214E-3</v>
      </c>
    </row>
    <row r="58" spans="1:19" ht="15.75" x14ac:dyDescent="0.25">
      <c r="A58" s="4">
        <v>42335</v>
      </c>
      <c r="B58">
        <v>5.5</v>
      </c>
      <c r="C58">
        <f t="shared" si="6"/>
        <v>-5.1724137931034454E-2</v>
      </c>
      <c r="D58">
        <v>2.2201</v>
      </c>
      <c r="E58">
        <v>9.3325999999999993</v>
      </c>
      <c r="F58" s="15">
        <f t="shared" si="0"/>
        <v>2.4448036370983139E-4</v>
      </c>
      <c r="G58" s="15">
        <f t="shared" si="5"/>
        <v>1.0002444803637098</v>
      </c>
      <c r="H58">
        <f t="shared" si="7"/>
        <v>-5.1968618294744286E-2</v>
      </c>
      <c r="I58">
        <f t="shared" si="8"/>
        <v>2.7007372874648305E-3</v>
      </c>
      <c r="M58" s="9">
        <v>42500</v>
      </c>
      <c r="N58" s="7">
        <v>5.65</v>
      </c>
      <c r="O58" s="7">
        <v>-3.2534246575342381E-2</v>
      </c>
      <c r="P58" s="7">
        <f t="shared" si="9"/>
        <v>0.96746575342465757</v>
      </c>
      <c r="Q58" s="7">
        <f t="shared" si="10"/>
        <v>-3.2781132103528461E-2</v>
      </c>
      <c r="R58" s="7">
        <f t="shared" si="11"/>
        <v>2.0696596041493943E-3</v>
      </c>
      <c r="S58" s="10">
        <f t="shared" si="12"/>
        <v>2.1470593256119456E-3</v>
      </c>
    </row>
    <row r="59" spans="1:19" ht="15.75" x14ac:dyDescent="0.25">
      <c r="A59" s="4">
        <v>42338</v>
      </c>
      <c r="B59">
        <v>5.66</v>
      </c>
      <c r="C59">
        <f t="shared" si="6"/>
        <v>2.9090909090909115E-2</v>
      </c>
      <c r="D59">
        <v>2.206</v>
      </c>
      <c r="E59">
        <v>9.3489000000000004</v>
      </c>
      <c r="F59" s="15">
        <f t="shared" si="0"/>
        <v>2.4488888899742989E-4</v>
      </c>
      <c r="G59" s="15">
        <f t="shared" si="5"/>
        <v>1.0002448888889974</v>
      </c>
      <c r="H59">
        <f t="shared" si="7"/>
        <v>2.8846020201911685E-2</v>
      </c>
      <c r="I59">
        <f t="shared" si="8"/>
        <v>8.3209288148909709E-4</v>
      </c>
      <c r="M59" s="9">
        <v>42501</v>
      </c>
      <c r="N59" s="7">
        <v>5.71</v>
      </c>
      <c r="O59" s="7">
        <v>1.0619469026548603E-2</v>
      </c>
      <c r="P59" s="7">
        <f t="shared" si="9"/>
        <v>1.0106194690265486</v>
      </c>
      <c r="Q59" s="7">
        <f t="shared" si="10"/>
        <v>1.0371684607605583E-2</v>
      </c>
      <c r="R59" s="7">
        <f t="shared" si="11"/>
        <v>5.4788528946264086E-6</v>
      </c>
      <c r="S59" s="10">
        <f t="shared" si="12"/>
        <v>1.013502121916268E-5</v>
      </c>
    </row>
    <row r="60" spans="1:19" ht="15.75" x14ac:dyDescent="0.25">
      <c r="A60" s="4">
        <v>42339</v>
      </c>
      <c r="B60">
        <v>5.65</v>
      </c>
      <c r="C60">
        <f t="shared" si="6"/>
        <v>-1.766784452296782E-3</v>
      </c>
      <c r="D60">
        <v>2.1431</v>
      </c>
      <c r="E60">
        <v>9.2889999999999997</v>
      </c>
      <c r="F60" s="15">
        <f t="shared" si="0"/>
        <v>2.4338732263085028E-4</v>
      </c>
      <c r="G60" s="15">
        <f t="shared" si="5"/>
        <v>1.0002433873226309</v>
      </c>
      <c r="H60">
        <f t="shared" si="7"/>
        <v>-2.0101717749276323E-3</v>
      </c>
      <c r="I60">
        <f t="shared" si="8"/>
        <v>4.0407905647157077E-6</v>
      </c>
      <c r="M60" s="9">
        <v>42502</v>
      </c>
      <c r="N60" s="7">
        <v>5.45</v>
      </c>
      <c r="O60" s="7">
        <v>-4.5534150612959685E-2</v>
      </c>
      <c r="P60" s="7">
        <f t="shared" si="9"/>
        <v>0.95446584938704027</v>
      </c>
      <c r="Q60" s="7">
        <f t="shared" si="10"/>
        <v>-4.5781777309113432E-2</v>
      </c>
      <c r="R60" s="7">
        <f t="shared" si="11"/>
        <v>3.4215663886896508E-3</v>
      </c>
      <c r="S60" s="10">
        <f t="shared" si="12"/>
        <v>3.5208815538571073E-3</v>
      </c>
    </row>
    <row r="61" spans="1:19" ht="15.75" x14ac:dyDescent="0.25">
      <c r="A61" s="4">
        <v>42340</v>
      </c>
      <c r="B61">
        <v>5.12</v>
      </c>
      <c r="C61">
        <f t="shared" si="6"/>
        <v>-9.3805309734513315E-2</v>
      </c>
      <c r="D61">
        <v>2.1797</v>
      </c>
      <c r="E61">
        <v>9.3279999999999994</v>
      </c>
      <c r="F61" s="15">
        <f t="shared" si="0"/>
        <v>2.4436506337566222E-4</v>
      </c>
      <c r="G61" s="15">
        <f t="shared" si="5"/>
        <v>1.0002443650633757</v>
      </c>
      <c r="H61">
        <f t="shared" si="7"/>
        <v>-9.4049674797888977E-2</v>
      </c>
      <c r="I61">
        <f t="shared" si="8"/>
        <v>8.8453413295886737E-3</v>
      </c>
      <c r="M61" s="9">
        <v>42503</v>
      </c>
      <c r="N61" s="7">
        <v>5.3</v>
      </c>
      <c r="O61" s="7">
        <v>-2.7522935779816578E-2</v>
      </c>
      <c r="P61" s="7">
        <f t="shared" si="9"/>
        <v>0.97247706422018343</v>
      </c>
      <c r="Q61" s="7">
        <f t="shared" si="10"/>
        <v>-2.7771894072840426E-2</v>
      </c>
      <c r="R61" s="7">
        <f t="shared" si="11"/>
        <v>1.6389764121747424E-3</v>
      </c>
      <c r="S61" s="10">
        <f t="shared" si="12"/>
        <v>1.7079319624188644E-3</v>
      </c>
    </row>
    <row r="62" spans="1:19" ht="15.75" x14ac:dyDescent="0.25">
      <c r="A62" s="4">
        <v>42341</v>
      </c>
      <c r="B62">
        <v>5.04</v>
      </c>
      <c r="C62">
        <f t="shared" si="6"/>
        <v>-1.5625000000000014E-2</v>
      </c>
      <c r="D62">
        <v>2.3136000000000001</v>
      </c>
      <c r="E62">
        <v>9.3937000000000008</v>
      </c>
      <c r="F62" s="15">
        <f t="shared" si="0"/>
        <v>2.4601139420887819E-4</v>
      </c>
      <c r="G62" s="15">
        <f t="shared" si="5"/>
        <v>1.0002460113942089</v>
      </c>
      <c r="H62">
        <f t="shared" si="7"/>
        <v>-1.5871011394208892E-2</v>
      </c>
      <c r="I62">
        <f t="shared" si="8"/>
        <v>2.5188900267510849E-4</v>
      </c>
      <c r="M62" s="9">
        <v>42506</v>
      </c>
      <c r="N62" s="7">
        <v>5.62</v>
      </c>
      <c r="O62" s="7">
        <v>6.0377358490566094E-2</v>
      </c>
      <c r="P62" s="7">
        <f t="shared" si="9"/>
        <v>1.060377358490566</v>
      </c>
      <c r="Q62" s="7">
        <f t="shared" si="10"/>
        <v>6.0128778085211179E-2</v>
      </c>
      <c r="R62" s="7">
        <f t="shared" si="11"/>
        <v>2.2483148484035444E-3</v>
      </c>
      <c r="S62" s="10">
        <f t="shared" si="12"/>
        <v>2.1690945041562487E-3</v>
      </c>
    </row>
    <row r="63" spans="1:19" ht="15.75" x14ac:dyDescent="0.25">
      <c r="A63" s="4">
        <v>42342</v>
      </c>
      <c r="B63">
        <v>4.41</v>
      </c>
      <c r="C63">
        <f t="shared" si="6"/>
        <v>-0.12499999999999997</v>
      </c>
      <c r="D63">
        <v>2.2692999999999999</v>
      </c>
      <c r="E63">
        <v>9.3116000000000003</v>
      </c>
      <c r="F63" s="15">
        <f t="shared" si="0"/>
        <v>2.439539532439472E-4</v>
      </c>
      <c r="G63" s="15">
        <f t="shared" si="5"/>
        <v>1.0002439539532439</v>
      </c>
      <c r="H63">
        <f t="shared" si="7"/>
        <v>-0.12524395395324392</v>
      </c>
      <c r="I63">
        <f t="shared" si="8"/>
        <v>1.5686048001842284E-2</v>
      </c>
      <c r="M63" s="9">
        <v>42507</v>
      </c>
      <c r="N63" s="7">
        <v>5.75</v>
      </c>
      <c r="O63" s="7">
        <v>2.313167259786475E-2</v>
      </c>
      <c r="P63" s="7">
        <f t="shared" si="9"/>
        <v>1.0231316725978647</v>
      </c>
      <c r="Q63" s="7">
        <f t="shared" si="10"/>
        <v>2.2882016225234336E-2</v>
      </c>
      <c r="R63" s="7">
        <f t="shared" si="11"/>
        <v>1.0342150975315249E-4</v>
      </c>
      <c r="S63" s="10">
        <f t="shared" si="12"/>
        <v>8.698876564601519E-5</v>
      </c>
    </row>
    <row r="64" spans="1:19" ht="15.75" x14ac:dyDescent="0.25">
      <c r="A64" s="4">
        <v>42345</v>
      </c>
      <c r="B64">
        <v>3.99</v>
      </c>
      <c r="C64">
        <f t="shared" si="6"/>
        <v>-9.5238095238095219E-2</v>
      </c>
      <c r="D64">
        <v>2.2288000000000001</v>
      </c>
      <c r="E64">
        <v>9.3333999999999993</v>
      </c>
      <c r="F64" s="15">
        <f t="shared" si="0"/>
        <v>2.4450041544810119E-4</v>
      </c>
      <c r="G64" s="15">
        <f t="shared" si="5"/>
        <v>1.0002445004154481</v>
      </c>
      <c r="H64">
        <f t="shared" si="7"/>
        <v>-9.548259565354332E-2</v>
      </c>
      <c r="I64">
        <f t="shared" si="8"/>
        <v>9.1169260727380491E-3</v>
      </c>
      <c r="M64" s="9">
        <v>42508</v>
      </c>
      <c r="N64" s="7">
        <v>5.22</v>
      </c>
      <c r="O64" s="7">
        <v>-9.21739130434783E-2</v>
      </c>
      <c r="P64" s="7">
        <f t="shared" si="9"/>
        <v>0.90782608695652167</v>
      </c>
      <c r="Q64" s="7">
        <f t="shared" si="10"/>
        <v>-9.242376204485056E-2</v>
      </c>
      <c r="R64" s="7">
        <f t="shared" si="11"/>
        <v>1.1053608273103093E-2</v>
      </c>
      <c r="S64" s="10">
        <f t="shared" si="12"/>
        <v>1.1231548750675965E-2</v>
      </c>
    </row>
    <row r="65" spans="1:19" ht="15.75" x14ac:dyDescent="0.25">
      <c r="A65" s="4">
        <v>42346</v>
      </c>
      <c r="B65">
        <v>3.95</v>
      </c>
      <c r="C65">
        <f t="shared" si="6"/>
        <v>-1.0025062656641612E-2</v>
      </c>
      <c r="D65">
        <v>2.2181999999999999</v>
      </c>
      <c r="E65">
        <v>9.3653999999999993</v>
      </c>
      <c r="F65" s="15">
        <f t="shared" si="0"/>
        <v>2.4530236501818514E-4</v>
      </c>
      <c r="G65" s="15">
        <f t="shared" si="5"/>
        <v>1.0002453023650182</v>
      </c>
      <c r="H65">
        <f t="shared" si="7"/>
        <v>-1.0270365021659797E-2</v>
      </c>
      <c r="I65">
        <f t="shared" si="8"/>
        <v>1.0548039767813305E-4</v>
      </c>
      <c r="M65" s="9">
        <v>42509</v>
      </c>
      <c r="N65" s="7">
        <v>5.07</v>
      </c>
      <c r="O65" s="7">
        <v>-2.8735632183907945E-2</v>
      </c>
      <c r="P65" s="7">
        <f t="shared" si="9"/>
        <v>0.97126436781609204</v>
      </c>
      <c r="Q65" s="7">
        <f t="shared" si="10"/>
        <v>-2.898579636682529E-2</v>
      </c>
      <c r="R65" s="7">
        <f t="shared" si="11"/>
        <v>1.7387378762383885E-3</v>
      </c>
      <c r="S65" s="10">
        <f t="shared" si="12"/>
        <v>1.8097397254904738E-3</v>
      </c>
    </row>
    <row r="66" spans="1:19" ht="15.75" x14ac:dyDescent="0.25">
      <c r="A66" s="4">
        <v>42347</v>
      </c>
      <c r="B66">
        <v>3.82</v>
      </c>
      <c r="C66">
        <f t="shared" si="6"/>
        <v>-3.2911392405063376E-2</v>
      </c>
      <c r="D66">
        <v>2.2164000000000001</v>
      </c>
      <c r="E66">
        <v>9.4077000000000002</v>
      </c>
      <c r="F66" s="15">
        <f t="shared" si="0"/>
        <v>2.4636208307304841E-4</v>
      </c>
      <c r="G66" s="15">
        <f t="shared" si="5"/>
        <v>1.000246362083073</v>
      </c>
      <c r="H66">
        <f t="shared" si="7"/>
        <v>-3.3157754488136425E-2</v>
      </c>
      <c r="I66">
        <f t="shared" si="8"/>
        <v>1.0994366826955313E-3</v>
      </c>
      <c r="M66" s="9">
        <v>42510</v>
      </c>
      <c r="N66" s="7">
        <v>5.14</v>
      </c>
      <c r="O66" s="7">
        <v>1.3806706114398302E-2</v>
      </c>
      <c r="P66" s="7">
        <f t="shared" si="9"/>
        <v>1.0138067061143983</v>
      </c>
      <c r="Q66" s="7">
        <f t="shared" si="10"/>
        <v>1.3557084766626457E-2</v>
      </c>
      <c r="R66" s="7">
        <f t="shared" si="11"/>
        <v>7.1352687366537572E-7</v>
      </c>
      <c r="S66" s="10">
        <f t="shared" si="12"/>
        <v>3.4053182903036117E-12</v>
      </c>
    </row>
    <row r="67" spans="1:19" ht="15.75" x14ac:dyDescent="0.25">
      <c r="A67" s="4">
        <v>42348</v>
      </c>
      <c r="B67">
        <v>3.91</v>
      </c>
      <c r="C67">
        <f t="shared" si="6"/>
        <v>2.356020942408385E-2</v>
      </c>
      <c r="D67">
        <v>2.2305000000000001</v>
      </c>
      <c r="E67">
        <v>9.4085000000000001</v>
      </c>
      <c r="F67" s="15">
        <f t="shared" ref="F67:F130" si="13">(((E67/100)+1)^(1/365)-1)</f>
        <v>2.4638212108496482E-4</v>
      </c>
      <c r="G67" s="15">
        <f t="shared" si="5"/>
        <v>1.000246382121085</v>
      </c>
      <c r="H67">
        <f t="shared" si="7"/>
        <v>2.3313827302998885E-2</v>
      </c>
      <c r="I67">
        <f t="shared" si="8"/>
        <v>5.4353454351405628E-4</v>
      </c>
      <c r="M67" s="9">
        <v>42513</v>
      </c>
      <c r="N67" s="7">
        <v>5.25</v>
      </c>
      <c r="O67" s="7">
        <v>2.1400778210116794E-2</v>
      </c>
      <c r="P67" s="7">
        <f t="shared" si="9"/>
        <v>1.0214007782101169</v>
      </c>
      <c r="Q67" s="7">
        <f t="shared" si="10"/>
        <v>2.1150624032407223E-2</v>
      </c>
      <c r="R67" s="7">
        <f t="shared" si="11"/>
        <v>7.1203969651876021E-5</v>
      </c>
      <c r="S67" s="10">
        <f t="shared" si="12"/>
        <v>5.7689867468503736E-5</v>
      </c>
    </row>
    <row r="68" spans="1:19" ht="15.75" x14ac:dyDescent="0.25">
      <c r="A68" s="4">
        <v>42349</v>
      </c>
      <c r="B68">
        <v>3.8</v>
      </c>
      <c r="C68">
        <f t="shared" si="6"/>
        <v>-2.8132992327365811E-2</v>
      </c>
      <c r="D68">
        <v>2.1269999999999998</v>
      </c>
      <c r="E68">
        <v>9.4837000000000007</v>
      </c>
      <c r="F68" s="15">
        <f t="shared" si="13"/>
        <v>2.4826504209185529E-4</v>
      </c>
      <c r="G68" s="15">
        <f t="shared" ref="G68:G131" si="14">1+F68</f>
        <v>1.0002482650420919</v>
      </c>
      <c r="H68">
        <f t="shared" si="7"/>
        <v>-2.8381257369457666E-2</v>
      </c>
      <c r="I68">
        <f t="shared" si="8"/>
        <v>8.0549576987139508E-4</v>
      </c>
      <c r="M68" s="9">
        <v>42514</v>
      </c>
      <c r="N68" s="7">
        <v>4.95</v>
      </c>
      <c r="O68" s="7">
        <v>-5.7142857142857106E-2</v>
      </c>
      <c r="P68" s="7">
        <f t="shared" si="9"/>
        <v>0.94285714285714284</v>
      </c>
      <c r="Q68" s="7">
        <f t="shared" si="10"/>
        <v>-5.7390721671496114E-2</v>
      </c>
      <c r="R68" s="7">
        <f t="shared" si="11"/>
        <v>4.9144448033055102E-3</v>
      </c>
      <c r="S68" s="10">
        <f t="shared" si="12"/>
        <v>5.0333293946532819E-3</v>
      </c>
    </row>
    <row r="69" spans="1:19" ht="15.75" x14ac:dyDescent="0.25">
      <c r="A69" s="4">
        <v>42352</v>
      </c>
      <c r="B69">
        <v>3.74</v>
      </c>
      <c r="C69">
        <f t="shared" ref="C69:C132" si="15">(B69-B68)/B68</f>
        <v>-1.5789473684210423E-2</v>
      </c>
      <c r="D69">
        <v>2.2217000000000002</v>
      </c>
      <c r="E69">
        <v>9.4649999999999999</v>
      </c>
      <c r="F69" s="15">
        <f t="shared" si="13"/>
        <v>2.4779693623711019E-4</v>
      </c>
      <c r="G69" s="15">
        <f t="shared" si="14"/>
        <v>1.0002477969362371</v>
      </c>
      <c r="H69">
        <f t="shared" ref="H69:H132" si="16">C69-F69</f>
        <v>-1.6037270620447533E-2</v>
      </c>
      <c r="I69">
        <f t="shared" ref="I69:I132" si="17">H69^2</f>
        <v>2.5719404895346962E-4</v>
      </c>
      <c r="M69" s="9">
        <v>42515</v>
      </c>
      <c r="N69" s="7">
        <v>5.41</v>
      </c>
      <c r="O69" s="7">
        <v>9.2929292929292917E-2</v>
      </c>
      <c r="P69" s="7">
        <f t="shared" si="9"/>
        <v>1.0929292929292929</v>
      </c>
      <c r="Q69" s="7">
        <f t="shared" si="10"/>
        <v>9.2682768041602082E-2</v>
      </c>
      <c r="R69" s="7">
        <f t="shared" si="11"/>
        <v>6.3952630327209622E-3</v>
      </c>
      <c r="S69" s="10">
        <f t="shared" si="12"/>
        <v>6.261165786367851E-3</v>
      </c>
    </row>
    <row r="70" spans="1:19" ht="15.75" x14ac:dyDescent="0.25">
      <c r="A70" s="4">
        <v>42353</v>
      </c>
      <c r="B70">
        <v>3.96</v>
      </c>
      <c r="C70">
        <f t="shared" si="15"/>
        <v>5.8823529411764636E-2</v>
      </c>
      <c r="D70">
        <v>2.2658</v>
      </c>
      <c r="E70">
        <v>9.4153000000000002</v>
      </c>
      <c r="F70" s="15">
        <f t="shared" si="13"/>
        <v>2.4655243828730633E-4</v>
      </c>
      <c r="G70" s="15">
        <f t="shared" si="14"/>
        <v>1.0002465524382873</v>
      </c>
      <c r="H70">
        <f t="shared" si="16"/>
        <v>5.8576976973477329E-2</v>
      </c>
      <c r="I70">
        <f t="shared" si="17"/>
        <v>3.4312622313512932E-3</v>
      </c>
      <c r="M70" s="9">
        <v>42516</v>
      </c>
      <c r="N70" s="7">
        <v>5.53</v>
      </c>
      <c r="O70" s="7">
        <v>2.2181146025878024E-2</v>
      </c>
      <c r="P70" s="7">
        <f t="shared" si="9"/>
        <v>1.0221811460258781</v>
      </c>
      <c r="Q70" s="7">
        <f t="shared" si="10"/>
        <v>2.1934841552903223E-2</v>
      </c>
      <c r="R70" s="7">
        <f t="shared" si="11"/>
        <v>8.5053805074763542E-5</v>
      </c>
      <c r="S70" s="10">
        <f t="shared" si="12"/>
        <v>7.0217731969867512E-5</v>
      </c>
    </row>
    <row r="71" spans="1:19" ht="15.75" x14ac:dyDescent="0.25">
      <c r="A71" s="4">
        <v>42354</v>
      </c>
      <c r="B71">
        <v>3.77</v>
      </c>
      <c r="C71">
        <f t="shared" si="15"/>
        <v>-4.797979797979797E-2</v>
      </c>
      <c r="D71">
        <v>2.2959999999999998</v>
      </c>
      <c r="E71">
        <v>9.3544999999999998</v>
      </c>
      <c r="F71" s="15">
        <f t="shared" si="13"/>
        <v>2.4502922722757781E-4</v>
      </c>
      <c r="G71" s="15">
        <f t="shared" si="14"/>
        <v>1.0002450292272276</v>
      </c>
      <c r="H71">
        <f t="shared" si="16"/>
        <v>-4.8224827207025547E-2</v>
      </c>
      <c r="I71">
        <f t="shared" si="17"/>
        <v>2.3256339591474716E-3</v>
      </c>
      <c r="M71" s="9">
        <v>42517</v>
      </c>
      <c r="N71" s="7">
        <v>5.19</v>
      </c>
      <c r="O71" s="7">
        <v>-6.1482820976491832E-2</v>
      </c>
      <c r="P71" s="7">
        <f t="shared" si="9"/>
        <v>0.93851717902350817</v>
      </c>
      <c r="Q71" s="7">
        <f t="shared" si="10"/>
        <v>-6.1728521723184777E-2</v>
      </c>
      <c r="R71" s="7">
        <f t="shared" si="11"/>
        <v>5.5414477849488435E-3</v>
      </c>
      <c r="S71" s="10">
        <f t="shared" si="12"/>
        <v>5.6676446912881104E-3</v>
      </c>
    </row>
    <row r="72" spans="1:19" ht="15.75" x14ac:dyDescent="0.25">
      <c r="A72" s="4">
        <v>42355</v>
      </c>
      <c r="B72">
        <v>3.48</v>
      </c>
      <c r="C72">
        <f t="shared" si="15"/>
        <v>-7.6923076923076927E-2</v>
      </c>
      <c r="D72">
        <v>2.2233999999999998</v>
      </c>
      <c r="E72">
        <v>9.4087999999999994</v>
      </c>
      <c r="F72" s="15">
        <f t="shared" si="13"/>
        <v>2.4638963530176916E-4</v>
      </c>
      <c r="G72" s="15">
        <f t="shared" si="14"/>
        <v>1.0002463896353018</v>
      </c>
      <c r="H72">
        <f t="shared" si="16"/>
        <v>-7.7169466558378697E-2</v>
      </c>
      <c r="I72">
        <f t="shared" si="17"/>
        <v>5.9551265689047278E-3</v>
      </c>
      <c r="M72" s="9">
        <v>42521</v>
      </c>
      <c r="N72" s="7">
        <v>5.65</v>
      </c>
      <c r="O72" s="7">
        <v>8.8631984585741799E-2</v>
      </c>
      <c r="P72" s="7">
        <f t="shared" si="9"/>
        <v>1.0886319845857417</v>
      </c>
      <c r="Q72" s="7">
        <f t="shared" si="10"/>
        <v>8.8385985716962948E-2</v>
      </c>
      <c r="R72" s="7">
        <f t="shared" si="11"/>
        <v>5.7264946676850084E-3</v>
      </c>
      <c r="S72" s="10">
        <f t="shared" si="12"/>
        <v>5.5996405919329544E-3</v>
      </c>
    </row>
    <row r="73" spans="1:19" ht="15.75" x14ac:dyDescent="0.25">
      <c r="A73" s="4">
        <v>42356</v>
      </c>
      <c r="B73">
        <v>3.5</v>
      </c>
      <c r="C73">
        <f t="shared" si="15"/>
        <v>5.7471264367816143E-3</v>
      </c>
      <c r="D73">
        <v>2.2040000000000002</v>
      </c>
      <c r="E73">
        <v>9.4928000000000008</v>
      </c>
      <c r="F73" s="15">
        <f t="shared" si="13"/>
        <v>2.4849280807881513E-4</v>
      </c>
      <c r="G73" s="15">
        <f t="shared" si="14"/>
        <v>1.0002484928080788</v>
      </c>
      <c r="H73">
        <f t="shared" si="16"/>
        <v>5.4986336287027992E-3</v>
      </c>
      <c r="I73">
        <f t="shared" si="17"/>
        <v>3.0234971782701312E-5</v>
      </c>
      <c r="M73" s="9">
        <v>42522</v>
      </c>
      <c r="N73" s="7">
        <v>5.44</v>
      </c>
      <c r="O73" s="7">
        <v>-3.7168141592920347E-2</v>
      </c>
      <c r="P73" s="7">
        <f t="shared" si="9"/>
        <v>0.96283185840707963</v>
      </c>
      <c r="Q73" s="7">
        <f t="shared" si="10"/>
        <v>-3.7414145471878137E-2</v>
      </c>
      <c r="R73" s="7">
        <f t="shared" si="11"/>
        <v>2.5126685125095105E-3</v>
      </c>
      <c r="S73" s="10">
        <f t="shared" si="12"/>
        <v>2.5978781958664551E-3</v>
      </c>
    </row>
    <row r="74" spans="1:19" ht="15.75" x14ac:dyDescent="0.25">
      <c r="A74" s="4">
        <v>42359</v>
      </c>
      <c r="B74">
        <v>3.5</v>
      </c>
      <c r="C74">
        <f t="shared" si="15"/>
        <v>0</v>
      </c>
      <c r="D74">
        <v>2.1917</v>
      </c>
      <c r="E74">
        <v>9.4673999999999996</v>
      </c>
      <c r="F74" s="15">
        <f t="shared" si="13"/>
        <v>2.4785701845431163E-4</v>
      </c>
      <c r="G74" s="15">
        <f t="shared" si="14"/>
        <v>1.0002478570184543</v>
      </c>
      <c r="H74">
        <f t="shared" si="16"/>
        <v>-2.4785701845431163E-4</v>
      </c>
      <c r="I74">
        <f t="shared" si="17"/>
        <v>6.1433101597060979E-8</v>
      </c>
      <c r="M74" s="9">
        <v>42523</v>
      </c>
      <c r="N74" s="7">
        <v>5.46</v>
      </c>
      <c r="O74" s="7">
        <v>3.6764705882352156E-3</v>
      </c>
      <c r="P74" s="7">
        <f t="shared" si="9"/>
        <v>1.0036764705882353</v>
      </c>
      <c r="Q74" s="7">
        <f t="shared" si="10"/>
        <v>3.4307422826817435E-3</v>
      </c>
      <c r="R74" s="7">
        <f t="shared" si="11"/>
        <v>8.6148790684356045E-5</v>
      </c>
      <c r="S74" s="10">
        <f t="shared" si="12"/>
        <v>1.0250544220610434E-4</v>
      </c>
    </row>
    <row r="75" spans="1:19" ht="15.75" x14ac:dyDescent="0.25">
      <c r="A75" s="4">
        <v>42360</v>
      </c>
      <c r="B75">
        <v>3.85</v>
      </c>
      <c r="C75">
        <f t="shared" si="15"/>
        <v>0.10000000000000002</v>
      </c>
      <c r="D75">
        <v>2.2357</v>
      </c>
      <c r="E75">
        <v>9.4206000000000003</v>
      </c>
      <c r="F75" s="15">
        <f t="shared" si="13"/>
        <v>2.466851781988133E-4</v>
      </c>
      <c r="G75" s="15">
        <f t="shared" si="14"/>
        <v>1.0002466851781988</v>
      </c>
      <c r="H75">
        <f t="shared" si="16"/>
        <v>9.9753314821801206E-2</v>
      </c>
      <c r="I75">
        <f t="shared" si="17"/>
        <v>9.9507238179373843E-3</v>
      </c>
      <c r="M75" s="9">
        <v>42524</v>
      </c>
      <c r="N75" s="7">
        <v>5.26</v>
      </c>
      <c r="O75" s="7">
        <v>-3.6630036630036659E-2</v>
      </c>
      <c r="P75" s="7">
        <f t="shared" si="9"/>
        <v>0.96336996336996339</v>
      </c>
      <c r="Q75" s="7">
        <f t="shared" si="10"/>
        <v>-3.6875892704877282E-2</v>
      </c>
      <c r="R75" s="7">
        <f t="shared" si="11"/>
        <v>2.4589967469456782E-3</v>
      </c>
      <c r="S75" s="10">
        <f t="shared" si="12"/>
        <v>2.5432990870109871E-3</v>
      </c>
    </row>
    <row r="76" spans="1:19" ht="15.75" x14ac:dyDescent="0.25">
      <c r="A76" s="4">
        <v>42361</v>
      </c>
      <c r="B76">
        <v>4.8100000000000005</v>
      </c>
      <c r="C76">
        <f t="shared" si="15"/>
        <v>0.24935064935064946</v>
      </c>
      <c r="D76">
        <v>2.2534000000000001</v>
      </c>
      <c r="E76">
        <v>9.3605999999999998</v>
      </c>
      <c r="F76" s="15">
        <f t="shared" si="13"/>
        <v>2.45182087501572E-4</v>
      </c>
      <c r="G76" s="15">
        <f t="shared" si="14"/>
        <v>1.0002451820875016</v>
      </c>
      <c r="H76">
        <f t="shared" si="16"/>
        <v>0.24910546726314789</v>
      </c>
      <c r="I76">
        <f t="shared" si="17"/>
        <v>6.2053533820391242E-2</v>
      </c>
      <c r="M76" s="9">
        <v>42527</v>
      </c>
      <c r="N76" s="7">
        <v>5.6</v>
      </c>
      <c r="O76" s="7">
        <v>6.4638783269961947E-2</v>
      </c>
      <c r="P76" s="7">
        <f t="shared" ref="P76:P132" si="18">1+O76</f>
        <v>1.064638783269962</v>
      </c>
      <c r="Q76" s="7">
        <f t="shared" ref="Q76:Q132" si="19">O76-F188</f>
        <v>6.4393017384589663E-2</v>
      </c>
      <c r="R76" s="7">
        <f t="shared" ref="R76:R132" si="20">(Q76-$U$14)^2</f>
        <v>2.6708883251955213E-3</v>
      </c>
      <c r="S76" s="10">
        <f t="shared" ref="S76:S132" si="21">(Q76-$U$15)^2</f>
        <v>2.5844796687658714E-3</v>
      </c>
    </row>
    <row r="77" spans="1:19" ht="15.75" x14ac:dyDescent="0.25">
      <c r="A77" s="4">
        <v>42362</v>
      </c>
      <c r="B77">
        <v>4.74</v>
      </c>
      <c r="C77">
        <f t="shared" si="15"/>
        <v>-1.4553014553014611E-2</v>
      </c>
      <c r="D77">
        <v>2.2410000000000001</v>
      </c>
      <c r="E77">
        <v>9.3620000000000001</v>
      </c>
      <c r="F77" s="15">
        <f t="shared" si="13"/>
        <v>2.4521716898773249E-4</v>
      </c>
      <c r="G77" s="15">
        <f t="shared" si="14"/>
        <v>1.0002452171689877</v>
      </c>
      <c r="H77">
        <f t="shared" si="16"/>
        <v>-1.4798231722002344E-2</v>
      </c>
      <c r="I77">
        <f t="shared" si="17"/>
        <v>2.1898766209807645E-4</v>
      </c>
      <c r="M77" s="9">
        <v>42528</v>
      </c>
      <c r="N77" s="7">
        <v>6.05</v>
      </c>
      <c r="O77" s="7">
        <v>8.0357142857142891E-2</v>
      </c>
      <c r="P77" s="7">
        <f t="shared" si="18"/>
        <v>1.0803571428571428</v>
      </c>
      <c r="Q77" s="7">
        <f t="shared" si="19"/>
        <v>8.0111717714256611E-2</v>
      </c>
      <c r="R77" s="7">
        <f t="shared" si="20"/>
        <v>4.5426707826395196E-3</v>
      </c>
      <c r="S77" s="10">
        <f t="shared" si="21"/>
        <v>4.4297648034430665E-3</v>
      </c>
    </row>
    <row r="78" spans="1:19" ht="15.75" x14ac:dyDescent="0.25">
      <c r="A78" s="4">
        <v>42366</v>
      </c>
      <c r="B78">
        <v>4.5999999999999996</v>
      </c>
      <c r="C78">
        <f t="shared" si="15"/>
        <v>-2.9535864978903072E-2</v>
      </c>
      <c r="D78">
        <v>2.2303999999999999</v>
      </c>
      <c r="E78">
        <v>9.3787000000000003</v>
      </c>
      <c r="F78" s="15">
        <f t="shared" si="13"/>
        <v>2.4563560646950755E-4</v>
      </c>
      <c r="G78" s="15">
        <f t="shared" si="14"/>
        <v>1.0002456356064695</v>
      </c>
      <c r="H78">
        <f t="shared" si="16"/>
        <v>-2.9781500585372579E-2</v>
      </c>
      <c r="I78">
        <f t="shared" si="17"/>
        <v>8.869377771165473E-4</v>
      </c>
      <c r="M78" s="9">
        <v>42529</v>
      </c>
      <c r="N78" s="7">
        <v>6.08</v>
      </c>
      <c r="O78" s="7">
        <v>4.9586776859504543E-3</v>
      </c>
      <c r="P78" s="7">
        <f t="shared" si="18"/>
        <v>1.0049586776859505</v>
      </c>
      <c r="Q78" s="7">
        <f t="shared" si="19"/>
        <v>4.7137086028010387E-3</v>
      </c>
      <c r="R78" s="7">
        <f t="shared" si="20"/>
        <v>6.3978737199301403E-5</v>
      </c>
      <c r="S78" s="10">
        <f t="shared" si="21"/>
        <v>7.8172667123833507E-5</v>
      </c>
    </row>
    <row r="79" spans="1:19" ht="15.75" x14ac:dyDescent="0.25">
      <c r="A79" s="4">
        <v>42367</v>
      </c>
      <c r="B79">
        <v>4.43</v>
      </c>
      <c r="C79">
        <f t="shared" si="15"/>
        <v>-3.6956521739130423E-2</v>
      </c>
      <c r="D79">
        <v>2.3050000000000002</v>
      </c>
      <c r="E79">
        <v>9.3414000000000001</v>
      </c>
      <c r="F79" s="15">
        <f t="shared" si="13"/>
        <v>2.4470092478279248E-4</v>
      </c>
      <c r="G79" s="15">
        <f t="shared" si="14"/>
        <v>1.0002447009247828</v>
      </c>
      <c r="H79">
        <f t="shared" si="16"/>
        <v>-3.7201222663913215E-2</v>
      </c>
      <c r="I79">
        <f t="shared" si="17"/>
        <v>1.3839309676900503E-3</v>
      </c>
      <c r="M79" s="9">
        <v>42530</v>
      </c>
      <c r="N79" s="7">
        <v>6.07</v>
      </c>
      <c r="O79" s="7">
        <v>-1.6447368421052282E-3</v>
      </c>
      <c r="P79" s="7">
        <f t="shared" si="18"/>
        <v>0.9983552631578948</v>
      </c>
      <c r="Q79" s="7">
        <f t="shared" si="19"/>
        <v>-1.8889916136776445E-3</v>
      </c>
      <c r="R79" s="7">
        <f t="shared" si="20"/>
        <v>2.1320004036647831E-4</v>
      </c>
      <c r="S79" s="10">
        <f t="shared" si="21"/>
        <v>2.3852427210344982E-4</v>
      </c>
    </row>
    <row r="80" spans="1:19" ht="15.75" x14ac:dyDescent="0.25">
      <c r="A80" s="4">
        <v>42368</v>
      </c>
      <c r="B80">
        <v>4.1100000000000003</v>
      </c>
      <c r="C80">
        <f t="shared" si="15"/>
        <v>-7.2234762979683842E-2</v>
      </c>
      <c r="D80">
        <v>2.2942999999999998</v>
      </c>
      <c r="E80">
        <v>9.3696000000000002</v>
      </c>
      <c r="F80" s="15">
        <f t="shared" si="13"/>
        <v>2.4540760352653734E-4</v>
      </c>
      <c r="G80" s="15">
        <f t="shared" si="14"/>
        <v>1.0002454076035265</v>
      </c>
      <c r="H80">
        <f t="shared" si="16"/>
        <v>-7.2480170583210379E-2</v>
      </c>
      <c r="I80">
        <f t="shared" si="17"/>
        <v>5.2533751277712756E-3</v>
      </c>
      <c r="M80" s="9">
        <v>42531</v>
      </c>
      <c r="N80" s="7">
        <v>5.39</v>
      </c>
      <c r="O80" s="7">
        <v>-0.11202635914332794</v>
      </c>
      <c r="P80" s="7">
        <f t="shared" si="18"/>
        <v>0.88797364085667208</v>
      </c>
      <c r="Q80" s="7">
        <f t="shared" si="19"/>
        <v>-0.11227141844210099</v>
      </c>
      <c r="R80" s="7">
        <f t="shared" si="20"/>
        <v>1.5620949764870103E-2</v>
      </c>
      <c r="S80" s="10">
        <f t="shared" si="21"/>
        <v>1.583234782778354E-2</v>
      </c>
    </row>
    <row r="81" spans="1:19" ht="15.75" x14ac:dyDescent="0.25">
      <c r="A81" s="4">
        <v>42369</v>
      </c>
      <c r="B81">
        <v>4.38</v>
      </c>
      <c r="C81">
        <f t="shared" si="15"/>
        <v>6.5693430656934199E-2</v>
      </c>
      <c r="D81">
        <v>2.2694000000000001</v>
      </c>
      <c r="E81">
        <v>9.4065999999999992</v>
      </c>
      <c r="F81" s="15">
        <f t="shared" si="13"/>
        <v>2.4633453056810417E-4</v>
      </c>
      <c r="G81" s="15">
        <f t="shared" si="14"/>
        <v>1.0002463345305681</v>
      </c>
      <c r="H81">
        <f t="shared" si="16"/>
        <v>6.5447096126366094E-2</v>
      </c>
      <c r="I81">
        <f t="shared" si="17"/>
        <v>4.283322391373804E-3</v>
      </c>
      <c r="M81" s="9">
        <v>42534</v>
      </c>
      <c r="N81" s="7">
        <v>5.33</v>
      </c>
      <c r="O81" s="7">
        <v>-1.1131725417439632E-2</v>
      </c>
      <c r="P81" s="7">
        <f t="shared" si="18"/>
        <v>0.98886827458256032</v>
      </c>
      <c r="Q81" s="7">
        <f t="shared" si="19"/>
        <v>-1.1377037805346558E-2</v>
      </c>
      <c r="R81" s="7">
        <f t="shared" si="20"/>
        <v>5.803000293565252E-4</v>
      </c>
      <c r="S81" s="10">
        <f t="shared" si="21"/>
        <v>6.2161844745078107E-4</v>
      </c>
    </row>
    <row r="82" spans="1:19" ht="15.75" x14ac:dyDescent="0.25">
      <c r="A82" s="4">
        <v>42373</v>
      </c>
      <c r="B82">
        <v>4.78</v>
      </c>
      <c r="C82">
        <f t="shared" si="15"/>
        <v>9.1324200913242087E-2</v>
      </c>
      <c r="D82">
        <v>2.2427999999999999</v>
      </c>
      <c r="E82">
        <v>10.039199999999999</v>
      </c>
      <c r="F82" s="15">
        <f t="shared" si="13"/>
        <v>2.6213429628274554E-4</v>
      </c>
      <c r="G82" s="15">
        <f t="shared" si="14"/>
        <v>1.0002621342962827</v>
      </c>
      <c r="H82">
        <f t="shared" si="16"/>
        <v>9.1062066616959342E-2</v>
      </c>
      <c r="I82">
        <f t="shared" si="17"/>
        <v>8.2922999765515405E-3</v>
      </c>
      <c r="M82" s="9">
        <v>42535</v>
      </c>
      <c r="N82" s="7">
        <v>5.63</v>
      </c>
      <c r="O82" s="7">
        <v>5.6285178236397712E-2</v>
      </c>
      <c r="P82" s="7">
        <f t="shared" si="18"/>
        <v>1.0562851782363978</v>
      </c>
      <c r="Q82" s="7">
        <f t="shared" si="19"/>
        <v>5.6039482500436374E-2</v>
      </c>
      <c r="R82" s="7">
        <f t="shared" si="20"/>
        <v>1.8772378485732719E-3</v>
      </c>
      <c r="S82" s="10">
        <f t="shared" si="21"/>
        <v>1.8049109104426476E-3</v>
      </c>
    </row>
    <row r="83" spans="1:19" ht="15.75" x14ac:dyDescent="0.25">
      <c r="A83" s="4">
        <v>42374</v>
      </c>
      <c r="B83">
        <v>4.59</v>
      </c>
      <c r="C83">
        <f t="shared" si="15"/>
        <v>-3.974895397489548E-2</v>
      </c>
      <c r="D83">
        <v>2.2357</v>
      </c>
      <c r="E83">
        <v>10.0403</v>
      </c>
      <c r="F83" s="15">
        <f t="shared" si="13"/>
        <v>2.6216169082582397E-4</v>
      </c>
      <c r="G83" s="15">
        <f t="shared" si="14"/>
        <v>1.0002621616908258</v>
      </c>
      <c r="H83">
        <f t="shared" si="16"/>
        <v>-4.0011115665721304E-2</v>
      </c>
      <c r="I83">
        <f t="shared" si="17"/>
        <v>1.6008893768157289E-3</v>
      </c>
      <c r="M83" s="9">
        <v>42536</v>
      </c>
      <c r="N83" s="7">
        <v>5.74</v>
      </c>
      <c r="O83" s="7">
        <v>1.9538188277087091E-2</v>
      </c>
      <c r="P83" s="7">
        <f t="shared" si="18"/>
        <v>1.0195381882770871</v>
      </c>
      <c r="Q83" s="7">
        <f t="shared" si="19"/>
        <v>1.9291916366876109E-2</v>
      </c>
      <c r="R83" s="7">
        <f t="shared" si="20"/>
        <v>4.3290304496167911E-5</v>
      </c>
      <c r="S83" s="10">
        <f t="shared" si="21"/>
        <v>3.2909462436710377E-5</v>
      </c>
    </row>
    <row r="84" spans="1:19" ht="15.75" x14ac:dyDescent="0.25">
      <c r="A84" s="4">
        <v>42375</v>
      </c>
      <c r="B84">
        <v>4.04</v>
      </c>
      <c r="C84">
        <f t="shared" si="15"/>
        <v>-0.11982570806100214</v>
      </c>
      <c r="D84">
        <v>2.1701999999999999</v>
      </c>
      <c r="E84">
        <v>10.0847</v>
      </c>
      <c r="F84" s="15">
        <f t="shared" si="13"/>
        <v>2.6326720628166989E-4</v>
      </c>
      <c r="G84" s="15">
        <f t="shared" si="14"/>
        <v>1.0002632672062817</v>
      </c>
      <c r="H84">
        <f t="shared" si="16"/>
        <v>-0.12008897526728381</v>
      </c>
      <c r="I84">
        <f t="shared" si="17"/>
        <v>1.4421361980746302E-2</v>
      </c>
      <c r="M84" s="9">
        <v>42537</v>
      </c>
      <c r="N84" s="7">
        <v>5.37</v>
      </c>
      <c r="O84" s="7">
        <v>-6.4459930313588862E-2</v>
      </c>
      <c r="P84" s="7">
        <f t="shared" si="18"/>
        <v>0.93554006968641112</v>
      </c>
      <c r="Q84" s="7">
        <f t="shared" si="19"/>
        <v>-6.470576885182043E-2</v>
      </c>
      <c r="R84" s="7">
        <f t="shared" si="20"/>
        <v>5.9935697046544709E-3</v>
      </c>
      <c r="S84" s="10">
        <f t="shared" si="21"/>
        <v>6.1247854151231813E-3</v>
      </c>
    </row>
    <row r="85" spans="1:19" ht="15.75" x14ac:dyDescent="0.25">
      <c r="A85" s="4">
        <v>42376</v>
      </c>
      <c r="B85">
        <v>3.76</v>
      </c>
      <c r="C85">
        <f t="shared" si="15"/>
        <v>-6.9306930693069368E-2</v>
      </c>
      <c r="D85">
        <v>2.1455000000000002</v>
      </c>
      <c r="E85">
        <v>10.1744</v>
      </c>
      <c r="F85" s="15">
        <f t="shared" si="13"/>
        <v>2.6549929032571029E-4</v>
      </c>
      <c r="G85" s="15">
        <f t="shared" si="14"/>
        <v>1.0002654992903257</v>
      </c>
      <c r="H85">
        <f t="shared" si="16"/>
        <v>-6.9572429983395079E-2</v>
      </c>
      <c r="I85">
        <f t="shared" si="17"/>
        <v>4.8403230137944106E-3</v>
      </c>
      <c r="M85" s="9">
        <v>42538</v>
      </c>
      <c r="N85" s="7">
        <v>6</v>
      </c>
      <c r="O85" s="7">
        <v>0.11731843575418992</v>
      </c>
      <c r="P85" s="7">
        <f t="shared" si="18"/>
        <v>1.1173184357541899</v>
      </c>
      <c r="Q85" s="7">
        <f t="shared" si="19"/>
        <v>0.11707243688541107</v>
      </c>
      <c r="R85" s="7">
        <f t="shared" si="20"/>
        <v>1.0891021563426605E-2</v>
      </c>
      <c r="S85" s="10">
        <f t="shared" si="21"/>
        <v>1.0715810171884905E-2</v>
      </c>
    </row>
    <row r="86" spans="1:19" ht="15.75" x14ac:dyDescent="0.25">
      <c r="A86" s="4">
        <v>42377</v>
      </c>
      <c r="B86">
        <v>3.67</v>
      </c>
      <c r="C86">
        <f t="shared" si="15"/>
        <v>-2.3936170212765923E-2</v>
      </c>
      <c r="D86">
        <v>2.1156000000000001</v>
      </c>
      <c r="E86">
        <v>10.210699999999999</v>
      </c>
      <c r="F86" s="15">
        <f t="shared" si="13"/>
        <v>2.6640206011396828E-4</v>
      </c>
      <c r="G86" s="15">
        <f t="shared" si="14"/>
        <v>1.000266402060114</v>
      </c>
      <c r="H86">
        <f t="shared" si="16"/>
        <v>-2.4202572272879891E-2</v>
      </c>
      <c r="I86">
        <f t="shared" si="17"/>
        <v>5.8576450462397445E-4</v>
      </c>
      <c r="M86" s="9">
        <v>42541</v>
      </c>
      <c r="N86" s="7">
        <v>6.34</v>
      </c>
      <c r="O86" s="7">
        <v>5.6666666666666643E-2</v>
      </c>
      <c r="P86" s="7">
        <f t="shared" si="18"/>
        <v>1.0566666666666666</v>
      </c>
      <c r="Q86" s="7">
        <f t="shared" si="19"/>
        <v>5.6421489590842366E-2</v>
      </c>
      <c r="R86" s="7">
        <f t="shared" si="20"/>
        <v>1.9104862990447621E-3</v>
      </c>
      <c r="S86" s="10">
        <f t="shared" si="21"/>
        <v>1.8375154040372074E-3</v>
      </c>
    </row>
    <row r="87" spans="1:19" ht="15.75" x14ac:dyDescent="0.25">
      <c r="A87" s="4">
        <v>42380</v>
      </c>
      <c r="B87">
        <v>3.22</v>
      </c>
      <c r="C87">
        <f t="shared" si="15"/>
        <v>-0.12261580381471382</v>
      </c>
      <c r="D87">
        <v>2.1753999999999998</v>
      </c>
      <c r="E87">
        <v>10.196400000000001</v>
      </c>
      <c r="F87" s="15">
        <f t="shared" si="13"/>
        <v>2.660464589341327E-4</v>
      </c>
      <c r="G87" s="15">
        <f t="shared" si="14"/>
        <v>1.0002660464589341</v>
      </c>
      <c r="H87">
        <f t="shared" si="16"/>
        <v>-0.12288185027364795</v>
      </c>
      <c r="I87">
        <f t="shared" si="17"/>
        <v>1.5099949126675234E-2</v>
      </c>
      <c r="M87" s="9">
        <v>42542</v>
      </c>
      <c r="N87" s="7">
        <v>6.52</v>
      </c>
      <c r="O87" s="7">
        <v>2.8391167192428977E-2</v>
      </c>
      <c r="P87" s="7">
        <f t="shared" si="18"/>
        <v>1.0283911671924291</v>
      </c>
      <c r="Q87" s="7">
        <f t="shared" si="19"/>
        <v>2.8146443711261425E-2</v>
      </c>
      <c r="R87" s="7">
        <f t="shared" si="20"/>
        <v>2.3821033599801959E-4</v>
      </c>
      <c r="S87" s="10">
        <f t="shared" si="21"/>
        <v>2.1290324278096126E-4</v>
      </c>
    </row>
    <row r="88" spans="1:19" ht="15.75" x14ac:dyDescent="0.25">
      <c r="A88" s="4">
        <v>42381</v>
      </c>
      <c r="B88">
        <v>2.91</v>
      </c>
      <c r="C88">
        <f t="shared" si="15"/>
        <v>-9.6273291925465854E-2</v>
      </c>
      <c r="D88">
        <v>2.1032000000000002</v>
      </c>
      <c r="E88">
        <v>10.147</v>
      </c>
      <c r="F88" s="15">
        <f t="shared" si="13"/>
        <v>2.648176643140765E-4</v>
      </c>
      <c r="G88" s="15">
        <f t="shared" si="14"/>
        <v>1.0002648176643141</v>
      </c>
      <c r="H88">
        <f t="shared" si="16"/>
        <v>-9.653810958977993E-2</v>
      </c>
      <c r="I88">
        <f t="shared" si="17"/>
        <v>9.3196066031683601E-3</v>
      </c>
      <c r="M88" s="9">
        <v>42543</v>
      </c>
      <c r="N88" s="7">
        <v>6.31</v>
      </c>
      <c r="O88" s="7">
        <v>-3.2208588957055209E-2</v>
      </c>
      <c r="P88" s="7">
        <f t="shared" si="18"/>
        <v>0.96779141104294475</v>
      </c>
      <c r="Q88" s="7">
        <f t="shared" si="19"/>
        <v>-3.2453788585355817E-2</v>
      </c>
      <c r="R88" s="7">
        <f t="shared" si="20"/>
        <v>2.0399827455995292E-3</v>
      </c>
      <c r="S88" s="10">
        <f t="shared" si="21"/>
        <v>2.1168306576456065E-3</v>
      </c>
    </row>
    <row r="89" spans="1:19" ht="15.75" x14ac:dyDescent="0.25">
      <c r="A89" s="4">
        <v>42382</v>
      </c>
      <c r="B89">
        <v>2.6</v>
      </c>
      <c r="C89">
        <f t="shared" si="15"/>
        <v>-0.10652920962199314</v>
      </c>
      <c r="D89">
        <v>2.0926999999999998</v>
      </c>
      <c r="E89">
        <v>10.239100000000001</v>
      </c>
      <c r="F89" s="15">
        <f t="shared" si="13"/>
        <v>2.6710815261532517E-4</v>
      </c>
      <c r="G89" s="15">
        <f t="shared" si="14"/>
        <v>1.0002671081526153</v>
      </c>
      <c r="H89">
        <f t="shared" si="16"/>
        <v>-0.10679631777460846</v>
      </c>
      <c r="I89">
        <f t="shared" si="17"/>
        <v>1.1405453490215151E-2</v>
      </c>
      <c r="M89" s="9">
        <v>42544</v>
      </c>
      <c r="N89" s="7">
        <v>6.33</v>
      </c>
      <c r="O89" s="7">
        <v>3.1695721077655251E-3</v>
      </c>
      <c r="P89" s="7">
        <f t="shared" si="18"/>
        <v>1.0031695721077656</v>
      </c>
      <c r="Q89" s="7">
        <f t="shared" si="19"/>
        <v>2.925563002029449E-3</v>
      </c>
      <c r="R89" s="7">
        <f t="shared" si="20"/>
        <v>9.5781778483456406E-5</v>
      </c>
      <c r="S89" s="10">
        <f t="shared" si="21"/>
        <v>1.1299002066943295E-4</v>
      </c>
    </row>
    <row r="90" spans="1:19" ht="15.75" x14ac:dyDescent="0.25">
      <c r="A90" s="4">
        <v>42383</v>
      </c>
      <c r="B90">
        <v>2.76</v>
      </c>
      <c r="C90">
        <f t="shared" si="15"/>
        <v>6.1538461538461417E-2</v>
      </c>
      <c r="D90">
        <v>2.0874000000000001</v>
      </c>
      <c r="E90">
        <v>10.1648</v>
      </c>
      <c r="F90" s="15">
        <f t="shared" si="13"/>
        <v>2.6526049169395272E-4</v>
      </c>
      <c r="G90" s="15">
        <f t="shared" si="14"/>
        <v>1.000265260491694</v>
      </c>
      <c r="H90">
        <f t="shared" si="16"/>
        <v>6.1273201046767464E-2</v>
      </c>
      <c r="I90">
        <f t="shared" si="17"/>
        <v>3.7544051665175855E-3</v>
      </c>
      <c r="M90" s="9">
        <v>42545</v>
      </c>
      <c r="N90" s="7">
        <v>5.99</v>
      </c>
      <c r="O90" s="7">
        <v>-5.3712480252764587E-2</v>
      </c>
      <c r="P90" s="7">
        <f t="shared" si="18"/>
        <v>0.94628751974723546</v>
      </c>
      <c r="Q90" s="7">
        <f t="shared" si="19"/>
        <v>-5.3959002635842017E-2</v>
      </c>
      <c r="R90" s="7">
        <f t="shared" si="20"/>
        <v>4.4450732048856327E-3</v>
      </c>
      <c r="S90" s="10">
        <f t="shared" si="21"/>
        <v>4.5581728798582853E-3</v>
      </c>
    </row>
    <row r="91" spans="1:19" ht="15.75" x14ac:dyDescent="0.25">
      <c r="A91" s="4">
        <v>42384</v>
      </c>
      <c r="B91">
        <v>2.81</v>
      </c>
      <c r="C91">
        <f t="shared" si="15"/>
        <v>1.8115942028985605E-2</v>
      </c>
      <c r="D91">
        <v>2.0347</v>
      </c>
      <c r="E91">
        <v>10.2118</v>
      </c>
      <c r="F91" s="15">
        <f t="shared" si="13"/>
        <v>2.6642941214505278E-4</v>
      </c>
      <c r="G91" s="15">
        <f t="shared" si="14"/>
        <v>1.0002664294121451</v>
      </c>
      <c r="H91">
        <f t="shared" si="16"/>
        <v>1.7849512616840552E-2</v>
      </c>
      <c r="I91">
        <f t="shared" si="17"/>
        <v>3.1860510065875007E-4</v>
      </c>
      <c r="M91" s="9">
        <v>42548</v>
      </c>
      <c r="N91" s="7">
        <v>5.27</v>
      </c>
      <c r="O91" s="7">
        <v>-0.12020033388981646</v>
      </c>
      <c r="P91" s="7">
        <f t="shared" si="18"/>
        <v>0.87979966611018356</v>
      </c>
      <c r="Q91" s="7">
        <f t="shared" si="19"/>
        <v>-0.12044949486938297</v>
      </c>
      <c r="R91" s="7">
        <f t="shared" si="20"/>
        <v>1.7732084803507284E-2</v>
      </c>
      <c r="S91" s="10">
        <f t="shared" si="21"/>
        <v>1.7957268810942881E-2</v>
      </c>
    </row>
    <row r="92" spans="1:19" ht="15.75" x14ac:dyDescent="0.25">
      <c r="A92" s="4">
        <v>42388</v>
      </c>
      <c r="B92">
        <v>2.41</v>
      </c>
      <c r="C92">
        <f t="shared" si="15"/>
        <v>-0.14234875444839853</v>
      </c>
      <c r="D92">
        <v>2.0556000000000001</v>
      </c>
      <c r="E92">
        <v>10.206</v>
      </c>
      <c r="F92" s="15">
        <f t="shared" si="13"/>
        <v>2.6628518927829248E-4</v>
      </c>
      <c r="G92" s="15">
        <f t="shared" si="14"/>
        <v>1.0002662851892783</v>
      </c>
      <c r="H92">
        <f t="shared" si="16"/>
        <v>-0.14261503963767683</v>
      </c>
      <c r="I92">
        <f t="shared" si="17"/>
        <v>2.0339049530856131E-2</v>
      </c>
      <c r="M92" s="9">
        <v>42549</v>
      </c>
      <c r="N92" s="7">
        <v>5.5</v>
      </c>
      <c r="O92" s="7">
        <v>4.3643263757115837E-2</v>
      </c>
      <c r="P92" s="7">
        <f t="shared" si="18"/>
        <v>1.0436432637571158</v>
      </c>
      <c r="Q92" s="7">
        <f t="shared" si="19"/>
        <v>4.339563956457141E-2</v>
      </c>
      <c r="R92" s="7">
        <f t="shared" si="20"/>
        <v>9.414624440563865E-4</v>
      </c>
      <c r="S92" s="10">
        <f t="shared" si="21"/>
        <v>8.9044948101644258E-4</v>
      </c>
    </row>
    <row r="93" spans="1:19" ht="15.75" x14ac:dyDescent="0.25">
      <c r="A93" s="4">
        <v>42389</v>
      </c>
      <c r="B93">
        <v>2.46</v>
      </c>
      <c r="C93">
        <f t="shared" si="15"/>
        <v>2.0746887966804906E-2</v>
      </c>
      <c r="D93">
        <v>1.9824000000000002</v>
      </c>
      <c r="E93">
        <v>10.257</v>
      </c>
      <c r="F93" s="15">
        <f t="shared" si="13"/>
        <v>2.6755309659565185E-4</v>
      </c>
      <c r="G93" s="15">
        <f t="shared" si="14"/>
        <v>1.0002675530965957</v>
      </c>
      <c r="H93">
        <f t="shared" si="16"/>
        <v>2.0479334870209254E-2</v>
      </c>
      <c r="I93">
        <f t="shared" si="17"/>
        <v>4.1940315672616866E-4</v>
      </c>
      <c r="M93" s="9">
        <v>42550</v>
      </c>
      <c r="N93" s="7">
        <v>5.78</v>
      </c>
      <c r="O93" s="7">
        <v>5.0909090909090952E-2</v>
      </c>
      <c r="P93" s="7">
        <f t="shared" si="18"/>
        <v>1.050909090909091</v>
      </c>
      <c r="Q93" s="7">
        <f t="shared" si="19"/>
        <v>5.0663277423352575E-2</v>
      </c>
      <c r="R93" s="7">
        <f t="shared" si="20"/>
        <v>1.4402706480758738E-3</v>
      </c>
      <c r="S93" s="10">
        <f t="shared" si="21"/>
        <v>1.3770064847421679E-3</v>
      </c>
    </row>
    <row r="94" spans="1:19" ht="15.75" x14ac:dyDescent="0.25">
      <c r="A94" s="4">
        <v>42390</v>
      </c>
      <c r="B94">
        <v>2.79</v>
      </c>
      <c r="C94">
        <f t="shared" si="15"/>
        <v>0.13414634146341467</v>
      </c>
      <c r="D94">
        <v>2.0310999999999999</v>
      </c>
      <c r="E94">
        <v>10.2189</v>
      </c>
      <c r="F94" s="15">
        <f t="shared" si="13"/>
        <v>2.6660595052296898E-4</v>
      </c>
      <c r="G94" s="15">
        <f t="shared" si="14"/>
        <v>1.000266605950523</v>
      </c>
      <c r="H94">
        <f t="shared" si="16"/>
        <v>0.1338797355128917</v>
      </c>
      <c r="I94">
        <f t="shared" si="17"/>
        <v>1.7923783581001836E-2</v>
      </c>
      <c r="M94" s="9">
        <v>42551</v>
      </c>
      <c r="N94" s="7">
        <v>5.18</v>
      </c>
      <c r="O94" s="7">
        <v>-0.10380622837370251</v>
      </c>
      <c r="P94" s="7">
        <f t="shared" si="18"/>
        <v>0.89619377162629754</v>
      </c>
      <c r="Q94" s="7">
        <f t="shared" si="19"/>
        <v>-0.1040500870609436</v>
      </c>
      <c r="R94" s="7">
        <f t="shared" si="20"/>
        <v>1.3633473613126045E-2</v>
      </c>
      <c r="S94" s="10">
        <f t="shared" si="21"/>
        <v>1.3831012815789551E-2</v>
      </c>
    </row>
    <row r="95" spans="1:19" ht="15.75" x14ac:dyDescent="0.25">
      <c r="A95" s="4">
        <v>42391</v>
      </c>
      <c r="B95">
        <v>3.06</v>
      </c>
      <c r="C95">
        <f t="shared" si="15"/>
        <v>9.6774193548387108E-2</v>
      </c>
      <c r="D95">
        <v>2.0518999999999998</v>
      </c>
      <c r="E95">
        <v>10.1525</v>
      </c>
      <c r="F95" s="15">
        <f t="shared" si="13"/>
        <v>2.6495450061725379E-4</v>
      </c>
      <c r="G95" s="15">
        <f t="shared" si="14"/>
        <v>1.0002649545006173</v>
      </c>
      <c r="H95">
        <f t="shared" si="16"/>
        <v>9.6509239047769854E-2</v>
      </c>
      <c r="I95">
        <f t="shared" si="17"/>
        <v>9.3140332215795856E-3</v>
      </c>
      <c r="M95" s="9">
        <v>42552</v>
      </c>
      <c r="N95" s="7">
        <v>5.21</v>
      </c>
      <c r="O95" s="7">
        <v>5.7915057915058398E-3</v>
      </c>
      <c r="P95" s="7">
        <f t="shared" si="18"/>
        <v>1.0057915057915059</v>
      </c>
      <c r="Q95" s="7">
        <f t="shared" si="19"/>
        <v>5.5479028346045499E-3</v>
      </c>
      <c r="R95" s="7">
        <f t="shared" si="20"/>
        <v>5.1329726854214643E-5</v>
      </c>
      <c r="S95" s="10">
        <f t="shared" si="21"/>
        <v>6.411743913054937E-5</v>
      </c>
    </row>
    <row r="96" spans="1:19" ht="15.75" x14ac:dyDescent="0.25">
      <c r="A96" s="4">
        <v>42394</v>
      </c>
      <c r="B96">
        <v>2.87</v>
      </c>
      <c r="C96">
        <f t="shared" si="15"/>
        <v>-6.2091503267973837E-2</v>
      </c>
      <c r="D96">
        <v>2.0011999999999999</v>
      </c>
      <c r="E96">
        <v>10.0328</v>
      </c>
      <c r="F96" s="15">
        <f t="shared" si="13"/>
        <v>2.6197490443369276E-4</v>
      </c>
      <c r="G96" s="15">
        <f t="shared" si="14"/>
        <v>1.0002619749044337</v>
      </c>
      <c r="H96">
        <f t="shared" si="16"/>
        <v>-6.235347817240753E-2</v>
      </c>
      <c r="I96">
        <f t="shared" si="17"/>
        <v>3.8879562401969024E-3</v>
      </c>
      <c r="M96" s="9">
        <v>42556</v>
      </c>
      <c r="N96" s="7">
        <v>4.63</v>
      </c>
      <c r="O96" s="7">
        <v>-0.11132437619961613</v>
      </c>
      <c r="P96" s="7">
        <f t="shared" si="18"/>
        <v>0.8886756238003839</v>
      </c>
      <c r="Q96" s="7">
        <f t="shared" si="19"/>
        <v>-0.1115684755524973</v>
      </c>
      <c r="R96" s="7">
        <f t="shared" si="20"/>
        <v>1.5445730949323316E-2</v>
      </c>
      <c r="S96" s="10">
        <f t="shared" si="21"/>
        <v>1.5655944047561439E-2</v>
      </c>
    </row>
    <row r="97" spans="1:19" ht="15.75" x14ac:dyDescent="0.25">
      <c r="A97" s="4">
        <v>42395</v>
      </c>
      <c r="B97">
        <v>3.24</v>
      </c>
      <c r="C97">
        <f t="shared" si="15"/>
        <v>0.12891986062717772</v>
      </c>
      <c r="D97">
        <v>1.9942</v>
      </c>
      <c r="E97">
        <v>10.055999999999999</v>
      </c>
      <c r="F97" s="15">
        <f t="shared" si="13"/>
        <v>2.6255265590480192E-4</v>
      </c>
      <c r="G97" s="15">
        <f t="shared" si="14"/>
        <v>1.0002625526559048</v>
      </c>
      <c r="H97">
        <f t="shared" si="16"/>
        <v>0.12865730797127292</v>
      </c>
      <c r="I97">
        <f t="shared" si="17"/>
        <v>1.6552702894414968E-2</v>
      </c>
      <c r="M97" s="9">
        <v>42557</v>
      </c>
      <c r="N97" s="7">
        <v>4.84</v>
      </c>
      <c r="O97" s="7">
        <v>4.5356371490280774E-2</v>
      </c>
      <c r="P97" s="7">
        <f t="shared" si="18"/>
        <v>1.0453563714902807</v>
      </c>
      <c r="Q97" s="7">
        <f t="shared" si="19"/>
        <v>4.5112999212532819E-2</v>
      </c>
      <c r="R97" s="7">
        <f t="shared" si="20"/>
        <v>1.0498001533910664E-3</v>
      </c>
      <c r="S97" s="10">
        <f t="shared" si="21"/>
        <v>9.9589220336464539E-4</v>
      </c>
    </row>
    <row r="98" spans="1:19" ht="15.75" x14ac:dyDescent="0.25">
      <c r="A98" s="4">
        <v>42396</v>
      </c>
      <c r="B98">
        <v>3.38</v>
      </c>
      <c r="C98">
        <f t="shared" si="15"/>
        <v>4.3209876543209777E-2</v>
      </c>
      <c r="D98">
        <v>1.9992999999999999</v>
      </c>
      <c r="E98">
        <v>10.1462</v>
      </c>
      <c r="F98" s="15">
        <f t="shared" si="13"/>
        <v>2.6479776028409674E-4</v>
      </c>
      <c r="G98" s="15">
        <f t="shared" si="14"/>
        <v>1.0002647977602841</v>
      </c>
      <c r="H98">
        <f t="shared" si="16"/>
        <v>4.294507878292568E-2</v>
      </c>
      <c r="I98">
        <f t="shared" si="17"/>
        <v>1.8442797916716934E-3</v>
      </c>
      <c r="M98" s="9">
        <v>42558</v>
      </c>
      <c r="N98" s="7">
        <v>4.46</v>
      </c>
      <c r="O98" s="7">
        <v>-7.851239669421485E-2</v>
      </c>
      <c r="P98" s="7">
        <f t="shared" si="18"/>
        <v>0.92148760330578516</v>
      </c>
      <c r="Q98" s="7">
        <f t="shared" si="19"/>
        <v>-7.8755804076561589E-2</v>
      </c>
      <c r="R98" s="7">
        <f t="shared" si="20"/>
        <v>8.3664286191184271E-3</v>
      </c>
      <c r="S98" s="10">
        <f t="shared" si="21"/>
        <v>8.5213287507178263E-3</v>
      </c>
    </row>
    <row r="99" spans="1:19" ht="15.75" x14ac:dyDescent="0.25">
      <c r="A99" s="4">
        <v>42397</v>
      </c>
      <c r="B99">
        <v>3.54</v>
      </c>
      <c r="C99">
        <f t="shared" si="15"/>
        <v>4.7337278106508916E-2</v>
      </c>
      <c r="D99">
        <v>1.9784000000000002</v>
      </c>
      <c r="E99">
        <v>10.066000000000001</v>
      </c>
      <c r="F99" s="15">
        <f t="shared" si="13"/>
        <v>2.6280164925318594E-4</v>
      </c>
      <c r="G99" s="15">
        <f t="shared" si="14"/>
        <v>1.0002628016492532</v>
      </c>
      <c r="H99">
        <f t="shared" si="16"/>
        <v>4.707447645725573E-2</v>
      </c>
      <c r="I99">
        <f t="shared" si="17"/>
        <v>2.216006333724724E-3</v>
      </c>
      <c r="M99" s="9">
        <v>42559</v>
      </c>
      <c r="N99" s="7">
        <v>4.42</v>
      </c>
      <c r="O99" s="7">
        <v>-8.9686098654708606E-3</v>
      </c>
      <c r="P99" s="7">
        <f t="shared" si="18"/>
        <v>0.99103139013452912</v>
      </c>
      <c r="Q99" s="7">
        <f t="shared" si="19"/>
        <v>-9.2103367389990524E-3</v>
      </c>
      <c r="R99" s="7">
        <f t="shared" si="20"/>
        <v>4.8060549024916369E-4</v>
      </c>
      <c r="S99" s="10">
        <f t="shared" si="21"/>
        <v>5.1827145767700952E-4</v>
      </c>
    </row>
    <row r="100" spans="1:19" ht="15.75" x14ac:dyDescent="0.25">
      <c r="A100" s="4">
        <v>42398</v>
      </c>
      <c r="B100">
        <v>3.74</v>
      </c>
      <c r="C100">
        <f t="shared" si="15"/>
        <v>5.6497175141242986E-2</v>
      </c>
      <c r="D100">
        <v>1.9209000000000001</v>
      </c>
      <c r="E100">
        <v>9.8673999999999999</v>
      </c>
      <c r="F100" s="15">
        <f t="shared" si="13"/>
        <v>2.5785241113474022E-4</v>
      </c>
      <c r="G100" s="15">
        <f t="shared" si="14"/>
        <v>1.0002578524111347</v>
      </c>
      <c r="H100">
        <f t="shared" si="16"/>
        <v>5.6239322730108246E-2</v>
      </c>
      <c r="I100">
        <f t="shared" si="17"/>
        <v>3.1628614211412702E-3</v>
      </c>
      <c r="M100" s="9">
        <v>42562</v>
      </c>
      <c r="N100" s="7">
        <v>4.24</v>
      </c>
      <c r="O100" s="7">
        <v>-4.0723981900452427E-2</v>
      </c>
      <c r="P100" s="7">
        <f t="shared" si="18"/>
        <v>0.95927601809954754</v>
      </c>
      <c r="Q100" s="7">
        <f t="shared" si="19"/>
        <v>-4.0967256384453726E-2</v>
      </c>
      <c r="R100" s="7">
        <f t="shared" si="20"/>
        <v>2.8815033159194058E-3</v>
      </c>
      <c r="S100" s="10">
        <f t="shared" si="21"/>
        <v>2.9727025483295296E-3</v>
      </c>
    </row>
    <row r="101" spans="1:19" ht="15.75" x14ac:dyDescent="0.25">
      <c r="A101" s="4">
        <v>42401</v>
      </c>
      <c r="B101">
        <v>3.6</v>
      </c>
      <c r="C101">
        <f t="shared" si="15"/>
        <v>-3.7433155080213935E-2</v>
      </c>
      <c r="D101">
        <v>1.9485999999999999</v>
      </c>
      <c r="E101">
        <v>9.8507999999999996</v>
      </c>
      <c r="F101" s="15">
        <f t="shared" si="13"/>
        <v>2.5743832463942518E-4</v>
      </c>
      <c r="G101" s="15">
        <f t="shared" si="14"/>
        <v>1.0002574383246394</v>
      </c>
      <c r="H101">
        <f t="shared" si="16"/>
        <v>-3.7690593404853361E-2</v>
      </c>
      <c r="I101">
        <f t="shared" si="17"/>
        <v>1.4205808312099757E-3</v>
      </c>
      <c r="M101" s="9">
        <v>42563</v>
      </c>
      <c r="N101" s="7">
        <v>4.46</v>
      </c>
      <c r="O101" s="7">
        <v>5.1886792452830129E-2</v>
      </c>
      <c r="P101" s="7">
        <f t="shared" si="18"/>
        <v>1.0518867924528301</v>
      </c>
      <c r="Q101" s="7">
        <f t="shared" si="19"/>
        <v>5.1643813878797802E-2</v>
      </c>
      <c r="R101" s="7">
        <f t="shared" si="20"/>
        <v>1.5156565775456857E-3</v>
      </c>
      <c r="S101" s="10">
        <f t="shared" si="21"/>
        <v>1.4507395045947951E-3</v>
      </c>
    </row>
    <row r="102" spans="1:19" ht="15.75" x14ac:dyDescent="0.25">
      <c r="A102" s="4">
        <v>42402</v>
      </c>
      <c r="B102">
        <v>3.54</v>
      </c>
      <c r="C102">
        <f t="shared" si="15"/>
        <v>-1.666666666666668E-2</v>
      </c>
      <c r="D102">
        <v>1.8448</v>
      </c>
      <c r="E102">
        <v>10.0032</v>
      </c>
      <c r="F102" s="15">
        <f t="shared" si="13"/>
        <v>2.6123759684670844E-4</v>
      </c>
      <c r="G102" s="15">
        <f t="shared" si="14"/>
        <v>1.0002612375968467</v>
      </c>
      <c r="H102">
        <f t="shared" si="16"/>
        <v>-1.6927904263513389E-2</v>
      </c>
      <c r="I102">
        <f t="shared" si="17"/>
        <v>2.8655394275467477E-4</v>
      </c>
      <c r="M102" s="9">
        <v>42564</v>
      </c>
      <c r="N102" s="7">
        <v>4.25</v>
      </c>
      <c r="O102" s="7">
        <v>-4.7085201793721963E-2</v>
      </c>
      <c r="P102" s="7">
        <f t="shared" si="18"/>
        <v>0.952914798206278</v>
      </c>
      <c r="Q102" s="7">
        <f t="shared" si="19"/>
        <v>-4.7326730449951802E-2</v>
      </c>
      <c r="R102" s="7">
        <f t="shared" si="20"/>
        <v>3.6046947316710413E-3</v>
      </c>
      <c r="S102" s="10">
        <f t="shared" si="21"/>
        <v>3.706614254779919E-3</v>
      </c>
    </row>
    <row r="103" spans="1:19" ht="15.75" x14ac:dyDescent="0.25">
      <c r="A103" s="4">
        <v>42403</v>
      </c>
      <c r="B103">
        <v>3.7</v>
      </c>
      <c r="C103">
        <f t="shared" si="15"/>
        <v>4.5197740112994392E-2</v>
      </c>
      <c r="D103">
        <v>1.8860999999999999</v>
      </c>
      <c r="E103">
        <v>9.9941999999999993</v>
      </c>
      <c r="F103" s="15">
        <f t="shared" si="13"/>
        <v>2.6101337626083243E-4</v>
      </c>
      <c r="G103" s="15">
        <f t="shared" si="14"/>
        <v>1.0002610133762608</v>
      </c>
      <c r="H103">
        <f t="shared" si="16"/>
        <v>4.4936726736733559E-2</v>
      </c>
      <c r="I103">
        <f t="shared" si="17"/>
        <v>2.0193094098118645E-3</v>
      </c>
      <c r="M103" s="9">
        <v>42565</v>
      </c>
      <c r="N103" s="7">
        <v>4.2300000000000004</v>
      </c>
      <c r="O103" s="7">
        <v>-4.7058823529410763E-3</v>
      </c>
      <c r="P103" s="7">
        <f t="shared" si="18"/>
        <v>0.99529411764705888</v>
      </c>
      <c r="Q103" s="7">
        <f t="shared" si="19"/>
        <v>-4.9468488975523304E-3</v>
      </c>
      <c r="R103" s="7">
        <f t="shared" si="20"/>
        <v>3.1184834997602026E-4</v>
      </c>
      <c r="S103" s="10">
        <f t="shared" si="21"/>
        <v>3.4232727196894933E-4</v>
      </c>
    </row>
    <row r="104" spans="1:19" ht="15.75" x14ac:dyDescent="0.25">
      <c r="A104" s="4">
        <v>42404</v>
      </c>
      <c r="B104">
        <v>3.59</v>
      </c>
      <c r="C104">
        <f t="shared" si="15"/>
        <v>-2.9729729729729815E-2</v>
      </c>
      <c r="D104">
        <v>1.8395000000000001</v>
      </c>
      <c r="E104">
        <v>9.9702999999999999</v>
      </c>
      <c r="F104" s="15">
        <f t="shared" si="13"/>
        <v>2.6041785722186184E-4</v>
      </c>
      <c r="G104" s="15">
        <f t="shared" si="14"/>
        <v>1.0002604178572219</v>
      </c>
      <c r="H104">
        <f t="shared" si="16"/>
        <v>-2.9990147586951676E-2</v>
      </c>
      <c r="I104">
        <f t="shared" si="17"/>
        <v>8.9940895228714343E-4</v>
      </c>
      <c r="M104" s="9">
        <v>42566</v>
      </c>
      <c r="N104" s="7">
        <v>4.13</v>
      </c>
      <c r="O104" s="7">
        <v>-2.3640661938534403E-2</v>
      </c>
      <c r="P104" s="7">
        <f t="shared" si="18"/>
        <v>0.97635933806146558</v>
      </c>
      <c r="Q104" s="7">
        <f t="shared" si="19"/>
        <v>-2.3881354914021637E-2</v>
      </c>
      <c r="R104" s="7">
        <f t="shared" si="20"/>
        <v>1.3391014032939636E-3</v>
      </c>
      <c r="S104" s="10">
        <f t="shared" si="21"/>
        <v>1.4014985950436783E-3</v>
      </c>
    </row>
    <row r="105" spans="1:19" ht="15.75" x14ac:dyDescent="0.25">
      <c r="A105" s="4">
        <v>42405</v>
      </c>
      <c r="B105">
        <v>3.43</v>
      </c>
      <c r="C105">
        <f t="shared" si="15"/>
        <v>-4.4568245125348106E-2</v>
      </c>
      <c r="D105">
        <v>1.8357000000000001</v>
      </c>
      <c r="E105">
        <v>10.0228</v>
      </c>
      <c r="F105" s="15">
        <f t="shared" si="13"/>
        <v>2.6172583615924339E-4</v>
      </c>
      <c r="G105" s="15">
        <f t="shared" si="14"/>
        <v>1.0002617258361592</v>
      </c>
      <c r="H105">
        <f t="shared" si="16"/>
        <v>-4.482997096150735E-2</v>
      </c>
      <c r="I105">
        <f t="shared" si="17"/>
        <v>2.0097262964095921E-3</v>
      </c>
      <c r="M105" s="9">
        <v>42569</v>
      </c>
      <c r="N105" s="7">
        <v>4.17</v>
      </c>
      <c r="O105" s="7">
        <v>9.6852300242130842E-3</v>
      </c>
      <c r="P105" s="7">
        <f t="shared" si="18"/>
        <v>1.0096852300242132</v>
      </c>
      <c r="Q105" s="7">
        <f t="shared" si="19"/>
        <v>9.4454457948679651E-3</v>
      </c>
      <c r="R105" s="7">
        <f t="shared" si="20"/>
        <v>1.0672856273858358E-5</v>
      </c>
      <c r="S105" s="10">
        <f t="shared" si="21"/>
        <v>1.6890403609732406E-5</v>
      </c>
    </row>
    <row r="106" spans="1:19" ht="15.75" x14ac:dyDescent="0.25">
      <c r="A106" s="4">
        <v>42408</v>
      </c>
      <c r="B106">
        <v>3.06</v>
      </c>
      <c r="C106">
        <f t="shared" si="15"/>
        <v>-0.10787172011661811</v>
      </c>
      <c r="D106">
        <v>1.7483</v>
      </c>
      <c r="E106">
        <v>10.072100000000001</v>
      </c>
      <c r="F106" s="15">
        <f t="shared" si="13"/>
        <v>2.6295352411787043E-4</v>
      </c>
      <c r="G106" s="15">
        <f t="shared" si="14"/>
        <v>1.0002629535241179</v>
      </c>
      <c r="H106">
        <f t="shared" si="16"/>
        <v>-0.10813467364073598</v>
      </c>
      <c r="I106">
        <f t="shared" si="17"/>
        <v>1.1693107643388481E-2</v>
      </c>
      <c r="M106" s="9">
        <v>42570</v>
      </c>
      <c r="N106" s="7">
        <v>4.0599999999999996</v>
      </c>
      <c r="O106" s="7">
        <v>-2.6378896882494084E-2</v>
      </c>
      <c r="P106" s="7">
        <f t="shared" si="18"/>
        <v>0.97362110311750594</v>
      </c>
      <c r="Q106" s="7">
        <f t="shared" si="19"/>
        <v>-2.6618332093535389E-2</v>
      </c>
      <c r="R106" s="7">
        <f t="shared" si="20"/>
        <v>1.5469048797526045E-3</v>
      </c>
      <c r="S106" s="10">
        <f t="shared" si="21"/>
        <v>1.6139158478457793E-3</v>
      </c>
    </row>
    <row r="107" spans="1:19" ht="15.75" x14ac:dyDescent="0.25">
      <c r="A107" s="4">
        <v>42409</v>
      </c>
      <c r="B107">
        <v>2.83</v>
      </c>
      <c r="C107">
        <f t="shared" si="15"/>
        <v>-7.5163398692810454E-2</v>
      </c>
      <c r="D107">
        <v>1.726</v>
      </c>
      <c r="E107">
        <v>10.0581</v>
      </c>
      <c r="F107" s="15">
        <f t="shared" si="13"/>
        <v>2.6260494637941889E-4</v>
      </c>
      <c r="G107" s="15">
        <f t="shared" si="14"/>
        <v>1.0002626049463794</v>
      </c>
      <c r="H107">
        <f t="shared" si="16"/>
        <v>-7.5426003639189873E-2</v>
      </c>
      <c r="I107">
        <f t="shared" si="17"/>
        <v>5.6890820249790837E-3</v>
      </c>
      <c r="M107" s="9">
        <v>42571</v>
      </c>
      <c r="N107" s="7">
        <v>4.18</v>
      </c>
      <c r="O107" s="7">
        <v>2.9556650246305449E-2</v>
      </c>
      <c r="P107" s="7">
        <f t="shared" si="18"/>
        <v>1.0295566502463054</v>
      </c>
      <c r="Q107" s="7">
        <f t="shared" si="19"/>
        <v>2.9317478711578481E-2</v>
      </c>
      <c r="R107" s="7">
        <f t="shared" si="20"/>
        <v>2.757293175892779E-4</v>
      </c>
      <c r="S107" s="10">
        <f t="shared" si="21"/>
        <v>2.4844818760557541E-4</v>
      </c>
    </row>
    <row r="108" spans="1:19" ht="15.75" x14ac:dyDescent="0.25">
      <c r="A108" s="4">
        <v>42410</v>
      </c>
      <c r="B108">
        <v>2.93</v>
      </c>
      <c r="C108">
        <f t="shared" si="15"/>
        <v>3.5335689045936425E-2</v>
      </c>
      <c r="D108">
        <v>1.6680999999999999</v>
      </c>
      <c r="E108">
        <v>10.050700000000001</v>
      </c>
      <c r="F108" s="15">
        <f t="shared" si="13"/>
        <v>2.6242068028214938E-4</v>
      </c>
      <c r="G108" s="15">
        <f t="shared" si="14"/>
        <v>1.0002624206802821</v>
      </c>
      <c r="H108">
        <f t="shared" si="16"/>
        <v>3.5073268365654275E-2</v>
      </c>
      <c r="I108">
        <f t="shared" si="17"/>
        <v>1.230134153849205E-3</v>
      </c>
      <c r="M108" s="9">
        <v>42572</v>
      </c>
      <c r="N108" s="7">
        <v>4.12</v>
      </c>
      <c r="O108" s="7">
        <v>-1.435406698564584E-2</v>
      </c>
      <c r="P108" s="7">
        <f t="shared" si="18"/>
        <v>0.98564593301435421</v>
      </c>
      <c r="Q108" s="7">
        <f t="shared" si="19"/>
        <v>-1.4594662071986507E-2</v>
      </c>
      <c r="R108" s="7">
        <f t="shared" si="20"/>
        <v>7.4567452309308186E-4</v>
      </c>
      <c r="S108" s="10">
        <f t="shared" si="21"/>
        <v>7.9241695379317291E-4</v>
      </c>
    </row>
    <row r="109" spans="1:19" ht="15.75" x14ac:dyDescent="0.25">
      <c r="A109" s="4">
        <v>42411</v>
      </c>
      <c r="B109">
        <v>2.56</v>
      </c>
      <c r="C109">
        <f t="shared" si="15"/>
        <v>-0.12627986348122869</v>
      </c>
      <c r="D109">
        <v>1.659</v>
      </c>
      <c r="E109">
        <v>10.0928</v>
      </c>
      <c r="F109" s="15">
        <f t="shared" si="13"/>
        <v>2.6346884019456951E-4</v>
      </c>
      <c r="G109" s="15">
        <f t="shared" si="14"/>
        <v>1.0002634688401946</v>
      </c>
      <c r="H109">
        <f t="shared" si="16"/>
        <v>-0.12654333232142326</v>
      </c>
      <c r="I109">
        <f t="shared" si="17"/>
        <v>1.6013214955010163E-2</v>
      </c>
      <c r="M109" s="9">
        <v>42573</v>
      </c>
      <c r="N109" s="7">
        <v>4.0999999999999996</v>
      </c>
      <c r="O109" s="7">
        <v>-4.8543689320389473E-3</v>
      </c>
      <c r="P109" s="7">
        <f t="shared" si="18"/>
        <v>0.99514563106796106</v>
      </c>
      <c r="Q109" s="7">
        <f t="shared" si="19"/>
        <v>-5.0938367869589642E-3</v>
      </c>
      <c r="R109" s="7">
        <f t="shared" si="20"/>
        <v>3.1706134085686698E-4</v>
      </c>
      <c r="S109" s="10">
        <f t="shared" si="21"/>
        <v>3.4778804323028125E-4</v>
      </c>
    </row>
    <row r="110" spans="1:19" ht="15.75" x14ac:dyDescent="0.25">
      <c r="A110" s="4">
        <v>42412</v>
      </c>
      <c r="B110">
        <v>2.36</v>
      </c>
      <c r="C110">
        <f t="shared" si="15"/>
        <v>-7.8125000000000069E-2</v>
      </c>
      <c r="D110">
        <v>1.7481</v>
      </c>
      <c r="E110">
        <v>10.0406</v>
      </c>
      <c r="F110" s="15">
        <f t="shared" si="13"/>
        <v>2.621691620174893E-4</v>
      </c>
      <c r="G110" s="15">
        <f t="shared" si="14"/>
        <v>1.0002621691620175</v>
      </c>
      <c r="H110">
        <f t="shared" si="16"/>
        <v>-7.8387169162017559E-2</v>
      </c>
      <c r="I110">
        <f t="shared" si="17"/>
        <v>6.1445482892347565E-3</v>
      </c>
      <c r="M110" s="9">
        <v>42576</v>
      </c>
      <c r="N110" s="7">
        <v>4.03</v>
      </c>
      <c r="O110" s="7">
        <v>-1.7073170731707173E-2</v>
      </c>
      <c r="P110" s="7">
        <f t="shared" si="18"/>
        <v>0.98292682926829278</v>
      </c>
      <c r="Q110" s="7">
        <f t="shared" si="19"/>
        <v>-1.7313168367670891E-2</v>
      </c>
      <c r="R110" s="7">
        <f t="shared" si="20"/>
        <v>9.0153352879892331E-4</v>
      </c>
      <c r="S110" s="10">
        <f t="shared" si="21"/>
        <v>9.5285859910977059E-4</v>
      </c>
    </row>
    <row r="111" spans="1:19" ht="15.75" x14ac:dyDescent="0.25">
      <c r="A111" s="4">
        <v>42416</v>
      </c>
      <c r="B111">
        <v>2.5</v>
      </c>
      <c r="C111">
        <f t="shared" si="15"/>
        <v>5.9322033898305142E-2</v>
      </c>
      <c r="D111">
        <v>1.7723</v>
      </c>
      <c r="E111">
        <v>9.9839000000000002</v>
      </c>
      <c r="F111" s="15">
        <f t="shared" si="13"/>
        <v>2.6075674580483543E-4</v>
      </c>
      <c r="G111" s="15">
        <f t="shared" si="14"/>
        <v>1.0002607567458048</v>
      </c>
      <c r="H111">
        <f t="shared" si="16"/>
        <v>5.9061277152500306E-2</v>
      </c>
      <c r="I111">
        <f t="shared" si="17"/>
        <v>3.4882344588844545E-3</v>
      </c>
      <c r="M111" s="9">
        <v>42577</v>
      </c>
      <c r="N111" s="7">
        <v>4.1500000000000004</v>
      </c>
      <c r="O111" s="7">
        <v>2.9776674937965285E-2</v>
      </c>
      <c r="P111" s="7">
        <f t="shared" si="18"/>
        <v>1.0297766749379653</v>
      </c>
      <c r="Q111" s="7">
        <f t="shared" si="19"/>
        <v>2.9536953478427073E-2</v>
      </c>
      <c r="R111" s="7">
        <f t="shared" si="20"/>
        <v>2.8306628728891087E-4</v>
      </c>
      <c r="S111" s="10">
        <f t="shared" si="21"/>
        <v>2.5541518436759963E-4</v>
      </c>
    </row>
    <row r="112" spans="1:19" ht="15.75" x14ac:dyDescent="0.25">
      <c r="A112" s="4">
        <v>42417</v>
      </c>
      <c r="B112">
        <v>2.73</v>
      </c>
      <c r="C112">
        <f t="shared" si="15"/>
        <v>9.1999999999999998E-2</v>
      </c>
      <c r="D112">
        <v>1.819</v>
      </c>
      <c r="E112">
        <v>9.9054000000000002</v>
      </c>
      <c r="F112" s="15">
        <f t="shared" si="13"/>
        <v>2.5880008513556874E-4</v>
      </c>
      <c r="G112" s="15">
        <f t="shared" si="14"/>
        <v>1.0002588000851356</v>
      </c>
      <c r="H112">
        <f t="shared" si="16"/>
        <v>9.174119991486443E-2</v>
      </c>
      <c r="I112">
        <f t="shared" si="17"/>
        <v>8.4164477618191205E-3</v>
      </c>
      <c r="M112" s="9">
        <v>42578</v>
      </c>
      <c r="N112" s="7">
        <v>4</v>
      </c>
      <c r="O112" s="7">
        <v>-3.6144578313253094E-2</v>
      </c>
      <c r="P112" s="7">
        <f t="shared" si="18"/>
        <v>0.96385542168674687</v>
      </c>
      <c r="Q112" s="7">
        <f t="shared" si="19"/>
        <v>-3.6384415268127711E-2</v>
      </c>
      <c r="R112" s="7">
        <f t="shared" si="20"/>
        <v>2.4104952631181127E-3</v>
      </c>
      <c r="S112" s="10">
        <f t="shared" si="21"/>
        <v>2.4939691099873543E-3</v>
      </c>
    </row>
    <row r="113" spans="1:19" ht="15.75" x14ac:dyDescent="0.25">
      <c r="A113" s="4">
        <v>42418</v>
      </c>
      <c r="B113">
        <v>2.71</v>
      </c>
      <c r="C113">
        <f t="shared" si="15"/>
        <v>-7.3260073260073329E-3</v>
      </c>
      <c r="D113">
        <v>1.7396</v>
      </c>
      <c r="E113">
        <v>9.8940000000000001</v>
      </c>
      <c r="F113" s="15">
        <f t="shared" si="13"/>
        <v>2.5851581724967154E-4</v>
      </c>
      <c r="G113" s="15">
        <f t="shared" si="14"/>
        <v>1.0002585158172497</v>
      </c>
      <c r="H113">
        <f t="shared" si="16"/>
        <v>-7.5845231432570045E-3</v>
      </c>
      <c r="I113">
        <f t="shared" si="17"/>
        <v>5.7524991310601111E-5</v>
      </c>
      <c r="M113" s="9">
        <v>42579</v>
      </c>
      <c r="N113" s="7">
        <v>3.87</v>
      </c>
      <c r="O113" s="7">
        <v>-3.2499999999999973E-2</v>
      </c>
      <c r="P113" s="7">
        <f t="shared" si="18"/>
        <v>0.96750000000000003</v>
      </c>
      <c r="Q113" s="7">
        <f t="shared" si="19"/>
        <v>-3.273998508309206E-2</v>
      </c>
      <c r="R113" s="7">
        <f t="shared" si="20"/>
        <v>2.0659174523177935E-3</v>
      </c>
      <c r="S113" s="10">
        <f t="shared" si="21"/>
        <v>2.1432478114374967E-3</v>
      </c>
    </row>
    <row r="114" spans="1:19" ht="15.75" x14ac:dyDescent="0.25">
      <c r="A114" s="4">
        <v>42419</v>
      </c>
      <c r="B114">
        <v>1.92</v>
      </c>
      <c r="C114">
        <f t="shared" si="15"/>
        <v>-0.29151291512915128</v>
      </c>
      <c r="D114">
        <v>1.7448999999999999</v>
      </c>
      <c r="E114">
        <v>9.8934999999999995</v>
      </c>
      <c r="F114" s="15">
        <f t="shared" si="13"/>
        <v>2.5850334868682268E-4</v>
      </c>
      <c r="G114" s="15">
        <f t="shared" si="14"/>
        <v>1.0002585033486868</v>
      </c>
      <c r="H114">
        <f t="shared" si="16"/>
        <v>-0.29177141847783811</v>
      </c>
      <c r="I114">
        <f t="shared" si="17"/>
        <v>8.513056064056973E-2</v>
      </c>
      <c r="M114" s="9">
        <v>42580</v>
      </c>
      <c r="N114" s="7">
        <v>4.17</v>
      </c>
      <c r="O114" s="7">
        <v>7.7519379844961198E-2</v>
      </c>
      <c r="P114" s="7">
        <f t="shared" si="18"/>
        <v>1.0775193798449612</v>
      </c>
      <c r="Q114" s="7">
        <f t="shared" si="19"/>
        <v>7.7280273605420377E-2</v>
      </c>
      <c r="R114" s="7">
        <f t="shared" si="20"/>
        <v>4.1690129405100081E-3</v>
      </c>
      <c r="S114" s="10">
        <f t="shared" si="21"/>
        <v>4.0608799824205476E-3</v>
      </c>
    </row>
    <row r="115" spans="1:19" ht="15.75" x14ac:dyDescent="0.25">
      <c r="A115" s="4">
        <v>42422</v>
      </c>
      <c r="B115">
        <v>2.04</v>
      </c>
      <c r="C115">
        <f t="shared" si="15"/>
        <v>6.2500000000000056E-2</v>
      </c>
      <c r="D115">
        <v>1.7518</v>
      </c>
      <c r="E115">
        <v>9.9993999999999996</v>
      </c>
      <c r="F115" s="15">
        <f t="shared" si="13"/>
        <v>2.6114292816425966E-4</v>
      </c>
      <c r="G115" s="15">
        <f t="shared" si="14"/>
        <v>1.0002611429281643</v>
      </c>
      <c r="H115">
        <f t="shared" si="16"/>
        <v>6.2238857071835796E-2</v>
      </c>
      <c r="I115">
        <f t="shared" si="17"/>
        <v>3.8736753296084048E-3</v>
      </c>
      <c r="M115" s="9">
        <v>42583</v>
      </c>
      <c r="N115" s="7">
        <v>3.67</v>
      </c>
      <c r="O115" s="7">
        <v>-0.11990407673860912</v>
      </c>
      <c r="P115" s="7">
        <f t="shared" si="18"/>
        <v>0.88009592326139086</v>
      </c>
      <c r="Q115" s="7">
        <f t="shared" si="19"/>
        <v>-0.1201425500367069</v>
      </c>
      <c r="R115" s="7">
        <f t="shared" si="20"/>
        <v>1.7650432320101953E-2</v>
      </c>
      <c r="S115" s="10">
        <f t="shared" si="21"/>
        <v>1.7875098904587022E-2</v>
      </c>
    </row>
    <row r="116" spans="1:19" ht="15.75" x14ac:dyDescent="0.25">
      <c r="A116" s="4">
        <v>42423</v>
      </c>
      <c r="B116">
        <v>1.79</v>
      </c>
      <c r="C116">
        <f t="shared" si="15"/>
        <v>-0.12254901960784313</v>
      </c>
      <c r="D116">
        <v>1.7225000000000001</v>
      </c>
      <c r="E116">
        <v>9.9373000000000005</v>
      </c>
      <c r="F116" s="15">
        <f t="shared" si="13"/>
        <v>2.5959538026310014E-4</v>
      </c>
      <c r="G116" s="15">
        <f t="shared" si="14"/>
        <v>1.0002595953802631</v>
      </c>
      <c r="H116">
        <f t="shared" si="16"/>
        <v>-0.12280861498810623</v>
      </c>
      <c r="I116">
        <f t="shared" si="17"/>
        <v>1.5081955915296911E-2</v>
      </c>
      <c r="M116" s="9">
        <v>42584</v>
      </c>
      <c r="N116" s="7">
        <v>3.55</v>
      </c>
      <c r="O116" s="7">
        <v>-3.2697547683923738E-2</v>
      </c>
      <c r="P116" s="7">
        <f t="shared" si="18"/>
        <v>0.96730245231607626</v>
      </c>
      <c r="Q116" s="7">
        <f t="shared" si="19"/>
        <v>-3.2936709173338567E-2</v>
      </c>
      <c r="R116" s="7">
        <f t="shared" si="20"/>
        <v>2.0838393028563026E-3</v>
      </c>
      <c r="S116" s="10">
        <f t="shared" si="21"/>
        <v>2.1615012836499318E-3</v>
      </c>
    </row>
    <row r="117" spans="1:19" ht="15.75" x14ac:dyDescent="0.25">
      <c r="A117" s="4">
        <v>42424</v>
      </c>
      <c r="B117">
        <v>1.73</v>
      </c>
      <c r="C117">
        <f t="shared" si="15"/>
        <v>-3.3519553072625725E-2</v>
      </c>
      <c r="D117">
        <v>1.7484</v>
      </c>
      <c r="E117">
        <v>9.8519000000000005</v>
      </c>
      <c r="F117" s="15">
        <f t="shared" si="13"/>
        <v>2.5746576603635773E-4</v>
      </c>
      <c r="G117" s="15">
        <f t="shared" si="14"/>
        <v>1.0002574657660364</v>
      </c>
      <c r="H117">
        <f t="shared" si="16"/>
        <v>-3.3777018838662083E-2</v>
      </c>
      <c r="I117">
        <f t="shared" si="17"/>
        <v>1.1408870016273332E-3</v>
      </c>
      <c r="M117" s="9">
        <v>42585</v>
      </c>
      <c r="N117" s="7">
        <v>3.75</v>
      </c>
      <c r="O117" s="7">
        <v>5.6338028169014134E-2</v>
      </c>
      <c r="P117" s="7">
        <f t="shared" si="18"/>
        <v>1.0563380281690142</v>
      </c>
      <c r="Q117" s="7">
        <f t="shared" si="19"/>
        <v>5.6098580402588985E-2</v>
      </c>
      <c r="R117" s="7">
        <f t="shared" si="20"/>
        <v>1.8823624229147007E-3</v>
      </c>
      <c r="S117" s="10">
        <f t="shared" si="21"/>
        <v>1.8099358622863293E-3</v>
      </c>
    </row>
    <row r="118" spans="1:19" ht="15.75" x14ac:dyDescent="0.25">
      <c r="A118" s="4">
        <v>42425</v>
      </c>
      <c r="B118">
        <v>1.65</v>
      </c>
      <c r="C118">
        <f t="shared" si="15"/>
        <v>-4.6242774566474028E-2</v>
      </c>
      <c r="D118">
        <v>1.7157</v>
      </c>
      <c r="E118">
        <v>9.8271999999999995</v>
      </c>
      <c r="F118" s="15">
        <f t="shared" si="13"/>
        <v>2.5684951592119809E-4</v>
      </c>
      <c r="G118" s="15">
        <f t="shared" si="14"/>
        <v>1.0002568495159212</v>
      </c>
      <c r="H118">
        <f t="shared" si="16"/>
        <v>-4.6499624082395226E-2</v>
      </c>
      <c r="I118">
        <f t="shared" si="17"/>
        <v>2.1622150398040701E-3</v>
      </c>
      <c r="M118" s="9">
        <v>42586</v>
      </c>
      <c r="N118" s="7">
        <v>3.95</v>
      </c>
      <c r="O118" s="7">
        <v>5.3333333333333378E-2</v>
      </c>
      <c r="P118" s="7">
        <f t="shared" si="18"/>
        <v>1.0533333333333335</v>
      </c>
      <c r="Q118" s="7">
        <f t="shared" si="19"/>
        <v>5.3094041257723358E-2</v>
      </c>
      <c r="R118" s="7">
        <f t="shared" si="20"/>
        <v>1.6306786008748447E-3</v>
      </c>
      <c r="S118" s="10">
        <f t="shared" si="21"/>
        <v>1.5633168510652622E-3</v>
      </c>
    </row>
    <row r="119" spans="1:19" ht="15.75" x14ac:dyDescent="0.25">
      <c r="A119" s="4">
        <v>42426</v>
      </c>
      <c r="B119">
        <v>1.72</v>
      </c>
      <c r="C119">
        <f t="shared" si="15"/>
        <v>4.2424242424242462E-2</v>
      </c>
      <c r="D119">
        <v>1.7623</v>
      </c>
      <c r="E119">
        <v>9.8553999999999995</v>
      </c>
      <c r="F119" s="15">
        <f t="shared" si="13"/>
        <v>2.575530777495505E-4</v>
      </c>
      <c r="G119" s="15">
        <f t="shared" si="14"/>
        <v>1.0002575530777496</v>
      </c>
      <c r="H119">
        <f t="shared" si="16"/>
        <v>4.2166689346492911E-2</v>
      </c>
      <c r="I119">
        <f t="shared" si="17"/>
        <v>1.7780296904436387E-3</v>
      </c>
      <c r="M119" s="9">
        <v>42587</v>
      </c>
      <c r="N119" s="7">
        <v>4</v>
      </c>
      <c r="O119" s="7">
        <v>1.2658227848101221E-2</v>
      </c>
      <c r="P119" s="7">
        <f t="shared" si="18"/>
        <v>1.0126582278481011</v>
      </c>
      <c r="Q119" s="7">
        <f t="shared" si="19"/>
        <v>1.2419865078540203E-2</v>
      </c>
      <c r="R119" s="7">
        <f t="shared" si="20"/>
        <v>8.5564726170341831E-8</v>
      </c>
      <c r="S119" s="10">
        <f t="shared" si="21"/>
        <v>1.2890748865586644E-6</v>
      </c>
    </row>
    <row r="120" spans="1:19" ht="15.75" x14ac:dyDescent="0.25">
      <c r="A120" s="4">
        <v>42429</v>
      </c>
      <c r="B120">
        <v>1.72</v>
      </c>
      <c r="C120">
        <f t="shared" si="15"/>
        <v>0</v>
      </c>
      <c r="D120">
        <v>1.7347000000000001</v>
      </c>
      <c r="E120">
        <v>9.8697999999999997</v>
      </c>
      <c r="F120" s="15">
        <f t="shared" si="13"/>
        <v>2.5791227389926341E-4</v>
      </c>
      <c r="G120" s="15">
        <f t="shared" si="14"/>
        <v>1.0002579122738993</v>
      </c>
      <c r="H120">
        <f t="shared" si="16"/>
        <v>-2.5791227389926341E-4</v>
      </c>
      <c r="I120">
        <f t="shared" si="17"/>
        <v>6.6518741027888667E-8</v>
      </c>
      <c r="M120" s="9">
        <v>42590</v>
      </c>
      <c r="N120" s="7">
        <v>4.41</v>
      </c>
      <c r="O120" s="7">
        <v>0.10250000000000004</v>
      </c>
      <c r="P120" s="7">
        <f t="shared" si="18"/>
        <v>1.1025</v>
      </c>
      <c r="Q120" s="7">
        <f t="shared" si="19"/>
        <v>0.10226151414212259</v>
      </c>
      <c r="R120" s="7">
        <f t="shared" si="20"/>
        <v>8.0190475030886849E-3</v>
      </c>
      <c r="S120" s="10">
        <f t="shared" si="21"/>
        <v>7.8688031757553657E-3</v>
      </c>
    </row>
    <row r="121" spans="1:19" ht="15.75" x14ac:dyDescent="0.25">
      <c r="A121" s="4">
        <v>42430</v>
      </c>
      <c r="B121">
        <v>1.96</v>
      </c>
      <c r="C121">
        <f t="shared" si="15"/>
        <v>0.13953488372093023</v>
      </c>
      <c r="D121">
        <v>1.8249</v>
      </c>
      <c r="E121">
        <v>9.7735000000000003</v>
      </c>
      <c r="F121" s="15">
        <f t="shared" si="13"/>
        <v>2.555092562539496E-4</v>
      </c>
      <c r="G121" s="15">
        <f t="shared" si="14"/>
        <v>1.0002555092562539</v>
      </c>
      <c r="H121">
        <f t="shared" si="16"/>
        <v>0.13927937446467628</v>
      </c>
      <c r="I121">
        <f t="shared" si="17"/>
        <v>1.9398744151271519E-2</v>
      </c>
      <c r="M121" s="9">
        <v>42591</v>
      </c>
      <c r="N121" s="7">
        <v>4.22</v>
      </c>
      <c r="O121" s="7">
        <v>-4.3083900226757454E-2</v>
      </c>
      <c r="P121" s="7">
        <f t="shared" si="18"/>
        <v>0.95691609977324255</v>
      </c>
      <c r="Q121" s="7">
        <f t="shared" si="19"/>
        <v>-4.3322350917107122E-2</v>
      </c>
      <c r="R121" s="7">
        <f t="shared" si="20"/>
        <v>3.1398910204670288E-3</v>
      </c>
      <c r="S121" s="10">
        <f t="shared" si="21"/>
        <v>3.2350602821206182E-3</v>
      </c>
    </row>
    <row r="122" spans="1:19" ht="15.75" x14ac:dyDescent="0.25">
      <c r="A122" s="4">
        <v>42431</v>
      </c>
      <c r="B122">
        <v>2.31</v>
      </c>
      <c r="C122">
        <f t="shared" si="15"/>
        <v>0.17857142857142863</v>
      </c>
      <c r="D122">
        <v>1.8406</v>
      </c>
      <c r="E122">
        <v>9.7406000000000006</v>
      </c>
      <c r="F122" s="15">
        <f t="shared" si="13"/>
        <v>2.546878057796409E-4</v>
      </c>
      <c r="G122" s="15">
        <f t="shared" si="14"/>
        <v>1.0002546878057796</v>
      </c>
      <c r="H122">
        <f t="shared" si="16"/>
        <v>0.17831674076564899</v>
      </c>
      <c r="I122">
        <f t="shared" si="17"/>
        <v>3.1796860037283665E-2</v>
      </c>
      <c r="M122" s="9">
        <v>42592</v>
      </c>
      <c r="N122" s="7">
        <v>3.98</v>
      </c>
      <c r="O122" s="7">
        <v>-5.6872037914691892E-2</v>
      </c>
      <c r="P122" s="7">
        <f t="shared" si="18"/>
        <v>0.94312796208530814</v>
      </c>
      <c r="Q122" s="7">
        <f t="shared" si="19"/>
        <v>-5.7110531308409734E-2</v>
      </c>
      <c r="R122" s="7">
        <f t="shared" si="20"/>
        <v>4.8752388831658829E-3</v>
      </c>
      <c r="S122" s="10">
        <f t="shared" si="21"/>
        <v>4.9936511520995153E-3</v>
      </c>
    </row>
    <row r="123" spans="1:19" ht="15.75" x14ac:dyDescent="0.25">
      <c r="A123" s="4">
        <v>42432</v>
      </c>
      <c r="B123">
        <v>2.96</v>
      </c>
      <c r="C123">
        <f t="shared" si="15"/>
        <v>0.28138528138528135</v>
      </c>
      <c r="D123">
        <v>1.8336999999999999</v>
      </c>
      <c r="E123">
        <v>9.6869999999999994</v>
      </c>
      <c r="F123" s="15">
        <f t="shared" si="13"/>
        <v>2.533489895102381E-4</v>
      </c>
      <c r="G123" s="15">
        <f t="shared" si="14"/>
        <v>1.0002533489895102</v>
      </c>
      <c r="H123">
        <f t="shared" si="16"/>
        <v>0.28113193239577111</v>
      </c>
      <c r="I123">
        <f t="shared" si="17"/>
        <v>7.903516341258042E-2</v>
      </c>
      <c r="M123" s="9">
        <v>42593</v>
      </c>
      <c r="N123" s="7">
        <v>4.1399999999999997</v>
      </c>
      <c r="O123" s="7">
        <v>4.0201005025125552E-2</v>
      </c>
      <c r="P123" s="7">
        <f t="shared" si="18"/>
        <v>1.0402010050251256</v>
      </c>
      <c r="Q123" s="7">
        <f t="shared" si="19"/>
        <v>3.9962878399606411E-2</v>
      </c>
      <c r="R123" s="7">
        <f t="shared" si="20"/>
        <v>7.4258968660618531E-4</v>
      </c>
      <c r="S123" s="10">
        <f t="shared" si="21"/>
        <v>6.973633966792694E-4</v>
      </c>
    </row>
    <row r="124" spans="1:19" ht="15.75" x14ac:dyDescent="0.25">
      <c r="A124" s="4">
        <v>42433</v>
      </c>
      <c r="B124">
        <v>3.93</v>
      </c>
      <c r="C124">
        <f t="shared" si="15"/>
        <v>0.3277027027027028</v>
      </c>
      <c r="D124">
        <v>1.8740999999999999</v>
      </c>
      <c r="E124">
        <v>9.6580999999999992</v>
      </c>
      <c r="F124" s="15">
        <f t="shared" si="13"/>
        <v>2.5262685700067067E-4</v>
      </c>
      <c r="G124" s="15">
        <f t="shared" si="14"/>
        <v>1.0002526268570007</v>
      </c>
      <c r="H124">
        <f t="shared" si="16"/>
        <v>0.32745007584570213</v>
      </c>
      <c r="I124">
        <f t="shared" si="17"/>
        <v>0.10722355217135608</v>
      </c>
      <c r="M124" s="9">
        <v>42594</v>
      </c>
      <c r="N124" s="7">
        <v>4.13</v>
      </c>
      <c r="O124" s="7">
        <v>-2.4154589371980163E-3</v>
      </c>
      <c r="P124" s="7">
        <f t="shared" si="18"/>
        <v>0.99758454106280203</v>
      </c>
      <c r="Q124" s="7">
        <f t="shared" si="19"/>
        <v>-2.6543391429591436E-3</v>
      </c>
      <c r="R124" s="7">
        <f t="shared" si="20"/>
        <v>2.3613604392211626E-4</v>
      </c>
      <c r="S124" s="10">
        <f t="shared" si="21"/>
        <v>2.627504370647272E-4</v>
      </c>
    </row>
    <row r="125" spans="1:19" ht="15.75" x14ac:dyDescent="0.25">
      <c r="A125" s="4">
        <v>42436</v>
      </c>
      <c r="B125">
        <v>6.84</v>
      </c>
      <c r="C125">
        <f t="shared" si="15"/>
        <v>0.74045801526717547</v>
      </c>
      <c r="D125">
        <v>1.9056999999999999</v>
      </c>
      <c r="E125">
        <v>9.7253000000000007</v>
      </c>
      <c r="F125" s="15">
        <f t="shared" si="13"/>
        <v>2.5430571019002812E-4</v>
      </c>
      <c r="G125" s="15">
        <f t="shared" si="14"/>
        <v>1.00025430571019</v>
      </c>
      <c r="H125">
        <f t="shared" si="16"/>
        <v>0.74020370955698545</v>
      </c>
      <c r="I125">
        <f t="shared" si="17"/>
        <v>0.54790153164192201</v>
      </c>
      <c r="M125" s="9">
        <v>42597</v>
      </c>
      <c r="N125" s="7">
        <v>4.37</v>
      </c>
      <c r="O125" s="7">
        <v>5.8111380145278502E-2</v>
      </c>
      <c r="P125" s="7">
        <f t="shared" si="18"/>
        <v>1.0581113801452786</v>
      </c>
      <c r="Q125" s="7">
        <f t="shared" si="19"/>
        <v>5.7872595381584957E-2</v>
      </c>
      <c r="R125" s="7">
        <f t="shared" si="20"/>
        <v>2.0394450923872454E-3</v>
      </c>
      <c r="S125" s="10">
        <f t="shared" si="21"/>
        <v>1.9640280397648963E-3</v>
      </c>
    </row>
    <row r="126" spans="1:19" ht="15.75" x14ac:dyDescent="0.25">
      <c r="A126" s="4">
        <v>42437</v>
      </c>
      <c r="B126">
        <v>5.42</v>
      </c>
      <c r="C126">
        <f t="shared" si="15"/>
        <v>-0.20760233918128654</v>
      </c>
      <c r="D126">
        <v>1.8287</v>
      </c>
      <c r="E126">
        <v>9.7931000000000008</v>
      </c>
      <c r="F126" s="15">
        <f t="shared" si="13"/>
        <v>2.5599851430979648E-4</v>
      </c>
      <c r="G126" s="15">
        <f t="shared" si="14"/>
        <v>1.0002559985143098</v>
      </c>
      <c r="H126">
        <f t="shared" si="16"/>
        <v>-0.20785833769559633</v>
      </c>
      <c r="I126">
        <f t="shared" si="17"/>
        <v>4.3205088549576567E-2</v>
      </c>
      <c r="M126" s="9">
        <v>42598</v>
      </c>
      <c r="N126" s="7">
        <v>4.5199999999999996</v>
      </c>
      <c r="O126" s="7">
        <v>3.4324942791761889E-2</v>
      </c>
      <c r="P126" s="7">
        <f t="shared" si="18"/>
        <v>1.0343249427917618</v>
      </c>
      <c r="Q126" s="7">
        <f t="shared" si="19"/>
        <v>3.4085911894748397E-2</v>
      </c>
      <c r="R126" s="7">
        <f t="shared" si="20"/>
        <v>4.5682788414985596E-4</v>
      </c>
      <c r="S126" s="10">
        <f t="shared" si="21"/>
        <v>4.21508512422469E-4</v>
      </c>
    </row>
    <row r="127" spans="1:19" ht="15.75" x14ac:dyDescent="0.25">
      <c r="A127" s="4">
        <v>42438</v>
      </c>
      <c r="B127">
        <v>5.3</v>
      </c>
      <c r="C127">
        <f t="shared" si="15"/>
        <v>-2.2140221402214041E-2</v>
      </c>
      <c r="D127">
        <v>1.8759999999999999</v>
      </c>
      <c r="E127">
        <v>9.8123000000000005</v>
      </c>
      <c r="F127" s="15">
        <f t="shared" si="13"/>
        <v>2.5647770306091999E-4</v>
      </c>
      <c r="G127" s="15">
        <f t="shared" si="14"/>
        <v>1.0002564777030609</v>
      </c>
      <c r="H127">
        <f t="shared" si="16"/>
        <v>-2.2396699105274961E-2</v>
      </c>
      <c r="I127">
        <f t="shared" si="17"/>
        <v>5.0161213081222425E-4</v>
      </c>
      <c r="M127" s="9">
        <v>42599</v>
      </c>
      <c r="N127" s="7">
        <v>4.5</v>
      </c>
      <c r="O127" s="7">
        <v>-4.4247787610618532E-3</v>
      </c>
      <c r="P127" s="7">
        <f t="shared" si="18"/>
        <v>0.99557522123893816</v>
      </c>
      <c r="Q127" s="7">
        <f t="shared" si="19"/>
        <v>-4.662925484736135E-3</v>
      </c>
      <c r="R127" s="7">
        <f t="shared" si="20"/>
        <v>3.0190122565344708E-4</v>
      </c>
      <c r="S127" s="10">
        <f t="shared" si="21"/>
        <v>3.3190153235677455E-4</v>
      </c>
    </row>
    <row r="128" spans="1:19" ht="15.75" x14ac:dyDescent="0.25">
      <c r="A128" s="4">
        <v>42439</v>
      </c>
      <c r="B128">
        <v>5.29</v>
      </c>
      <c r="C128">
        <f t="shared" si="15"/>
        <v>-1.8867924528301486E-3</v>
      </c>
      <c r="D128">
        <v>1.9323000000000001</v>
      </c>
      <c r="E128">
        <v>9.8018999999999998</v>
      </c>
      <c r="F128" s="15">
        <f t="shared" si="13"/>
        <v>2.5621815286003269E-4</v>
      </c>
      <c r="G128" s="15">
        <f t="shared" si="14"/>
        <v>1.00025621815286</v>
      </c>
      <c r="H128">
        <f t="shared" si="16"/>
        <v>-2.1430106056901811E-3</v>
      </c>
      <c r="I128">
        <f t="shared" si="17"/>
        <v>4.5924944561005969E-6</v>
      </c>
      <c r="M128" s="9">
        <v>42600</v>
      </c>
      <c r="N128" s="7">
        <v>4.58</v>
      </c>
      <c r="O128" s="7">
        <v>1.7777777777777795E-2</v>
      </c>
      <c r="P128" s="7">
        <f t="shared" si="18"/>
        <v>1.0177777777777779</v>
      </c>
      <c r="Q128" s="7">
        <f t="shared" si="19"/>
        <v>1.7539912441655883E-2</v>
      </c>
      <c r="R128" s="7">
        <f t="shared" si="20"/>
        <v>2.3305073652393701E-5</v>
      </c>
      <c r="S128" s="10">
        <f t="shared" si="21"/>
        <v>1.5877619119998453E-5</v>
      </c>
    </row>
    <row r="129" spans="1:19" ht="15.75" x14ac:dyDescent="0.25">
      <c r="A129" s="4">
        <v>42440</v>
      </c>
      <c r="B129">
        <v>5.14</v>
      </c>
      <c r="C129">
        <f t="shared" si="15"/>
        <v>-2.8355387523629556E-2</v>
      </c>
      <c r="D129">
        <v>1.9839</v>
      </c>
      <c r="E129">
        <v>9.7341999999999995</v>
      </c>
      <c r="F129" s="15">
        <f t="shared" si="13"/>
        <v>2.5452798140856991E-4</v>
      </c>
      <c r="G129" s="15">
        <f t="shared" si="14"/>
        <v>1.0002545279814086</v>
      </c>
      <c r="H129">
        <f t="shared" si="16"/>
        <v>-2.8609915505038126E-2</v>
      </c>
      <c r="I129">
        <f t="shared" si="17"/>
        <v>8.1852726520542098E-4</v>
      </c>
      <c r="M129" s="9">
        <v>42597</v>
      </c>
      <c r="N129" s="7">
        <v>4.47</v>
      </c>
      <c r="O129" s="7">
        <v>-2.4017467248908367E-2</v>
      </c>
      <c r="P129" s="7">
        <f t="shared" si="18"/>
        <v>0.97598253275109159</v>
      </c>
      <c r="Q129" s="7">
        <f t="shared" si="19"/>
        <v>-2.425562150935319E-2</v>
      </c>
      <c r="R129" s="7">
        <f t="shared" si="20"/>
        <v>1.3666331036079728E-3</v>
      </c>
      <c r="S129" s="10">
        <f t="shared" si="21"/>
        <v>1.4296612039296015E-3</v>
      </c>
    </row>
    <row r="130" spans="1:19" ht="15.75" x14ac:dyDescent="0.25">
      <c r="A130" s="4">
        <v>42443</v>
      </c>
      <c r="B130">
        <v>4.8899999999999997</v>
      </c>
      <c r="C130">
        <f t="shared" si="15"/>
        <v>-4.8638132295719845E-2</v>
      </c>
      <c r="D130">
        <v>1.9592000000000001</v>
      </c>
      <c r="E130">
        <v>9.7222000000000008</v>
      </c>
      <c r="F130" s="15">
        <f t="shared" si="13"/>
        <v>2.5422828565591082E-4</v>
      </c>
      <c r="G130" s="15">
        <f t="shared" si="14"/>
        <v>1.0002542282856559</v>
      </c>
      <c r="H130">
        <f t="shared" si="16"/>
        <v>-4.8892360581375756E-2</v>
      </c>
      <c r="I130">
        <f t="shared" si="17"/>
        <v>2.3904629232192657E-3</v>
      </c>
      <c r="M130" s="9">
        <v>42598</v>
      </c>
      <c r="N130" s="7">
        <v>4.3</v>
      </c>
      <c r="O130" s="7">
        <v>-3.8031319910514526E-2</v>
      </c>
      <c r="P130" s="7">
        <f t="shared" si="18"/>
        <v>0.96196868008948544</v>
      </c>
      <c r="Q130" s="7">
        <f t="shared" si="19"/>
        <v>-3.8270144860745946E-2</v>
      </c>
      <c r="R130" s="7">
        <f t="shared" si="20"/>
        <v>2.5992177970625648E-3</v>
      </c>
      <c r="S130" s="10">
        <f t="shared" si="21"/>
        <v>2.6858704554504798E-3</v>
      </c>
    </row>
    <row r="131" spans="1:19" ht="15.75" x14ac:dyDescent="0.25">
      <c r="A131" s="4">
        <v>42444</v>
      </c>
      <c r="B131">
        <v>5.26</v>
      </c>
      <c r="C131">
        <f t="shared" si="15"/>
        <v>7.5664621676891641E-2</v>
      </c>
      <c r="D131">
        <v>1.9699</v>
      </c>
      <c r="E131">
        <v>9.7213999999999992</v>
      </c>
      <c r="F131" s="15">
        <f t="shared" ref="F131:F194" si="22">(((E131/100)+1)^(1/365)-1)</f>
        <v>2.5420830477695944E-4</v>
      </c>
      <c r="G131" s="15">
        <f t="shared" si="14"/>
        <v>1.000254208304777</v>
      </c>
      <c r="H131">
        <f t="shared" si="16"/>
        <v>7.5410413372114682E-2</v>
      </c>
      <c r="I131">
        <f t="shared" si="17"/>
        <v>5.6867304449532132E-3</v>
      </c>
      <c r="M131" s="9">
        <v>42599</v>
      </c>
      <c r="N131" s="7">
        <v>4.4800000000000004</v>
      </c>
      <c r="O131" s="7">
        <v>4.1860465116279215E-2</v>
      </c>
      <c r="P131" s="7">
        <f t="shared" si="18"/>
        <v>1.0418604651162793</v>
      </c>
      <c r="Q131" s="7">
        <f t="shared" si="19"/>
        <v>4.1621748168700616E-2</v>
      </c>
      <c r="R131" s="7">
        <f t="shared" si="20"/>
        <v>8.357515929280963E-4</v>
      </c>
      <c r="S131" s="10">
        <f t="shared" si="21"/>
        <v>7.8772891355562147E-4</v>
      </c>
    </row>
    <row r="132" spans="1:19" ht="16.5" thickBot="1" x14ac:dyDescent="0.3">
      <c r="A132" s="4">
        <v>42445</v>
      </c>
      <c r="B132">
        <v>6.13</v>
      </c>
      <c r="C132">
        <f t="shared" si="15"/>
        <v>0.16539923954372626</v>
      </c>
      <c r="D132">
        <v>1.9081000000000001</v>
      </c>
      <c r="E132">
        <v>9.6991999999999994</v>
      </c>
      <c r="F132" s="15">
        <f t="shared" si="22"/>
        <v>2.5365377742092576E-4</v>
      </c>
      <c r="G132" s="15">
        <f t="shared" ref="G132:G195" si="23">1+F132</f>
        <v>1.0002536537774209</v>
      </c>
      <c r="H132">
        <f t="shared" si="16"/>
        <v>0.16514558576630534</v>
      </c>
      <c r="I132">
        <f t="shared" si="17"/>
        <v>2.7273064498096113E-2</v>
      </c>
      <c r="M132" s="12">
        <v>42600</v>
      </c>
      <c r="N132" s="13">
        <v>6.2</v>
      </c>
      <c r="O132" s="13">
        <v>0.38392857142857134</v>
      </c>
      <c r="P132" s="13">
        <f t="shared" si="18"/>
        <v>1.3839285714285714</v>
      </c>
      <c r="Q132" s="13">
        <f t="shared" si="19"/>
        <v>0.38392857142857134</v>
      </c>
      <c r="R132" s="13">
        <f t="shared" si="20"/>
        <v>0.1378014610999386</v>
      </c>
      <c r="S132" s="14">
        <f t="shared" si="21"/>
        <v>0.13717640506596507</v>
      </c>
    </row>
    <row r="133" spans="1:19" ht="15.75" x14ac:dyDescent="0.25">
      <c r="A133" s="4">
        <v>42446</v>
      </c>
      <c r="B133">
        <v>6.31</v>
      </c>
      <c r="C133">
        <f t="shared" ref="C133:C196" si="24">(B133-B132)/B132</f>
        <v>2.9363784665579075E-2</v>
      </c>
      <c r="D133">
        <v>1.8957999999999999</v>
      </c>
      <c r="E133">
        <v>9.6675000000000004</v>
      </c>
      <c r="F133" s="15">
        <f t="shared" si="22"/>
        <v>2.5286175829553059E-4</v>
      </c>
      <c r="G133" s="15">
        <f t="shared" si="23"/>
        <v>1.0002528617582955</v>
      </c>
      <c r="H133">
        <f t="shared" ref="H133:H196" si="25">C133-F133</f>
        <v>2.9110922907283544E-2</v>
      </c>
      <c r="I133">
        <f t="shared" ref="I133:I196" si="26">H133^2</f>
        <v>8.4744583251380578E-4</v>
      </c>
    </row>
    <row r="134" spans="1:19" ht="15.75" x14ac:dyDescent="0.25">
      <c r="A134" s="4">
        <v>42447</v>
      </c>
      <c r="B134">
        <v>5.9399999999999995</v>
      </c>
      <c r="C134">
        <f t="shared" si="24"/>
        <v>-5.8637083993660875E-2</v>
      </c>
      <c r="D134">
        <v>1.8732</v>
      </c>
      <c r="E134">
        <v>9.6438000000000006</v>
      </c>
      <c r="F134" s="15">
        <f t="shared" si="22"/>
        <v>2.5226946864531641E-4</v>
      </c>
      <c r="G134" s="15">
        <f t="shared" si="23"/>
        <v>1.0002522694686453</v>
      </c>
      <c r="H134">
        <f t="shared" si="25"/>
        <v>-5.8889353462306192E-2</v>
      </c>
      <c r="I134">
        <f t="shared" si="26"/>
        <v>3.4679559512084341E-3</v>
      </c>
    </row>
    <row r="135" spans="1:19" ht="15.75" x14ac:dyDescent="0.25">
      <c r="A135" s="4">
        <v>42450</v>
      </c>
      <c r="B135">
        <v>5.43</v>
      </c>
      <c r="C135">
        <f t="shared" si="24"/>
        <v>-8.5858585858585829E-2</v>
      </c>
      <c r="D135">
        <v>1.9155</v>
      </c>
      <c r="E135">
        <v>9.6305999999999994</v>
      </c>
      <c r="F135" s="15">
        <f t="shared" si="22"/>
        <v>2.5193953044189143E-4</v>
      </c>
      <c r="G135" s="15">
        <f t="shared" si="23"/>
        <v>1.0002519395304419</v>
      </c>
      <c r="H135">
        <f t="shared" si="25"/>
        <v>-8.611052538902772E-2</v>
      </c>
      <c r="I135">
        <f t="shared" si="26"/>
        <v>7.4150225827743872E-3</v>
      </c>
    </row>
    <row r="136" spans="1:19" ht="15.75" x14ac:dyDescent="0.25">
      <c r="A136" s="4">
        <v>42451</v>
      </c>
      <c r="B136">
        <v>5.68</v>
      </c>
      <c r="C136">
        <f t="shared" si="24"/>
        <v>4.6040515653775323E-2</v>
      </c>
      <c r="D136">
        <v>1.9403000000000001</v>
      </c>
      <c r="E136">
        <v>9.6295999999999999</v>
      </c>
      <c r="F136" s="15">
        <f t="shared" si="22"/>
        <v>2.519145335091455E-4</v>
      </c>
      <c r="G136" s="15">
        <f t="shared" si="23"/>
        <v>1.0002519145335091</v>
      </c>
      <c r="H136">
        <f t="shared" si="25"/>
        <v>4.5788601120266177E-2</v>
      </c>
      <c r="I136">
        <f t="shared" si="26"/>
        <v>2.0965959925508411E-3</v>
      </c>
    </row>
    <row r="137" spans="1:19" ht="15.75" x14ac:dyDescent="0.25">
      <c r="A137" s="4">
        <v>42452</v>
      </c>
      <c r="B137">
        <v>5.23</v>
      </c>
      <c r="C137">
        <f t="shared" si="24"/>
        <v>-7.9225352112675937E-2</v>
      </c>
      <c r="D137">
        <v>1.8786</v>
      </c>
      <c r="E137">
        <v>9.6488999999999994</v>
      </c>
      <c r="F137" s="15">
        <f t="shared" si="22"/>
        <v>2.523969341605703E-4</v>
      </c>
      <c r="G137" s="15">
        <f t="shared" si="23"/>
        <v>1.0002523969341606</v>
      </c>
      <c r="H137">
        <f t="shared" si="25"/>
        <v>-7.9477749046836507E-2</v>
      </c>
      <c r="I137">
        <f t="shared" si="26"/>
        <v>6.3167125935519215E-3</v>
      </c>
    </row>
    <row r="138" spans="1:19" ht="15.75" x14ac:dyDescent="0.25">
      <c r="A138" s="4">
        <v>42453</v>
      </c>
      <c r="B138">
        <v>5.43</v>
      </c>
      <c r="C138">
        <f t="shared" si="24"/>
        <v>3.824091778202663E-2</v>
      </c>
      <c r="D138">
        <v>1.9</v>
      </c>
      <c r="E138">
        <v>9.6529000000000007</v>
      </c>
      <c r="F138" s="15">
        <f t="shared" si="22"/>
        <v>2.5249690297668437E-4</v>
      </c>
      <c r="G138" s="15">
        <f t="shared" si="23"/>
        <v>1.0002524969029767</v>
      </c>
      <c r="H138">
        <f t="shared" si="25"/>
        <v>3.7988420879049946E-2</v>
      </c>
      <c r="I138">
        <f t="shared" si="26"/>
        <v>1.4431201208838379E-3</v>
      </c>
    </row>
    <row r="139" spans="1:19" ht="15.75" x14ac:dyDescent="0.25">
      <c r="A139" s="4">
        <v>42457</v>
      </c>
      <c r="B139">
        <v>5.1100000000000003</v>
      </c>
      <c r="C139">
        <f t="shared" si="24"/>
        <v>-5.8931860036832304E-2</v>
      </c>
      <c r="D139">
        <v>1.8860000000000001</v>
      </c>
      <c r="E139">
        <v>9.6549999999999994</v>
      </c>
      <c r="F139" s="15">
        <f t="shared" si="22"/>
        <v>2.5254938514929215E-4</v>
      </c>
      <c r="G139" s="15">
        <f t="shared" si="23"/>
        <v>1.0002525493851493</v>
      </c>
      <c r="H139">
        <f t="shared" si="25"/>
        <v>-5.9184409421981596E-2</v>
      </c>
      <c r="I139">
        <f t="shared" si="26"/>
        <v>3.5027943186287441E-3</v>
      </c>
    </row>
    <row r="140" spans="1:19" ht="15.75" x14ac:dyDescent="0.25">
      <c r="A140" s="4">
        <v>42458</v>
      </c>
      <c r="B140">
        <v>5.14</v>
      </c>
      <c r="C140">
        <f t="shared" si="24"/>
        <v>5.8708414872797182E-3</v>
      </c>
      <c r="D140">
        <v>1.8035000000000001</v>
      </c>
      <c r="E140">
        <v>9.6253999999999991</v>
      </c>
      <c r="F140" s="15">
        <f t="shared" si="22"/>
        <v>2.5180954390835453E-4</v>
      </c>
      <c r="G140" s="15">
        <f t="shared" si="23"/>
        <v>1.0002518095439084</v>
      </c>
      <c r="H140">
        <f t="shared" si="25"/>
        <v>5.6190319433713637E-3</v>
      </c>
      <c r="I140">
        <f t="shared" si="26"/>
        <v>3.1573519980627767E-5</v>
      </c>
    </row>
    <row r="141" spans="1:19" ht="15.75" x14ac:dyDescent="0.25">
      <c r="A141" s="4">
        <v>42459</v>
      </c>
      <c r="B141">
        <v>4.7</v>
      </c>
      <c r="C141">
        <f t="shared" si="24"/>
        <v>-8.560311284046683E-2</v>
      </c>
      <c r="D141">
        <v>1.8228</v>
      </c>
      <c r="E141">
        <v>9.6190999999999995</v>
      </c>
      <c r="F141" s="15">
        <f t="shared" si="22"/>
        <v>2.5165205198574014E-4</v>
      </c>
      <c r="G141" s="15">
        <f t="shared" si="23"/>
        <v>1.0002516520519857</v>
      </c>
      <c r="H141">
        <f t="shared" si="25"/>
        <v>-8.585476489245257E-2</v>
      </c>
      <c r="I141">
        <f t="shared" si="26"/>
        <v>7.3710406547383067E-3</v>
      </c>
    </row>
    <row r="142" spans="1:19" ht="15.75" x14ac:dyDescent="0.25">
      <c r="A142" s="4">
        <v>42460</v>
      </c>
      <c r="B142">
        <v>4.5199999999999996</v>
      </c>
      <c r="C142">
        <f t="shared" si="24"/>
        <v>-3.8297872340425657E-2</v>
      </c>
      <c r="D142">
        <v>1.7686999999999999</v>
      </c>
      <c r="E142">
        <v>9.6257000000000001</v>
      </c>
      <c r="F142" s="15">
        <f t="shared" si="22"/>
        <v>2.5181704329857446E-4</v>
      </c>
      <c r="G142" s="15">
        <f t="shared" si="23"/>
        <v>1.0002518170432986</v>
      </c>
      <c r="H142">
        <f t="shared" si="25"/>
        <v>-3.8549689383724231E-2</v>
      </c>
      <c r="I142">
        <f t="shared" si="26"/>
        <v>1.4860785515816207E-3</v>
      </c>
    </row>
    <row r="143" spans="1:19" ht="15.75" x14ac:dyDescent="0.25">
      <c r="A143" s="4">
        <v>42461</v>
      </c>
      <c r="B143">
        <v>4.03</v>
      </c>
      <c r="C143">
        <f t="shared" si="24"/>
        <v>-0.10840707964601756</v>
      </c>
      <c r="D143">
        <v>1.7705</v>
      </c>
      <c r="E143">
        <v>9.6029</v>
      </c>
      <c r="F143" s="15">
        <f t="shared" si="22"/>
        <v>2.5124703130385839E-4</v>
      </c>
      <c r="G143" s="15">
        <f t="shared" si="23"/>
        <v>1.0002512470313039</v>
      </c>
      <c r="H143">
        <f t="shared" si="25"/>
        <v>-0.10865832667732142</v>
      </c>
      <c r="I143">
        <f t="shared" si="26"/>
        <v>1.18066319563155E-2</v>
      </c>
    </row>
    <row r="144" spans="1:19" ht="15.75" x14ac:dyDescent="0.25">
      <c r="A144" s="4">
        <v>42464</v>
      </c>
      <c r="B144">
        <v>3.9699999999999998</v>
      </c>
      <c r="C144">
        <f t="shared" si="24"/>
        <v>-1.4888337468982753E-2</v>
      </c>
      <c r="D144">
        <v>1.7618</v>
      </c>
      <c r="E144">
        <v>9.5993999999999993</v>
      </c>
      <c r="F144" s="15">
        <f t="shared" si="22"/>
        <v>2.5115951899312705E-4</v>
      </c>
      <c r="G144" s="15">
        <f t="shared" si="23"/>
        <v>1.0002511595189931</v>
      </c>
      <c r="H144">
        <f t="shared" si="25"/>
        <v>-1.513949698797588E-2</v>
      </c>
      <c r="I144">
        <f t="shared" si="26"/>
        <v>2.2920436904893076E-4</v>
      </c>
    </row>
    <row r="145" spans="1:9" ht="15.75" x14ac:dyDescent="0.25">
      <c r="A145" s="4">
        <v>42465</v>
      </c>
      <c r="B145">
        <v>3.98</v>
      </c>
      <c r="C145">
        <f t="shared" si="24"/>
        <v>2.5188916876574892E-3</v>
      </c>
      <c r="D145">
        <v>1.7201</v>
      </c>
      <c r="E145">
        <v>9.6488999999999994</v>
      </c>
      <c r="F145" s="15">
        <f t="shared" si="22"/>
        <v>2.523969341605703E-4</v>
      </c>
      <c r="G145" s="15">
        <f t="shared" si="23"/>
        <v>1.0002523969341606</v>
      </c>
      <c r="H145">
        <f t="shared" si="25"/>
        <v>2.2664947534969189E-3</v>
      </c>
      <c r="I145">
        <f t="shared" si="26"/>
        <v>5.1369984676290589E-6</v>
      </c>
    </row>
    <row r="146" spans="1:9" ht="15.75" x14ac:dyDescent="0.25">
      <c r="A146" s="4">
        <v>42466</v>
      </c>
      <c r="B146">
        <v>4.12</v>
      </c>
      <c r="C146">
        <f t="shared" si="24"/>
        <v>3.5175879396984959E-2</v>
      </c>
      <c r="D146">
        <v>1.7549000000000001</v>
      </c>
      <c r="E146">
        <v>9.5945</v>
      </c>
      <c r="F146" s="15">
        <f t="shared" si="22"/>
        <v>2.5103699707584859E-4</v>
      </c>
      <c r="G146" s="15">
        <f t="shared" si="23"/>
        <v>1.0002510369970758</v>
      </c>
      <c r="H146">
        <f t="shared" si="25"/>
        <v>3.492484239990911E-2</v>
      </c>
      <c r="I146">
        <f t="shared" si="26"/>
        <v>1.2197446166584891E-3</v>
      </c>
    </row>
    <row r="147" spans="1:9" ht="15.75" x14ac:dyDescent="0.25">
      <c r="A147" s="4">
        <v>42467</v>
      </c>
      <c r="B147">
        <v>3.74</v>
      </c>
      <c r="C147">
        <f t="shared" si="24"/>
        <v>-9.2233009708737837E-2</v>
      </c>
      <c r="D147">
        <v>1.6888999999999998</v>
      </c>
      <c r="E147">
        <v>9.6379999999999999</v>
      </c>
      <c r="F147" s="15">
        <f t="shared" si="22"/>
        <v>2.5212450067746417E-4</v>
      </c>
      <c r="G147" s="15">
        <f t="shared" si="23"/>
        <v>1.0002521245006775</v>
      </c>
      <c r="H147">
        <f t="shared" si="25"/>
        <v>-9.2485134209415301E-2</v>
      </c>
      <c r="I147">
        <f t="shared" si="26"/>
        <v>8.5535000497335596E-3</v>
      </c>
    </row>
    <row r="148" spans="1:9" ht="15.75" x14ac:dyDescent="0.25">
      <c r="A148" s="4">
        <v>42468</v>
      </c>
      <c r="B148">
        <v>3.93</v>
      </c>
      <c r="C148">
        <f t="shared" si="24"/>
        <v>5.0802139037433136E-2</v>
      </c>
      <c r="D148">
        <v>1.7166999999999999</v>
      </c>
      <c r="E148">
        <v>9.6385000000000005</v>
      </c>
      <c r="F148" s="15">
        <f t="shared" si="22"/>
        <v>2.5213699821735602E-4</v>
      </c>
      <c r="G148" s="15">
        <f t="shared" si="23"/>
        <v>1.0002521369982174</v>
      </c>
      <c r="H148">
        <f t="shared" si="25"/>
        <v>5.055000203921578E-2</v>
      </c>
      <c r="I148">
        <f t="shared" si="26"/>
        <v>2.5553027061647193E-3</v>
      </c>
    </row>
    <row r="149" spans="1:9" ht="15.75" x14ac:dyDescent="0.25">
      <c r="A149" s="4">
        <v>42471</v>
      </c>
      <c r="B149">
        <v>4.07</v>
      </c>
      <c r="C149">
        <f t="shared" si="24"/>
        <v>3.5623409669211223E-2</v>
      </c>
      <c r="D149">
        <v>1.7254</v>
      </c>
      <c r="E149">
        <v>9.5801999999999996</v>
      </c>
      <c r="F149" s="15">
        <f t="shared" si="22"/>
        <v>2.5067940187550874E-4</v>
      </c>
      <c r="G149" s="15">
        <f t="shared" si="23"/>
        <v>1.0002506794018755</v>
      </c>
      <c r="H149">
        <f t="shared" si="25"/>
        <v>3.5372730267335714E-2</v>
      </c>
      <c r="I149">
        <f t="shared" si="26"/>
        <v>1.2512300465656882E-3</v>
      </c>
    </row>
    <row r="150" spans="1:9" ht="15.75" x14ac:dyDescent="0.25">
      <c r="A150" s="4">
        <v>42472</v>
      </c>
      <c r="B150">
        <v>4.8499999999999996</v>
      </c>
      <c r="C150">
        <f t="shared" si="24"/>
        <v>0.19164619164619148</v>
      </c>
      <c r="D150">
        <v>1.7761</v>
      </c>
      <c r="E150">
        <v>9.5440000000000005</v>
      </c>
      <c r="F150" s="15">
        <f t="shared" si="22"/>
        <v>2.4977395281866599E-4</v>
      </c>
      <c r="G150" s="15">
        <f t="shared" si="23"/>
        <v>1.0002497739528187</v>
      </c>
      <c r="H150">
        <f t="shared" si="25"/>
        <v>0.19139641769337282</v>
      </c>
      <c r="I150">
        <f t="shared" si="26"/>
        <v>3.6632588705856034E-2</v>
      </c>
    </row>
    <row r="151" spans="1:9" ht="15.75" x14ac:dyDescent="0.25">
      <c r="A151" s="4">
        <v>42473</v>
      </c>
      <c r="B151">
        <v>4.46</v>
      </c>
      <c r="C151">
        <f t="shared" si="24"/>
        <v>-8.0412371134020555E-2</v>
      </c>
      <c r="D151">
        <v>1.7639</v>
      </c>
      <c r="E151">
        <v>9.5025999999999993</v>
      </c>
      <c r="F151" s="15">
        <f t="shared" si="22"/>
        <v>2.4873807341529997E-4</v>
      </c>
      <c r="G151" s="15">
        <f t="shared" si="23"/>
        <v>1.0002487380734153</v>
      </c>
      <c r="H151">
        <f t="shared" si="25"/>
        <v>-8.0661109207435855E-2</v>
      </c>
      <c r="I151">
        <f t="shared" si="26"/>
        <v>6.5062145385738936E-3</v>
      </c>
    </row>
    <row r="152" spans="1:9" ht="15.75" x14ac:dyDescent="0.25">
      <c r="A152" s="4">
        <v>42474</v>
      </c>
      <c r="B152">
        <v>4.4000000000000004</v>
      </c>
      <c r="C152">
        <f t="shared" si="24"/>
        <v>-1.345291479820619E-2</v>
      </c>
      <c r="D152">
        <v>1.7919</v>
      </c>
      <c r="E152">
        <v>9.4893000000000001</v>
      </c>
      <c r="F152" s="15">
        <f t="shared" si="22"/>
        <v>2.4840520801028276E-4</v>
      </c>
      <c r="G152" s="15">
        <f t="shared" si="23"/>
        <v>1.0002484052080103</v>
      </c>
      <c r="H152">
        <f t="shared" si="25"/>
        <v>-1.3701320006216473E-2</v>
      </c>
      <c r="I152">
        <f t="shared" si="26"/>
        <v>1.8772616991274778E-4</v>
      </c>
    </row>
    <row r="153" spans="1:9" ht="15.75" x14ac:dyDescent="0.25">
      <c r="A153" s="4">
        <v>42475</v>
      </c>
      <c r="B153">
        <v>4.32</v>
      </c>
      <c r="C153">
        <f t="shared" si="24"/>
        <v>-1.8181818181818195E-2</v>
      </c>
      <c r="D153">
        <v>1.7518</v>
      </c>
      <c r="E153">
        <v>9.4956999999999994</v>
      </c>
      <c r="F153" s="15">
        <f t="shared" si="22"/>
        <v>2.4856538887729762E-4</v>
      </c>
      <c r="G153" s="15">
        <f t="shared" si="23"/>
        <v>1.0002485653888773</v>
      </c>
      <c r="H153">
        <f t="shared" si="25"/>
        <v>-1.8430383570695492E-2</v>
      </c>
      <c r="I153">
        <f t="shared" si="26"/>
        <v>3.3967903856296235E-4</v>
      </c>
    </row>
    <row r="154" spans="1:9" ht="15.75" x14ac:dyDescent="0.25">
      <c r="A154" s="4">
        <v>42478</v>
      </c>
      <c r="B154">
        <v>4.29</v>
      </c>
      <c r="C154">
        <f t="shared" si="24"/>
        <v>-6.9444444444445013E-3</v>
      </c>
      <c r="D154">
        <v>1.7711000000000001</v>
      </c>
      <c r="E154">
        <v>9.4754000000000005</v>
      </c>
      <c r="F154" s="15">
        <f t="shared" si="22"/>
        <v>2.4805728302479402E-4</v>
      </c>
      <c r="G154" s="15">
        <f t="shared" si="23"/>
        <v>1.0002480572830248</v>
      </c>
      <c r="H154">
        <f t="shared" si="25"/>
        <v>-7.1925017274692953E-3</v>
      </c>
      <c r="I154">
        <f t="shared" si="26"/>
        <v>5.1732081099648798E-5</v>
      </c>
    </row>
    <row r="155" spans="1:9" ht="15.75" x14ac:dyDescent="0.25">
      <c r="A155" s="4">
        <v>42479</v>
      </c>
      <c r="B155">
        <v>4.8100000000000005</v>
      </c>
      <c r="C155">
        <f t="shared" si="24"/>
        <v>0.12121212121212131</v>
      </c>
      <c r="D155">
        <v>1.7850999999999999</v>
      </c>
      <c r="E155">
        <v>9.4419000000000004</v>
      </c>
      <c r="F155" s="15">
        <f t="shared" si="22"/>
        <v>2.4721857771425881E-4</v>
      </c>
      <c r="G155" s="15">
        <f t="shared" si="23"/>
        <v>1.0002472185777143</v>
      </c>
      <c r="H155">
        <f t="shared" si="25"/>
        <v>0.12096490263440705</v>
      </c>
      <c r="I155">
        <f t="shared" si="26"/>
        <v>1.4632507669351579E-2</v>
      </c>
    </row>
    <row r="156" spans="1:9" ht="15.75" x14ac:dyDescent="0.25">
      <c r="A156" s="4">
        <v>42480</v>
      </c>
      <c r="B156">
        <v>4.8100000000000005</v>
      </c>
      <c r="C156">
        <f t="shared" si="24"/>
        <v>0</v>
      </c>
      <c r="D156">
        <v>1.845</v>
      </c>
      <c r="E156">
        <v>9.4580000000000002</v>
      </c>
      <c r="F156" s="15">
        <f t="shared" si="22"/>
        <v>2.4762168893288639E-4</v>
      </c>
      <c r="G156" s="15">
        <f t="shared" si="23"/>
        <v>1.0002476216889329</v>
      </c>
      <c r="H156">
        <f t="shared" si="25"/>
        <v>-2.4762168893288639E-4</v>
      </c>
      <c r="I156">
        <f t="shared" si="26"/>
        <v>6.1316500829975151E-8</v>
      </c>
    </row>
    <row r="157" spans="1:9" ht="15.75" x14ac:dyDescent="0.25">
      <c r="A157" s="4">
        <v>42481</v>
      </c>
      <c r="B157">
        <v>4.43</v>
      </c>
      <c r="C157">
        <f t="shared" si="24"/>
        <v>-7.9002079002079159E-2</v>
      </c>
      <c r="D157">
        <v>1.861</v>
      </c>
      <c r="E157">
        <v>9.5104000000000006</v>
      </c>
      <c r="F157" s="15">
        <f t="shared" si="22"/>
        <v>2.489332689572521E-4</v>
      </c>
      <c r="G157" s="15">
        <f t="shared" si="23"/>
        <v>1.0002489332689573</v>
      </c>
      <c r="H157">
        <f t="shared" si="25"/>
        <v>-7.9251012271036411E-2</v>
      </c>
      <c r="I157">
        <f t="shared" si="26"/>
        <v>6.2807229459839638E-3</v>
      </c>
    </row>
    <row r="158" spans="1:9" ht="15.75" x14ac:dyDescent="0.25">
      <c r="A158" s="4">
        <v>42482</v>
      </c>
      <c r="B158">
        <v>4.6399999999999997</v>
      </c>
      <c r="C158">
        <f t="shared" si="24"/>
        <v>4.7404063205417603E-2</v>
      </c>
      <c r="D158">
        <v>1.8877999999999999</v>
      </c>
      <c r="E158">
        <v>9.4959000000000007</v>
      </c>
      <c r="F158" s="15">
        <f t="shared" si="22"/>
        <v>2.4857039437886641E-4</v>
      </c>
      <c r="G158" s="15">
        <f t="shared" si="23"/>
        <v>1.0002485703943789</v>
      </c>
      <c r="H158">
        <f t="shared" si="25"/>
        <v>4.7155492811038736E-2</v>
      </c>
      <c r="I158">
        <f t="shared" si="26"/>
        <v>2.2236405022519261E-3</v>
      </c>
    </row>
    <row r="159" spans="1:9" ht="15.75" x14ac:dyDescent="0.25">
      <c r="A159" s="4">
        <v>42485</v>
      </c>
      <c r="B159">
        <v>4.5199999999999996</v>
      </c>
      <c r="C159">
        <f t="shared" si="24"/>
        <v>-2.5862068965517265E-2</v>
      </c>
      <c r="D159">
        <v>1.9127999999999998</v>
      </c>
      <c r="E159">
        <v>9.4892000000000003</v>
      </c>
      <c r="F159" s="15">
        <f t="shared" si="22"/>
        <v>2.4840270511017337E-4</v>
      </c>
      <c r="G159" s="15">
        <f t="shared" si="23"/>
        <v>1.0002484027051102</v>
      </c>
      <c r="H159">
        <f t="shared" si="25"/>
        <v>-2.6110471670627439E-2</v>
      </c>
      <c r="I159">
        <f t="shared" si="26"/>
        <v>6.8175673086263804E-4</v>
      </c>
    </row>
    <row r="160" spans="1:9" ht="15.75" x14ac:dyDescent="0.25">
      <c r="A160" s="4">
        <v>42486</v>
      </c>
      <c r="B160">
        <v>4.72</v>
      </c>
      <c r="C160">
        <f t="shared" si="24"/>
        <v>4.424778761061951E-2</v>
      </c>
      <c r="D160">
        <v>1.9271</v>
      </c>
      <c r="E160">
        <v>9.4634</v>
      </c>
      <c r="F160" s="15">
        <f t="shared" si="22"/>
        <v>2.4775688069578194E-4</v>
      </c>
      <c r="G160" s="15">
        <f t="shared" si="23"/>
        <v>1.0002477568806958</v>
      </c>
      <c r="H160">
        <f t="shared" si="25"/>
        <v>4.4000030729923728E-2</v>
      </c>
      <c r="I160">
        <f t="shared" si="26"/>
        <v>1.9360027042342324E-3</v>
      </c>
    </row>
    <row r="161" spans="1:9" ht="15.75" x14ac:dyDescent="0.25">
      <c r="A161" s="4">
        <v>42487</v>
      </c>
      <c r="B161">
        <v>5.25</v>
      </c>
      <c r="C161">
        <f t="shared" si="24"/>
        <v>0.1122881355932204</v>
      </c>
      <c r="D161">
        <v>1.8508</v>
      </c>
      <c r="E161">
        <v>9.3933</v>
      </c>
      <c r="F161" s="15">
        <f t="shared" si="22"/>
        <v>2.4600137386943111E-4</v>
      </c>
      <c r="G161" s="15">
        <f t="shared" si="23"/>
        <v>1.0002460013738694</v>
      </c>
      <c r="H161">
        <f t="shared" si="25"/>
        <v>0.11204213421935097</v>
      </c>
      <c r="I161">
        <f t="shared" si="26"/>
        <v>1.2553439840427057E-2</v>
      </c>
    </row>
    <row r="162" spans="1:9" ht="15.75" x14ac:dyDescent="0.25">
      <c r="A162" s="4">
        <v>42488</v>
      </c>
      <c r="B162">
        <v>4.8600000000000003</v>
      </c>
      <c r="C162">
        <f t="shared" si="24"/>
        <v>-7.4285714285714219E-2</v>
      </c>
      <c r="D162">
        <v>1.8243</v>
      </c>
      <c r="E162">
        <v>9.4239999999999995</v>
      </c>
      <c r="F162" s="15">
        <f t="shared" si="22"/>
        <v>2.4677032872810756E-4</v>
      </c>
      <c r="G162" s="15">
        <f t="shared" si="23"/>
        <v>1.0002467703287281</v>
      </c>
      <c r="H162">
        <f t="shared" si="25"/>
        <v>-7.4532484614442326E-2</v>
      </c>
      <c r="I162">
        <f t="shared" si="26"/>
        <v>5.555091262802082E-3</v>
      </c>
    </row>
    <row r="163" spans="1:9" ht="15.75" x14ac:dyDescent="0.25">
      <c r="A163" s="4">
        <v>42489</v>
      </c>
      <c r="B163">
        <v>4.91</v>
      </c>
      <c r="C163">
        <f t="shared" si="24"/>
        <v>1.0288065843621363E-2</v>
      </c>
      <c r="D163">
        <v>1.8332999999999999</v>
      </c>
      <c r="E163">
        <v>9.4735999999999994</v>
      </c>
      <c r="F163" s="15">
        <f t="shared" si="22"/>
        <v>2.4801222476900087E-4</v>
      </c>
      <c r="G163" s="15">
        <f t="shared" si="23"/>
        <v>1.000248012224769</v>
      </c>
      <c r="H163">
        <f t="shared" si="25"/>
        <v>1.0040053618852362E-2</v>
      </c>
      <c r="I163">
        <f t="shared" si="26"/>
        <v>1.0080267666943041E-4</v>
      </c>
    </row>
    <row r="164" spans="1:9" ht="15.75" x14ac:dyDescent="0.25">
      <c r="A164" s="4">
        <v>42492</v>
      </c>
      <c r="B164">
        <v>4.74</v>
      </c>
      <c r="C164">
        <f t="shared" si="24"/>
        <v>-3.4623217922606912E-2</v>
      </c>
      <c r="D164">
        <v>1.8723000000000001</v>
      </c>
      <c r="E164">
        <v>9.49</v>
      </c>
      <c r="F164" s="15">
        <f t="shared" si="22"/>
        <v>2.484227282473217E-4</v>
      </c>
      <c r="G164" s="15">
        <f t="shared" si="23"/>
        <v>1.0002484227282473</v>
      </c>
      <c r="H164">
        <f t="shared" si="25"/>
        <v>-3.4871640650854234E-2</v>
      </c>
      <c r="I164">
        <f t="shared" si="26"/>
        <v>1.2160313216823095E-3</v>
      </c>
    </row>
    <row r="165" spans="1:9" ht="15.75" x14ac:dyDescent="0.25">
      <c r="A165" s="4">
        <v>42493</v>
      </c>
      <c r="B165">
        <v>4.41</v>
      </c>
      <c r="C165">
        <f t="shared" si="24"/>
        <v>-6.9620253164556972E-2</v>
      </c>
      <c r="D165">
        <v>1.7963</v>
      </c>
      <c r="E165">
        <v>9.5214999999999996</v>
      </c>
      <c r="F165" s="15">
        <f t="shared" si="22"/>
        <v>2.4921102332498002E-4</v>
      </c>
      <c r="G165" s="15">
        <f t="shared" si="23"/>
        <v>1.000249211023325</v>
      </c>
      <c r="H165">
        <f t="shared" si="25"/>
        <v>-6.9869464187881952E-2</v>
      </c>
      <c r="I165">
        <f t="shared" si="26"/>
        <v>4.8817420259017188E-3</v>
      </c>
    </row>
    <row r="166" spans="1:9" ht="15.75" x14ac:dyDescent="0.25">
      <c r="A166" s="4">
        <v>42494</v>
      </c>
      <c r="B166">
        <v>4.42</v>
      </c>
      <c r="C166">
        <f t="shared" si="24"/>
        <v>2.2675736961450762E-3</v>
      </c>
      <c r="D166">
        <v>1.7751999999999999</v>
      </c>
      <c r="E166">
        <v>9.5252999999999997</v>
      </c>
      <c r="F166" s="15">
        <f t="shared" si="22"/>
        <v>2.4930610395546005E-4</v>
      </c>
      <c r="G166" s="15">
        <f t="shared" si="23"/>
        <v>1.0002493061039555</v>
      </c>
      <c r="H166">
        <f t="shared" si="25"/>
        <v>2.0182675921896162E-3</v>
      </c>
      <c r="I166">
        <f t="shared" si="26"/>
        <v>4.0734040736828709E-6</v>
      </c>
    </row>
    <row r="167" spans="1:9" ht="15.75" x14ac:dyDescent="0.25">
      <c r="A167" s="4">
        <v>42495</v>
      </c>
      <c r="B167">
        <v>5.85</v>
      </c>
      <c r="C167">
        <f t="shared" si="24"/>
        <v>0.32352941176470584</v>
      </c>
      <c r="D167">
        <v>1.7452999999999999</v>
      </c>
      <c r="E167">
        <v>9.5158000000000005</v>
      </c>
      <c r="F167" s="15">
        <f t="shared" si="22"/>
        <v>2.4906839621041676E-4</v>
      </c>
      <c r="G167" s="15">
        <f t="shared" si="23"/>
        <v>1.0002490683962104</v>
      </c>
      <c r="H167">
        <f t="shared" si="25"/>
        <v>0.32328034336849543</v>
      </c>
      <c r="I167">
        <f t="shared" si="26"/>
        <v>0.10451018040845231</v>
      </c>
    </row>
    <row r="168" spans="1:9" ht="15.75" x14ac:dyDescent="0.25">
      <c r="A168" s="4">
        <v>42496</v>
      </c>
      <c r="B168">
        <v>6.03</v>
      </c>
      <c r="C168">
        <f t="shared" si="24"/>
        <v>3.0769230769230875E-2</v>
      </c>
      <c r="D168">
        <v>1.7789000000000001</v>
      </c>
      <c r="E168">
        <v>9.4887999999999995</v>
      </c>
      <c r="F168" s="15">
        <f t="shared" si="22"/>
        <v>2.4839269348664317E-4</v>
      </c>
      <c r="G168" s="15">
        <f t="shared" si="23"/>
        <v>1.0002483926934866</v>
      </c>
      <c r="H168">
        <f t="shared" si="25"/>
        <v>3.0520838075744232E-2</v>
      </c>
      <c r="I168">
        <f t="shared" si="26"/>
        <v>9.315215568457989E-4</v>
      </c>
    </row>
    <row r="169" spans="1:9" ht="15.75" x14ac:dyDescent="0.25">
      <c r="A169" s="4">
        <v>42499</v>
      </c>
      <c r="B169">
        <v>5.84</v>
      </c>
      <c r="C169">
        <f t="shared" si="24"/>
        <v>-3.1509121061359932E-2</v>
      </c>
      <c r="D169">
        <v>1.7507000000000001</v>
      </c>
      <c r="E169">
        <v>9.4780999999999995</v>
      </c>
      <c r="F169" s="15">
        <f t="shared" si="22"/>
        <v>2.481248690233695E-4</v>
      </c>
      <c r="G169" s="15">
        <f t="shared" si="23"/>
        <v>1.0002481248690234</v>
      </c>
      <c r="H169">
        <f t="shared" si="25"/>
        <v>-3.1757245930383302E-2</v>
      </c>
      <c r="I169">
        <f t="shared" si="26"/>
        <v>1.0085226690828468E-3</v>
      </c>
    </row>
    <row r="170" spans="1:9" ht="15.75" x14ac:dyDescent="0.25">
      <c r="A170" s="4">
        <v>42500</v>
      </c>
      <c r="B170">
        <v>5.65</v>
      </c>
      <c r="C170">
        <f t="shared" si="24"/>
        <v>-3.2534246575342381E-2</v>
      </c>
      <c r="D170">
        <v>1.7612999999999999</v>
      </c>
      <c r="E170">
        <v>9.4285999999999994</v>
      </c>
      <c r="F170" s="15">
        <f t="shared" si="22"/>
        <v>2.4688552818608045E-4</v>
      </c>
      <c r="G170" s="15">
        <f t="shared" si="23"/>
        <v>1.0002468855281861</v>
      </c>
      <c r="H170">
        <f t="shared" si="25"/>
        <v>-3.2781132103528461E-2</v>
      </c>
      <c r="I170">
        <f t="shared" si="26"/>
        <v>1.0746026219889842E-3</v>
      </c>
    </row>
    <row r="171" spans="1:9" ht="15.75" x14ac:dyDescent="0.25">
      <c r="A171" s="4">
        <v>42501</v>
      </c>
      <c r="B171">
        <v>5.71</v>
      </c>
      <c r="C171">
        <f t="shared" si="24"/>
        <v>1.0619469026548603E-2</v>
      </c>
      <c r="D171">
        <v>1.7366999999999999</v>
      </c>
      <c r="E171">
        <v>9.4644999999999992</v>
      </c>
      <c r="F171" s="15">
        <f t="shared" si="22"/>
        <v>2.4778441894302006E-4</v>
      </c>
      <c r="G171" s="15">
        <f t="shared" si="23"/>
        <v>1.000247784418943</v>
      </c>
      <c r="H171">
        <f t="shared" si="25"/>
        <v>1.0371684607605583E-2</v>
      </c>
      <c r="I171">
        <f t="shared" si="26"/>
        <v>1.0757184159964257E-4</v>
      </c>
    </row>
    <row r="172" spans="1:9" ht="15.75" x14ac:dyDescent="0.25">
      <c r="A172" s="4">
        <v>42502</v>
      </c>
      <c r="B172">
        <v>5.45</v>
      </c>
      <c r="C172">
        <f t="shared" si="24"/>
        <v>-4.5534150612959685E-2</v>
      </c>
      <c r="D172">
        <v>1.7516</v>
      </c>
      <c r="E172">
        <v>9.4581999999999997</v>
      </c>
      <c r="F172" s="15">
        <f t="shared" si="22"/>
        <v>2.4762669615374655E-4</v>
      </c>
      <c r="G172" s="15">
        <f t="shared" si="23"/>
        <v>1.0002476266961537</v>
      </c>
      <c r="H172">
        <f t="shared" si="25"/>
        <v>-4.5781777309113432E-2</v>
      </c>
      <c r="I172">
        <f t="shared" si="26"/>
        <v>2.0959711335812536E-3</v>
      </c>
    </row>
    <row r="173" spans="1:9" ht="15.75" x14ac:dyDescent="0.25">
      <c r="A173" s="4">
        <v>42503</v>
      </c>
      <c r="B173">
        <v>5.3</v>
      </c>
      <c r="C173">
        <f t="shared" si="24"/>
        <v>-2.7522935779816578E-2</v>
      </c>
      <c r="D173">
        <v>1.7000999999999999</v>
      </c>
      <c r="E173">
        <v>9.5114000000000001</v>
      </c>
      <c r="F173" s="15">
        <f t="shared" si="22"/>
        <v>2.4895829302384875E-4</v>
      </c>
      <c r="G173" s="15">
        <f t="shared" si="23"/>
        <v>1.0002489582930238</v>
      </c>
      <c r="H173">
        <f t="shared" si="25"/>
        <v>-2.7771894072840426E-2</v>
      </c>
      <c r="I173">
        <f t="shared" si="26"/>
        <v>7.7127810039306921E-4</v>
      </c>
    </row>
    <row r="174" spans="1:9" ht="15.75" x14ac:dyDescent="0.25">
      <c r="A174" s="4">
        <v>42506</v>
      </c>
      <c r="B174">
        <v>5.62</v>
      </c>
      <c r="C174">
        <f t="shared" si="24"/>
        <v>6.0377358490566094E-2</v>
      </c>
      <c r="D174">
        <v>1.7532999999999999</v>
      </c>
      <c r="E174">
        <v>9.4962999999999997</v>
      </c>
      <c r="F174" s="15">
        <f t="shared" si="22"/>
        <v>2.4858040535491455E-4</v>
      </c>
      <c r="G174" s="15">
        <f t="shared" si="23"/>
        <v>1.0002485804053549</v>
      </c>
      <c r="H174">
        <f t="shared" si="25"/>
        <v>6.0128778085211179E-2</v>
      </c>
      <c r="I174">
        <f t="shared" si="26"/>
        <v>3.6154699540205722E-3</v>
      </c>
    </row>
    <row r="175" spans="1:9" ht="15.75" x14ac:dyDescent="0.25">
      <c r="A175" s="4">
        <v>42507</v>
      </c>
      <c r="B175">
        <v>5.75</v>
      </c>
      <c r="C175">
        <f t="shared" si="24"/>
        <v>2.313167259786475E-2</v>
      </c>
      <c r="D175">
        <v>1.7723</v>
      </c>
      <c r="E175">
        <v>9.5393000000000008</v>
      </c>
      <c r="F175" s="15">
        <f t="shared" si="22"/>
        <v>2.4965637263041351E-4</v>
      </c>
      <c r="G175" s="15">
        <f t="shared" si="23"/>
        <v>1.0002496563726304</v>
      </c>
      <c r="H175">
        <f t="shared" si="25"/>
        <v>2.2882016225234336E-2</v>
      </c>
      <c r="I175">
        <f t="shared" si="26"/>
        <v>5.2358666653188745E-4</v>
      </c>
    </row>
    <row r="176" spans="1:9" ht="15.75" x14ac:dyDescent="0.25">
      <c r="A176" s="4">
        <v>42508</v>
      </c>
      <c r="B176">
        <v>5.22</v>
      </c>
      <c r="C176">
        <f t="shared" si="24"/>
        <v>-9.21739130434783E-2</v>
      </c>
      <c r="D176">
        <v>1.8538000000000001</v>
      </c>
      <c r="E176">
        <v>9.5470000000000006</v>
      </c>
      <c r="F176" s="15">
        <f t="shared" si="22"/>
        <v>2.4984900137225985E-4</v>
      </c>
      <c r="G176" s="15">
        <f t="shared" si="23"/>
        <v>1.0002498490013723</v>
      </c>
      <c r="H176">
        <f t="shared" si="25"/>
        <v>-9.242376204485056E-2</v>
      </c>
      <c r="I176">
        <f t="shared" si="26"/>
        <v>8.5421517905231586E-3</v>
      </c>
    </row>
    <row r="177" spans="1:9" ht="15.75" x14ac:dyDescent="0.25">
      <c r="A177" s="4">
        <v>42509</v>
      </c>
      <c r="B177">
        <v>5.07</v>
      </c>
      <c r="C177">
        <f t="shared" si="24"/>
        <v>-2.8735632183907945E-2</v>
      </c>
      <c r="D177">
        <v>1.8487</v>
      </c>
      <c r="E177">
        <v>9.5595999999999997</v>
      </c>
      <c r="F177" s="15">
        <f t="shared" si="22"/>
        <v>2.501641829173451E-4</v>
      </c>
      <c r="G177" s="15">
        <f t="shared" si="23"/>
        <v>1.0002501641829173</v>
      </c>
      <c r="H177">
        <f t="shared" si="25"/>
        <v>-2.898579636682529E-2</v>
      </c>
      <c r="I177">
        <f t="shared" si="26"/>
        <v>8.4017639101906217E-4</v>
      </c>
    </row>
    <row r="178" spans="1:9" ht="15.75" x14ac:dyDescent="0.25">
      <c r="A178" s="4">
        <v>42510</v>
      </c>
      <c r="B178">
        <v>5.14</v>
      </c>
      <c r="C178">
        <f t="shared" si="24"/>
        <v>1.3806706114398302E-2</v>
      </c>
      <c r="D178">
        <v>1.8384</v>
      </c>
      <c r="E178">
        <v>9.5379000000000005</v>
      </c>
      <c r="F178" s="15">
        <f t="shared" si="22"/>
        <v>2.4962134777184453E-4</v>
      </c>
      <c r="G178" s="15">
        <f t="shared" si="23"/>
        <v>1.0002496213477718</v>
      </c>
      <c r="H178">
        <f t="shared" si="25"/>
        <v>1.3557084766626457E-2</v>
      </c>
      <c r="I178">
        <f t="shared" si="26"/>
        <v>1.8379454736949514E-4</v>
      </c>
    </row>
    <row r="179" spans="1:9" ht="15.75" x14ac:dyDescent="0.25">
      <c r="A179" s="4">
        <v>42513</v>
      </c>
      <c r="B179">
        <v>5.25</v>
      </c>
      <c r="C179">
        <f t="shared" si="24"/>
        <v>2.1400778210116794E-2</v>
      </c>
      <c r="D179">
        <v>1.835</v>
      </c>
      <c r="E179">
        <v>9.5592000000000006</v>
      </c>
      <c r="F179" s="15">
        <f t="shared" si="22"/>
        <v>2.5015417770957171E-4</v>
      </c>
      <c r="G179" s="15">
        <f t="shared" si="23"/>
        <v>1.0002501541777096</v>
      </c>
      <c r="H179">
        <f t="shared" si="25"/>
        <v>2.1150624032407223E-2</v>
      </c>
      <c r="I179">
        <f t="shared" si="26"/>
        <v>4.4734889696024195E-4</v>
      </c>
    </row>
    <row r="180" spans="1:9" ht="15.75" x14ac:dyDescent="0.25">
      <c r="A180" s="4">
        <v>42514</v>
      </c>
      <c r="B180">
        <v>4.95</v>
      </c>
      <c r="C180">
        <f t="shared" si="24"/>
        <v>-5.7142857142857106E-2</v>
      </c>
      <c r="D180">
        <v>1.8629</v>
      </c>
      <c r="E180">
        <v>9.4677000000000007</v>
      </c>
      <c r="F180" s="15">
        <f t="shared" si="22"/>
        <v>2.4786452863900799E-4</v>
      </c>
      <c r="G180" s="15">
        <f t="shared" si="23"/>
        <v>1.000247864528639</v>
      </c>
      <c r="H180">
        <f t="shared" si="25"/>
        <v>-5.7390721671496114E-2</v>
      </c>
      <c r="I180">
        <f t="shared" si="26"/>
        <v>3.2936949339751336E-3</v>
      </c>
    </row>
    <row r="181" spans="1:9" ht="15.75" x14ac:dyDescent="0.25">
      <c r="A181" s="4">
        <v>42515</v>
      </c>
      <c r="B181">
        <v>5.41</v>
      </c>
      <c r="C181">
        <f t="shared" si="24"/>
        <v>9.2929292929292917E-2</v>
      </c>
      <c r="D181">
        <v>1.8664000000000001</v>
      </c>
      <c r="E181">
        <v>9.4141999999999992</v>
      </c>
      <c r="F181" s="15">
        <f t="shared" si="22"/>
        <v>2.4652488769083547E-4</v>
      </c>
      <c r="G181" s="15">
        <f t="shared" si="23"/>
        <v>1.0002465248876908</v>
      </c>
      <c r="H181">
        <f t="shared" si="25"/>
        <v>9.2682768041602082E-2</v>
      </c>
      <c r="I181">
        <f t="shared" si="26"/>
        <v>8.5900954918534164E-3</v>
      </c>
    </row>
    <row r="182" spans="1:9" ht="15.75" x14ac:dyDescent="0.25">
      <c r="A182" s="4">
        <v>42516</v>
      </c>
      <c r="B182">
        <v>5.53</v>
      </c>
      <c r="C182">
        <f t="shared" si="24"/>
        <v>2.2181146025878024E-2</v>
      </c>
      <c r="D182">
        <v>1.8282</v>
      </c>
      <c r="E182">
        <v>9.4054000000000002</v>
      </c>
      <c r="F182" s="15">
        <f t="shared" si="22"/>
        <v>2.4630447297480096E-4</v>
      </c>
      <c r="G182" s="15">
        <f t="shared" si="23"/>
        <v>1.0002463044729748</v>
      </c>
      <c r="H182">
        <f t="shared" si="25"/>
        <v>2.1934841552903223E-2</v>
      </c>
      <c r="I182">
        <f t="shared" si="26"/>
        <v>4.811372739509699E-4</v>
      </c>
    </row>
    <row r="183" spans="1:9" ht="15.75" x14ac:dyDescent="0.25">
      <c r="A183" s="4">
        <v>42517</v>
      </c>
      <c r="B183">
        <v>5.19</v>
      </c>
      <c r="C183">
        <f t="shared" si="24"/>
        <v>-6.1482820976491832E-2</v>
      </c>
      <c r="D183">
        <v>1.851</v>
      </c>
      <c r="E183">
        <v>9.3812999999999995</v>
      </c>
      <c r="F183" s="15">
        <f t="shared" si="22"/>
        <v>2.4570074669294506E-4</v>
      </c>
      <c r="G183" s="15">
        <f t="shared" si="23"/>
        <v>1.0002457007466929</v>
      </c>
      <c r="H183">
        <f t="shared" si="25"/>
        <v>-6.1728521723184777E-2</v>
      </c>
      <c r="I183">
        <f t="shared" si="26"/>
        <v>3.8104103941296948E-3</v>
      </c>
    </row>
    <row r="184" spans="1:9" ht="15.75" x14ac:dyDescent="0.25">
      <c r="A184" s="4">
        <v>42521</v>
      </c>
      <c r="B184">
        <v>5.65</v>
      </c>
      <c r="C184">
        <f t="shared" si="24"/>
        <v>8.8631984585741799E-2</v>
      </c>
      <c r="D184">
        <v>1.8458000000000001</v>
      </c>
      <c r="E184">
        <v>9.3932000000000002</v>
      </c>
      <c r="F184" s="15">
        <f t="shared" si="22"/>
        <v>2.4599886877885169E-4</v>
      </c>
      <c r="G184" s="15">
        <f t="shared" si="23"/>
        <v>1.0002459988687789</v>
      </c>
      <c r="H184">
        <f t="shared" si="25"/>
        <v>8.8385985716962948E-2</v>
      </c>
      <c r="I184">
        <f t="shared" si="26"/>
        <v>7.8120824711591782E-3</v>
      </c>
    </row>
    <row r="185" spans="1:9" ht="15.75" x14ac:dyDescent="0.25">
      <c r="A185" s="4">
        <v>42522</v>
      </c>
      <c r="B185">
        <v>5.44</v>
      </c>
      <c r="C185">
        <f t="shared" si="24"/>
        <v>-3.7168141592920347E-2</v>
      </c>
      <c r="D185">
        <v>1.8353999999999999</v>
      </c>
      <c r="E185">
        <v>9.3933999999999997</v>
      </c>
      <c r="F185" s="15">
        <f t="shared" si="22"/>
        <v>2.4600387895779008E-4</v>
      </c>
      <c r="G185" s="15">
        <f t="shared" si="23"/>
        <v>1.0002460038789578</v>
      </c>
      <c r="H185">
        <f t="shared" si="25"/>
        <v>-3.7414145471878137E-2</v>
      </c>
      <c r="I185">
        <f t="shared" si="26"/>
        <v>1.3998182813908593E-3</v>
      </c>
    </row>
    <row r="186" spans="1:9" ht="15.75" x14ac:dyDescent="0.25">
      <c r="A186" s="4">
        <v>42523</v>
      </c>
      <c r="B186">
        <v>5.46</v>
      </c>
      <c r="C186">
        <f t="shared" si="24"/>
        <v>3.6764705882352156E-3</v>
      </c>
      <c r="D186">
        <v>1.7989000000000002</v>
      </c>
      <c r="E186">
        <v>9.3824000000000005</v>
      </c>
      <c r="F186" s="15">
        <f t="shared" si="22"/>
        <v>2.4572830555347203E-4</v>
      </c>
      <c r="G186" s="15">
        <f t="shared" si="23"/>
        <v>1.0002457283055535</v>
      </c>
      <c r="H186">
        <f t="shared" si="25"/>
        <v>3.4307422826817435E-3</v>
      </c>
      <c r="I186">
        <f t="shared" si="26"/>
        <v>1.176999261018034E-5</v>
      </c>
    </row>
    <row r="187" spans="1:9" ht="15.75" x14ac:dyDescent="0.25">
      <c r="A187" s="4">
        <v>42524</v>
      </c>
      <c r="B187">
        <v>5.26</v>
      </c>
      <c r="C187">
        <f t="shared" si="24"/>
        <v>-3.6630036630036659E-2</v>
      </c>
      <c r="D187">
        <v>1.7004000000000001</v>
      </c>
      <c r="E187">
        <v>9.3874999999999993</v>
      </c>
      <c r="F187" s="15">
        <f t="shared" si="22"/>
        <v>2.4585607484062244E-4</v>
      </c>
      <c r="G187" s="15">
        <f t="shared" si="23"/>
        <v>1.0002458560748406</v>
      </c>
      <c r="H187">
        <f t="shared" si="25"/>
        <v>-3.6875892704877282E-2</v>
      </c>
      <c r="I187">
        <f t="shared" si="26"/>
        <v>1.3598314627816215E-3</v>
      </c>
    </row>
    <row r="188" spans="1:9" ht="15.75" x14ac:dyDescent="0.25">
      <c r="A188" s="4">
        <v>42527</v>
      </c>
      <c r="B188">
        <v>5.6</v>
      </c>
      <c r="C188">
        <f t="shared" si="24"/>
        <v>6.4638783269961947E-2</v>
      </c>
      <c r="D188">
        <v>1.7366999999999999</v>
      </c>
      <c r="E188">
        <v>9.3839000000000006</v>
      </c>
      <c r="F188" s="15">
        <f t="shared" si="22"/>
        <v>2.4576588537228439E-4</v>
      </c>
      <c r="G188" s="15">
        <f t="shared" si="23"/>
        <v>1.0002457658853723</v>
      </c>
      <c r="H188">
        <f t="shared" si="25"/>
        <v>6.4393017384589663E-2</v>
      </c>
      <c r="I188">
        <f t="shared" si="26"/>
        <v>4.1464606878920665E-3</v>
      </c>
    </row>
    <row r="189" spans="1:9" ht="15.75" x14ac:dyDescent="0.25">
      <c r="A189" s="4">
        <v>42528</v>
      </c>
      <c r="B189">
        <v>6.05</v>
      </c>
      <c r="C189">
        <f t="shared" si="24"/>
        <v>8.0357142857142891E-2</v>
      </c>
      <c r="D189">
        <v>1.7177</v>
      </c>
      <c r="E189">
        <v>9.3703000000000003</v>
      </c>
      <c r="F189" s="15">
        <f t="shared" si="22"/>
        <v>2.454251428862797E-4</v>
      </c>
      <c r="G189" s="15">
        <f t="shared" si="23"/>
        <v>1.0002454251428863</v>
      </c>
      <c r="H189">
        <f t="shared" si="25"/>
        <v>8.0111717714256611E-2</v>
      </c>
      <c r="I189">
        <f t="shared" si="26"/>
        <v>6.4178873151287362E-3</v>
      </c>
    </row>
    <row r="190" spans="1:9" ht="15.75" x14ac:dyDescent="0.25">
      <c r="A190" s="4">
        <v>42529</v>
      </c>
      <c r="B190">
        <v>6.08</v>
      </c>
      <c r="C190">
        <f t="shared" si="24"/>
        <v>4.9586776859504543E-3</v>
      </c>
      <c r="D190">
        <v>1.7021999999999999</v>
      </c>
      <c r="E190">
        <v>9.3521000000000001</v>
      </c>
      <c r="F190" s="15">
        <f t="shared" si="22"/>
        <v>2.4496908314941557E-4</v>
      </c>
      <c r="G190" s="15">
        <f t="shared" si="23"/>
        <v>1.0002449690831494</v>
      </c>
      <c r="H190">
        <f t="shared" si="25"/>
        <v>4.7137086028010387E-3</v>
      </c>
      <c r="I190">
        <f t="shared" si="26"/>
        <v>2.2219048792120519E-5</v>
      </c>
    </row>
    <row r="191" spans="1:9" ht="15.75" x14ac:dyDescent="0.25">
      <c r="A191" s="4">
        <v>42530</v>
      </c>
      <c r="B191">
        <v>6.07</v>
      </c>
      <c r="C191">
        <f t="shared" si="24"/>
        <v>-1.6447368421052282E-3</v>
      </c>
      <c r="D191">
        <v>1.6867000000000001</v>
      </c>
      <c r="E191">
        <v>9.3236000000000008</v>
      </c>
      <c r="F191" s="15">
        <f t="shared" si="22"/>
        <v>2.4425477157241637E-4</v>
      </c>
      <c r="G191" s="15">
        <f t="shared" si="23"/>
        <v>1.0002442547715724</v>
      </c>
      <c r="H191">
        <f t="shared" si="25"/>
        <v>-1.8889916136776445E-3</v>
      </c>
      <c r="I191">
        <f t="shared" si="26"/>
        <v>3.5682893165444715E-6</v>
      </c>
    </row>
    <row r="192" spans="1:9" ht="15.75" x14ac:dyDescent="0.25">
      <c r="A192" s="4">
        <v>42531</v>
      </c>
      <c r="B192">
        <v>5.39</v>
      </c>
      <c r="C192">
        <f t="shared" si="24"/>
        <v>-0.11202635914332794</v>
      </c>
      <c r="D192">
        <v>1.6404000000000001</v>
      </c>
      <c r="E192">
        <v>9.3557000000000006</v>
      </c>
      <c r="F192" s="15">
        <f t="shared" si="22"/>
        <v>2.4505929877305377E-4</v>
      </c>
      <c r="G192" s="15">
        <f t="shared" si="23"/>
        <v>1.0002450592987731</v>
      </c>
      <c r="H192">
        <f t="shared" si="25"/>
        <v>-0.11227141844210099</v>
      </c>
      <c r="I192">
        <f t="shared" si="26"/>
        <v>1.2604871399001336E-2</v>
      </c>
    </row>
    <row r="193" spans="1:9" ht="15.75" x14ac:dyDescent="0.25">
      <c r="A193" s="4">
        <v>42534</v>
      </c>
      <c r="B193">
        <v>5.33</v>
      </c>
      <c r="C193">
        <f t="shared" si="24"/>
        <v>-1.1131725417439632E-2</v>
      </c>
      <c r="D193">
        <v>1.6095999999999999</v>
      </c>
      <c r="E193">
        <v>9.3658000000000001</v>
      </c>
      <c r="F193" s="15">
        <f t="shared" si="22"/>
        <v>2.4531238790692633E-4</v>
      </c>
      <c r="G193" s="15">
        <f t="shared" si="23"/>
        <v>1.0002453123879069</v>
      </c>
      <c r="H193">
        <f t="shared" si="25"/>
        <v>-1.1377037805346558E-2</v>
      </c>
      <c r="I193">
        <f t="shared" si="26"/>
        <v>1.2943698922428481E-4</v>
      </c>
    </row>
    <row r="194" spans="1:9" ht="15.75" x14ac:dyDescent="0.25">
      <c r="A194" s="4">
        <v>42535</v>
      </c>
      <c r="B194">
        <v>5.63</v>
      </c>
      <c r="C194">
        <f t="shared" si="24"/>
        <v>5.6285178236397712E-2</v>
      </c>
      <c r="D194">
        <v>1.613</v>
      </c>
      <c r="E194">
        <v>9.3811</v>
      </c>
      <c r="F194" s="15">
        <f t="shared" si="22"/>
        <v>2.4569573596133765E-4</v>
      </c>
      <c r="G194" s="15">
        <f t="shared" si="23"/>
        <v>1.0002456957359613</v>
      </c>
      <c r="H194">
        <f t="shared" si="25"/>
        <v>5.6039482500436374E-2</v>
      </c>
      <c r="I194">
        <f t="shared" si="26"/>
        <v>3.1404235989167147E-3</v>
      </c>
    </row>
    <row r="195" spans="1:9" ht="15.75" x14ac:dyDescent="0.25">
      <c r="A195" s="4">
        <v>42536</v>
      </c>
      <c r="B195">
        <v>5.74</v>
      </c>
      <c r="C195">
        <f t="shared" si="24"/>
        <v>1.9538188277087091E-2</v>
      </c>
      <c r="D195">
        <v>1.5720000000000001</v>
      </c>
      <c r="E195">
        <v>9.4040999999999997</v>
      </c>
      <c r="F195" s="15">
        <f t="shared" ref="F195:F244" si="27">(((E195/100)+1)^(1/365)-1)</f>
        <v>2.4627191021098227E-4</v>
      </c>
      <c r="G195" s="15">
        <f t="shared" si="23"/>
        <v>1.000246271910211</v>
      </c>
      <c r="H195">
        <f t="shared" si="25"/>
        <v>1.9291916366876109E-2</v>
      </c>
      <c r="I195">
        <f t="shared" si="26"/>
        <v>3.7217803710654226E-4</v>
      </c>
    </row>
    <row r="196" spans="1:9" ht="15.75" x14ac:dyDescent="0.25">
      <c r="A196" s="4">
        <v>42537</v>
      </c>
      <c r="B196">
        <v>5.37</v>
      </c>
      <c r="C196">
        <f t="shared" si="24"/>
        <v>-6.4459930313588862E-2</v>
      </c>
      <c r="D196">
        <v>1.5788</v>
      </c>
      <c r="E196">
        <v>9.3867999999999991</v>
      </c>
      <c r="F196" s="15">
        <f t="shared" si="27"/>
        <v>2.4583853823156865E-4</v>
      </c>
      <c r="G196" s="15">
        <f t="shared" ref="G196:G244" si="28">1+F196</f>
        <v>1.0002458385382316</v>
      </c>
      <c r="H196">
        <f t="shared" si="25"/>
        <v>-6.470576885182043E-2</v>
      </c>
      <c r="I196">
        <f t="shared" si="26"/>
        <v>4.1868365227052153E-3</v>
      </c>
    </row>
    <row r="197" spans="1:9" ht="15.75" x14ac:dyDescent="0.25">
      <c r="A197" s="4">
        <v>42538</v>
      </c>
      <c r="B197">
        <v>6</v>
      </c>
      <c r="C197">
        <f t="shared" ref="C197:C244" si="29">(B197-B196)/B196</f>
        <v>0.11731843575418992</v>
      </c>
      <c r="D197">
        <v>1.6078000000000001</v>
      </c>
      <c r="E197">
        <v>9.3932000000000002</v>
      </c>
      <c r="F197" s="15">
        <f t="shared" si="27"/>
        <v>2.4599886877885169E-4</v>
      </c>
      <c r="G197" s="15">
        <f t="shared" si="28"/>
        <v>1.0002459988687789</v>
      </c>
      <c r="H197">
        <f t="shared" ref="H197:H244" si="30">C197-F197</f>
        <v>0.11707243688541107</v>
      </c>
      <c r="I197">
        <f t="shared" ref="I197:I244" si="31">H197^2</f>
        <v>1.3705955478288557E-2</v>
      </c>
    </row>
    <row r="198" spans="1:9" ht="15.75" x14ac:dyDescent="0.25">
      <c r="A198" s="4">
        <v>42541</v>
      </c>
      <c r="B198">
        <v>6.34</v>
      </c>
      <c r="C198">
        <f t="shared" si="29"/>
        <v>5.6666666666666643E-2</v>
      </c>
      <c r="D198">
        <v>1.6886000000000001</v>
      </c>
      <c r="E198">
        <v>9.3604000000000003</v>
      </c>
      <c r="F198" s="15">
        <f t="shared" si="27"/>
        <v>2.4517707582427661E-4</v>
      </c>
      <c r="G198" s="15">
        <f t="shared" si="28"/>
        <v>1.0002451770758243</v>
      </c>
      <c r="H198">
        <f t="shared" si="30"/>
        <v>5.6421489590842366E-2</v>
      </c>
      <c r="I198">
        <f t="shared" si="31"/>
        <v>3.1833844876495336E-3</v>
      </c>
    </row>
    <row r="199" spans="1:9" ht="15.75" x14ac:dyDescent="0.25">
      <c r="A199" s="4">
        <v>42542</v>
      </c>
      <c r="B199">
        <v>6.52</v>
      </c>
      <c r="C199">
        <f t="shared" si="29"/>
        <v>2.8391167192428977E-2</v>
      </c>
      <c r="D199">
        <v>1.7059</v>
      </c>
      <c r="E199">
        <v>9.3422999999999998</v>
      </c>
      <c r="F199" s="15">
        <f t="shared" si="27"/>
        <v>2.4472348116755249E-4</v>
      </c>
      <c r="G199" s="15">
        <f t="shared" si="28"/>
        <v>1.0002447234811676</v>
      </c>
      <c r="H199">
        <f t="shared" si="30"/>
        <v>2.8146443711261425E-2</v>
      </c>
      <c r="I199">
        <f t="shared" si="31"/>
        <v>7.9222229359120786E-4</v>
      </c>
    </row>
    <row r="200" spans="1:9" ht="15.75" x14ac:dyDescent="0.25">
      <c r="A200" s="4">
        <v>42543</v>
      </c>
      <c r="B200">
        <v>6.31</v>
      </c>
      <c r="C200">
        <f t="shared" si="29"/>
        <v>-3.2208588957055209E-2</v>
      </c>
      <c r="D200">
        <v>1.6852</v>
      </c>
      <c r="E200">
        <v>9.3613</v>
      </c>
      <c r="F200" s="15">
        <f t="shared" si="27"/>
        <v>2.4519962830060749E-4</v>
      </c>
      <c r="G200" s="15">
        <f t="shared" si="28"/>
        <v>1.0002451996283006</v>
      </c>
      <c r="H200">
        <f t="shared" si="30"/>
        <v>-3.2453788585355817E-2</v>
      </c>
      <c r="I200">
        <f t="shared" si="31"/>
        <v>1.0532483935429715E-3</v>
      </c>
    </row>
    <row r="201" spans="1:9" ht="15.75" x14ac:dyDescent="0.25">
      <c r="A201" s="4">
        <v>42544</v>
      </c>
      <c r="B201">
        <v>6.33</v>
      </c>
      <c r="C201">
        <f t="shared" si="29"/>
        <v>3.1695721077655251E-3</v>
      </c>
      <c r="D201">
        <v>1.7458</v>
      </c>
      <c r="E201">
        <v>9.3138000000000005</v>
      </c>
      <c r="F201" s="15">
        <f t="shared" si="27"/>
        <v>2.4400910573607604E-4</v>
      </c>
      <c r="G201" s="15">
        <f t="shared" si="28"/>
        <v>1.0002440091057361</v>
      </c>
      <c r="H201">
        <f t="shared" si="30"/>
        <v>2.925563002029449E-3</v>
      </c>
      <c r="I201">
        <f t="shared" si="31"/>
        <v>8.5589188788435622E-6</v>
      </c>
    </row>
    <row r="202" spans="1:9" ht="15.75" x14ac:dyDescent="0.25">
      <c r="A202" s="4">
        <v>42545</v>
      </c>
      <c r="B202">
        <v>5.99</v>
      </c>
      <c r="C202">
        <f t="shared" si="29"/>
        <v>-5.3712480252764587E-2</v>
      </c>
      <c r="D202">
        <v>1.5598999999999998</v>
      </c>
      <c r="E202">
        <v>9.4140999999999995</v>
      </c>
      <c r="F202" s="15">
        <f t="shared" si="27"/>
        <v>2.4652238307742991E-4</v>
      </c>
      <c r="G202" s="15">
        <f t="shared" si="28"/>
        <v>1.0002465223830774</v>
      </c>
      <c r="H202">
        <f t="shared" si="30"/>
        <v>-5.3959002635842017E-2</v>
      </c>
      <c r="I202">
        <f t="shared" si="31"/>
        <v>2.9115739654548057E-3</v>
      </c>
    </row>
    <row r="203" spans="1:9" ht="15.75" x14ac:dyDescent="0.25">
      <c r="A203" s="4">
        <v>42548</v>
      </c>
      <c r="B203">
        <v>5.27</v>
      </c>
      <c r="C203">
        <f t="shared" si="29"/>
        <v>-0.12020033388981646</v>
      </c>
      <c r="D203">
        <v>1.4377</v>
      </c>
      <c r="E203">
        <v>9.5195000000000007</v>
      </c>
      <c r="F203" s="15">
        <f t="shared" si="27"/>
        <v>2.4916097956650951E-4</v>
      </c>
      <c r="G203" s="15">
        <f t="shared" si="28"/>
        <v>1.0002491609795665</v>
      </c>
      <c r="H203">
        <f t="shared" si="30"/>
        <v>-0.12044949486938297</v>
      </c>
      <c r="I203">
        <f t="shared" si="31"/>
        <v>1.4508080814289516E-2</v>
      </c>
    </row>
    <row r="204" spans="1:9" ht="15.75" x14ac:dyDescent="0.25">
      <c r="A204" s="4">
        <v>42549</v>
      </c>
      <c r="B204">
        <v>5.5</v>
      </c>
      <c r="C204">
        <f t="shared" si="29"/>
        <v>4.3643263757115837E-2</v>
      </c>
      <c r="D204">
        <v>1.4663999999999999</v>
      </c>
      <c r="E204">
        <v>9.4581</v>
      </c>
      <c r="F204" s="15">
        <f t="shared" si="27"/>
        <v>2.4762419254442669E-4</v>
      </c>
      <c r="G204" s="15">
        <f t="shared" si="28"/>
        <v>1.0002476241925444</v>
      </c>
      <c r="H204">
        <f t="shared" si="30"/>
        <v>4.339563956457141E-2</v>
      </c>
      <c r="I204">
        <f t="shared" si="31"/>
        <v>1.8831815332181956E-3</v>
      </c>
    </row>
    <row r="205" spans="1:9" ht="15.75" x14ac:dyDescent="0.25">
      <c r="A205" s="4">
        <v>42550</v>
      </c>
      <c r="B205">
        <v>5.78</v>
      </c>
      <c r="C205">
        <f t="shared" si="29"/>
        <v>5.0909090909090952E-2</v>
      </c>
      <c r="D205">
        <v>1.5154999999999998</v>
      </c>
      <c r="E205">
        <v>9.3857999999999997</v>
      </c>
      <c r="F205" s="15">
        <f t="shared" si="27"/>
        <v>2.4581348573837758E-4</v>
      </c>
      <c r="G205" s="15">
        <f t="shared" si="28"/>
        <v>1.0002458134857384</v>
      </c>
      <c r="H205">
        <f t="shared" si="30"/>
        <v>5.0663277423352575E-2</v>
      </c>
      <c r="I205">
        <f t="shared" si="31"/>
        <v>2.5667676792755869E-3</v>
      </c>
    </row>
    <row r="206" spans="1:9" ht="15.75" x14ac:dyDescent="0.25">
      <c r="A206" s="4">
        <v>42551</v>
      </c>
      <c r="B206">
        <v>5.18</v>
      </c>
      <c r="C206">
        <f t="shared" si="29"/>
        <v>-0.10380622837370251</v>
      </c>
      <c r="D206">
        <v>1.4697</v>
      </c>
      <c r="E206">
        <v>9.3078000000000003</v>
      </c>
      <c r="F206" s="15">
        <f t="shared" si="27"/>
        <v>2.4385868724108306E-4</v>
      </c>
      <c r="G206" s="15">
        <f t="shared" si="28"/>
        <v>1.0002438586872411</v>
      </c>
      <c r="H206">
        <f t="shared" si="30"/>
        <v>-0.1040500870609436</v>
      </c>
      <c r="I206">
        <f t="shared" si="31"/>
        <v>1.0826420617389943E-2</v>
      </c>
    </row>
    <row r="207" spans="1:9" ht="15.75" x14ac:dyDescent="0.25">
      <c r="A207" s="4">
        <v>42552</v>
      </c>
      <c r="B207">
        <v>5.21</v>
      </c>
      <c r="C207">
        <f t="shared" si="29"/>
        <v>5.7915057915058398E-3</v>
      </c>
      <c r="D207">
        <v>1.4440999999999999</v>
      </c>
      <c r="E207">
        <v>9.2975999999999992</v>
      </c>
      <c r="F207" s="15">
        <f t="shared" si="27"/>
        <v>2.4360295690128986E-4</v>
      </c>
      <c r="G207" s="15">
        <f t="shared" si="28"/>
        <v>1.0002436029569013</v>
      </c>
      <c r="H207">
        <f t="shared" si="30"/>
        <v>5.5479028346045499E-3</v>
      </c>
      <c r="I207">
        <f t="shared" si="31"/>
        <v>3.0779225862213201E-5</v>
      </c>
    </row>
    <row r="208" spans="1:9" ht="15.75" x14ac:dyDescent="0.25">
      <c r="A208" s="4">
        <v>42556</v>
      </c>
      <c r="B208">
        <v>4.63</v>
      </c>
      <c r="C208">
        <f t="shared" si="29"/>
        <v>-0.11132437619961613</v>
      </c>
      <c r="D208">
        <v>1.375</v>
      </c>
      <c r="E208">
        <v>9.3173999999999992</v>
      </c>
      <c r="F208" s="15">
        <f t="shared" si="27"/>
        <v>2.4409935288116635E-4</v>
      </c>
      <c r="G208" s="15">
        <f t="shared" si="28"/>
        <v>1.0002440993528812</v>
      </c>
      <c r="H208">
        <f t="shared" si="30"/>
        <v>-0.1115684755524973</v>
      </c>
      <c r="I208">
        <f t="shared" si="31"/>
        <v>1.2447524737108187E-2</v>
      </c>
    </row>
    <row r="209" spans="1:9" ht="15.75" x14ac:dyDescent="0.25">
      <c r="A209" s="4">
        <v>42557</v>
      </c>
      <c r="B209">
        <v>4.84</v>
      </c>
      <c r="C209">
        <f t="shared" si="29"/>
        <v>4.5356371490280774E-2</v>
      </c>
      <c r="D209">
        <v>1.3682000000000001</v>
      </c>
      <c r="E209">
        <v>9.2883999999999993</v>
      </c>
      <c r="F209" s="15">
        <f t="shared" si="27"/>
        <v>2.4337227774795522E-4</v>
      </c>
      <c r="G209" s="15">
        <f t="shared" si="28"/>
        <v>1.000243372277748</v>
      </c>
      <c r="H209">
        <f t="shared" si="30"/>
        <v>4.5112999212532819E-2</v>
      </c>
      <c r="I209">
        <f t="shared" si="31"/>
        <v>2.0351826979499868E-3</v>
      </c>
    </row>
    <row r="210" spans="1:9" ht="15.75" x14ac:dyDescent="0.25">
      <c r="A210" s="4">
        <v>42558</v>
      </c>
      <c r="B210">
        <v>4.46</v>
      </c>
      <c r="C210">
        <f t="shared" si="29"/>
        <v>-7.851239669421485E-2</v>
      </c>
      <c r="D210">
        <v>1.385</v>
      </c>
      <c r="E210">
        <v>9.2897999999999996</v>
      </c>
      <c r="F210" s="15">
        <f t="shared" si="27"/>
        <v>2.4340738234673864E-4</v>
      </c>
      <c r="G210" s="15">
        <f t="shared" si="28"/>
        <v>1.0002434073823467</v>
      </c>
      <c r="H210">
        <f t="shared" si="30"/>
        <v>-7.8755804076561589E-2</v>
      </c>
      <c r="I210">
        <f t="shared" si="31"/>
        <v>6.2024766757457547E-3</v>
      </c>
    </row>
    <row r="211" spans="1:9" ht="15.75" x14ac:dyDescent="0.25">
      <c r="A211" s="4">
        <v>42559</v>
      </c>
      <c r="B211">
        <v>4.42</v>
      </c>
      <c r="C211">
        <f t="shared" si="29"/>
        <v>-8.9686098654708606E-3</v>
      </c>
      <c r="D211">
        <v>1.3578999999999999</v>
      </c>
      <c r="E211">
        <v>9.2227999999999994</v>
      </c>
      <c r="F211" s="15">
        <f t="shared" si="27"/>
        <v>2.4172687352819189E-4</v>
      </c>
      <c r="G211" s="15">
        <f t="shared" si="28"/>
        <v>1.0002417268735282</v>
      </c>
      <c r="H211">
        <f t="shared" si="30"/>
        <v>-9.2103367389990524E-3</v>
      </c>
      <c r="I211">
        <f t="shared" si="31"/>
        <v>8.4830302845755702E-5</v>
      </c>
    </row>
    <row r="212" spans="1:9" ht="15.75" x14ac:dyDescent="0.25">
      <c r="A212" s="4">
        <v>42562</v>
      </c>
      <c r="B212">
        <v>4.24</v>
      </c>
      <c r="C212">
        <f t="shared" si="29"/>
        <v>-4.0723981900452427E-2</v>
      </c>
      <c r="D212">
        <v>1.4302999999999999</v>
      </c>
      <c r="E212">
        <v>9.2844999999999995</v>
      </c>
      <c r="F212" s="15">
        <f t="shared" si="27"/>
        <v>2.4327448400129903E-4</v>
      </c>
      <c r="G212" s="15">
        <f t="shared" si="28"/>
        <v>1.0002432744840013</v>
      </c>
      <c r="H212">
        <f t="shared" si="30"/>
        <v>-4.0967256384453726E-2</v>
      </c>
      <c r="I212">
        <f t="shared" si="31"/>
        <v>1.6783160956695645E-3</v>
      </c>
    </row>
    <row r="213" spans="1:9" ht="15.75" x14ac:dyDescent="0.25">
      <c r="A213" s="4">
        <v>42563</v>
      </c>
      <c r="B213">
        <v>4.46</v>
      </c>
      <c r="C213">
        <f t="shared" si="29"/>
        <v>5.1886792452830129E-2</v>
      </c>
      <c r="D213">
        <v>1.51</v>
      </c>
      <c r="E213">
        <v>9.2727000000000004</v>
      </c>
      <c r="F213" s="15">
        <f t="shared" si="27"/>
        <v>2.4297857403232648E-4</v>
      </c>
      <c r="G213" s="15">
        <f t="shared" si="28"/>
        <v>1.0002429785740323</v>
      </c>
      <c r="H213">
        <f t="shared" si="30"/>
        <v>5.1643813878797802E-2</v>
      </c>
      <c r="I213">
        <f t="shared" si="31"/>
        <v>2.6670835119479083E-3</v>
      </c>
    </row>
    <row r="214" spans="1:9" ht="15.75" x14ac:dyDescent="0.25">
      <c r="A214" s="4">
        <v>42564</v>
      </c>
      <c r="B214">
        <v>4.25</v>
      </c>
      <c r="C214">
        <f t="shared" si="29"/>
        <v>-4.7085201793721963E-2</v>
      </c>
      <c r="D214">
        <v>1.4742999999999999</v>
      </c>
      <c r="E214">
        <v>9.2149000000000001</v>
      </c>
      <c r="F214" s="15">
        <f t="shared" si="27"/>
        <v>2.415286562298391E-4</v>
      </c>
      <c r="G214" s="15">
        <f t="shared" si="28"/>
        <v>1.0002415286562298</v>
      </c>
      <c r="H214">
        <f t="shared" si="30"/>
        <v>-4.7326730449951802E-2</v>
      </c>
      <c r="I214">
        <f t="shared" si="31"/>
        <v>2.2398194150823952E-3</v>
      </c>
    </row>
    <row r="215" spans="1:9" ht="15.75" x14ac:dyDescent="0.25">
      <c r="A215" s="4">
        <v>42565</v>
      </c>
      <c r="B215">
        <v>4.2300000000000004</v>
      </c>
      <c r="C215">
        <f t="shared" si="29"/>
        <v>-4.7058823529410763E-3</v>
      </c>
      <c r="D215">
        <v>1.5356000000000001</v>
      </c>
      <c r="E215">
        <v>9.1925000000000008</v>
      </c>
      <c r="F215" s="15">
        <f t="shared" si="27"/>
        <v>2.4096654461125411E-4</v>
      </c>
      <c r="G215" s="15">
        <f t="shared" si="28"/>
        <v>1.0002409665446113</v>
      </c>
      <c r="H215">
        <f t="shared" si="30"/>
        <v>-4.9468488975523304E-3</v>
      </c>
      <c r="I215">
        <f t="shared" si="31"/>
        <v>2.4471314015214706E-5</v>
      </c>
    </row>
    <row r="216" spans="1:9" ht="15.75" x14ac:dyDescent="0.25">
      <c r="A216" s="4">
        <v>42566</v>
      </c>
      <c r="B216">
        <v>4.13</v>
      </c>
      <c r="C216">
        <f t="shared" si="29"/>
        <v>-2.3640661938534403E-2</v>
      </c>
      <c r="D216">
        <v>1.5508999999999999</v>
      </c>
      <c r="E216">
        <v>9.1815999999999995</v>
      </c>
      <c r="F216" s="15">
        <f t="shared" si="27"/>
        <v>2.4069297548723334E-4</v>
      </c>
      <c r="G216" s="15">
        <f t="shared" si="28"/>
        <v>1.0002406929754872</v>
      </c>
      <c r="H216">
        <f t="shared" si="30"/>
        <v>-2.3881354914021637E-2</v>
      </c>
      <c r="I216">
        <f t="shared" si="31"/>
        <v>5.7031911252946536E-4</v>
      </c>
    </row>
    <row r="217" spans="1:9" ht="15.75" x14ac:dyDescent="0.25">
      <c r="A217" s="4">
        <v>42569</v>
      </c>
      <c r="B217">
        <v>4.17</v>
      </c>
      <c r="C217">
        <f t="shared" si="29"/>
        <v>9.6852300242130842E-3</v>
      </c>
      <c r="D217">
        <v>1.5817999999999999</v>
      </c>
      <c r="E217">
        <v>9.1454000000000004</v>
      </c>
      <c r="F217" s="15">
        <f t="shared" si="27"/>
        <v>2.3978422934511912E-4</v>
      </c>
      <c r="G217" s="15">
        <f t="shared" si="28"/>
        <v>1.0002397842293451</v>
      </c>
      <c r="H217">
        <f t="shared" si="30"/>
        <v>9.4454457948679651E-3</v>
      </c>
      <c r="I217">
        <f t="shared" si="31"/>
        <v>8.9216446263788924E-5</v>
      </c>
    </row>
    <row r="218" spans="1:9" ht="15.75" x14ac:dyDescent="0.25">
      <c r="A218" s="4">
        <v>42570</v>
      </c>
      <c r="B218">
        <v>4.0599999999999996</v>
      </c>
      <c r="C218">
        <f t="shared" si="29"/>
        <v>-2.6378896882494084E-2</v>
      </c>
      <c r="D218">
        <v>1.5526</v>
      </c>
      <c r="E218">
        <v>9.1315000000000008</v>
      </c>
      <c r="F218" s="15">
        <f t="shared" si="27"/>
        <v>2.3943521104130561E-4</v>
      </c>
      <c r="G218" s="15">
        <f t="shared" si="28"/>
        <v>1.0002394352110413</v>
      </c>
      <c r="H218">
        <f t="shared" si="30"/>
        <v>-2.6618332093535389E-2</v>
      </c>
      <c r="I218">
        <f t="shared" si="31"/>
        <v>7.0853560344173608E-4</v>
      </c>
    </row>
    <row r="219" spans="1:9" ht="15.75" x14ac:dyDescent="0.25">
      <c r="A219" s="4">
        <v>42571</v>
      </c>
      <c r="B219">
        <v>4.18</v>
      </c>
      <c r="C219">
        <f t="shared" si="29"/>
        <v>2.9556650246305449E-2</v>
      </c>
      <c r="D219">
        <v>1.5800999999999998</v>
      </c>
      <c r="E219">
        <v>9.1210000000000004</v>
      </c>
      <c r="F219" s="15">
        <f t="shared" si="27"/>
        <v>2.3917153472696739E-4</v>
      </c>
      <c r="G219" s="15">
        <f t="shared" si="28"/>
        <v>1.000239171534727</v>
      </c>
      <c r="H219">
        <f t="shared" si="30"/>
        <v>2.9317478711578481E-2</v>
      </c>
      <c r="I219">
        <f t="shared" si="31"/>
        <v>8.5951455800385745E-4</v>
      </c>
    </row>
    <row r="220" spans="1:9" ht="15.75" x14ac:dyDescent="0.25">
      <c r="A220" s="4">
        <v>42572</v>
      </c>
      <c r="B220">
        <v>4.12</v>
      </c>
      <c r="C220">
        <f t="shared" si="29"/>
        <v>-1.435406698564584E-2</v>
      </c>
      <c r="D220">
        <v>1.556</v>
      </c>
      <c r="E220">
        <v>9.1776999999999997</v>
      </c>
      <c r="F220" s="15">
        <f t="shared" si="27"/>
        <v>2.4059508634066695E-4</v>
      </c>
      <c r="G220" s="15">
        <f t="shared" si="28"/>
        <v>1.0002405950863407</v>
      </c>
      <c r="H220">
        <f t="shared" si="30"/>
        <v>-1.4594662071986507E-2</v>
      </c>
      <c r="I220">
        <f t="shared" si="31"/>
        <v>2.1300416099548147E-4</v>
      </c>
    </row>
    <row r="221" spans="1:9" ht="15.75" x14ac:dyDescent="0.25">
      <c r="A221" s="4">
        <v>42573</v>
      </c>
      <c r="B221">
        <v>4.0999999999999996</v>
      </c>
      <c r="C221">
        <f t="shared" si="29"/>
        <v>-4.8543689320389473E-3</v>
      </c>
      <c r="D221">
        <v>1.5663</v>
      </c>
      <c r="E221">
        <v>9.1327999999999996</v>
      </c>
      <c r="F221" s="15">
        <f t="shared" si="27"/>
        <v>2.3946785492001688E-4</v>
      </c>
      <c r="G221" s="15">
        <f t="shared" si="28"/>
        <v>1.00023946785492</v>
      </c>
      <c r="H221">
        <f t="shared" si="30"/>
        <v>-5.0938367869589642E-3</v>
      </c>
      <c r="I221">
        <f t="shared" si="31"/>
        <v>2.5947173212176424E-5</v>
      </c>
    </row>
    <row r="222" spans="1:9" ht="15.75" x14ac:dyDescent="0.25">
      <c r="A222" s="4">
        <v>42576</v>
      </c>
      <c r="B222">
        <v>4.03</v>
      </c>
      <c r="C222">
        <f t="shared" si="29"/>
        <v>-1.7073170731707173E-2</v>
      </c>
      <c r="D222">
        <v>1.5731000000000002</v>
      </c>
      <c r="E222">
        <v>9.1539000000000001</v>
      </c>
      <c r="F222" s="15">
        <f t="shared" si="27"/>
        <v>2.3999763596371793E-4</v>
      </c>
      <c r="G222" s="15">
        <f t="shared" si="28"/>
        <v>1.0002399976359637</v>
      </c>
      <c r="H222">
        <f t="shared" si="30"/>
        <v>-1.7313168367670891E-2</v>
      </c>
      <c r="I222">
        <f t="shared" si="31"/>
        <v>2.9974579892731994E-4</v>
      </c>
    </row>
    <row r="223" spans="1:9" ht="15.75" x14ac:dyDescent="0.25">
      <c r="A223" s="4">
        <v>42577</v>
      </c>
      <c r="B223">
        <v>4.1500000000000004</v>
      </c>
      <c r="C223">
        <f t="shared" si="29"/>
        <v>2.9776674937965285E-2</v>
      </c>
      <c r="D223">
        <v>1.5611000000000002</v>
      </c>
      <c r="E223">
        <v>9.1428999999999991</v>
      </c>
      <c r="F223" s="15">
        <f t="shared" si="27"/>
        <v>2.3972145953821133E-4</v>
      </c>
      <c r="G223" s="15">
        <f t="shared" si="28"/>
        <v>1.0002397214595382</v>
      </c>
      <c r="H223">
        <f t="shared" si="30"/>
        <v>2.9536953478427073E-2</v>
      </c>
      <c r="I223">
        <f t="shared" si="31"/>
        <v>8.7243162078676521E-4</v>
      </c>
    </row>
    <row r="224" spans="1:9" ht="15.75" x14ac:dyDescent="0.25">
      <c r="A224" s="4">
        <v>42578</v>
      </c>
      <c r="B224">
        <v>4</v>
      </c>
      <c r="C224">
        <f t="shared" si="29"/>
        <v>-3.6144578313253094E-2</v>
      </c>
      <c r="D224">
        <v>1.4976</v>
      </c>
      <c r="E224">
        <v>9.1475000000000009</v>
      </c>
      <c r="F224" s="15">
        <f t="shared" si="27"/>
        <v>2.3983695487461709E-4</v>
      </c>
      <c r="G224" s="15">
        <f t="shared" si="28"/>
        <v>1.0002398369548746</v>
      </c>
      <c r="H224">
        <f t="shared" si="30"/>
        <v>-3.6384415268127711E-2</v>
      </c>
      <c r="I224">
        <f t="shared" si="31"/>
        <v>1.3238256744035649E-3</v>
      </c>
    </row>
    <row r="225" spans="1:9" ht="15.75" x14ac:dyDescent="0.25">
      <c r="A225" s="4">
        <v>42579</v>
      </c>
      <c r="B225">
        <v>3.87</v>
      </c>
      <c r="C225">
        <f t="shared" si="29"/>
        <v>-3.2499999999999973E-2</v>
      </c>
      <c r="D225">
        <v>1.5044</v>
      </c>
      <c r="E225">
        <v>9.1533999999999995</v>
      </c>
      <c r="F225" s="15">
        <f t="shared" si="27"/>
        <v>2.3998508309208688E-4</v>
      </c>
      <c r="G225" s="15">
        <f t="shared" si="28"/>
        <v>1.0002399850830921</v>
      </c>
      <c r="H225">
        <f t="shared" si="30"/>
        <v>-3.273998508309206E-2</v>
      </c>
      <c r="I225">
        <f t="shared" si="31"/>
        <v>1.0719066232410905E-3</v>
      </c>
    </row>
    <row r="226" spans="1:9" ht="15.75" x14ac:dyDescent="0.25">
      <c r="A226" s="4">
        <v>42580</v>
      </c>
      <c r="B226">
        <v>4.17</v>
      </c>
      <c r="C226">
        <f t="shared" si="29"/>
        <v>7.7519379844961198E-2</v>
      </c>
      <c r="D226">
        <v>1.4531000000000001</v>
      </c>
      <c r="E226">
        <v>9.1183999999999994</v>
      </c>
      <c r="F226" s="15">
        <f t="shared" si="27"/>
        <v>2.3910623954082055E-4</v>
      </c>
      <c r="G226" s="15">
        <f t="shared" si="28"/>
        <v>1.0002391062395408</v>
      </c>
      <c r="H226">
        <f t="shared" si="30"/>
        <v>7.7280273605420377E-2</v>
      </c>
      <c r="I226">
        <f t="shared" si="31"/>
        <v>5.9722406885286336E-3</v>
      </c>
    </row>
    <row r="227" spans="1:9" ht="15.75" x14ac:dyDescent="0.25">
      <c r="A227" s="4">
        <v>42583</v>
      </c>
      <c r="B227">
        <v>3.67</v>
      </c>
      <c r="C227">
        <f t="shared" si="29"/>
        <v>-0.11990407673860912</v>
      </c>
      <c r="D227">
        <v>1.5213999999999999</v>
      </c>
      <c r="E227">
        <v>9.0931999999999995</v>
      </c>
      <c r="F227" s="15">
        <f t="shared" si="27"/>
        <v>2.384732980977855E-4</v>
      </c>
      <c r="G227" s="15">
        <f t="shared" si="28"/>
        <v>1.0002384732980978</v>
      </c>
      <c r="H227">
        <f t="shared" si="30"/>
        <v>-0.1201425500367069</v>
      </c>
      <c r="I227">
        <f t="shared" si="31"/>
        <v>1.4434232329322621E-2</v>
      </c>
    </row>
    <row r="228" spans="1:9" ht="15.75" x14ac:dyDescent="0.25">
      <c r="A228" s="4">
        <v>42584</v>
      </c>
      <c r="B228">
        <v>3.55</v>
      </c>
      <c r="C228">
        <f t="shared" si="29"/>
        <v>-3.2697547683923738E-2</v>
      </c>
      <c r="D228">
        <v>1.5558000000000001</v>
      </c>
      <c r="E228">
        <v>9.1205999999999996</v>
      </c>
      <c r="F228" s="15">
        <f t="shared" si="27"/>
        <v>2.3916148941482973E-4</v>
      </c>
      <c r="G228" s="15">
        <f t="shared" si="28"/>
        <v>1.0002391614894148</v>
      </c>
      <c r="H228">
        <f t="shared" si="30"/>
        <v>-3.2936709173338567E-2</v>
      </c>
      <c r="I228">
        <f t="shared" si="31"/>
        <v>1.0848268111690849E-3</v>
      </c>
    </row>
    <row r="229" spans="1:9" ht="15.75" x14ac:dyDescent="0.25">
      <c r="A229" s="4">
        <v>42585</v>
      </c>
      <c r="B229">
        <v>3.75</v>
      </c>
      <c r="C229">
        <f t="shared" si="29"/>
        <v>5.6338028169014134E-2</v>
      </c>
      <c r="D229">
        <v>1.542</v>
      </c>
      <c r="E229">
        <v>9.1319999999999997</v>
      </c>
      <c r="F229" s="15">
        <f t="shared" si="27"/>
        <v>2.3944776642514931E-4</v>
      </c>
      <c r="G229" s="15">
        <f t="shared" si="28"/>
        <v>1.0002394477664251</v>
      </c>
      <c r="H229">
        <f t="shared" si="30"/>
        <v>5.6098580402588985E-2</v>
      </c>
      <c r="I229">
        <f t="shared" si="31"/>
        <v>3.1470507231857411E-3</v>
      </c>
    </row>
    <row r="230" spans="1:9" ht="15.75" x14ac:dyDescent="0.25">
      <c r="A230" s="4">
        <v>42586</v>
      </c>
      <c r="B230">
        <v>3.95</v>
      </c>
      <c r="C230">
        <f t="shared" si="29"/>
        <v>5.3333333333333378E-2</v>
      </c>
      <c r="D230">
        <v>1.5007999999999999</v>
      </c>
      <c r="E230">
        <v>9.1257999999999999</v>
      </c>
      <c r="F230" s="15">
        <f t="shared" si="27"/>
        <v>2.3929207561002031E-4</v>
      </c>
      <c r="G230" s="15">
        <f t="shared" si="28"/>
        <v>1.00023929207561</v>
      </c>
      <c r="H230">
        <f t="shared" si="30"/>
        <v>5.3094041257723358E-2</v>
      </c>
      <c r="I230">
        <f t="shared" si="31"/>
        <v>2.8189772170768303E-3</v>
      </c>
    </row>
    <row r="231" spans="1:9" ht="15.75" x14ac:dyDescent="0.25">
      <c r="A231" s="4">
        <v>42587</v>
      </c>
      <c r="B231">
        <v>4</v>
      </c>
      <c r="C231">
        <f t="shared" si="29"/>
        <v>1.2658227848101221E-2</v>
      </c>
      <c r="D231">
        <v>1.5885</v>
      </c>
      <c r="E231">
        <v>9.0888000000000009</v>
      </c>
      <c r="F231" s="15">
        <f t="shared" si="27"/>
        <v>2.3836276956101798E-4</v>
      </c>
      <c r="G231" s="15">
        <f t="shared" si="28"/>
        <v>1.000238362769561</v>
      </c>
      <c r="H231">
        <f t="shared" si="30"/>
        <v>1.2419865078540203E-2</v>
      </c>
      <c r="I231">
        <f t="shared" si="31"/>
        <v>1.5425304856914244E-4</v>
      </c>
    </row>
    <row r="232" spans="1:9" ht="15.75" x14ac:dyDescent="0.25">
      <c r="A232" s="4">
        <v>42590</v>
      </c>
      <c r="B232">
        <v>4.41</v>
      </c>
      <c r="C232">
        <f t="shared" si="29"/>
        <v>0.10250000000000004</v>
      </c>
      <c r="D232">
        <v>1.5920000000000001</v>
      </c>
      <c r="E232">
        <v>9.0937000000000001</v>
      </c>
      <c r="F232" s="15">
        <f t="shared" si="27"/>
        <v>2.3848585787744625E-4</v>
      </c>
      <c r="G232" s="15">
        <f t="shared" si="28"/>
        <v>1.0002384858578774</v>
      </c>
      <c r="H232">
        <f t="shared" si="30"/>
        <v>0.10226151414212259</v>
      </c>
      <c r="I232">
        <f t="shared" si="31"/>
        <v>1.0457417274639539E-2</v>
      </c>
    </row>
    <row r="233" spans="1:9" ht="15.75" x14ac:dyDescent="0.25">
      <c r="A233" s="4">
        <v>42591</v>
      </c>
      <c r="B233">
        <v>4.22</v>
      </c>
      <c r="C233">
        <f t="shared" si="29"/>
        <v>-4.3083900226757454E-2</v>
      </c>
      <c r="D233">
        <v>1.5470000000000002</v>
      </c>
      <c r="E233">
        <v>9.0922999999999998</v>
      </c>
      <c r="F233" s="15">
        <f t="shared" si="27"/>
        <v>2.3845069034966748E-4</v>
      </c>
      <c r="G233" s="15">
        <f t="shared" si="28"/>
        <v>1.0002384506903497</v>
      </c>
      <c r="H233">
        <f t="shared" si="30"/>
        <v>-4.3322350917107122E-2</v>
      </c>
      <c r="I233">
        <f t="shared" si="31"/>
        <v>1.8768260889849722E-3</v>
      </c>
    </row>
    <row r="234" spans="1:9" ht="15.75" x14ac:dyDescent="0.25">
      <c r="A234" s="4">
        <v>42592</v>
      </c>
      <c r="B234">
        <v>3.98</v>
      </c>
      <c r="C234">
        <f t="shared" si="29"/>
        <v>-5.6872037914691892E-2</v>
      </c>
      <c r="D234">
        <v>1.5074000000000001</v>
      </c>
      <c r="E234">
        <v>9.0939999999999994</v>
      </c>
      <c r="F234" s="15">
        <f t="shared" si="27"/>
        <v>2.3849339371784239E-4</v>
      </c>
      <c r="G234" s="15">
        <f t="shared" si="28"/>
        <v>1.0002384933937178</v>
      </c>
      <c r="H234">
        <f t="shared" si="30"/>
        <v>-5.7110531308409734E-2</v>
      </c>
      <c r="I234">
        <f t="shared" si="31"/>
        <v>3.2616127863288485E-3</v>
      </c>
    </row>
    <row r="235" spans="1:9" ht="15.75" x14ac:dyDescent="0.25">
      <c r="A235" s="4">
        <v>42593</v>
      </c>
      <c r="B235">
        <v>4.1399999999999997</v>
      </c>
      <c r="C235">
        <f t="shared" si="29"/>
        <v>4.0201005025125552E-2</v>
      </c>
      <c r="D235">
        <v>1.5592999999999999</v>
      </c>
      <c r="E235">
        <v>9.0793999999999997</v>
      </c>
      <c r="F235" s="15">
        <f t="shared" si="27"/>
        <v>2.3812662551914165E-4</v>
      </c>
      <c r="G235" s="15">
        <f t="shared" si="28"/>
        <v>1.0002381266255191</v>
      </c>
      <c r="H235">
        <f t="shared" si="30"/>
        <v>3.9962878399606411E-2</v>
      </c>
      <c r="I235">
        <f t="shared" si="31"/>
        <v>1.5970316499817287E-3</v>
      </c>
    </row>
    <row r="236" spans="1:9" ht="15.75" x14ac:dyDescent="0.25">
      <c r="A236" s="4">
        <v>42594</v>
      </c>
      <c r="B236">
        <v>4.13</v>
      </c>
      <c r="C236">
        <f t="shared" si="29"/>
        <v>-2.4154589371980163E-3</v>
      </c>
      <c r="D236">
        <v>1.5135000000000001</v>
      </c>
      <c r="E236">
        <v>9.1094000000000008</v>
      </c>
      <c r="F236" s="15">
        <f t="shared" si="27"/>
        <v>2.3888020576112723E-4</v>
      </c>
      <c r="G236" s="15">
        <f t="shared" si="28"/>
        <v>1.0002388802057611</v>
      </c>
      <c r="H236">
        <f t="shared" si="30"/>
        <v>-2.6543391429591436E-3</v>
      </c>
      <c r="I236">
        <f t="shared" si="31"/>
        <v>7.0455162858450808E-6</v>
      </c>
    </row>
    <row r="237" spans="1:9" ht="15.75" x14ac:dyDescent="0.25">
      <c r="A237" s="4">
        <v>42597</v>
      </c>
      <c r="B237">
        <v>4.37</v>
      </c>
      <c r="C237">
        <f t="shared" si="29"/>
        <v>5.8111380145278502E-2</v>
      </c>
      <c r="D237">
        <v>1.5575999999999999</v>
      </c>
      <c r="E237">
        <v>9.1056000000000008</v>
      </c>
      <c r="F237" s="15">
        <f t="shared" si="27"/>
        <v>2.3878476369354473E-4</v>
      </c>
      <c r="G237" s="15">
        <f t="shared" si="28"/>
        <v>1.0002387847636935</v>
      </c>
      <c r="H237">
        <f t="shared" si="30"/>
        <v>5.7872595381584957E-2</v>
      </c>
      <c r="I237">
        <f t="shared" si="31"/>
        <v>3.3492372962006483E-3</v>
      </c>
    </row>
    <row r="238" spans="1:9" ht="15.75" x14ac:dyDescent="0.25">
      <c r="A238" s="4">
        <v>42598</v>
      </c>
      <c r="B238">
        <v>4.5199999999999996</v>
      </c>
      <c r="C238">
        <f t="shared" si="29"/>
        <v>3.4324942791761889E-2</v>
      </c>
      <c r="D238">
        <v>1.5746</v>
      </c>
      <c r="E238">
        <v>9.1153999999999993</v>
      </c>
      <c r="F238" s="15">
        <f t="shared" si="27"/>
        <v>2.3903089701349245E-4</v>
      </c>
      <c r="G238" s="15">
        <f t="shared" si="28"/>
        <v>1.0002390308970135</v>
      </c>
      <c r="H238">
        <f t="shared" si="30"/>
        <v>3.4085911894748397E-2</v>
      </c>
      <c r="I238">
        <f t="shared" si="31"/>
        <v>1.1618493896965502E-3</v>
      </c>
    </row>
    <row r="239" spans="1:9" ht="15.75" x14ac:dyDescent="0.25">
      <c r="A239" s="4">
        <v>42599</v>
      </c>
      <c r="B239">
        <v>4.5</v>
      </c>
      <c r="C239">
        <f t="shared" si="29"/>
        <v>-4.4247787610618532E-3</v>
      </c>
      <c r="D239">
        <v>1.5491000000000001</v>
      </c>
      <c r="E239">
        <v>9.0801999999999996</v>
      </c>
      <c r="F239" s="15">
        <f t="shared" si="27"/>
        <v>2.381467236742818E-4</v>
      </c>
      <c r="G239" s="15">
        <f t="shared" si="28"/>
        <v>1.0002381467236743</v>
      </c>
      <c r="H239">
        <f t="shared" si="30"/>
        <v>-4.662925484736135E-3</v>
      </c>
      <c r="I239">
        <f t="shared" si="31"/>
        <v>2.174287407620172E-5</v>
      </c>
    </row>
    <row r="240" spans="1:9" ht="15.75" x14ac:dyDescent="0.25">
      <c r="A240" s="4">
        <v>42600</v>
      </c>
      <c r="B240">
        <v>4.58</v>
      </c>
      <c r="C240">
        <f t="shared" si="29"/>
        <v>1.7777777777777795E-2</v>
      </c>
      <c r="D240">
        <v>1.5356000000000001</v>
      </c>
      <c r="E240">
        <v>9.0690000000000008</v>
      </c>
      <c r="F240" s="15">
        <f t="shared" si="27"/>
        <v>2.3786533612191185E-4</v>
      </c>
      <c r="G240" s="15">
        <f t="shared" si="28"/>
        <v>1.0002378653361219</v>
      </c>
      <c r="H240">
        <f t="shared" si="30"/>
        <v>1.7539912441655883E-2</v>
      </c>
      <c r="I240">
        <f t="shared" si="31"/>
        <v>3.0764852846095484E-4</v>
      </c>
    </row>
    <row r="241" spans="1:9" ht="15.75" x14ac:dyDescent="0.25">
      <c r="A241" s="4">
        <v>42601</v>
      </c>
      <c r="B241">
        <v>4.47</v>
      </c>
      <c r="C241">
        <f t="shared" si="29"/>
        <v>-2.4017467248908367E-2</v>
      </c>
      <c r="D241">
        <v>1.5781000000000001</v>
      </c>
      <c r="E241">
        <v>9.0805000000000007</v>
      </c>
      <c r="F241" s="15">
        <f t="shared" si="27"/>
        <v>2.381542604448228E-4</v>
      </c>
      <c r="G241" s="15">
        <f t="shared" si="28"/>
        <v>1.0002381542604448</v>
      </c>
      <c r="H241">
        <f t="shared" si="30"/>
        <v>-2.425562150935319E-2</v>
      </c>
      <c r="I241">
        <f t="shared" si="31"/>
        <v>5.8833517480499713E-4</v>
      </c>
    </row>
    <row r="242" spans="1:9" ht="15.75" x14ac:dyDescent="0.25">
      <c r="A242" s="4">
        <v>42604</v>
      </c>
      <c r="B242">
        <v>4.3</v>
      </c>
      <c r="C242">
        <f t="shared" si="29"/>
        <v>-3.8031319910514526E-2</v>
      </c>
      <c r="D242">
        <v>1.5424</v>
      </c>
      <c r="E242">
        <v>9.1072000000000006</v>
      </c>
      <c r="F242" s="15">
        <f t="shared" si="27"/>
        <v>2.3882495023141992E-4</v>
      </c>
      <c r="G242" s="15">
        <f t="shared" si="28"/>
        <v>1.0002388249502314</v>
      </c>
      <c r="H242">
        <f t="shared" si="30"/>
        <v>-3.8270144860745946E-2</v>
      </c>
      <c r="I242">
        <f t="shared" si="31"/>
        <v>1.4646039876624792E-3</v>
      </c>
    </row>
    <row r="243" spans="1:9" ht="15.75" x14ac:dyDescent="0.25">
      <c r="A243" s="4">
        <v>42605</v>
      </c>
      <c r="B243">
        <v>4.4800000000000004</v>
      </c>
      <c r="C243">
        <f t="shared" si="29"/>
        <v>4.1860465116279215E-2</v>
      </c>
      <c r="D243">
        <v>1.5457999999999998</v>
      </c>
      <c r="E243">
        <v>9.1029</v>
      </c>
      <c r="F243" s="15">
        <f t="shared" si="27"/>
        <v>2.3871694757859885E-4</v>
      </c>
      <c r="G243" s="15">
        <f t="shared" si="28"/>
        <v>1.0002387169475786</v>
      </c>
      <c r="H243">
        <f t="shared" si="30"/>
        <v>4.1621748168700616E-2</v>
      </c>
      <c r="I243">
        <f t="shared" si="31"/>
        <v>1.732369920618733E-3</v>
      </c>
    </row>
    <row r="244" spans="1:9" ht="15.75" x14ac:dyDescent="0.25">
      <c r="A244" s="4">
        <v>42600</v>
      </c>
      <c r="B244">
        <v>6.2</v>
      </c>
      <c r="C244">
        <f t="shared" si="29"/>
        <v>0.38392857142857134</v>
      </c>
      <c r="F244" s="15">
        <f t="shared" si="27"/>
        <v>0</v>
      </c>
      <c r="G244" s="15">
        <f t="shared" si="28"/>
        <v>1</v>
      </c>
      <c r="H244">
        <f t="shared" si="30"/>
        <v>0.38392857142857134</v>
      </c>
      <c r="I244">
        <f t="shared" si="31"/>
        <v>0.1474011479591836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4"/>
  <sheetViews>
    <sheetView topLeftCell="L97" workbookViewId="0">
      <selection activeCell="AC129" sqref="AC129"/>
    </sheetView>
  </sheetViews>
  <sheetFormatPr defaultRowHeight="15" x14ac:dyDescent="0.25"/>
  <cols>
    <col min="1" max="1" width="13.28515625" customWidth="1"/>
    <col min="2" max="2" width="9.5703125" customWidth="1"/>
    <col min="6" max="6" width="39.42578125" customWidth="1"/>
    <col min="7" max="7" width="12.42578125" customWidth="1"/>
    <col min="9" max="9" width="10.7109375" style="24" customWidth="1"/>
    <col min="10" max="10" width="27.28515625" customWidth="1"/>
    <col min="14" max="16" width="22.140625" customWidth="1"/>
    <col min="17" max="17" width="29.7109375" customWidth="1"/>
    <col min="18" max="18" width="12" customWidth="1"/>
    <col min="19" max="19" width="10.7109375" customWidth="1"/>
    <col min="20" max="20" width="17.42578125" customWidth="1"/>
    <col min="24" max="24" width="14.42578125" style="41" bestFit="1" customWidth="1"/>
  </cols>
  <sheetData>
    <row r="1" spans="1:33" ht="15.75" thickBot="1" x14ac:dyDescent="0.3">
      <c r="A1" t="s">
        <v>34</v>
      </c>
      <c r="O1" s="39"/>
      <c r="Q1">
        <f>COUNT($M$4:$M$123)</f>
        <v>120</v>
      </c>
      <c r="T1" t="s">
        <v>54</v>
      </c>
      <c r="U1" t="s">
        <v>68</v>
      </c>
      <c r="V1" t="s">
        <v>69</v>
      </c>
      <c r="W1" t="s">
        <v>70</v>
      </c>
      <c r="X1" s="41" t="s">
        <v>54</v>
      </c>
      <c r="Y1" t="s">
        <v>68</v>
      </c>
      <c r="Z1" t="s">
        <v>69</v>
      </c>
    </row>
    <row r="2" spans="1:33" x14ac:dyDescent="0.25">
      <c r="A2" t="s">
        <v>7</v>
      </c>
      <c r="B2" t="s">
        <v>8</v>
      </c>
      <c r="C2" t="s">
        <v>19</v>
      </c>
      <c r="D2" t="s">
        <v>11</v>
      </c>
      <c r="E2" t="s">
        <v>12</v>
      </c>
      <c r="F2" t="s">
        <v>35</v>
      </c>
      <c r="G2" t="s">
        <v>36</v>
      </c>
      <c r="H2" t="s">
        <v>62</v>
      </c>
      <c r="I2" s="29" t="s">
        <v>53</v>
      </c>
      <c r="J2" s="5" t="s">
        <v>45</v>
      </c>
      <c r="K2" s="7">
        <f>SUM(I4:I122)/(COUNT(E4:E122)-2)</f>
        <v>5.9858113472549511E-3</v>
      </c>
      <c r="L2" s="7"/>
      <c r="M2" s="11" t="s">
        <v>63</v>
      </c>
      <c r="N2" s="11"/>
      <c r="O2" s="40" t="s">
        <v>56</v>
      </c>
      <c r="P2" s="11" t="s">
        <v>57</v>
      </c>
      <c r="Q2" s="11" t="s">
        <v>58</v>
      </c>
      <c r="R2" s="11" t="s">
        <v>59</v>
      </c>
      <c r="S2" s="11" t="s">
        <v>66</v>
      </c>
      <c r="T2" s="11" t="s">
        <v>60</v>
      </c>
      <c r="U2" s="11"/>
      <c r="V2" s="11"/>
      <c r="W2" s="11"/>
      <c r="X2" s="42" t="s">
        <v>61</v>
      </c>
      <c r="Y2" s="11"/>
    </row>
    <row r="3" spans="1:33" ht="15.75" x14ac:dyDescent="0.25">
      <c r="A3" s="4">
        <v>42257</v>
      </c>
      <c r="B3">
        <v>6.07</v>
      </c>
      <c r="C3">
        <v>0</v>
      </c>
      <c r="D3">
        <v>2.222</v>
      </c>
      <c r="E3">
        <v>9.7805999999999997</v>
      </c>
      <c r="F3" s="15">
        <f t="shared" ref="F3:F66" si="0">(((E3/100)+1)^(1/365)-1)</f>
        <v>2.5568649755070005E-4</v>
      </c>
      <c r="G3" s="15">
        <f>1+F3</f>
        <v>1.0002556864975507</v>
      </c>
      <c r="I3" s="29"/>
      <c r="J3" s="19" t="s">
        <v>46</v>
      </c>
      <c r="K3" s="7">
        <f>SQRT(K2)</f>
        <v>7.7368025354502559E-2</v>
      </c>
      <c r="L3" s="7"/>
      <c r="M3" s="7"/>
      <c r="N3" s="7"/>
      <c r="O3" s="7"/>
      <c r="P3" s="7"/>
      <c r="Q3" s="7"/>
      <c r="R3" s="7"/>
      <c r="AF3" t="s">
        <v>28</v>
      </c>
      <c r="AG3">
        <f>1+F3</f>
        <v>1.0002556864975507</v>
      </c>
    </row>
    <row r="4" spans="1:33" ht="15.75" x14ac:dyDescent="0.25">
      <c r="A4" s="4">
        <v>42258</v>
      </c>
      <c r="B4">
        <v>5.6899999999999995</v>
      </c>
      <c r="C4">
        <f>(B4-B3)/B3</f>
        <v>-6.2602965403624505E-2</v>
      </c>
      <c r="D4">
        <v>2.1882999999999999</v>
      </c>
      <c r="E4">
        <v>9.6817999999999991</v>
      </c>
      <c r="F4" s="15">
        <f t="shared" si="0"/>
        <v>2.5321906963293728E-4</v>
      </c>
      <c r="G4" s="15">
        <f t="shared" ref="G4:G67" si="1">1+F4</f>
        <v>1.0002532190696329</v>
      </c>
      <c r="H4">
        <f>C4-F4</f>
        <v>-6.2856184473257443E-2</v>
      </c>
      <c r="I4" s="29">
        <f>H4^2</f>
        <v>3.9508999265361697E-3</v>
      </c>
      <c r="J4" s="7"/>
      <c r="K4" s="7"/>
      <c r="L4" s="7"/>
      <c r="M4" s="7">
        <f>C4/$K$3</f>
        <v>-0.80915811301601515</v>
      </c>
      <c r="N4" s="7"/>
      <c r="O4" s="7">
        <f>M4</f>
        <v>-0.80915811301601515</v>
      </c>
      <c r="P4" s="7">
        <f>RANK(O4,$O$4:$O$123)</f>
        <v>97</v>
      </c>
      <c r="Q4" s="7">
        <f>M4</f>
        <v>-0.80915811301601515</v>
      </c>
      <c r="R4" s="7">
        <f>RANK(Q4,$Q$4:$Q$123)</f>
        <v>97</v>
      </c>
      <c r="S4">
        <v>1</v>
      </c>
      <c r="T4">
        <f>P4/(COUNT($M$4:$M$123)+1)-0.5</f>
        <v>0.30165289256198347</v>
      </c>
      <c r="U4">
        <f>SUM($T$4:T4)/S4</f>
        <v>0.30165289256198347</v>
      </c>
      <c r="V4">
        <f>(S4/11)*U4^2</f>
        <v>8.2722243264555951E-3</v>
      </c>
      <c r="X4" s="41">
        <f>R4/(COUNT($M$4:$M$123)+1)-0.5</f>
        <v>0.30165289256198347</v>
      </c>
      <c r="Y4">
        <f>SUM($X$4:X4)/S4</f>
        <v>0.30165289256198347</v>
      </c>
      <c r="Z4">
        <f>(S4/11)*Y4^2</f>
        <v>8.2722243264555951E-3</v>
      </c>
    </row>
    <row r="5" spans="1:33" ht="15.75" x14ac:dyDescent="0.25">
      <c r="A5" s="4">
        <v>42261</v>
      </c>
      <c r="B5">
        <v>5.21</v>
      </c>
      <c r="C5">
        <f t="shared" ref="C5:C68" si="2">(B5-B4)/B4</f>
        <v>-8.435852372583473E-2</v>
      </c>
      <c r="D5">
        <v>2.1831</v>
      </c>
      <c r="E5">
        <v>9.7218999999999998</v>
      </c>
      <c r="F5" s="15">
        <f t="shared" si="0"/>
        <v>2.5422079284331822E-4</v>
      </c>
      <c r="G5" s="15">
        <f t="shared" si="1"/>
        <v>1.0002542207928433</v>
      </c>
      <c r="H5">
        <f t="shared" ref="H5:H68" si="3">C5-F5</f>
        <v>-8.4612744518678049E-2</v>
      </c>
      <c r="I5" s="29">
        <f t="shared" ref="I5:I68" si="4">H5^2</f>
        <v>7.1593165349830819E-3</v>
      </c>
      <c r="J5" s="7"/>
      <c r="K5" s="7"/>
      <c r="L5" s="7"/>
      <c r="M5" s="7">
        <f t="shared" ref="M5:M68" si="5">C5/$K$3</f>
        <v>-1.0903538424213557</v>
      </c>
      <c r="N5" s="7"/>
      <c r="O5" s="7">
        <f t="shared" ref="O5:O68" si="6">M5</f>
        <v>-1.0903538424213557</v>
      </c>
      <c r="P5" s="7">
        <f t="shared" ref="P5:P68" si="7">RANK(O5,$O$4:$O$123)</f>
        <v>104</v>
      </c>
      <c r="Q5" s="7">
        <f t="shared" ref="Q5:Q68" si="8">M5</f>
        <v>-1.0903538424213557</v>
      </c>
      <c r="R5" s="7">
        <f t="shared" ref="R5:R68" si="9">RANK(Q5,$Q$4:$Q$123)</f>
        <v>104</v>
      </c>
      <c r="S5">
        <v>2</v>
      </c>
      <c r="T5">
        <f t="shared" ref="T5:T68" si="10">P5/(COUNT($M$4:$M$123)+1)-0.5</f>
        <v>0.35950413223140498</v>
      </c>
      <c r="U5">
        <f>SUM($T$4:T5)/S5</f>
        <v>0.33057851239669422</v>
      </c>
      <c r="V5">
        <f t="shared" ref="V5:V68" si="11">(S5/11)*U5^2</f>
        <v>1.9869482337892968E-2</v>
      </c>
      <c r="X5" s="41">
        <f t="shared" ref="X5:X68" si="12">R5/(COUNT($M$4:$M$123)+1)-0.5</f>
        <v>0.35950413223140498</v>
      </c>
      <c r="Y5">
        <f>SUM($X$4:X5)/S5</f>
        <v>0.33057851239669422</v>
      </c>
      <c r="Z5">
        <f t="shared" ref="Z5:Z68" si="13">(S5/11)*Y5^2</f>
        <v>1.9869482337892968E-2</v>
      </c>
    </row>
    <row r="6" spans="1:33" ht="15.75" x14ac:dyDescent="0.25">
      <c r="A6" s="4">
        <v>42262</v>
      </c>
      <c r="B6">
        <v>5.34</v>
      </c>
      <c r="C6">
        <f t="shared" si="2"/>
        <v>2.4952015355086354E-2</v>
      </c>
      <c r="D6">
        <v>2.2867000000000002</v>
      </c>
      <c r="E6">
        <v>9.6042000000000005</v>
      </c>
      <c r="F6" s="15">
        <f t="shared" si="0"/>
        <v>2.5127953516657087E-4</v>
      </c>
      <c r="G6" s="15">
        <f t="shared" si="1"/>
        <v>1.0002512795351666</v>
      </c>
      <c r="H6">
        <f t="shared" si="3"/>
        <v>2.4700735819919783E-2</v>
      </c>
      <c r="I6" s="29">
        <f t="shared" si="4"/>
        <v>6.101263500454682E-4</v>
      </c>
      <c r="J6" s="7"/>
      <c r="K6" s="7"/>
      <c r="L6" s="7"/>
      <c r="M6" s="7">
        <f t="shared" si="5"/>
        <v>0.3225106914743589</v>
      </c>
      <c r="N6" s="7"/>
      <c r="O6" s="7">
        <f t="shared" si="6"/>
        <v>0.3225106914743589</v>
      </c>
      <c r="P6" s="7">
        <f t="shared" si="7"/>
        <v>37</v>
      </c>
      <c r="Q6" s="7">
        <f t="shared" si="8"/>
        <v>0.3225106914743589</v>
      </c>
      <c r="R6" s="7">
        <f t="shared" si="9"/>
        <v>37</v>
      </c>
      <c r="S6">
        <v>3</v>
      </c>
      <c r="T6">
        <f t="shared" si="10"/>
        <v>-0.19421487603305787</v>
      </c>
      <c r="U6">
        <f>SUM($T$4:T6)/S6</f>
        <v>0.15564738292011018</v>
      </c>
      <c r="V6">
        <f t="shared" si="11"/>
        <v>6.6071203117852922E-3</v>
      </c>
      <c r="X6" s="41">
        <f t="shared" si="12"/>
        <v>-0.19421487603305787</v>
      </c>
      <c r="Y6">
        <f>SUM($X$4:X6)/S6</f>
        <v>0.15564738292011018</v>
      </c>
      <c r="Z6">
        <f t="shared" si="13"/>
        <v>6.6071203117852922E-3</v>
      </c>
    </row>
    <row r="7" spans="1:33" ht="15.75" x14ac:dyDescent="0.25">
      <c r="A7" s="4">
        <v>42263</v>
      </c>
      <c r="B7">
        <v>6.24</v>
      </c>
      <c r="C7">
        <f t="shared" si="2"/>
        <v>0.16853932584269671</v>
      </c>
      <c r="D7">
        <v>2.294</v>
      </c>
      <c r="E7">
        <v>9.5228999999999999</v>
      </c>
      <c r="F7" s="15">
        <f t="shared" si="0"/>
        <v>2.4924605341358763E-4</v>
      </c>
      <c r="G7" s="15">
        <f t="shared" si="1"/>
        <v>1.0002492460534136</v>
      </c>
      <c r="H7">
        <f t="shared" si="3"/>
        <v>0.16829007978928312</v>
      </c>
      <c r="I7" s="29">
        <f t="shared" si="4"/>
        <v>2.832155095548328E-2</v>
      </c>
      <c r="J7" s="7"/>
      <c r="K7" s="7"/>
      <c r="L7" s="7"/>
      <c r="M7" s="7">
        <f t="shared" si="5"/>
        <v>2.1784105910735678</v>
      </c>
      <c r="N7" s="7"/>
      <c r="O7" s="7">
        <f t="shared" si="6"/>
        <v>2.1784105910735678</v>
      </c>
      <c r="P7" s="7">
        <f t="shared" si="7"/>
        <v>4</v>
      </c>
      <c r="Q7" s="7">
        <f t="shared" si="8"/>
        <v>2.1784105910735678</v>
      </c>
      <c r="R7" s="7">
        <f t="shared" si="9"/>
        <v>4</v>
      </c>
      <c r="S7">
        <v>4</v>
      </c>
      <c r="T7">
        <f t="shared" si="10"/>
        <v>-0.46694214876033058</v>
      </c>
      <c r="U7">
        <f>SUM($T$4:T7)/S7</f>
        <v>0</v>
      </c>
      <c r="V7">
        <f t="shared" si="11"/>
        <v>0</v>
      </c>
      <c r="X7" s="41">
        <f t="shared" si="12"/>
        <v>-0.46694214876033058</v>
      </c>
      <c r="Y7">
        <f>SUM($X$4:X7)/S7</f>
        <v>0</v>
      </c>
      <c r="Z7">
        <f t="shared" si="13"/>
        <v>0</v>
      </c>
    </row>
    <row r="8" spans="1:33" ht="15.75" x14ac:dyDescent="0.25">
      <c r="A8" s="4">
        <v>42264</v>
      </c>
      <c r="B8">
        <v>6.39</v>
      </c>
      <c r="C8">
        <f t="shared" si="2"/>
        <v>2.4038461538461453E-2</v>
      </c>
      <c r="D8">
        <v>2.1903000000000001</v>
      </c>
      <c r="E8">
        <v>9.5274999999999999</v>
      </c>
      <c r="F8" s="15">
        <f t="shared" si="0"/>
        <v>2.4936114913254315E-4</v>
      </c>
      <c r="G8" s="15">
        <f t="shared" si="1"/>
        <v>1.0002493611491325</v>
      </c>
      <c r="H8">
        <f t="shared" si="3"/>
        <v>2.378910038932891E-2</v>
      </c>
      <c r="I8" s="29">
        <f t="shared" si="4"/>
        <v>5.6592129733356894E-4</v>
      </c>
      <c r="J8" s="7"/>
      <c r="K8" s="7"/>
      <c r="L8" s="7"/>
      <c r="M8" s="7">
        <f t="shared" si="5"/>
        <v>0.31070279263709416</v>
      </c>
      <c r="N8" s="7"/>
      <c r="O8" s="7">
        <f t="shared" si="6"/>
        <v>0.31070279263709416</v>
      </c>
      <c r="P8" s="7">
        <f t="shared" si="7"/>
        <v>39</v>
      </c>
      <c r="Q8" s="7">
        <f t="shared" si="8"/>
        <v>0.31070279263709416</v>
      </c>
      <c r="R8" s="7">
        <f t="shared" si="9"/>
        <v>39</v>
      </c>
      <c r="S8">
        <v>5</v>
      </c>
      <c r="T8">
        <f t="shared" si="10"/>
        <v>-0.17768595041322316</v>
      </c>
      <c r="U8">
        <f>SUM($T$4:T8)/S8</f>
        <v>-3.553719008264463E-2</v>
      </c>
      <c r="V8">
        <f t="shared" si="11"/>
        <v>5.7404176316818898E-4</v>
      </c>
      <c r="X8" s="41">
        <f t="shared" si="12"/>
        <v>-0.17768595041322316</v>
      </c>
      <c r="Y8">
        <f>SUM($X$4:X8)/S8</f>
        <v>-3.553719008264463E-2</v>
      </c>
      <c r="Z8">
        <f t="shared" si="13"/>
        <v>5.7404176316818898E-4</v>
      </c>
    </row>
    <row r="9" spans="1:33" ht="15.75" x14ac:dyDescent="0.25">
      <c r="A9" s="4">
        <v>42265</v>
      </c>
      <c r="B9">
        <v>5.83</v>
      </c>
      <c r="C9">
        <f t="shared" si="2"/>
        <v>-8.7636932707355189E-2</v>
      </c>
      <c r="D9">
        <v>2.1335999999999999</v>
      </c>
      <c r="E9">
        <v>9.5728000000000009</v>
      </c>
      <c r="F9" s="15">
        <f t="shared" si="0"/>
        <v>2.5049433433821378E-4</v>
      </c>
      <c r="G9" s="15">
        <f t="shared" si="1"/>
        <v>1.0002504943343382</v>
      </c>
      <c r="H9">
        <f t="shared" si="3"/>
        <v>-8.7887427041693403E-2</v>
      </c>
      <c r="I9" s="29">
        <f t="shared" si="4"/>
        <v>7.724199832008981E-3</v>
      </c>
      <c r="J9" s="7"/>
      <c r="K9" s="7"/>
      <c r="L9" s="7"/>
      <c r="M9" s="7">
        <f t="shared" si="5"/>
        <v>-1.1327280527814971</v>
      </c>
      <c r="N9" s="7"/>
      <c r="O9" s="7">
        <f t="shared" si="6"/>
        <v>-1.1327280527814971</v>
      </c>
      <c r="P9" s="7">
        <f t="shared" si="7"/>
        <v>105</v>
      </c>
      <c r="Q9" s="7">
        <f t="shared" si="8"/>
        <v>-1.1327280527814971</v>
      </c>
      <c r="R9" s="7">
        <f t="shared" si="9"/>
        <v>105</v>
      </c>
      <c r="S9">
        <v>6</v>
      </c>
      <c r="T9">
        <f t="shared" si="10"/>
        <v>0.36776859504132231</v>
      </c>
      <c r="U9">
        <f>SUM($T$4:T9)/S9</f>
        <v>3.1680440771349856E-2</v>
      </c>
      <c r="V9">
        <f t="shared" si="11"/>
        <v>5.4744563316382153E-4</v>
      </c>
      <c r="X9" s="41">
        <f t="shared" si="12"/>
        <v>0.36776859504132231</v>
      </c>
      <c r="Y9">
        <f>SUM($X$4:X9)/S9</f>
        <v>3.1680440771349856E-2</v>
      </c>
      <c r="Z9">
        <f t="shared" si="13"/>
        <v>5.4744563316382153E-4</v>
      </c>
    </row>
    <row r="10" spans="1:33" ht="15.75" x14ac:dyDescent="0.25">
      <c r="A10" s="4">
        <v>42268</v>
      </c>
      <c r="B10">
        <v>5.84</v>
      </c>
      <c r="C10">
        <f t="shared" si="2"/>
        <v>1.7152658662092258E-3</v>
      </c>
      <c r="D10">
        <v>2.2012</v>
      </c>
      <c r="E10">
        <v>9.5913000000000004</v>
      </c>
      <c r="F10" s="15">
        <f t="shared" si="0"/>
        <v>2.5095697981369902E-4</v>
      </c>
      <c r="G10" s="15">
        <f t="shared" si="1"/>
        <v>1.0002509569798137</v>
      </c>
      <c r="H10">
        <f t="shared" si="3"/>
        <v>1.4643088863955267E-3</v>
      </c>
      <c r="I10" s="29">
        <f t="shared" si="4"/>
        <v>2.1442005147769076E-6</v>
      </c>
      <c r="J10" s="7"/>
      <c r="K10" s="7"/>
      <c r="L10" s="7"/>
      <c r="M10" s="7">
        <f t="shared" si="5"/>
        <v>2.2170216421445777E-2</v>
      </c>
      <c r="N10" s="7"/>
      <c r="O10" s="7">
        <f t="shared" si="6"/>
        <v>2.2170216421445777E-2</v>
      </c>
      <c r="P10" s="7">
        <f t="shared" si="7"/>
        <v>50</v>
      </c>
      <c r="Q10" s="7">
        <f t="shared" si="8"/>
        <v>2.2170216421445777E-2</v>
      </c>
      <c r="R10" s="7">
        <f t="shared" si="9"/>
        <v>50</v>
      </c>
      <c r="S10">
        <v>7</v>
      </c>
      <c r="T10">
        <f t="shared" si="10"/>
        <v>-8.677685950413222E-2</v>
      </c>
      <c r="U10">
        <f>SUM($T$4:T10)/S10</f>
        <v>1.4757969303423848E-2</v>
      </c>
      <c r="V10">
        <f t="shared" si="11"/>
        <v>1.3859850961141855E-4</v>
      </c>
      <c r="X10" s="41">
        <f t="shared" si="12"/>
        <v>-8.677685950413222E-2</v>
      </c>
      <c r="Y10">
        <f>SUM($X$4:X10)/S10</f>
        <v>1.4757969303423848E-2</v>
      </c>
      <c r="Z10">
        <f t="shared" si="13"/>
        <v>1.3859850961141855E-4</v>
      </c>
    </row>
    <row r="11" spans="1:33" ht="15.75" x14ac:dyDescent="0.25">
      <c r="A11" s="4">
        <v>42269</v>
      </c>
      <c r="B11">
        <v>5.8</v>
      </c>
      <c r="C11">
        <f t="shared" si="2"/>
        <v>-6.8493150684931572E-3</v>
      </c>
      <c r="D11">
        <v>2.1337000000000002</v>
      </c>
      <c r="E11">
        <v>9.6486999999999998</v>
      </c>
      <c r="F11" s="15">
        <f t="shared" si="0"/>
        <v>2.5239193562431872E-4</v>
      </c>
      <c r="G11" s="15">
        <f t="shared" si="1"/>
        <v>1.0002523919356243</v>
      </c>
      <c r="H11">
        <f t="shared" si="3"/>
        <v>-7.101707004117476E-3</v>
      </c>
      <c r="I11" s="29">
        <f t="shared" si="4"/>
        <v>5.0434242372331215E-5</v>
      </c>
      <c r="J11" s="7"/>
      <c r="K11" s="7"/>
      <c r="L11" s="7"/>
      <c r="M11" s="7">
        <f t="shared" si="5"/>
        <v>-8.8529014888377916E-2</v>
      </c>
      <c r="N11" s="7"/>
      <c r="O11" s="7">
        <f t="shared" si="6"/>
        <v>-8.8529014888377916E-2</v>
      </c>
      <c r="P11" s="7">
        <f t="shared" si="7"/>
        <v>60</v>
      </c>
      <c r="Q11" s="7">
        <f t="shared" si="8"/>
        <v>-8.8529014888377916E-2</v>
      </c>
      <c r="R11" s="7">
        <f t="shared" si="9"/>
        <v>60</v>
      </c>
      <c r="S11">
        <v>8</v>
      </c>
      <c r="T11">
        <f t="shared" si="10"/>
        <v>-4.1322314049586639E-3</v>
      </c>
      <c r="U11">
        <f>SUM($T$4:T11)/S11</f>
        <v>1.2396694214876033E-2</v>
      </c>
      <c r="V11">
        <f t="shared" si="11"/>
        <v>1.1176583815064795E-4</v>
      </c>
      <c r="X11" s="41">
        <f t="shared" si="12"/>
        <v>-4.1322314049586639E-3</v>
      </c>
      <c r="Y11">
        <f>SUM($X$4:X11)/S11</f>
        <v>1.2396694214876033E-2</v>
      </c>
      <c r="Z11">
        <f t="shared" si="13"/>
        <v>1.1176583815064795E-4</v>
      </c>
    </row>
    <row r="12" spans="1:33" ht="15.75" x14ac:dyDescent="0.25">
      <c r="A12" s="4">
        <v>42270</v>
      </c>
      <c r="B12">
        <v>5.46</v>
      </c>
      <c r="C12">
        <f t="shared" si="2"/>
        <v>-5.8620689655172392E-2</v>
      </c>
      <c r="D12">
        <v>2.1497000000000002</v>
      </c>
      <c r="E12">
        <v>9.6641999999999992</v>
      </c>
      <c r="F12" s="15">
        <f t="shared" si="0"/>
        <v>2.5277929523448428E-4</v>
      </c>
      <c r="G12" s="15">
        <f t="shared" si="1"/>
        <v>1.0002527792952345</v>
      </c>
      <c r="H12">
        <f t="shared" si="3"/>
        <v>-5.8873468950406876E-2</v>
      </c>
      <c r="I12" s="29">
        <f t="shared" si="4"/>
        <v>3.4660853462545227E-3</v>
      </c>
      <c r="J12" s="7"/>
      <c r="K12" s="7"/>
      <c r="L12" s="7"/>
      <c r="M12" s="7">
        <f t="shared" si="5"/>
        <v>-0.75768625845846105</v>
      </c>
      <c r="N12" s="7"/>
      <c r="O12" s="7">
        <f t="shared" si="6"/>
        <v>-0.75768625845846105</v>
      </c>
      <c r="P12" s="7">
        <f t="shared" si="7"/>
        <v>93</v>
      </c>
      <c r="Q12" s="7">
        <f t="shared" si="8"/>
        <v>-0.75768625845846105</v>
      </c>
      <c r="R12" s="7">
        <f t="shared" si="9"/>
        <v>93</v>
      </c>
      <c r="S12">
        <v>9</v>
      </c>
      <c r="T12">
        <f t="shared" si="10"/>
        <v>0.26859504132231404</v>
      </c>
      <c r="U12">
        <f>SUM($T$4:T12)/S12</f>
        <v>4.0863177226813589E-2</v>
      </c>
      <c r="V12">
        <f t="shared" si="11"/>
        <v>1.3661993888754356E-3</v>
      </c>
      <c r="X12" s="41">
        <f t="shared" si="12"/>
        <v>0.26859504132231404</v>
      </c>
      <c r="Y12">
        <f>SUM($X$4:X12)/S12</f>
        <v>4.0863177226813589E-2</v>
      </c>
      <c r="Z12">
        <f t="shared" si="13"/>
        <v>1.3661993888754356E-3</v>
      </c>
    </row>
    <row r="13" spans="1:33" ht="15.75" x14ac:dyDescent="0.25">
      <c r="A13" s="4">
        <v>42271</v>
      </c>
      <c r="B13">
        <v>5.45</v>
      </c>
      <c r="C13">
        <f t="shared" si="2"/>
        <v>-1.8315018315017925E-3</v>
      </c>
      <c r="D13">
        <v>2.1265999999999998</v>
      </c>
      <c r="E13">
        <v>9.6738</v>
      </c>
      <c r="F13" s="15">
        <f t="shared" si="0"/>
        <v>2.5301918090403497E-4</v>
      </c>
      <c r="G13" s="15">
        <f t="shared" si="1"/>
        <v>1.000253019180904</v>
      </c>
      <c r="H13">
        <f t="shared" si="3"/>
        <v>-2.0845210124058274E-3</v>
      </c>
      <c r="I13" s="29">
        <f t="shared" si="4"/>
        <v>4.3452278511614155E-6</v>
      </c>
      <c r="J13" s="7"/>
      <c r="K13" s="7"/>
      <c r="L13" s="7"/>
      <c r="M13" s="7">
        <f t="shared" si="5"/>
        <v>-2.3672593724730562E-2</v>
      </c>
      <c r="N13" s="7"/>
      <c r="O13" s="7">
        <f t="shared" si="6"/>
        <v>-2.3672593724730562E-2</v>
      </c>
      <c r="P13" s="7">
        <f t="shared" si="7"/>
        <v>57</v>
      </c>
      <c r="Q13" s="7">
        <f t="shared" si="8"/>
        <v>-2.3672593724730562E-2</v>
      </c>
      <c r="R13" s="7">
        <f t="shared" si="9"/>
        <v>57</v>
      </c>
      <c r="S13">
        <v>10</v>
      </c>
      <c r="T13">
        <f t="shared" si="10"/>
        <v>-2.8925619834710758E-2</v>
      </c>
      <c r="U13">
        <f>SUM($T$4:T13)/S13</f>
        <v>3.3884297520661154E-2</v>
      </c>
      <c r="V13">
        <f t="shared" si="11"/>
        <v>1.0437687440624395E-3</v>
      </c>
      <c r="X13" s="41">
        <f t="shared" si="12"/>
        <v>-2.8925619834710758E-2</v>
      </c>
      <c r="Y13">
        <f>SUM($X$4:X13)/S13</f>
        <v>3.3884297520661154E-2</v>
      </c>
      <c r="Z13">
        <f t="shared" si="13"/>
        <v>1.0437687440624395E-3</v>
      </c>
    </row>
    <row r="14" spans="1:33" ht="15.75" x14ac:dyDescent="0.25">
      <c r="A14" s="4">
        <v>42272</v>
      </c>
      <c r="B14">
        <v>5.28</v>
      </c>
      <c r="C14">
        <f t="shared" si="2"/>
        <v>-3.11926605504587E-2</v>
      </c>
      <c r="D14">
        <v>2.1623000000000001</v>
      </c>
      <c r="E14">
        <v>9.6707999999999998</v>
      </c>
      <c r="F14" s="15">
        <f t="shared" si="0"/>
        <v>2.5294421888188978E-4</v>
      </c>
      <c r="G14" s="15">
        <f t="shared" si="1"/>
        <v>1.0002529442188819</v>
      </c>
      <c r="H14">
        <f t="shared" si="3"/>
        <v>-3.1445604769340593E-2</v>
      </c>
      <c r="I14" s="29">
        <f t="shared" si="4"/>
        <v>9.8882605930957585E-4</v>
      </c>
      <c r="J14" s="7"/>
      <c r="K14" s="7"/>
      <c r="L14" s="7"/>
      <c r="M14" s="7">
        <f t="shared" si="5"/>
        <v>-0.40317250450083242</v>
      </c>
      <c r="N14" s="7"/>
      <c r="O14" s="7">
        <f t="shared" si="6"/>
        <v>-0.40317250450083242</v>
      </c>
      <c r="P14" s="7">
        <f t="shared" si="7"/>
        <v>81</v>
      </c>
      <c r="Q14" s="7">
        <f t="shared" si="8"/>
        <v>-0.40317250450083242</v>
      </c>
      <c r="R14" s="7">
        <f t="shared" si="9"/>
        <v>81</v>
      </c>
      <c r="S14">
        <v>11</v>
      </c>
      <c r="T14">
        <f t="shared" si="10"/>
        <v>0.16942148760330578</v>
      </c>
      <c r="U14">
        <f>SUM($T$4:T14)/S14</f>
        <v>4.6205860255447033E-2</v>
      </c>
      <c r="V14">
        <f t="shared" si="11"/>
        <v>2.1349815219458999E-3</v>
      </c>
      <c r="X14" s="41">
        <f t="shared" si="12"/>
        <v>0.16942148760330578</v>
      </c>
      <c r="Y14">
        <f>SUM($X$4:X14)/S14</f>
        <v>4.6205860255447033E-2</v>
      </c>
      <c r="Z14">
        <f t="shared" si="13"/>
        <v>2.1349815219458999E-3</v>
      </c>
    </row>
    <row r="15" spans="1:33" ht="15.75" x14ac:dyDescent="0.25">
      <c r="A15" s="4">
        <v>42275</v>
      </c>
      <c r="B15">
        <v>4.8499999999999996</v>
      </c>
      <c r="C15">
        <f t="shared" si="2"/>
        <v>-8.1439393939394047E-2</v>
      </c>
      <c r="D15">
        <v>2.0949</v>
      </c>
      <c r="E15">
        <v>9.7843</v>
      </c>
      <c r="F15" s="15">
        <f t="shared" si="0"/>
        <v>2.557788582027154E-4</v>
      </c>
      <c r="G15" s="15">
        <f t="shared" si="1"/>
        <v>1.0002557788582027</v>
      </c>
      <c r="H15">
        <f t="shared" si="3"/>
        <v>-8.1695172797596763E-2</v>
      </c>
      <c r="I15" s="29">
        <f t="shared" si="4"/>
        <v>6.6741012584291938E-3</v>
      </c>
      <c r="J15" s="7"/>
      <c r="K15" s="7"/>
      <c r="L15" s="7"/>
      <c r="M15" s="7">
        <f t="shared" si="5"/>
        <v>-1.0526234005099182</v>
      </c>
      <c r="N15" s="7"/>
      <c r="O15" s="7">
        <f t="shared" si="6"/>
        <v>-1.0526234005099182</v>
      </c>
      <c r="P15" s="7">
        <f t="shared" si="7"/>
        <v>103</v>
      </c>
      <c r="Q15" s="7">
        <f t="shared" si="8"/>
        <v>-1.0526234005099182</v>
      </c>
      <c r="R15" s="7">
        <f t="shared" si="9"/>
        <v>103</v>
      </c>
      <c r="S15">
        <v>12</v>
      </c>
      <c r="T15">
        <f t="shared" si="10"/>
        <v>0.35123966942148765</v>
      </c>
      <c r="U15">
        <f>SUM($T$4:T15)/S15</f>
        <v>7.1625344352617082E-2</v>
      </c>
      <c r="V15">
        <f t="shared" si="11"/>
        <v>5.5965708585065188E-3</v>
      </c>
      <c r="X15" s="41">
        <f t="shared" si="12"/>
        <v>0.35123966942148765</v>
      </c>
      <c r="Y15">
        <f>SUM($X$4:X15)/S15</f>
        <v>7.1625344352617082E-2</v>
      </c>
      <c r="Z15">
        <f t="shared" si="13"/>
        <v>5.5965708585065188E-3</v>
      </c>
    </row>
    <row r="16" spans="1:33" ht="15.75" x14ac:dyDescent="0.25">
      <c r="A16" s="4">
        <v>42276</v>
      </c>
      <c r="B16">
        <v>4.8899999999999997</v>
      </c>
      <c r="C16">
        <f t="shared" si="2"/>
        <v>8.2474226804123783E-3</v>
      </c>
      <c r="D16">
        <v>2.0508000000000002</v>
      </c>
      <c r="E16">
        <v>9.7726000000000006</v>
      </c>
      <c r="F16" s="15">
        <f t="shared" si="0"/>
        <v>2.5548678823095194E-4</v>
      </c>
      <c r="G16" s="15">
        <f t="shared" si="1"/>
        <v>1.000255486788231</v>
      </c>
      <c r="H16">
        <f t="shared" si="3"/>
        <v>7.9919358921814263E-3</v>
      </c>
      <c r="I16" s="29">
        <f t="shared" si="4"/>
        <v>6.3871039304737727E-5</v>
      </c>
      <c r="J16" s="7"/>
      <c r="K16" s="7"/>
      <c r="L16" s="7"/>
      <c r="M16" s="7">
        <f t="shared" si="5"/>
        <v>0.10659988596868597</v>
      </c>
      <c r="N16" s="7"/>
      <c r="O16" s="7">
        <f t="shared" si="6"/>
        <v>0.10659988596868597</v>
      </c>
      <c r="P16" s="7">
        <f t="shared" si="7"/>
        <v>46</v>
      </c>
      <c r="Q16" s="7">
        <f t="shared" si="8"/>
        <v>0.10659988596868597</v>
      </c>
      <c r="R16" s="7">
        <f t="shared" si="9"/>
        <v>46</v>
      </c>
      <c r="S16">
        <v>13</v>
      </c>
      <c r="T16">
        <f t="shared" si="10"/>
        <v>-0.11983471074380164</v>
      </c>
      <c r="U16">
        <f>SUM($T$4:T16)/S16</f>
        <v>5.689764780673872E-2</v>
      </c>
      <c r="V16">
        <f t="shared" si="11"/>
        <v>3.825950021565076E-3</v>
      </c>
      <c r="X16" s="41">
        <f t="shared" si="12"/>
        <v>-0.11983471074380164</v>
      </c>
      <c r="Y16">
        <f>SUM($X$4:X16)/S16</f>
        <v>5.689764780673872E-2</v>
      </c>
      <c r="Z16">
        <f t="shared" si="13"/>
        <v>3.825950021565076E-3</v>
      </c>
    </row>
    <row r="17" spans="1:26" ht="15.75" x14ac:dyDescent="0.25">
      <c r="A17" s="4">
        <v>42277</v>
      </c>
      <c r="B17">
        <v>5.15</v>
      </c>
      <c r="C17">
        <f t="shared" si="2"/>
        <v>5.3169734151329383E-2</v>
      </c>
      <c r="D17">
        <v>2.0367999999999999</v>
      </c>
      <c r="E17">
        <v>9.6963000000000008</v>
      </c>
      <c r="F17" s="15">
        <f t="shared" si="0"/>
        <v>2.5358133089836699E-4</v>
      </c>
      <c r="G17" s="15">
        <f t="shared" si="1"/>
        <v>1.0002535813308984</v>
      </c>
      <c r="H17">
        <f t="shared" si="3"/>
        <v>5.2916152820431016E-2</v>
      </c>
      <c r="I17" s="29">
        <f t="shared" si="4"/>
        <v>2.8001192293152094E-3</v>
      </c>
      <c r="J17" s="7"/>
      <c r="K17" s="7"/>
      <c r="L17" s="7"/>
      <c r="M17" s="7">
        <f t="shared" si="5"/>
        <v>0.68723137119894306</v>
      </c>
      <c r="N17" s="7"/>
      <c r="O17" s="7">
        <f t="shared" si="6"/>
        <v>0.68723137119894306</v>
      </c>
      <c r="P17" s="7">
        <f t="shared" si="7"/>
        <v>26</v>
      </c>
      <c r="Q17" s="7">
        <f t="shared" si="8"/>
        <v>0.68723137119894306</v>
      </c>
      <c r="R17" s="7">
        <f t="shared" si="9"/>
        <v>26</v>
      </c>
      <c r="S17">
        <v>14</v>
      </c>
      <c r="T17">
        <f t="shared" si="10"/>
        <v>-0.28512396694214875</v>
      </c>
      <c r="U17">
        <f>SUM($T$4:T17)/S17</f>
        <v>3.2467532467532471E-2</v>
      </c>
      <c r="V17">
        <f t="shared" si="11"/>
        <v>1.3416335730385321E-3</v>
      </c>
      <c r="X17" s="41">
        <f t="shared" si="12"/>
        <v>-0.28512396694214875</v>
      </c>
      <c r="Y17">
        <f>SUM($X$4:X17)/S17</f>
        <v>3.2467532467532471E-2</v>
      </c>
      <c r="Z17">
        <f t="shared" si="13"/>
        <v>1.3416335730385321E-3</v>
      </c>
    </row>
    <row r="18" spans="1:26" ht="15.75" x14ac:dyDescent="0.25">
      <c r="A18" s="4">
        <v>42278</v>
      </c>
      <c r="B18">
        <v>5.31</v>
      </c>
      <c r="C18">
        <f t="shared" si="2"/>
        <v>3.1067961165048397E-2</v>
      </c>
      <c r="D18">
        <v>2.0367999999999999</v>
      </c>
      <c r="E18">
        <v>9.6281999999999996</v>
      </c>
      <c r="F18" s="15">
        <f t="shared" si="0"/>
        <v>2.5187953742111802E-4</v>
      </c>
      <c r="G18" s="15">
        <f t="shared" si="1"/>
        <v>1.0002518795374211</v>
      </c>
      <c r="H18">
        <f t="shared" si="3"/>
        <v>3.0816081627627279E-2</v>
      </c>
      <c r="I18" s="29">
        <f t="shared" si="4"/>
        <v>9.4963088688058755E-4</v>
      </c>
      <c r="J18" s="7"/>
      <c r="K18" s="7"/>
      <c r="L18" s="7"/>
      <c r="M18" s="7">
        <f t="shared" si="5"/>
        <v>0.40156073549368859</v>
      </c>
      <c r="N18" s="7"/>
      <c r="O18" s="7">
        <f t="shared" si="6"/>
        <v>0.40156073549368859</v>
      </c>
      <c r="P18" s="7">
        <f t="shared" si="7"/>
        <v>33</v>
      </c>
      <c r="Q18" s="7">
        <f t="shared" si="8"/>
        <v>0.40156073549368859</v>
      </c>
      <c r="R18" s="7">
        <f t="shared" si="9"/>
        <v>33</v>
      </c>
      <c r="S18">
        <v>15</v>
      </c>
      <c r="T18">
        <f t="shared" si="10"/>
        <v>-0.22727272727272729</v>
      </c>
      <c r="U18">
        <f>SUM($T$4:T18)/S18</f>
        <v>1.5151515151515157E-2</v>
      </c>
      <c r="V18">
        <f t="shared" si="11"/>
        <v>3.1304783370899095E-4</v>
      </c>
      <c r="X18" s="41">
        <f t="shared" si="12"/>
        <v>-0.22727272727272729</v>
      </c>
      <c r="Y18">
        <f>SUM($X$4:X18)/S18</f>
        <v>1.5151515151515157E-2</v>
      </c>
      <c r="Z18">
        <f t="shared" si="13"/>
        <v>3.1304783370899095E-4</v>
      </c>
    </row>
    <row r="19" spans="1:26" ht="15.75" x14ac:dyDescent="0.25">
      <c r="A19" s="4">
        <v>42279</v>
      </c>
      <c r="B19">
        <v>5.8100000000000005</v>
      </c>
      <c r="C19">
        <f t="shared" si="2"/>
        <v>9.4161958568738408E-2</v>
      </c>
      <c r="D19">
        <v>1.9929000000000001</v>
      </c>
      <c r="E19">
        <v>9.5782000000000007</v>
      </c>
      <c r="F19" s="15">
        <f t="shared" si="0"/>
        <v>2.5062938485120867E-4</v>
      </c>
      <c r="G19" s="15">
        <f t="shared" si="1"/>
        <v>1.0002506293848512</v>
      </c>
      <c r="H19">
        <f t="shared" si="3"/>
        <v>9.3911329183887199E-2</v>
      </c>
      <c r="I19" s="29">
        <f t="shared" si="4"/>
        <v>8.819337749084423E-3</v>
      </c>
      <c r="J19" s="7"/>
      <c r="K19" s="7"/>
      <c r="L19" s="7"/>
      <c r="M19" s="7">
        <f t="shared" si="5"/>
        <v>1.2170655530793961</v>
      </c>
      <c r="N19" s="7"/>
      <c r="O19" s="7">
        <f t="shared" si="6"/>
        <v>1.2170655530793961</v>
      </c>
      <c r="P19" s="7">
        <f t="shared" si="7"/>
        <v>12</v>
      </c>
      <c r="Q19" s="7">
        <f t="shared" si="8"/>
        <v>1.2170655530793961</v>
      </c>
      <c r="R19" s="7">
        <f t="shared" si="9"/>
        <v>12</v>
      </c>
      <c r="S19">
        <v>16</v>
      </c>
      <c r="T19">
        <f t="shared" si="10"/>
        <v>-0.40082644628099173</v>
      </c>
      <c r="U19">
        <f>SUM($T$4:T19)/S19</f>
        <v>-1.0847107438016524E-2</v>
      </c>
      <c r="V19">
        <f t="shared" si="11"/>
        <v>1.711414396681795E-4</v>
      </c>
      <c r="X19" s="41">
        <f t="shared" si="12"/>
        <v>-0.40082644628099173</v>
      </c>
      <c r="Y19">
        <f>SUM($X$4:X19)/S19</f>
        <v>-1.0847107438016524E-2</v>
      </c>
      <c r="Z19">
        <f t="shared" si="13"/>
        <v>1.711414396681795E-4</v>
      </c>
    </row>
    <row r="20" spans="1:26" ht="15.75" x14ac:dyDescent="0.25">
      <c r="A20" s="4">
        <v>42282</v>
      </c>
      <c r="B20">
        <v>6.44</v>
      </c>
      <c r="C20">
        <f t="shared" si="2"/>
        <v>0.10843373493975901</v>
      </c>
      <c r="D20">
        <v>2.0562</v>
      </c>
      <c r="E20">
        <v>9.4962999999999997</v>
      </c>
      <c r="F20" s="15">
        <f t="shared" si="0"/>
        <v>2.4858040535491455E-4</v>
      </c>
      <c r="G20" s="15">
        <f t="shared" si="1"/>
        <v>1.0002485804053549</v>
      </c>
      <c r="H20">
        <f t="shared" si="3"/>
        <v>0.1081851545344041</v>
      </c>
      <c r="I20" s="29">
        <f t="shared" si="4"/>
        <v>1.1704027661632895E-2</v>
      </c>
      <c r="J20" s="7"/>
      <c r="K20" s="7"/>
      <c r="L20" s="7"/>
      <c r="M20" s="7">
        <f t="shared" si="5"/>
        <v>1.4015316332931138</v>
      </c>
      <c r="N20" s="7"/>
      <c r="O20" s="7">
        <f t="shared" si="6"/>
        <v>1.4015316332931138</v>
      </c>
      <c r="P20" s="7">
        <f t="shared" si="7"/>
        <v>8</v>
      </c>
      <c r="Q20" s="7">
        <f t="shared" si="8"/>
        <v>1.4015316332931138</v>
      </c>
      <c r="R20" s="7">
        <f t="shared" si="9"/>
        <v>9</v>
      </c>
      <c r="S20">
        <v>17</v>
      </c>
      <c r="T20">
        <f t="shared" si="10"/>
        <v>-0.43388429752066116</v>
      </c>
      <c r="U20">
        <f>SUM($T$4:T20)/S20</f>
        <v>-3.5731648031113263E-2</v>
      </c>
      <c r="V20">
        <f t="shared" si="11"/>
        <v>1.9731601279390112E-3</v>
      </c>
      <c r="X20" s="41">
        <f t="shared" si="12"/>
        <v>-0.42561983471074383</v>
      </c>
      <c r="Y20">
        <f>SUM($X$4:X20)/S20</f>
        <v>-3.5245503159941655E-2</v>
      </c>
      <c r="Z20">
        <f t="shared" si="13"/>
        <v>1.9198339437233429E-3</v>
      </c>
    </row>
    <row r="21" spans="1:26" ht="15.75" x14ac:dyDescent="0.25">
      <c r="A21" s="4">
        <v>42283</v>
      </c>
      <c r="B21">
        <v>7.59</v>
      </c>
      <c r="C21">
        <f t="shared" si="2"/>
        <v>0.17857142857142846</v>
      </c>
      <c r="D21">
        <v>2.0314999999999999</v>
      </c>
      <c r="E21">
        <v>9.4918999999999993</v>
      </c>
      <c r="F21" s="15">
        <f t="shared" si="0"/>
        <v>2.4847028261354431E-4</v>
      </c>
      <c r="G21" s="15">
        <f t="shared" si="1"/>
        <v>1.0002484702826135</v>
      </c>
      <c r="H21">
        <f t="shared" si="3"/>
        <v>0.17832295828881492</v>
      </c>
      <c r="I21" s="29">
        <f t="shared" si="4"/>
        <v>3.1799077452874427E-2</v>
      </c>
      <c r="J21" s="7"/>
      <c r="K21" s="7"/>
      <c r="L21" s="7"/>
      <c r="M21" s="7">
        <f t="shared" si="5"/>
        <v>2.3080778881612778</v>
      </c>
      <c r="N21" s="7"/>
      <c r="O21" s="7">
        <f t="shared" si="6"/>
        <v>2.3080778881612778</v>
      </c>
      <c r="P21" s="7">
        <f t="shared" si="7"/>
        <v>3</v>
      </c>
      <c r="Q21" s="7">
        <f t="shared" si="8"/>
        <v>2.3080778881612778</v>
      </c>
      <c r="R21" s="7">
        <f t="shared" si="9"/>
        <v>3</v>
      </c>
      <c r="S21">
        <v>18</v>
      </c>
      <c r="T21">
        <f t="shared" si="10"/>
        <v>-0.47520661157024791</v>
      </c>
      <c r="U21">
        <f>SUM($T$4:T21)/S21</f>
        <v>-6.0146923783287405E-2</v>
      </c>
      <c r="V21">
        <f t="shared" si="11"/>
        <v>5.9197949027878652E-3</v>
      </c>
      <c r="X21" s="41">
        <f t="shared" si="12"/>
        <v>-0.47520661157024791</v>
      </c>
      <c r="Y21">
        <f>SUM($X$4:X21)/S21</f>
        <v>-5.968778696051423E-2</v>
      </c>
      <c r="Z21">
        <f t="shared" si="13"/>
        <v>5.8297613109442896E-3</v>
      </c>
    </row>
    <row r="22" spans="1:26" ht="15.75" x14ac:dyDescent="0.25">
      <c r="A22" s="4">
        <v>42284</v>
      </c>
      <c r="B22">
        <v>7.49</v>
      </c>
      <c r="C22">
        <f t="shared" si="2"/>
        <v>-1.3175230566534867E-2</v>
      </c>
      <c r="D22">
        <v>2.0668000000000002</v>
      </c>
      <c r="E22">
        <v>9.4591999999999992</v>
      </c>
      <c r="F22" s="15">
        <f t="shared" si="0"/>
        <v>2.4765173212171199E-4</v>
      </c>
      <c r="G22" s="15">
        <f t="shared" si="1"/>
        <v>1.0002476517321217</v>
      </c>
      <c r="H22">
        <f t="shared" si="3"/>
        <v>-1.3422882298656579E-2</v>
      </c>
      <c r="I22" s="29">
        <f t="shared" si="4"/>
        <v>1.8017376920358814E-4</v>
      </c>
      <c r="J22" s="7"/>
      <c r="K22" s="7"/>
      <c r="L22" s="7"/>
      <c r="M22" s="7">
        <f t="shared" si="5"/>
        <v>-0.1702929667154561</v>
      </c>
      <c r="N22" s="7"/>
      <c r="O22" s="7">
        <f t="shared" si="6"/>
        <v>-0.1702929667154561</v>
      </c>
      <c r="P22" s="7">
        <f t="shared" si="7"/>
        <v>64</v>
      </c>
      <c r="Q22" s="7">
        <f t="shared" si="8"/>
        <v>-0.1702929667154561</v>
      </c>
      <c r="R22" s="7">
        <f t="shared" si="9"/>
        <v>64</v>
      </c>
      <c r="S22">
        <v>19</v>
      </c>
      <c r="T22">
        <f t="shared" si="10"/>
        <v>2.8925619834710758E-2</v>
      </c>
      <c r="U22">
        <f>SUM($T$4:T22)/S22</f>
        <v>-5.5458895171813814E-2</v>
      </c>
      <c r="V22">
        <f t="shared" si="11"/>
        <v>5.3125538199896762E-3</v>
      </c>
      <c r="X22" s="41">
        <f t="shared" si="12"/>
        <v>2.8925619834710758E-2</v>
      </c>
      <c r="Y22">
        <f>SUM($X$4:X22)/S22</f>
        <v>-5.5023923444976072E-2</v>
      </c>
      <c r="Z22">
        <f t="shared" si="13"/>
        <v>5.2295464431175599E-3</v>
      </c>
    </row>
    <row r="23" spans="1:26" ht="15.75" x14ac:dyDescent="0.25">
      <c r="A23" s="4">
        <v>42285</v>
      </c>
      <c r="B23">
        <v>7.82</v>
      </c>
      <c r="C23">
        <f t="shared" si="2"/>
        <v>4.405874499332444E-2</v>
      </c>
      <c r="D23">
        <v>2.1040000000000001</v>
      </c>
      <c r="E23">
        <v>9.4025999999999996</v>
      </c>
      <c r="F23" s="15">
        <f t="shared" si="0"/>
        <v>2.4623433731174593E-4</v>
      </c>
      <c r="G23" s="15">
        <f t="shared" si="1"/>
        <v>1.0002462343373117</v>
      </c>
      <c r="H23">
        <f t="shared" si="3"/>
        <v>4.3812510656012695E-2</v>
      </c>
      <c r="I23" s="29">
        <f t="shared" si="4"/>
        <v>1.9195360899832258E-3</v>
      </c>
      <c r="J23" s="7"/>
      <c r="K23" s="7"/>
      <c r="L23" s="7"/>
      <c r="M23" s="7">
        <f t="shared" si="5"/>
        <v>0.56946968455568026</v>
      </c>
      <c r="N23" s="7"/>
      <c r="O23" s="7">
        <f t="shared" si="6"/>
        <v>0.56946968455568026</v>
      </c>
      <c r="P23" s="7">
        <f t="shared" si="7"/>
        <v>29</v>
      </c>
      <c r="Q23" s="7">
        <f t="shared" si="8"/>
        <v>0.56946968455568026</v>
      </c>
      <c r="R23" s="7">
        <f t="shared" si="9"/>
        <v>29</v>
      </c>
      <c r="S23">
        <v>20</v>
      </c>
      <c r="T23">
        <f t="shared" si="10"/>
        <v>-0.26033057851239672</v>
      </c>
      <c r="U23">
        <f>SUM($T$4:T23)/S23</f>
        <v>-6.5702479338842962E-2</v>
      </c>
      <c r="V23">
        <f t="shared" si="11"/>
        <v>7.8487559841292475E-3</v>
      </c>
      <c r="X23" s="41">
        <f t="shared" si="12"/>
        <v>-0.26033057851239672</v>
      </c>
      <c r="Y23">
        <f>SUM($X$4:X23)/S23</f>
        <v>-6.5289256198347106E-2</v>
      </c>
      <c r="Z23">
        <f t="shared" si="13"/>
        <v>7.7503399544243748E-3</v>
      </c>
    </row>
    <row r="24" spans="1:26" ht="15.75" x14ac:dyDescent="0.25">
      <c r="A24" s="4">
        <v>42286</v>
      </c>
      <c r="B24">
        <v>7.52</v>
      </c>
      <c r="C24">
        <f t="shared" si="2"/>
        <v>-3.8363171355498812E-2</v>
      </c>
      <c r="D24">
        <v>2.0880999999999998</v>
      </c>
      <c r="E24">
        <v>9.3792000000000009</v>
      </c>
      <c r="F24" s="15">
        <f t="shared" si="0"/>
        <v>2.4564813355554271E-4</v>
      </c>
      <c r="G24" s="15">
        <f t="shared" si="1"/>
        <v>1.0002456481335555</v>
      </c>
      <c r="H24">
        <f t="shared" si="3"/>
        <v>-3.8608819489054355E-2</v>
      </c>
      <c r="I24" s="29">
        <f t="shared" si="4"/>
        <v>1.4906409423383834E-3</v>
      </c>
      <c r="J24" s="7"/>
      <c r="K24" s="7"/>
      <c r="L24" s="7"/>
      <c r="M24" s="7">
        <f t="shared" si="5"/>
        <v>-0.49585305014206627</v>
      </c>
      <c r="N24" s="7"/>
      <c r="O24" s="7">
        <f t="shared" si="6"/>
        <v>-0.49585305014206627</v>
      </c>
      <c r="P24" s="7">
        <f t="shared" si="7"/>
        <v>87</v>
      </c>
      <c r="Q24" s="7">
        <f t="shared" si="8"/>
        <v>-0.49585305014206627</v>
      </c>
      <c r="R24" s="7">
        <f t="shared" si="9"/>
        <v>87</v>
      </c>
      <c r="S24">
        <v>21</v>
      </c>
      <c r="T24">
        <f t="shared" si="10"/>
        <v>0.21900826446280997</v>
      </c>
      <c r="U24">
        <f>SUM($T$4:T24)/S24</f>
        <v>-5.2144824872097588E-2</v>
      </c>
      <c r="V24">
        <f t="shared" si="11"/>
        <v>5.1909761799796613E-3</v>
      </c>
      <c r="X24" s="41">
        <f t="shared" si="12"/>
        <v>0.21900826446280997</v>
      </c>
      <c r="Y24">
        <f>SUM($X$4:X24)/S24</f>
        <v>-5.1751279024006301E-2</v>
      </c>
      <c r="Z24">
        <f t="shared" si="13"/>
        <v>5.1129174993665132E-3</v>
      </c>
    </row>
    <row r="25" spans="1:26" ht="15.75" x14ac:dyDescent="0.25">
      <c r="A25" s="4">
        <v>42289</v>
      </c>
      <c r="B25">
        <v>6.75</v>
      </c>
      <c r="C25">
        <f t="shared" si="2"/>
        <v>-0.10239361702127654</v>
      </c>
      <c r="D25">
        <v>2.0880999999999998</v>
      </c>
      <c r="E25">
        <v>9.3475000000000001</v>
      </c>
      <c r="F25" s="15">
        <f t="shared" si="0"/>
        <v>2.4485380332017748E-4</v>
      </c>
      <c r="G25" s="15">
        <f t="shared" si="1"/>
        <v>1.0002448538033202</v>
      </c>
      <c r="H25">
        <f t="shared" si="3"/>
        <v>-0.10263847082459672</v>
      </c>
      <c r="I25" s="29">
        <f t="shared" si="4"/>
        <v>1.0534655693211593E-2</v>
      </c>
      <c r="J25" s="7"/>
      <c r="K25" s="7"/>
      <c r="L25" s="7"/>
      <c r="M25" s="7">
        <f t="shared" si="5"/>
        <v>-1.3234616826797114</v>
      </c>
      <c r="N25" s="7"/>
      <c r="O25" s="7">
        <f t="shared" si="6"/>
        <v>-1.3234616826797114</v>
      </c>
      <c r="P25" s="7">
        <f t="shared" si="7"/>
        <v>109</v>
      </c>
      <c r="Q25" s="7">
        <f t="shared" si="8"/>
        <v>-1.3234616826797114</v>
      </c>
      <c r="R25" s="7">
        <f t="shared" si="9"/>
        <v>109</v>
      </c>
      <c r="S25">
        <v>22</v>
      </c>
      <c r="T25">
        <f t="shared" si="10"/>
        <v>0.40082644628099173</v>
      </c>
      <c r="U25">
        <f>SUM($T$4:T25)/S25</f>
        <v>-3.1555221637866254E-2</v>
      </c>
      <c r="V25">
        <f t="shared" si="11"/>
        <v>1.9914640252297255E-3</v>
      </c>
      <c r="X25" s="41">
        <f t="shared" si="12"/>
        <v>0.40082644628099173</v>
      </c>
      <c r="Y25">
        <f>SUM($X$4:X25)/S25</f>
        <v>-3.117956423741548E-2</v>
      </c>
      <c r="Z25">
        <f t="shared" si="13"/>
        <v>1.9443304520702367E-3</v>
      </c>
    </row>
    <row r="26" spans="1:26" ht="15.75" x14ac:dyDescent="0.25">
      <c r="A26" s="4">
        <v>42290</v>
      </c>
      <c r="B26">
        <v>6.73</v>
      </c>
      <c r="C26">
        <f t="shared" si="2"/>
        <v>-2.9629629629628999E-3</v>
      </c>
      <c r="D26">
        <v>2.0438999999999998</v>
      </c>
      <c r="E26">
        <v>9.3893000000000004</v>
      </c>
      <c r="F26" s="15">
        <f t="shared" si="0"/>
        <v>2.4590116846501253E-4</v>
      </c>
      <c r="G26" s="15">
        <f t="shared" si="1"/>
        <v>1.000245901168465</v>
      </c>
      <c r="H26">
        <f t="shared" si="3"/>
        <v>-3.2088641314279125E-3</v>
      </c>
      <c r="I26" s="29">
        <f t="shared" si="4"/>
        <v>1.0296809013964611E-5</v>
      </c>
      <c r="J26" s="7"/>
      <c r="K26" s="7"/>
      <c r="L26" s="7"/>
      <c r="M26" s="7">
        <f t="shared" si="5"/>
        <v>-3.8296996070230779E-2</v>
      </c>
      <c r="N26" s="7"/>
      <c r="O26" s="7">
        <f t="shared" si="6"/>
        <v>-3.8296996070230779E-2</v>
      </c>
      <c r="P26" s="7">
        <f t="shared" si="7"/>
        <v>58</v>
      </c>
      <c r="Q26" s="7">
        <f t="shared" si="8"/>
        <v>-3.8296996070230779E-2</v>
      </c>
      <c r="R26" s="7">
        <f t="shared" si="9"/>
        <v>58</v>
      </c>
      <c r="S26">
        <v>23</v>
      </c>
      <c r="T26">
        <f t="shared" si="10"/>
        <v>-2.0661157024793375E-2</v>
      </c>
      <c r="U26">
        <f>SUM($T$4:T26)/S26</f>
        <v>-3.1081566654689172E-2</v>
      </c>
      <c r="V26">
        <f t="shared" si="11"/>
        <v>2.0199515519388521E-3</v>
      </c>
      <c r="X26" s="41">
        <f t="shared" si="12"/>
        <v>-2.0661157024793375E-2</v>
      </c>
      <c r="Y26">
        <f>SUM($X$4:X26)/S26</f>
        <v>-3.0722242184692775E-2</v>
      </c>
      <c r="Z26">
        <f t="shared" si="13"/>
        <v>1.9735174356057339E-3</v>
      </c>
    </row>
    <row r="27" spans="1:26" ht="15.75" x14ac:dyDescent="0.25">
      <c r="A27" s="4">
        <v>42291</v>
      </c>
      <c r="B27">
        <v>6.55</v>
      </c>
      <c r="C27">
        <f t="shared" si="2"/>
        <v>-2.6745913818722229E-2</v>
      </c>
      <c r="D27">
        <v>1.9718</v>
      </c>
      <c r="E27">
        <v>9.4246999999999996</v>
      </c>
      <c r="F27" s="15">
        <f t="shared" si="0"/>
        <v>2.4678785939191705E-4</v>
      </c>
      <c r="G27" s="15">
        <f t="shared" si="1"/>
        <v>1.0002467878593919</v>
      </c>
      <c r="H27">
        <f t="shared" si="3"/>
        <v>-2.6992701678114146E-2</v>
      </c>
      <c r="I27" s="29">
        <f t="shared" si="4"/>
        <v>7.2860594388366622E-4</v>
      </c>
      <c r="J27" s="7"/>
      <c r="K27" s="7"/>
      <c r="L27" s="7"/>
      <c r="M27" s="7">
        <f t="shared" si="5"/>
        <v>-0.34569725278849589</v>
      </c>
      <c r="N27" s="7"/>
      <c r="O27" s="7">
        <f t="shared" si="6"/>
        <v>-0.34569725278849589</v>
      </c>
      <c r="P27" s="7">
        <f t="shared" si="7"/>
        <v>76</v>
      </c>
      <c r="Q27" s="7">
        <f t="shared" si="8"/>
        <v>-0.34569725278849589</v>
      </c>
      <c r="R27" s="7">
        <f t="shared" si="9"/>
        <v>76</v>
      </c>
      <c r="S27">
        <v>24</v>
      </c>
      <c r="T27">
        <f t="shared" si="10"/>
        <v>0.12809917355371903</v>
      </c>
      <c r="U27">
        <f>SUM($T$4:T27)/S27</f>
        <v>-2.4449035812672163E-2</v>
      </c>
      <c r="V27">
        <f t="shared" si="11"/>
        <v>1.3041934956421657E-3</v>
      </c>
      <c r="X27" s="41">
        <f t="shared" si="12"/>
        <v>0.12809917355371903</v>
      </c>
      <c r="Y27">
        <f>SUM($X$4:X27)/S27</f>
        <v>-2.4104683195592284E-2</v>
      </c>
      <c r="Z27">
        <f t="shared" si="13"/>
        <v>1.2677143679124415E-3</v>
      </c>
    </row>
    <row r="28" spans="1:26" ht="15.75" x14ac:dyDescent="0.25">
      <c r="A28" s="4">
        <v>42292</v>
      </c>
      <c r="B28">
        <v>6.71</v>
      </c>
      <c r="C28">
        <f t="shared" si="2"/>
        <v>2.4427480916030558E-2</v>
      </c>
      <c r="D28">
        <v>2.0175000000000001</v>
      </c>
      <c r="E28">
        <v>9.3559000000000001</v>
      </c>
      <c r="F28" s="15">
        <f t="shared" si="0"/>
        <v>2.4506431066528833E-4</v>
      </c>
      <c r="G28" s="15">
        <f t="shared" si="1"/>
        <v>1.0002450643106653</v>
      </c>
      <c r="H28">
        <f t="shared" si="3"/>
        <v>2.418241660536527E-2</v>
      </c>
      <c r="I28" s="29">
        <f t="shared" si="4"/>
        <v>5.8478927287544593E-4</v>
      </c>
      <c r="J28" s="7"/>
      <c r="K28" s="7"/>
      <c r="L28" s="7"/>
      <c r="M28" s="7">
        <f t="shared" si="5"/>
        <v>0.31573095996832184</v>
      </c>
      <c r="N28" s="7"/>
      <c r="O28" s="7">
        <f t="shared" si="6"/>
        <v>0.31573095996832184</v>
      </c>
      <c r="P28" s="7">
        <f t="shared" si="7"/>
        <v>38</v>
      </c>
      <c r="Q28" s="7">
        <f t="shared" si="8"/>
        <v>0.31573095996832184</v>
      </c>
      <c r="R28" s="7">
        <f t="shared" si="9"/>
        <v>38</v>
      </c>
      <c r="S28">
        <v>25</v>
      </c>
      <c r="T28">
        <f t="shared" si="10"/>
        <v>-0.18595041322314049</v>
      </c>
      <c r="U28">
        <f>SUM($T$4:T28)/S28</f>
        <v>-3.09090909090909E-2</v>
      </c>
      <c r="V28">
        <f t="shared" si="11"/>
        <v>2.1712997746055583E-3</v>
      </c>
      <c r="X28" s="41">
        <f t="shared" si="12"/>
        <v>-0.18595041322314049</v>
      </c>
      <c r="Y28">
        <f>SUM($X$4:X28)/S28</f>
        <v>-3.0578512396694214E-2</v>
      </c>
      <c r="Z28">
        <f t="shared" si="13"/>
        <v>2.1251032281699588E-3</v>
      </c>
    </row>
    <row r="29" spans="1:26" ht="15.75" x14ac:dyDescent="0.25">
      <c r="A29" s="4">
        <v>42293</v>
      </c>
      <c r="B29">
        <v>6.8100000000000005</v>
      </c>
      <c r="C29">
        <f t="shared" si="2"/>
        <v>1.4903129657228098E-2</v>
      </c>
      <c r="D29">
        <v>2.0333999999999999</v>
      </c>
      <c r="E29">
        <v>9.3609000000000009</v>
      </c>
      <c r="F29" s="15">
        <f t="shared" si="0"/>
        <v>2.4518960500063969E-4</v>
      </c>
      <c r="G29" s="15">
        <f t="shared" si="1"/>
        <v>1.0002451896050006</v>
      </c>
      <c r="H29">
        <f t="shared" si="3"/>
        <v>1.4657940052227458E-2</v>
      </c>
      <c r="I29" s="29">
        <f t="shared" si="4"/>
        <v>2.1485520657469389E-4</v>
      </c>
      <c r="J29" s="7"/>
      <c r="K29" s="7"/>
      <c r="L29" s="7"/>
      <c r="M29" s="7">
        <f t="shared" si="5"/>
        <v>0.19262647054699303</v>
      </c>
      <c r="N29" s="7"/>
      <c r="O29" s="7">
        <f t="shared" si="6"/>
        <v>0.19262647054699303</v>
      </c>
      <c r="P29" s="7">
        <f t="shared" si="7"/>
        <v>45</v>
      </c>
      <c r="Q29" s="7">
        <f t="shared" si="8"/>
        <v>0.19262647054699303</v>
      </c>
      <c r="R29" s="7">
        <f t="shared" si="9"/>
        <v>45</v>
      </c>
      <c r="S29">
        <v>26</v>
      </c>
      <c r="T29">
        <f t="shared" si="10"/>
        <v>-0.12809917355371903</v>
      </c>
      <c r="U29">
        <f>SUM($T$4:T29)/S29</f>
        <v>-3.4647171010807366E-2</v>
      </c>
      <c r="V29">
        <f t="shared" si="11"/>
        <v>2.8373716304868537E-3</v>
      </c>
      <c r="X29" s="41">
        <f t="shared" si="12"/>
        <v>-0.12809917355371903</v>
      </c>
      <c r="Y29">
        <f>SUM($X$4:X29)/S29</f>
        <v>-3.4329307056579786E-2</v>
      </c>
      <c r="Z29">
        <f t="shared" si="13"/>
        <v>2.7855485816007642E-3</v>
      </c>
    </row>
    <row r="30" spans="1:26" ht="15.75" x14ac:dyDescent="0.25">
      <c r="A30" s="4">
        <v>42296</v>
      </c>
      <c r="B30">
        <v>6.02</v>
      </c>
      <c r="C30">
        <f t="shared" si="2"/>
        <v>-0.11600587371512494</v>
      </c>
      <c r="D30">
        <v>2.0228000000000002</v>
      </c>
      <c r="E30">
        <v>9.3887</v>
      </c>
      <c r="F30" s="15">
        <f t="shared" si="0"/>
        <v>2.4588613733911302E-4</v>
      </c>
      <c r="G30" s="15">
        <f t="shared" si="1"/>
        <v>1.0002458861373391</v>
      </c>
      <c r="H30">
        <f t="shared" si="3"/>
        <v>-0.11625175985246405</v>
      </c>
      <c r="I30" s="29">
        <f t="shared" si="4"/>
        <v>1.3514471668794973E-2</v>
      </c>
      <c r="J30" s="7"/>
      <c r="K30" s="7"/>
      <c r="L30" s="7"/>
      <c r="M30" s="7">
        <f t="shared" si="5"/>
        <v>-1.4994033153047739</v>
      </c>
      <c r="N30" s="7"/>
      <c r="O30" s="7">
        <f t="shared" si="6"/>
        <v>-1.4994033153047739</v>
      </c>
      <c r="P30" s="7">
        <f t="shared" si="7"/>
        <v>112</v>
      </c>
      <c r="Q30" s="7">
        <f t="shared" si="8"/>
        <v>-1.4994033153047739</v>
      </c>
      <c r="R30" s="7">
        <f t="shared" si="9"/>
        <v>112</v>
      </c>
      <c r="S30">
        <v>27</v>
      </c>
      <c r="T30">
        <f t="shared" si="10"/>
        <v>0.42561983471074383</v>
      </c>
      <c r="U30">
        <f>SUM($T$4:T30)/S30</f>
        <v>-1.7600244872972137E-2</v>
      </c>
      <c r="V30">
        <f t="shared" si="11"/>
        <v>7.6034115717197399E-4</v>
      </c>
      <c r="X30" s="41">
        <f t="shared" si="12"/>
        <v>0.42561983471074383</v>
      </c>
      <c r="Y30">
        <f>SUM($X$4:X30)/S30</f>
        <v>-1.729415365779002E-2</v>
      </c>
      <c r="Z30">
        <f t="shared" si="13"/>
        <v>7.3412447908725474E-4</v>
      </c>
    </row>
    <row r="31" spans="1:26" ht="15.75" x14ac:dyDescent="0.25">
      <c r="A31" s="4">
        <v>42297</v>
      </c>
      <c r="B31">
        <v>6.03</v>
      </c>
      <c r="C31">
        <f t="shared" si="2"/>
        <v>1.6611295681064244E-3</v>
      </c>
      <c r="D31">
        <v>2.0670000000000002</v>
      </c>
      <c r="E31">
        <v>9.3926999999999996</v>
      </c>
      <c r="F31" s="15">
        <f t="shared" si="0"/>
        <v>2.4598634329175972E-4</v>
      </c>
      <c r="G31" s="15">
        <f t="shared" si="1"/>
        <v>1.0002459863432918</v>
      </c>
      <c r="H31">
        <f t="shared" si="3"/>
        <v>1.4151432248146647E-3</v>
      </c>
      <c r="I31" s="29">
        <f t="shared" si="4"/>
        <v>2.0026303467388485E-6</v>
      </c>
      <c r="J31" s="7"/>
      <c r="K31" s="7"/>
      <c r="L31" s="7"/>
      <c r="M31" s="7">
        <f t="shared" si="5"/>
        <v>2.1470491982897071E-2</v>
      </c>
      <c r="N31" s="7"/>
      <c r="O31" s="7">
        <f t="shared" si="6"/>
        <v>2.1470491982897071E-2</v>
      </c>
      <c r="P31" s="7">
        <f t="shared" si="7"/>
        <v>52</v>
      </c>
      <c r="Q31" s="7">
        <f t="shared" si="8"/>
        <v>2.1470491982897071E-2</v>
      </c>
      <c r="R31" s="7">
        <f t="shared" si="9"/>
        <v>52</v>
      </c>
      <c r="S31">
        <v>28</v>
      </c>
      <c r="T31">
        <f t="shared" si="10"/>
        <v>-7.0247933884297509E-2</v>
      </c>
      <c r="U31">
        <f>SUM($T$4:T31)/S31</f>
        <v>-1.948051948051947E-2</v>
      </c>
      <c r="V31">
        <f t="shared" si="11"/>
        <v>9.6597617258774174E-4</v>
      </c>
      <c r="X31" s="41">
        <f t="shared" si="12"/>
        <v>-7.0247933884297509E-2</v>
      </c>
      <c r="Y31">
        <f>SUM($X$4:X31)/S31</f>
        <v>-1.9185360094451005E-2</v>
      </c>
      <c r="Z31">
        <f t="shared" si="13"/>
        <v>9.3692592497318964E-4</v>
      </c>
    </row>
    <row r="32" spans="1:26" ht="15.75" x14ac:dyDescent="0.25">
      <c r="A32" s="4">
        <v>42298</v>
      </c>
      <c r="B32">
        <v>5.85</v>
      </c>
      <c r="C32">
        <f t="shared" si="2"/>
        <v>-2.9850746268656816E-2</v>
      </c>
      <c r="D32">
        <v>2.0228000000000002</v>
      </c>
      <c r="E32">
        <v>9.407</v>
      </c>
      <c r="F32" s="15">
        <f t="shared" si="0"/>
        <v>2.4634454969274522E-4</v>
      </c>
      <c r="G32" s="15">
        <f t="shared" si="1"/>
        <v>1.0002463445496927</v>
      </c>
      <c r="H32">
        <f t="shared" si="3"/>
        <v>-3.0097090818349562E-2</v>
      </c>
      <c r="I32" s="29">
        <f t="shared" si="4"/>
        <v>9.0583487572798145E-4</v>
      </c>
      <c r="J32" s="7"/>
      <c r="K32" s="7"/>
      <c r="L32" s="7"/>
      <c r="M32" s="7">
        <f t="shared" si="5"/>
        <v>-0.38582794548367783</v>
      </c>
      <c r="N32" s="7"/>
      <c r="O32" s="7">
        <f t="shared" si="6"/>
        <v>-0.38582794548367783</v>
      </c>
      <c r="P32" s="7">
        <f t="shared" si="7"/>
        <v>80</v>
      </c>
      <c r="Q32" s="7">
        <f t="shared" si="8"/>
        <v>-0.38582794548367783</v>
      </c>
      <c r="R32" s="7">
        <f t="shared" si="9"/>
        <v>80</v>
      </c>
      <c r="S32">
        <v>29</v>
      </c>
      <c r="T32">
        <f t="shared" si="10"/>
        <v>0.16115702479338845</v>
      </c>
      <c r="U32">
        <f>SUM($T$4:T32)/S32</f>
        <v>-1.3251638643488163E-2</v>
      </c>
      <c r="V32">
        <f t="shared" si="11"/>
        <v>4.6296107958091593E-4</v>
      </c>
      <c r="X32" s="41">
        <f t="shared" si="12"/>
        <v>0.16115702479338845</v>
      </c>
      <c r="Y32">
        <f>SUM($X$4:X32)/S32</f>
        <v>-1.2966657167284125E-2</v>
      </c>
      <c r="Z32">
        <f t="shared" si="13"/>
        <v>4.432628858838675E-4</v>
      </c>
    </row>
    <row r="33" spans="1:26" ht="15.75" x14ac:dyDescent="0.25">
      <c r="A33" s="4">
        <v>42299</v>
      </c>
      <c r="B33">
        <v>5.86</v>
      </c>
      <c r="C33">
        <f t="shared" si="2"/>
        <v>1.709401709401825E-3</v>
      </c>
      <c r="D33">
        <v>2.0263</v>
      </c>
      <c r="E33">
        <v>9.3343000000000007</v>
      </c>
      <c r="F33" s="15">
        <f t="shared" si="0"/>
        <v>2.4452297347865581E-4</v>
      </c>
      <c r="G33" s="15">
        <f t="shared" si="1"/>
        <v>1.0002445229734787</v>
      </c>
      <c r="H33">
        <f t="shared" si="3"/>
        <v>1.4648787359231692E-3</v>
      </c>
      <c r="I33" s="29">
        <f t="shared" si="4"/>
        <v>2.1458697109598621E-6</v>
      </c>
      <c r="J33" s="7"/>
      <c r="K33" s="7"/>
      <c r="L33" s="7"/>
      <c r="M33" s="7">
        <f t="shared" si="5"/>
        <v>2.2094420809750492E-2</v>
      </c>
      <c r="N33" s="7"/>
      <c r="O33" s="7">
        <f t="shared" si="6"/>
        <v>2.2094420809750492E-2</v>
      </c>
      <c r="P33" s="7">
        <f t="shared" si="7"/>
        <v>51</v>
      </c>
      <c r="Q33" s="7">
        <f t="shared" si="8"/>
        <v>2.2094420809750492E-2</v>
      </c>
      <c r="R33" s="7">
        <f t="shared" si="9"/>
        <v>51</v>
      </c>
      <c r="S33">
        <v>30</v>
      </c>
      <c r="T33">
        <f t="shared" si="10"/>
        <v>-7.8512396694214892E-2</v>
      </c>
      <c r="U33">
        <f>SUM($T$4:T33)/S33</f>
        <v>-1.5426997245179054E-2</v>
      </c>
      <c r="V33">
        <f t="shared" si="11"/>
        <v>6.4906975637116931E-4</v>
      </c>
      <c r="X33" s="41">
        <f t="shared" si="12"/>
        <v>-7.8512396694214892E-2</v>
      </c>
      <c r="Y33">
        <f>SUM($X$4:X33)/S33</f>
        <v>-1.515151515151515E-2</v>
      </c>
      <c r="Z33">
        <f t="shared" si="13"/>
        <v>6.2609566741798136E-4</v>
      </c>
    </row>
    <row r="34" spans="1:26" ht="15.75" x14ac:dyDescent="0.25">
      <c r="A34" s="4">
        <v>42300</v>
      </c>
      <c r="B34">
        <v>5.79</v>
      </c>
      <c r="C34">
        <f t="shared" si="2"/>
        <v>-1.1945392491467624E-2</v>
      </c>
      <c r="D34">
        <v>2.0865999999999998</v>
      </c>
      <c r="E34">
        <v>9.3175000000000008</v>
      </c>
      <c r="F34" s="15">
        <f t="shared" si="0"/>
        <v>2.4410185970413778E-4</v>
      </c>
      <c r="G34" s="15">
        <f t="shared" si="1"/>
        <v>1.0002441018597041</v>
      </c>
      <c r="H34">
        <f t="shared" si="3"/>
        <v>-1.2189494351171762E-2</v>
      </c>
      <c r="I34" s="29">
        <f t="shared" si="4"/>
        <v>1.4858377253724829E-4</v>
      </c>
      <c r="J34" s="7"/>
      <c r="K34" s="7"/>
      <c r="L34" s="7"/>
      <c r="M34" s="7">
        <f t="shared" si="5"/>
        <v>-0.1543970191397995</v>
      </c>
      <c r="N34" s="7"/>
      <c r="O34" s="7">
        <f t="shared" si="6"/>
        <v>-0.1543970191397995</v>
      </c>
      <c r="P34" s="7">
        <f t="shared" si="7"/>
        <v>63</v>
      </c>
      <c r="Q34" s="7">
        <f t="shared" si="8"/>
        <v>-0.1543970191397995</v>
      </c>
      <c r="R34" s="7">
        <f t="shared" si="9"/>
        <v>63</v>
      </c>
      <c r="S34">
        <v>31</v>
      </c>
      <c r="T34">
        <f t="shared" si="10"/>
        <v>2.0661157024793431E-2</v>
      </c>
      <c r="U34">
        <f>SUM($T$4:T34)/S34</f>
        <v>-1.4262863236470264E-2</v>
      </c>
      <c r="V34">
        <f t="shared" si="11"/>
        <v>5.7330066352453686E-4</v>
      </c>
      <c r="X34" s="41">
        <f t="shared" si="12"/>
        <v>2.0661157024793431E-2</v>
      </c>
      <c r="Y34">
        <f>SUM($X$4:X34)/S34</f>
        <v>-1.399626766195681E-2</v>
      </c>
      <c r="Z34">
        <f t="shared" si="13"/>
        <v>5.520691602199343E-4</v>
      </c>
    </row>
    <row r="35" spans="1:26" ht="15.75" x14ac:dyDescent="0.25">
      <c r="A35" s="4">
        <v>42303</v>
      </c>
      <c r="B35">
        <v>5.44</v>
      </c>
      <c r="C35">
        <f t="shared" si="2"/>
        <v>-6.0449050086355725E-2</v>
      </c>
      <c r="D35">
        <v>2.0564</v>
      </c>
      <c r="E35">
        <v>9.3518000000000008</v>
      </c>
      <c r="F35" s="15">
        <f t="shared" si="0"/>
        <v>2.4496156504705269E-4</v>
      </c>
      <c r="G35" s="15">
        <f t="shared" si="1"/>
        <v>1.0002449615650471</v>
      </c>
      <c r="H35">
        <f t="shared" si="3"/>
        <v>-6.0694011651402778E-2</v>
      </c>
      <c r="I35" s="29">
        <f t="shared" si="4"/>
        <v>3.6837630503406163E-3</v>
      </c>
      <c r="J35" s="7"/>
      <c r="K35" s="7"/>
      <c r="L35" s="7"/>
      <c r="M35" s="7">
        <f t="shared" si="5"/>
        <v>-0.78131824884215939</v>
      </c>
      <c r="N35" s="7"/>
      <c r="O35" s="7">
        <f t="shared" si="6"/>
        <v>-0.78131824884215939</v>
      </c>
      <c r="P35" s="7">
        <f t="shared" si="7"/>
        <v>94</v>
      </c>
      <c r="Q35" s="7">
        <f t="shared" si="8"/>
        <v>-0.78131824884215939</v>
      </c>
      <c r="R35" s="7">
        <f t="shared" si="9"/>
        <v>94</v>
      </c>
      <c r="S35">
        <v>32</v>
      </c>
      <c r="T35">
        <f t="shared" si="10"/>
        <v>0.27685950413223137</v>
      </c>
      <c r="U35">
        <f>SUM($T$4:T35)/S35</f>
        <v>-5.1652892561983386E-3</v>
      </c>
      <c r="V35">
        <f t="shared" si="11"/>
        <v>7.7615165382394135E-5</v>
      </c>
      <c r="X35" s="41">
        <f t="shared" si="12"/>
        <v>0.27685950413223137</v>
      </c>
      <c r="Y35">
        <f>SUM($X$4:X35)/S35</f>
        <v>-4.907024793388429E-3</v>
      </c>
      <c r="Z35">
        <f t="shared" si="13"/>
        <v>7.0047686757610932E-5</v>
      </c>
    </row>
    <row r="36" spans="1:26" ht="15.75" x14ac:dyDescent="0.25">
      <c r="A36" s="4">
        <v>42304</v>
      </c>
      <c r="B36">
        <v>5.24</v>
      </c>
      <c r="C36">
        <f t="shared" si="2"/>
        <v>-3.676470588235297E-2</v>
      </c>
      <c r="D36">
        <v>2.0369999999999999</v>
      </c>
      <c r="E36">
        <v>9.2766000000000002</v>
      </c>
      <c r="F36" s="15">
        <f t="shared" si="0"/>
        <v>2.4307637831033624E-4</v>
      </c>
      <c r="G36" s="15">
        <f t="shared" si="1"/>
        <v>1.0002430763783103</v>
      </c>
      <c r="H36">
        <f t="shared" si="3"/>
        <v>-3.7007782260663306E-2</v>
      </c>
      <c r="I36" s="29">
        <f t="shared" si="4"/>
        <v>1.3695759478526658E-3</v>
      </c>
      <c r="J36" s="7"/>
      <c r="K36" s="7"/>
      <c r="L36" s="7"/>
      <c r="M36" s="7">
        <f t="shared" si="5"/>
        <v>-0.47519250638614607</v>
      </c>
      <c r="N36" s="7"/>
      <c r="O36" s="7">
        <f t="shared" si="6"/>
        <v>-0.47519250638614607</v>
      </c>
      <c r="P36" s="7">
        <f t="shared" si="7"/>
        <v>84</v>
      </c>
      <c r="Q36" s="7">
        <f t="shared" si="8"/>
        <v>-0.47519250638614607</v>
      </c>
      <c r="R36" s="7">
        <f t="shared" si="9"/>
        <v>84</v>
      </c>
      <c r="S36">
        <v>33</v>
      </c>
      <c r="T36">
        <f t="shared" si="10"/>
        <v>0.19421487603305787</v>
      </c>
      <c r="U36">
        <f>SUM($T$4:T36)/S36</f>
        <v>8.7653393438518292E-4</v>
      </c>
      <c r="V36">
        <f t="shared" si="11"/>
        <v>2.3049352143863044E-6</v>
      </c>
      <c r="X36" s="41">
        <f t="shared" si="12"/>
        <v>0.19421487603305787</v>
      </c>
      <c r="Y36">
        <f>SUM($X$4:X36)/S36</f>
        <v>1.1269722013523679E-3</v>
      </c>
      <c r="Z36">
        <f t="shared" si="13"/>
        <v>3.8101990278630058E-6</v>
      </c>
    </row>
    <row r="37" spans="1:26" ht="15.75" x14ac:dyDescent="0.25">
      <c r="A37" s="4">
        <v>42305</v>
      </c>
      <c r="B37">
        <v>5.12</v>
      </c>
      <c r="C37">
        <f t="shared" si="2"/>
        <v>-2.2900763358778647E-2</v>
      </c>
      <c r="D37">
        <v>2.1009000000000002</v>
      </c>
      <c r="E37">
        <v>9.2527000000000008</v>
      </c>
      <c r="F37" s="15">
        <f t="shared" si="0"/>
        <v>2.4247695892642973E-4</v>
      </c>
      <c r="G37" s="15">
        <f t="shared" si="1"/>
        <v>1.0002424769589264</v>
      </c>
      <c r="H37">
        <f t="shared" si="3"/>
        <v>-2.3143240317705076E-2</v>
      </c>
      <c r="I37" s="29">
        <f t="shared" si="4"/>
        <v>5.3560957240304981E-4</v>
      </c>
      <c r="J37" s="7"/>
      <c r="K37" s="7"/>
      <c r="L37" s="7"/>
      <c r="M37" s="7">
        <f t="shared" si="5"/>
        <v>-0.29599777497030172</v>
      </c>
      <c r="N37" s="7"/>
      <c r="O37" s="7">
        <f t="shared" si="6"/>
        <v>-0.29599777497030172</v>
      </c>
      <c r="P37" s="7">
        <f t="shared" si="7"/>
        <v>72</v>
      </c>
      <c r="Q37" s="7">
        <f t="shared" si="8"/>
        <v>-0.29599777497030172</v>
      </c>
      <c r="R37" s="7">
        <f t="shared" si="9"/>
        <v>72</v>
      </c>
      <c r="S37">
        <v>34</v>
      </c>
      <c r="T37">
        <f t="shared" si="10"/>
        <v>9.5041322314049603E-2</v>
      </c>
      <c r="U37">
        <f>SUM($T$4:T37)/S37</f>
        <v>3.6460865337870777E-3</v>
      </c>
      <c r="V37">
        <f t="shared" si="11"/>
        <v>4.1090381673032536E-5</v>
      </c>
      <c r="X37" s="41">
        <f t="shared" si="12"/>
        <v>9.5041322314049603E-2</v>
      </c>
      <c r="Y37">
        <f>SUM($X$4:X37)/S37</f>
        <v>3.8891589693728747E-3</v>
      </c>
      <c r="Z37">
        <f t="shared" si="13"/>
        <v>4.6751723147983484E-5</v>
      </c>
    </row>
    <row r="38" spans="1:26" ht="15.75" x14ac:dyDescent="0.25">
      <c r="A38" s="4">
        <v>42306</v>
      </c>
      <c r="B38">
        <v>5.16</v>
      </c>
      <c r="C38">
        <f t="shared" si="2"/>
        <v>7.8125000000000069E-3</v>
      </c>
      <c r="D38">
        <v>2.1724999999999999</v>
      </c>
      <c r="E38">
        <v>9.2386999999999997</v>
      </c>
      <c r="F38" s="15">
        <f t="shared" si="0"/>
        <v>2.4212577386206746E-4</v>
      </c>
      <c r="G38" s="15">
        <f t="shared" si="1"/>
        <v>1.0002421257738621</v>
      </c>
      <c r="H38">
        <f t="shared" si="3"/>
        <v>7.5703742261379395E-3</v>
      </c>
      <c r="I38" s="29">
        <f t="shared" si="4"/>
        <v>5.7310565923773608E-5</v>
      </c>
      <c r="J38" s="7"/>
      <c r="K38" s="7"/>
      <c r="L38" s="7"/>
      <c r="M38" s="7">
        <f t="shared" si="5"/>
        <v>0.10097840760705605</v>
      </c>
      <c r="N38" s="7"/>
      <c r="O38" s="7">
        <f t="shared" si="6"/>
        <v>0.10097840760705605</v>
      </c>
      <c r="P38" s="7">
        <f t="shared" si="7"/>
        <v>47</v>
      </c>
      <c r="Q38" s="7">
        <f t="shared" si="8"/>
        <v>0.10097840760705605</v>
      </c>
      <c r="R38" s="7">
        <f t="shared" si="9"/>
        <v>47</v>
      </c>
      <c r="S38">
        <v>35</v>
      </c>
      <c r="T38">
        <f t="shared" si="10"/>
        <v>-0.11157024793388431</v>
      </c>
      <c r="U38">
        <f>SUM($T$4:T38)/S38</f>
        <v>3.5419126328218074E-4</v>
      </c>
      <c r="V38">
        <f t="shared" si="11"/>
        <v>3.9916370768090425E-7</v>
      </c>
      <c r="X38" s="41">
        <f t="shared" si="12"/>
        <v>-0.11157024793388431</v>
      </c>
      <c r="Y38">
        <f>SUM($X$4:X38)/S38</f>
        <v>5.9031877213695512E-4</v>
      </c>
      <c r="Z38">
        <f t="shared" si="13"/>
        <v>1.1087880768913527E-6</v>
      </c>
    </row>
    <row r="39" spans="1:26" ht="15.75" x14ac:dyDescent="0.25">
      <c r="A39" s="4">
        <v>42307</v>
      </c>
      <c r="B39">
        <v>5.51</v>
      </c>
      <c r="C39">
        <f t="shared" si="2"/>
        <v>6.7829457364341011E-2</v>
      </c>
      <c r="D39">
        <v>2.1421000000000001</v>
      </c>
      <c r="E39">
        <v>9.2590000000000003</v>
      </c>
      <c r="F39" s="15">
        <f t="shared" si="0"/>
        <v>2.4263497756393804E-4</v>
      </c>
      <c r="G39" s="15">
        <f t="shared" si="1"/>
        <v>1.0002426349775639</v>
      </c>
      <c r="H39">
        <f t="shared" si="3"/>
        <v>6.7586822386777073E-2</v>
      </c>
      <c r="I39" s="29">
        <f t="shared" si="4"/>
        <v>4.5679785603417507E-3</v>
      </c>
      <c r="J39" s="7"/>
      <c r="K39" s="7"/>
      <c r="L39" s="7"/>
      <c r="M39" s="7">
        <f t="shared" si="5"/>
        <v>0.87671175596823692</v>
      </c>
      <c r="N39" s="7"/>
      <c r="O39" s="7">
        <f t="shared" si="6"/>
        <v>0.87671175596823692</v>
      </c>
      <c r="P39" s="7">
        <f t="shared" si="7"/>
        <v>17</v>
      </c>
      <c r="Q39" s="7">
        <f t="shared" si="8"/>
        <v>0.87671175596823692</v>
      </c>
      <c r="R39" s="7">
        <f t="shared" si="9"/>
        <v>17</v>
      </c>
      <c r="S39">
        <v>36</v>
      </c>
      <c r="T39">
        <f t="shared" si="10"/>
        <v>-0.35950413223140498</v>
      </c>
      <c r="U39">
        <f>SUM($T$4:T39)/S39</f>
        <v>-9.6418732782369079E-3</v>
      </c>
      <c r="V39">
        <f t="shared" si="11"/>
        <v>3.0425144829898562E-4</v>
      </c>
      <c r="X39" s="41">
        <f t="shared" si="12"/>
        <v>-0.35950413223140498</v>
      </c>
      <c r="Y39">
        <f>SUM($X$4:X39)/S39</f>
        <v>-9.4123048668503205E-3</v>
      </c>
      <c r="Z39">
        <f t="shared" si="13"/>
        <v>2.8993576223956656E-4</v>
      </c>
    </row>
    <row r="40" spans="1:26" ht="15.75" x14ac:dyDescent="0.25">
      <c r="A40" s="4">
        <v>42310</v>
      </c>
      <c r="B40">
        <v>5.84</v>
      </c>
      <c r="C40">
        <f t="shared" si="2"/>
        <v>5.9891107078039942E-2</v>
      </c>
      <c r="D40">
        <v>2.1709000000000001</v>
      </c>
      <c r="E40">
        <v>9.2248999999999999</v>
      </c>
      <c r="F40" s="15">
        <f t="shared" si="0"/>
        <v>2.4177956179705085E-4</v>
      </c>
      <c r="G40" s="15">
        <f t="shared" si="1"/>
        <v>1.0002417795617971</v>
      </c>
      <c r="H40">
        <f t="shared" si="3"/>
        <v>5.9649327516242891E-2</v>
      </c>
      <c r="I40" s="29">
        <f t="shared" si="4"/>
        <v>3.5580422731400115E-3</v>
      </c>
      <c r="J40" s="7"/>
      <c r="K40" s="7"/>
      <c r="L40" s="7"/>
      <c r="M40" s="7">
        <f t="shared" si="5"/>
        <v>0.77410670368821144</v>
      </c>
      <c r="N40" s="7"/>
      <c r="O40" s="7">
        <f t="shared" si="6"/>
        <v>0.77410670368821144</v>
      </c>
      <c r="P40" s="7">
        <f t="shared" si="7"/>
        <v>21</v>
      </c>
      <c r="Q40" s="7">
        <f t="shared" si="8"/>
        <v>0.77410670368821144</v>
      </c>
      <c r="R40" s="7">
        <f t="shared" si="9"/>
        <v>21</v>
      </c>
      <c r="S40">
        <v>37</v>
      </c>
      <c r="T40">
        <f t="shared" si="10"/>
        <v>-0.32644628099173556</v>
      </c>
      <c r="U40">
        <f>SUM($T$4:T40)/S40</f>
        <v>-1.8204154567790926E-2</v>
      </c>
      <c r="V40">
        <f t="shared" si="11"/>
        <v>1.1146796373215327E-3</v>
      </c>
      <c r="X40" s="41">
        <f t="shared" si="12"/>
        <v>-0.32644628099173556</v>
      </c>
      <c r="Y40">
        <f>SUM($X$4:X40)/S40</f>
        <v>-1.7980790708063434E-2</v>
      </c>
      <c r="Z40">
        <f t="shared" si="13"/>
        <v>1.0874933523659703E-3</v>
      </c>
    </row>
    <row r="41" spans="1:26" ht="15.75" x14ac:dyDescent="0.25">
      <c r="A41" s="4">
        <v>42311</v>
      </c>
      <c r="B41">
        <v>6.3</v>
      </c>
      <c r="C41">
        <f t="shared" si="2"/>
        <v>7.8767123287671229E-2</v>
      </c>
      <c r="D41">
        <v>2.2105000000000001</v>
      </c>
      <c r="E41">
        <v>9.2333999999999996</v>
      </c>
      <c r="F41" s="15">
        <f t="shared" si="0"/>
        <v>2.4199281351799939E-4</v>
      </c>
      <c r="G41" s="15">
        <f t="shared" si="1"/>
        <v>1.000241992813518</v>
      </c>
      <c r="H41">
        <f t="shared" si="3"/>
        <v>7.8525130474153229E-2</v>
      </c>
      <c r="I41" s="29">
        <f t="shared" si="4"/>
        <v>6.1661961159827881E-3</v>
      </c>
      <c r="J41" s="7"/>
      <c r="K41" s="7"/>
      <c r="L41" s="7"/>
      <c r="M41" s="7">
        <f t="shared" si="5"/>
        <v>1.018083671216345</v>
      </c>
      <c r="N41" s="7"/>
      <c r="O41" s="7">
        <f t="shared" si="6"/>
        <v>1.018083671216345</v>
      </c>
      <c r="P41" s="7">
        <f t="shared" si="7"/>
        <v>15</v>
      </c>
      <c r="Q41" s="7">
        <f t="shared" si="8"/>
        <v>1.018083671216345</v>
      </c>
      <c r="R41" s="7">
        <f t="shared" si="9"/>
        <v>15</v>
      </c>
      <c r="S41">
        <v>38</v>
      </c>
      <c r="T41">
        <f t="shared" si="10"/>
        <v>-0.37603305785123964</v>
      </c>
      <c r="U41">
        <f>SUM($T$4:T41)/S41</f>
        <v>-2.7620704654197473E-2</v>
      </c>
      <c r="V41">
        <f t="shared" si="11"/>
        <v>2.635484215689766E-3</v>
      </c>
      <c r="X41" s="41">
        <f t="shared" si="12"/>
        <v>-0.37603305785123964</v>
      </c>
      <c r="Y41">
        <f>SUM($X$4:X41)/S41</f>
        <v>-2.7403218790778602E-2</v>
      </c>
      <c r="Z41">
        <f t="shared" si="13"/>
        <v>2.5941439276018813E-3</v>
      </c>
    </row>
    <row r="42" spans="1:26" ht="15.75" x14ac:dyDescent="0.25">
      <c r="A42" s="4">
        <v>42312</v>
      </c>
      <c r="B42">
        <v>6.18</v>
      </c>
      <c r="C42">
        <f t="shared" si="2"/>
        <v>-1.9047619047619067E-2</v>
      </c>
      <c r="D42">
        <v>2.2250000000000001</v>
      </c>
      <c r="E42">
        <v>9.2637</v>
      </c>
      <c r="F42" s="15">
        <f t="shared" si="0"/>
        <v>2.4275285856600881E-4</v>
      </c>
      <c r="G42" s="15">
        <f t="shared" si="1"/>
        <v>1.000242752858566</v>
      </c>
      <c r="H42">
        <f t="shared" si="3"/>
        <v>-1.9290371906185075E-2</v>
      </c>
      <c r="I42" s="29">
        <f t="shared" si="4"/>
        <v>3.7211844827893443E-4</v>
      </c>
      <c r="J42" s="7"/>
      <c r="K42" s="7"/>
      <c r="L42" s="7"/>
      <c r="M42" s="7">
        <f t="shared" si="5"/>
        <v>-0.24619497473720336</v>
      </c>
      <c r="N42" s="7"/>
      <c r="O42" s="7">
        <f t="shared" si="6"/>
        <v>-0.24619497473720336</v>
      </c>
      <c r="P42" s="7">
        <f t="shared" si="7"/>
        <v>70</v>
      </c>
      <c r="Q42" s="7">
        <f t="shared" si="8"/>
        <v>-0.24619497473720336</v>
      </c>
      <c r="R42" s="7">
        <f t="shared" si="9"/>
        <v>70</v>
      </c>
      <c r="S42">
        <v>39</v>
      </c>
      <c r="T42">
        <f t="shared" si="10"/>
        <v>7.8512396694214837E-2</v>
      </c>
      <c r="U42">
        <f>SUM($T$4:T42)/S42</f>
        <v>-2.4899343081161259E-2</v>
      </c>
      <c r="V42">
        <f t="shared" si="11"/>
        <v>2.1981012862783227E-3</v>
      </c>
      <c r="X42" s="41">
        <f t="shared" si="12"/>
        <v>7.8512396694214837E-2</v>
      </c>
      <c r="Y42">
        <f>SUM($X$4:X42)/S42</f>
        <v>-2.4687433778342871E-2</v>
      </c>
      <c r="Z42">
        <f t="shared" si="13"/>
        <v>2.1608460068947744E-3</v>
      </c>
    </row>
    <row r="43" spans="1:26" ht="15.75" x14ac:dyDescent="0.25">
      <c r="A43" s="4">
        <v>42313</v>
      </c>
      <c r="B43">
        <v>6.16</v>
      </c>
      <c r="C43">
        <f t="shared" si="2"/>
        <v>-3.2362459546924878E-3</v>
      </c>
      <c r="D43">
        <v>2.2323</v>
      </c>
      <c r="E43">
        <v>9.2740000000000009</v>
      </c>
      <c r="F43" s="15">
        <f t="shared" si="0"/>
        <v>2.4301117584513143E-4</v>
      </c>
      <c r="G43" s="15">
        <f t="shared" si="1"/>
        <v>1.0002430111758451</v>
      </c>
      <c r="H43">
        <f t="shared" si="3"/>
        <v>-3.4792571305376193E-3</v>
      </c>
      <c r="I43" s="29">
        <f t="shared" si="4"/>
        <v>1.2105230180396868E-5</v>
      </c>
      <c r="J43" s="7"/>
      <c r="K43" s="7"/>
      <c r="L43" s="7"/>
      <c r="M43" s="7">
        <f t="shared" si="5"/>
        <v>-4.1829243280591871E-2</v>
      </c>
      <c r="N43" s="7"/>
      <c r="O43" s="7">
        <f t="shared" si="6"/>
        <v>-4.1829243280591871E-2</v>
      </c>
      <c r="P43" s="7">
        <f t="shared" si="7"/>
        <v>59</v>
      </c>
      <c r="Q43" s="7">
        <f t="shared" si="8"/>
        <v>-4.1829243280591871E-2</v>
      </c>
      <c r="R43" s="7">
        <f t="shared" si="9"/>
        <v>59</v>
      </c>
      <c r="S43">
        <v>40</v>
      </c>
      <c r="T43">
        <f t="shared" si="10"/>
        <v>-1.2396694214876047E-2</v>
      </c>
      <c r="U43">
        <f>SUM($T$4:T43)/S43</f>
        <v>-2.4586776859504129E-2</v>
      </c>
      <c r="V43">
        <f t="shared" si="11"/>
        <v>2.1982167139601733E-3</v>
      </c>
      <c r="X43" s="41">
        <f t="shared" si="12"/>
        <v>-1.2396694214876047E-2</v>
      </c>
      <c r="Y43">
        <f>SUM($X$4:X43)/S43</f>
        <v>-2.4380165289256201E-2</v>
      </c>
      <c r="Z43">
        <f t="shared" si="13"/>
        <v>2.1614271255689199E-3</v>
      </c>
    </row>
    <row r="44" spans="1:26" ht="15.75" x14ac:dyDescent="0.25">
      <c r="A44" s="4">
        <v>42314</v>
      </c>
      <c r="B44">
        <v>6.32</v>
      </c>
      <c r="C44">
        <f t="shared" si="2"/>
        <v>2.5974025974025997E-2</v>
      </c>
      <c r="D44">
        <v>2.3252000000000002</v>
      </c>
      <c r="E44">
        <v>9.3039000000000005</v>
      </c>
      <c r="F44" s="15">
        <f t="shared" si="0"/>
        <v>2.43760910803692E-4</v>
      </c>
      <c r="G44" s="15">
        <f t="shared" si="1"/>
        <v>1.0002437609108037</v>
      </c>
      <c r="H44">
        <f t="shared" si="3"/>
        <v>2.5730265063222305E-2</v>
      </c>
      <c r="I44" s="29">
        <f t="shared" si="4"/>
        <v>6.620465402236783E-4</v>
      </c>
      <c r="J44" s="7"/>
      <c r="K44" s="7"/>
      <c r="L44" s="7"/>
      <c r="M44" s="7">
        <f t="shared" si="5"/>
        <v>0.33572042009618636</v>
      </c>
      <c r="N44" s="7"/>
      <c r="O44" s="7">
        <f t="shared" si="6"/>
        <v>0.33572042009618636</v>
      </c>
      <c r="P44" s="7">
        <f t="shared" si="7"/>
        <v>36</v>
      </c>
      <c r="Q44" s="7">
        <f t="shared" si="8"/>
        <v>0.33572042009618636</v>
      </c>
      <c r="R44" s="7">
        <f t="shared" si="9"/>
        <v>36</v>
      </c>
      <c r="S44">
        <v>41</v>
      </c>
      <c r="T44">
        <f t="shared" si="10"/>
        <v>-0.2024793388429752</v>
      </c>
      <c r="U44">
        <f>SUM($T$4:T44)/S44</f>
        <v>-2.8925619834710738E-2</v>
      </c>
      <c r="V44">
        <f t="shared" si="11"/>
        <v>3.1185773450646053E-3</v>
      </c>
      <c r="X44" s="41">
        <f t="shared" si="12"/>
        <v>-0.2024793388429752</v>
      </c>
      <c r="Y44">
        <f>SUM($X$4:X44)/S44</f>
        <v>-2.872404757105422E-2</v>
      </c>
      <c r="Z44">
        <f t="shared" si="13"/>
        <v>3.0752642966756015E-3</v>
      </c>
    </row>
    <row r="45" spans="1:26" ht="15.75" x14ac:dyDescent="0.25">
      <c r="A45" s="4">
        <v>42317</v>
      </c>
      <c r="B45">
        <v>6.42</v>
      </c>
      <c r="C45">
        <f t="shared" si="2"/>
        <v>1.5822784810126524E-2</v>
      </c>
      <c r="D45">
        <v>2.3435999999999999</v>
      </c>
      <c r="E45">
        <v>9.3978000000000002</v>
      </c>
      <c r="F45" s="15">
        <f t="shared" si="0"/>
        <v>2.4611410058184013E-4</v>
      </c>
      <c r="G45" s="15">
        <f t="shared" si="1"/>
        <v>1.0002461141005818</v>
      </c>
      <c r="H45">
        <f t="shared" si="3"/>
        <v>1.5576670709544684E-2</v>
      </c>
      <c r="I45" s="29">
        <f t="shared" si="4"/>
        <v>2.426326703935873E-4</v>
      </c>
      <c r="J45" s="7"/>
      <c r="K45" s="7"/>
      <c r="L45" s="7"/>
      <c r="M45" s="7">
        <f t="shared" si="5"/>
        <v>0.20451323059656829</v>
      </c>
      <c r="N45" s="7"/>
      <c r="O45" s="7">
        <f t="shared" si="6"/>
        <v>0.20451323059656829</v>
      </c>
      <c r="P45" s="7">
        <f t="shared" si="7"/>
        <v>44</v>
      </c>
      <c r="Q45" s="7">
        <f t="shared" si="8"/>
        <v>0.20451323059656829</v>
      </c>
      <c r="R45" s="7">
        <f t="shared" si="9"/>
        <v>44</v>
      </c>
      <c r="S45">
        <v>42</v>
      </c>
      <c r="T45">
        <f t="shared" si="10"/>
        <v>-0.13636363636363635</v>
      </c>
      <c r="U45">
        <f>SUM($T$4:T45)/S45</f>
        <v>-3.1483667847304199E-2</v>
      </c>
      <c r="V45">
        <f t="shared" si="11"/>
        <v>3.7846633024558006E-3</v>
      </c>
      <c r="X45" s="41">
        <f t="shared" si="12"/>
        <v>-0.13636363636363635</v>
      </c>
      <c r="Y45">
        <f>SUM($X$4:X45)/S45</f>
        <v>-3.1286894923258556E-2</v>
      </c>
      <c r="Z45">
        <f t="shared" si="13"/>
        <v>3.7375028495853567E-3</v>
      </c>
    </row>
    <row r="46" spans="1:26" ht="15.75" x14ac:dyDescent="0.25">
      <c r="A46" s="4">
        <v>42318</v>
      </c>
      <c r="B46">
        <v>6.33</v>
      </c>
      <c r="C46">
        <f t="shared" si="2"/>
        <v>-1.4018691588785024E-2</v>
      </c>
      <c r="D46">
        <v>2.3418999999999999</v>
      </c>
      <c r="E46">
        <v>9.3999000000000006</v>
      </c>
      <c r="F46" s="15">
        <f t="shared" si="0"/>
        <v>2.4616670479860048E-4</v>
      </c>
      <c r="G46" s="15">
        <f t="shared" si="1"/>
        <v>1.0002461667047986</v>
      </c>
      <c r="H46">
        <f t="shared" si="3"/>
        <v>-1.4264858293583624E-2</v>
      </c>
      <c r="I46" s="29">
        <f t="shared" si="4"/>
        <v>2.0348618213602153E-4</v>
      </c>
      <c r="J46" s="7"/>
      <c r="K46" s="7"/>
      <c r="L46" s="7"/>
      <c r="M46" s="7">
        <f t="shared" si="5"/>
        <v>-0.18119489963135246</v>
      </c>
      <c r="N46" s="7"/>
      <c r="O46" s="7">
        <f t="shared" si="6"/>
        <v>-0.18119489963135246</v>
      </c>
      <c r="P46" s="7">
        <f t="shared" si="7"/>
        <v>65</v>
      </c>
      <c r="Q46" s="7">
        <f t="shared" si="8"/>
        <v>-0.18119489963135246</v>
      </c>
      <c r="R46" s="7">
        <f t="shared" si="9"/>
        <v>65</v>
      </c>
      <c r="S46">
        <v>43</v>
      </c>
      <c r="T46">
        <f t="shared" si="10"/>
        <v>3.7190082644628086E-2</v>
      </c>
      <c r="U46">
        <f>SUM($T$4:T46)/S46</f>
        <v>-2.9886603882375542E-2</v>
      </c>
      <c r="V46">
        <f t="shared" si="11"/>
        <v>3.4916355399770061E-3</v>
      </c>
      <c r="X46" s="41">
        <f t="shared" si="12"/>
        <v>3.7190082644628086E-2</v>
      </c>
      <c r="Y46">
        <f>SUM($X$4:X46)/S46</f>
        <v>-2.9694407072842589E-2</v>
      </c>
      <c r="Z46">
        <f t="shared" si="13"/>
        <v>3.4468714445936737E-3</v>
      </c>
    </row>
    <row r="47" spans="1:26" ht="15.75" x14ac:dyDescent="0.25">
      <c r="A47" s="4">
        <v>42319</v>
      </c>
      <c r="B47">
        <v>5.51</v>
      </c>
      <c r="C47">
        <f t="shared" si="2"/>
        <v>-0.12954186413902058</v>
      </c>
      <c r="D47">
        <v>2.3300999999999998</v>
      </c>
      <c r="E47">
        <v>9.4212000000000007</v>
      </c>
      <c r="F47" s="15">
        <f t="shared" si="0"/>
        <v>2.467002049544309E-4</v>
      </c>
      <c r="G47" s="15">
        <f t="shared" si="1"/>
        <v>1.0002467002049544</v>
      </c>
      <c r="H47">
        <f t="shared" si="3"/>
        <v>-0.12978856434397501</v>
      </c>
      <c r="I47" s="29">
        <f t="shared" si="4"/>
        <v>1.684507143447014E-2</v>
      </c>
      <c r="J47" s="7"/>
      <c r="K47" s="7"/>
      <c r="L47" s="7"/>
      <c r="M47" s="7">
        <f t="shared" si="5"/>
        <v>-1.6743591883786093</v>
      </c>
      <c r="N47" s="7"/>
      <c r="O47" s="7">
        <f t="shared" si="6"/>
        <v>-1.6743591883786093</v>
      </c>
      <c r="P47" s="7">
        <f t="shared" si="7"/>
        <v>118</v>
      </c>
      <c r="Q47" s="7">
        <f t="shared" si="8"/>
        <v>-1.6743591883786093</v>
      </c>
      <c r="R47" s="7">
        <f t="shared" si="9"/>
        <v>118</v>
      </c>
      <c r="S47">
        <v>44</v>
      </c>
      <c r="T47">
        <f t="shared" si="10"/>
        <v>0.47520661157024791</v>
      </c>
      <c r="U47">
        <f>SUM($T$4:T47)/S47</f>
        <v>-1.8407212622088647E-2</v>
      </c>
      <c r="V47">
        <f t="shared" si="11"/>
        <v>1.3553019060591185E-3</v>
      </c>
      <c r="X47" s="41">
        <f t="shared" si="12"/>
        <v>0.47520661157024791</v>
      </c>
      <c r="Y47">
        <f>SUM($X$4:X47)/S47</f>
        <v>-1.8219383921863258E-2</v>
      </c>
      <c r="Z47">
        <f t="shared" si="13"/>
        <v>1.3277838019689976E-3</v>
      </c>
    </row>
    <row r="48" spans="1:26" ht="15.75" x14ac:dyDescent="0.25">
      <c r="A48" s="4">
        <v>42320</v>
      </c>
      <c r="B48">
        <v>5.38</v>
      </c>
      <c r="C48">
        <f t="shared" si="2"/>
        <v>-2.3593466424682377E-2</v>
      </c>
      <c r="D48">
        <v>2.3115999999999999</v>
      </c>
      <c r="E48">
        <v>9.4832999999999998</v>
      </c>
      <c r="F48" s="15">
        <f t="shared" si="0"/>
        <v>2.4825502996694837E-4</v>
      </c>
      <c r="G48" s="15">
        <f t="shared" si="1"/>
        <v>1.0002482550299669</v>
      </c>
      <c r="H48">
        <f t="shared" si="3"/>
        <v>-2.3841721454649325E-2</v>
      </c>
      <c r="I48" s="29">
        <f t="shared" si="4"/>
        <v>5.6842768192108593E-4</v>
      </c>
      <c r="J48" s="7"/>
      <c r="K48" s="7"/>
      <c r="L48" s="7"/>
      <c r="M48" s="7">
        <f t="shared" si="5"/>
        <v>-0.30495112569535571</v>
      </c>
      <c r="N48" s="7"/>
      <c r="O48" s="7">
        <f t="shared" si="6"/>
        <v>-0.30495112569535571</v>
      </c>
      <c r="P48" s="7">
        <f t="shared" si="7"/>
        <v>73</v>
      </c>
      <c r="Q48" s="7">
        <f t="shared" si="8"/>
        <v>-0.30495112569535571</v>
      </c>
      <c r="R48" s="7">
        <f t="shared" si="9"/>
        <v>73</v>
      </c>
      <c r="S48">
        <v>45</v>
      </c>
      <c r="T48">
        <f t="shared" si="10"/>
        <v>0.10330578512396693</v>
      </c>
      <c r="U48">
        <f>SUM($T$4:T48)/S48</f>
        <v>-1.5702479338842966E-2</v>
      </c>
      <c r="V48">
        <f t="shared" si="11"/>
        <v>1.0086866893095966E-3</v>
      </c>
      <c r="X48" s="41">
        <f t="shared" si="12"/>
        <v>0.10330578512396693</v>
      </c>
      <c r="Y48">
        <f>SUM($X$4:X48)/S48</f>
        <v>-1.5518824609733698E-2</v>
      </c>
      <c r="Z48">
        <f t="shared" si="13"/>
        <v>9.8522966154958465E-4</v>
      </c>
    </row>
    <row r="49" spans="1:26" ht="15.75" x14ac:dyDescent="0.25">
      <c r="A49" s="4">
        <v>42321</v>
      </c>
      <c r="B49">
        <v>5.42</v>
      </c>
      <c r="C49">
        <f t="shared" si="2"/>
        <v>7.4349442379182222E-3</v>
      </c>
      <c r="D49">
        <v>2.2658</v>
      </c>
      <c r="E49">
        <v>9.4993999999999996</v>
      </c>
      <c r="F49" s="15">
        <f t="shared" si="0"/>
        <v>2.4865798918183302E-4</v>
      </c>
      <c r="G49" s="15">
        <f t="shared" si="1"/>
        <v>1.0002486579891818</v>
      </c>
      <c r="H49">
        <f t="shared" si="3"/>
        <v>7.1862862487363892E-3</v>
      </c>
      <c r="I49" s="29">
        <f t="shared" si="4"/>
        <v>5.1642710048777727E-5</v>
      </c>
      <c r="J49" s="7"/>
      <c r="K49" s="7"/>
      <c r="L49" s="7"/>
      <c r="M49" s="7">
        <f t="shared" si="5"/>
        <v>9.609841021340651E-2</v>
      </c>
      <c r="N49" s="7"/>
      <c r="O49" s="7">
        <f t="shared" si="6"/>
        <v>9.609841021340651E-2</v>
      </c>
      <c r="P49" s="7">
        <f t="shared" si="7"/>
        <v>48</v>
      </c>
      <c r="Q49" s="7">
        <f t="shared" si="8"/>
        <v>9.609841021340651E-2</v>
      </c>
      <c r="R49" s="7">
        <f t="shared" si="9"/>
        <v>48</v>
      </c>
      <c r="S49">
        <v>46</v>
      </c>
      <c r="T49">
        <f t="shared" si="10"/>
        <v>-0.10330578512396693</v>
      </c>
      <c r="U49">
        <f>SUM($T$4:T49)/S49</f>
        <v>-1.7606899029823923E-2</v>
      </c>
      <c r="V49">
        <f t="shared" si="11"/>
        <v>1.2963757362304609E-3</v>
      </c>
      <c r="X49" s="41">
        <f t="shared" si="12"/>
        <v>-0.10330578512396693</v>
      </c>
      <c r="Y49">
        <f>SUM($X$4:X49)/S49</f>
        <v>-1.7427236794825725E-2</v>
      </c>
      <c r="Z49">
        <f t="shared" si="13"/>
        <v>1.2700540714486062E-3</v>
      </c>
    </row>
    <row r="50" spans="1:26" ht="15.75" x14ac:dyDescent="0.25">
      <c r="A50" s="4">
        <v>42324</v>
      </c>
      <c r="B50">
        <v>5.8</v>
      </c>
      <c r="C50">
        <f t="shared" si="2"/>
        <v>7.011070110701105E-2</v>
      </c>
      <c r="D50">
        <v>2.2675999999999998</v>
      </c>
      <c r="E50">
        <v>9.4093</v>
      </c>
      <c r="F50" s="15">
        <f t="shared" si="0"/>
        <v>2.4640215895077588E-4</v>
      </c>
      <c r="G50" s="15">
        <f t="shared" si="1"/>
        <v>1.0002464021589508</v>
      </c>
      <c r="H50">
        <f t="shared" si="3"/>
        <v>6.9864298948060274E-2</v>
      </c>
      <c r="I50" s="29">
        <f t="shared" si="4"/>
        <v>4.8810202675039363E-3</v>
      </c>
      <c r="J50" s="7"/>
      <c r="K50" s="7"/>
      <c r="L50" s="7"/>
      <c r="M50" s="7">
        <f t="shared" si="5"/>
        <v>0.90619737011202961</v>
      </c>
      <c r="N50" s="7"/>
      <c r="O50" s="7">
        <f t="shared" si="6"/>
        <v>0.90619737011202961</v>
      </c>
      <c r="P50" s="7">
        <f t="shared" si="7"/>
        <v>16</v>
      </c>
      <c r="Q50" s="7">
        <f t="shared" si="8"/>
        <v>0.90619737011202961</v>
      </c>
      <c r="R50" s="7">
        <f t="shared" si="9"/>
        <v>16</v>
      </c>
      <c r="S50">
        <v>47</v>
      </c>
      <c r="T50">
        <f t="shared" si="10"/>
        <v>-0.36776859504132231</v>
      </c>
      <c r="U50">
        <f>SUM($T$4:T50)/S50</f>
        <v>-2.5057147881132398E-2</v>
      </c>
      <c r="V50">
        <f t="shared" si="11"/>
        <v>2.6826773651850979E-3</v>
      </c>
      <c r="X50" s="41">
        <f t="shared" si="12"/>
        <v>-0.36776859504132231</v>
      </c>
      <c r="Y50">
        <f>SUM($X$4:X50)/S50</f>
        <v>-2.4881308246878842E-2</v>
      </c>
      <c r="Z50">
        <f t="shared" si="13"/>
        <v>2.6451578639619497E-3</v>
      </c>
    </row>
    <row r="51" spans="1:26" ht="15.75" x14ac:dyDescent="0.25">
      <c r="A51" s="4">
        <v>42325</v>
      </c>
      <c r="B51">
        <v>5.98</v>
      </c>
      <c r="C51">
        <f t="shared" si="2"/>
        <v>3.1034482758620793E-2</v>
      </c>
      <c r="D51">
        <v>2.2658</v>
      </c>
      <c r="E51">
        <v>9.4235000000000007</v>
      </c>
      <c r="F51" s="15">
        <f t="shared" si="0"/>
        <v>2.4675780675686987E-4</v>
      </c>
      <c r="G51" s="15">
        <f t="shared" si="1"/>
        <v>1.0002467578067569</v>
      </c>
      <c r="H51">
        <f t="shared" si="3"/>
        <v>3.0787724951863923E-2</v>
      </c>
      <c r="I51" s="29">
        <f t="shared" si="4"/>
        <v>9.4788400771162438E-4</v>
      </c>
      <c r="J51" s="7"/>
      <c r="K51" s="7"/>
      <c r="L51" s="7"/>
      <c r="M51" s="7">
        <f t="shared" si="5"/>
        <v>0.40112801918389263</v>
      </c>
      <c r="N51" s="7"/>
      <c r="O51" s="7">
        <f t="shared" si="6"/>
        <v>0.40112801918389263</v>
      </c>
      <c r="P51" s="7">
        <f t="shared" si="7"/>
        <v>34</v>
      </c>
      <c r="Q51" s="7">
        <f t="shared" si="8"/>
        <v>0.40112801918389263</v>
      </c>
      <c r="R51" s="7">
        <f t="shared" si="9"/>
        <v>34</v>
      </c>
      <c r="S51">
        <v>48</v>
      </c>
      <c r="T51">
        <f t="shared" si="10"/>
        <v>-0.21900826446280991</v>
      </c>
      <c r="U51">
        <f>SUM($T$4:T51)/S51</f>
        <v>-2.9097796143250681E-2</v>
      </c>
      <c r="V51">
        <f t="shared" si="11"/>
        <v>3.6946112308109415E-3</v>
      </c>
      <c r="X51" s="41">
        <f t="shared" si="12"/>
        <v>-0.21900826446280991</v>
      </c>
      <c r="Y51">
        <f>SUM($X$4:X51)/S51</f>
        <v>-2.8925619834710741E-2</v>
      </c>
      <c r="Z51">
        <f t="shared" si="13"/>
        <v>3.6510173795878315E-3</v>
      </c>
    </row>
    <row r="52" spans="1:26" ht="15.75" x14ac:dyDescent="0.25">
      <c r="A52" s="4">
        <v>42326</v>
      </c>
      <c r="B52">
        <v>5.86</v>
      </c>
      <c r="C52">
        <f t="shared" si="2"/>
        <v>-2.0066889632107041E-2</v>
      </c>
      <c r="D52">
        <v>2.2728000000000002</v>
      </c>
      <c r="E52">
        <v>9.3636999999999997</v>
      </c>
      <c r="F52" s="15">
        <f t="shared" si="0"/>
        <v>2.4525976733302812E-4</v>
      </c>
      <c r="G52" s="15">
        <f t="shared" si="1"/>
        <v>1.000245259767333</v>
      </c>
      <c r="H52">
        <f t="shared" si="3"/>
        <v>-2.0312149399440069E-2</v>
      </c>
      <c r="I52" s="29">
        <f t="shared" si="4"/>
        <v>4.1258341322517359E-4</v>
      </c>
      <c r="J52" s="7"/>
      <c r="K52" s="7"/>
      <c r="L52" s="7"/>
      <c r="M52" s="7">
        <f t="shared" si="5"/>
        <v>-0.25936928776661888</v>
      </c>
      <c r="N52" s="7"/>
      <c r="O52" s="7">
        <f t="shared" si="6"/>
        <v>-0.25936928776661888</v>
      </c>
      <c r="P52" s="7">
        <f t="shared" si="7"/>
        <v>71</v>
      </c>
      <c r="Q52" s="7">
        <f t="shared" si="8"/>
        <v>-0.25936928776661888</v>
      </c>
      <c r="R52" s="7">
        <f t="shared" si="9"/>
        <v>71</v>
      </c>
      <c r="S52">
        <v>49</v>
      </c>
      <c r="T52">
        <f t="shared" si="10"/>
        <v>8.6776859504132275E-2</v>
      </c>
      <c r="U52">
        <f>SUM($T$4:T52)/S52</f>
        <v>-2.6733007252487763E-2</v>
      </c>
      <c r="V52">
        <f t="shared" si="11"/>
        <v>3.1834572873924182E-3</v>
      </c>
      <c r="X52" s="41">
        <f t="shared" si="12"/>
        <v>8.6776859504132275E-2</v>
      </c>
      <c r="Y52">
        <f>SUM($X$4:X52)/S52</f>
        <v>-2.6564344746162923E-2</v>
      </c>
      <c r="Z52">
        <f t="shared" si="13"/>
        <v>3.1434141979869721E-3</v>
      </c>
    </row>
    <row r="53" spans="1:26" ht="15.75" x14ac:dyDescent="0.25">
      <c r="A53" s="4">
        <v>42327</v>
      </c>
      <c r="B53">
        <v>5.5</v>
      </c>
      <c r="C53">
        <f t="shared" si="2"/>
        <v>-6.1433447098976163E-2</v>
      </c>
      <c r="D53">
        <v>2.2482000000000002</v>
      </c>
      <c r="E53">
        <v>9.3679000000000006</v>
      </c>
      <c r="F53" s="15">
        <f t="shared" si="0"/>
        <v>2.4536500747296408E-4</v>
      </c>
      <c r="G53" s="15">
        <f t="shared" si="1"/>
        <v>1.000245365007473</v>
      </c>
      <c r="H53">
        <f t="shared" si="3"/>
        <v>-6.1678812106449127E-2</v>
      </c>
      <c r="I53" s="29">
        <f t="shared" si="4"/>
        <v>3.8042758628626552E-3</v>
      </c>
      <c r="J53" s="7"/>
      <c r="K53" s="7"/>
      <c r="L53" s="7"/>
      <c r="M53" s="7">
        <f t="shared" si="5"/>
        <v>-0.79404181271896634</v>
      </c>
      <c r="N53" s="7"/>
      <c r="O53" s="7">
        <f t="shared" si="6"/>
        <v>-0.79404181271896634</v>
      </c>
      <c r="P53" s="7">
        <f t="shared" si="7"/>
        <v>95</v>
      </c>
      <c r="Q53" s="7">
        <f t="shared" si="8"/>
        <v>-0.79404181271896634</v>
      </c>
      <c r="R53" s="7">
        <f t="shared" si="9"/>
        <v>95</v>
      </c>
      <c r="S53">
        <v>50</v>
      </c>
      <c r="T53">
        <f t="shared" si="10"/>
        <v>0.28512396694214881</v>
      </c>
      <c r="U53">
        <f>SUM($T$4:T53)/S53</f>
        <v>-2.0495867768595032E-2</v>
      </c>
      <c r="V53">
        <f t="shared" si="11"/>
        <v>1.9094572526715124E-3</v>
      </c>
      <c r="X53" s="41">
        <f t="shared" si="12"/>
        <v>0.28512396694214881</v>
      </c>
      <c r="Y53">
        <f>SUM($X$4:X53)/S53</f>
        <v>-2.033057851239669E-2</v>
      </c>
      <c r="Z53">
        <f t="shared" si="13"/>
        <v>1.878783739312391E-3</v>
      </c>
    </row>
    <row r="54" spans="1:26" ht="15.75" x14ac:dyDescent="0.25">
      <c r="A54" s="4">
        <v>42328</v>
      </c>
      <c r="B54">
        <v>5.37</v>
      </c>
      <c r="C54">
        <f t="shared" si="2"/>
        <v>-2.3636363636363619E-2</v>
      </c>
      <c r="D54">
        <v>2.2622999999999998</v>
      </c>
      <c r="E54">
        <v>9.3569999999999993</v>
      </c>
      <c r="F54" s="15">
        <f t="shared" si="0"/>
        <v>2.450918759091536E-4</v>
      </c>
      <c r="G54" s="15">
        <f t="shared" si="1"/>
        <v>1.0002450918759092</v>
      </c>
      <c r="H54">
        <f t="shared" si="3"/>
        <v>-2.3881455512272772E-2</v>
      </c>
      <c r="I54" s="29">
        <f t="shared" si="4"/>
        <v>5.7032391738466354E-4</v>
      </c>
      <c r="J54" s="7"/>
      <c r="K54" s="7"/>
      <c r="L54" s="7"/>
      <c r="M54" s="7">
        <f t="shared" si="5"/>
        <v>-0.30550558228752911</v>
      </c>
      <c r="N54" s="7"/>
      <c r="O54" s="7">
        <f t="shared" si="6"/>
        <v>-0.30550558228752911</v>
      </c>
      <c r="P54" s="7">
        <f t="shared" si="7"/>
        <v>74</v>
      </c>
      <c r="Q54" s="7">
        <f t="shared" si="8"/>
        <v>-0.30550558228752911</v>
      </c>
      <c r="R54" s="7">
        <f t="shared" si="9"/>
        <v>74</v>
      </c>
      <c r="S54">
        <v>51</v>
      </c>
      <c r="T54">
        <f t="shared" si="10"/>
        <v>0.11157024793388426</v>
      </c>
      <c r="U54">
        <f>SUM($T$4:T54)/S54</f>
        <v>-1.790633608815426E-2</v>
      </c>
      <c r="V54">
        <f t="shared" si="11"/>
        <v>1.4865891342907924E-3</v>
      </c>
      <c r="X54" s="41">
        <f t="shared" si="12"/>
        <v>0.11157024793388426</v>
      </c>
      <c r="Y54">
        <f>SUM($X$4:X54)/S54</f>
        <v>-1.7744287797763728E-2</v>
      </c>
      <c r="Z54">
        <f t="shared" si="13"/>
        <v>1.4598042929039276E-3</v>
      </c>
    </row>
    <row r="55" spans="1:26" ht="15.75" x14ac:dyDescent="0.25">
      <c r="A55" s="4">
        <v>42331</v>
      </c>
      <c r="B55">
        <v>5.37</v>
      </c>
      <c r="C55">
        <f t="shared" si="2"/>
        <v>0</v>
      </c>
      <c r="D55">
        <v>2.2376999999999998</v>
      </c>
      <c r="E55">
        <v>9.3551000000000002</v>
      </c>
      <c r="F55" s="15">
        <f t="shared" si="0"/>
        <v>2.4504426304150506E-4</v>
      </c>
      <c r="G55" s="15">
        <f t="shared" si="1"/>
        <v>1.0002450442630415</v>
      </c>
      <c r="H55">
        <f t="shared" si="3"/>
        <v>-2.4504426304150506E-4</v>
      </c>
      <c r="I55" s="29">
        <f t="shared" si="4"/>
        <v>6.0046690849554322E-8</v>
      </c>
      <c r="J55" s="7"/>
      <c r="K55" s="7"/>
      <c r="L55" s="7"/>
      <c r="M55" s="7">
        <f t="shared" si="5"/>
        <v>0</v>
      </c>
      <c r="N55" s="7"/>
      <c r="O55" s="7">
        <f t="shared" si="6"/>
        <v>0</v>
      </c>
      <c r="P55" s="7">
        <f t="shared" si="7"/>
        <v>53</v>
      </c>
      <c r="Q55" s="7">
        <f t="shared" si="8"/>
        <v>0</v>
      </c>
      <c r="R55" s="7">
        <f t="shared" si="9"/>
        <v>53</v>
      </c>
      <c r="S55">
        <v>52</v>
      </c>
      <c r="T55">
        <f t="shared" si="10"/>
        <v>-6.1983471074380181E-2</v>
      </c>
      <c r="U55">
        <f>SUM($T$4:T55)/S55</f>
        <v>-1.8753973299427837E-2</v>
      </c>
      <c r="V55">
        <f t="shared" si="11"/>
        <v>1.6626362504376289E-3</v>
      </c>
      <c r="X55" s="41">
        <f t="shared" si="12"/>
        <v>-6.1983471074380181E-2</v>
      </c>
      <c r="Y55">
        <f>SUM($X$4:X55)/S55</f>
        <v>-1.8595041322314047E-2</v>
      </c>
      <c r="Z55">
        <f t="shared" si="13"/>
        <v>1.6345753829532254E-3</v>
      </c>
    </row>
    <row r="56" spans="1:26" ht="15.75" x14ac:dyDescent="0.25">
      <c r="A56" s="4">
        <v>42332</v>
      </c>
      <c r="B56">
        <v>5.6899999999999995</v>
      </c>
      <c r="C56">
        <f t="shared" si="2"/>
        <v>5.9590316573556686E-2</v>
      </c>
      <c r="D56">
        <v>2.2376999999999998</v>
      </c>
      <c r="E56">
        <v>9.3489000000000004</v>
      </c>
      <c r="F56" s="15">
        <f t="shared" si="0"/>
        <v>2.4488888899742989E-4</v>
      </c>
      <c r="G56" s="15">
        <f t="shared" si="1"/>
        <v>1.0002448888889974</v>
      </c>
      <c r="H56">
        <f t="shared" si="3"/>
        <v>5.9345427684559256E-2</v>
      </c>
      <c r="I56" s="29">
        <f t="shared" si="4"/>
        <v>3.5218797870632521E-3</v>
      </c>
      <c r="J56" s="7"/>
      <c r="K56" s="7"/>
      <c r="L56" s="7"/>
      <c r="M56" s="7">
        <f t="shared" si="5"/>
        <v>0.77021891537895804</v>
      </c>
      <c r="N56" s="7"/>
      <c r="O56" s="7">
        <f t="shared" si="6"/>
        <v>0.77021891537895804</v>
      </c>
      <c r="P56" s="7">
        <f t="shared" si="7"/>
        <v>22</v>
      </c>
      <c r="Q56" s="7">
        <f t="shared" si="8"/>
        <v>0.77021891537895804</v>
      </c>
      <c r="R56" s="7">
        <f t="shared" si="9"/>
        <v>22</v>
      </c>
      <c r="S56">
        <v>53</v>
      </c>
      <c r="T56">
        <f t="shared" si="10"/>
        <v>-0.31818181818181818</v>
      </c>
      <c r="U56">
        <f>SUM($T$4:T56)/S56</f>
        <v>-2.4403555278340861E-2</v>
      </c>
      <c r="V56">
        <f t="shared" si="11"/>
        <v>2.869388731074638E-3</v>
      </c>
      <c r="X56" s="41">
        <f t="shared" si="12"/>
        <v>-0.31818181818181818</v>
      </c>
      <c r="Y56">
        <f>SUM($X$4:X56)/S56</f>
        <v>-2.4247622017776388E-2</v>
      </c>
      <c r="Z56">
        <f t="shared" si="13"/>
        <v>2.83283638149078E-3</v>
      </c>
    </row>
    <row r="57" spans="1:26" ht="15.75" x14ac:dyDescent="0.25">
      <c r="A57" s="4">
        <v>42333</v>
      </c>
      <c r="B57">
        <v>5.8</v>
      </c>
      <c r="C57">
        <f t="shared" si="2"/>
        <v>1.9332161687170533E-2</v>
      </c>
      <c r="D57">
        <v>2.2341000000000002</v>
      </c>
      <c r="E57">
        <v>9.3369</v>
      </c>
      <c r="F57" s="15">
        <f t="shared" si="0"/>
        <v>2.4458814008232466E-4</v>
      </c>
      <c r="G57" s="15">
        <f t="shared" si="1"/>
        <v>1.0002445881400823</v>
      </c>
      <c r="H57">
        <f t="shared" si="3"/>
        <v>1.9087573547088208E-2</v>
      </c>
      <c r="I57" s="29">
        <f t="shared" si="4"/>
        <v>3.6433546391550153E-4</v>
      </c>
      <c r="J57" s="7"/>
      <c r="K57" s="7"/>
      <c r="L57" s="7"/>
      <c r="M57" s="7">
        <f t="shared" si="5"/>
        <v>0.24987275555489494</v>
      </c>
      <c r="N57" s="7"/>
      <c r="O57" s="7">
        <f t="shared" si="6"/>
        <v>0.24987275555489494</v>
      </c>
      <c r="P57" s="7">
        <f t="shared" si="7"/>
        <v>42</v>
      </c>
      <c r="Q57" s="7">
        <f t="shared" si="8"/>
        <v>0.24987275555489494</v>
      </c>
      <c r="R57" s="7">
        <f t="shared" si="9"/>
        <v>42</v>
      </c>
      <c r="S57">
        <v>54</v>
      </c>
      <c r="T57">
        <f t="shared" si="10"/>
        <v>-0.15289256198347106</v>
      </c>
      <c r="U57">
        <f>SUM($T$4:T57)/S57</f>
        <v>-2.6782981328435866E-2</v>
      </c>
      <c r="V57">
        <f t="shared" si="11"/>
        <v>3.5214287997567808E-3</v>
      </c>
      <c r="X57" s="41">
        <f t="shared" si="12"/>
        <v>-0.15289256198347106</v>
      </c>
      <c r="Y57">
        <f>SUM($X$4:X57)/S57</f>
        <v>-2.6629935720844808E-2</v>
      </c>
      <c r="Z57">
        <f t="shared" si="13"/>
        <v>3.481298884618329E-3</v>
      </c>
    </row>
    <row r="58" spans="1:26" ht="15.75" x14ac:dyDescent="0.25">
      <c r="A58" s="4">
        <v>42335</v>
      </c>
      <c r="B58">
        <v>5.5</v>
      </c>
      <c r="C58">
        <f t="shared" si="2"/>
        <v>-5.1724137931034454E-2</v>
      </c>
      <c r="D58">
        <v>2.2201</v>
      </c>
      <c r="E58">
        <v>9.3325999999999993</v>
      </c>
      <c r="F58" s="15">
        <f t="shared" si="0"/>
        <v>2.4448036370983139E-4</v>
      </c>
      <c r="G58" s="15">
        <f t="shared" si="1"/>
        <v>1.0002444803637098</v>
      </c>
      <c r="H58">
        <f t="shared" si="3"/>
        <v>-5.1968618294744286E-2</v>
      </c>
      <c r="I58" s="29">
        <f t="shared" si="4"/>
        <v>2.7007372874648305E-3</v>
      </c>
      <c r="J58" s="7"/>
      <c r="K58" s="7"/>
      <c r="L58" s="7"/>
      <c r="M58" s="7">
        <f t="shared" si="5"/>
        <v>-0.66854669863981842</v>
      </c>
      <c r="N58" s="7"/>
      <c r="O58" s="7">
        <f t="shared" si="6"/>
        <v>-0.66854669863981842</v>
      </c>
      <c r="P58" s="7">
        <f t="shared" si="7"/>
        <v>92</v>
      </c>
      <c r="Q58" s="7">
        <f t="shared" si="8"/>
        <v>-0.66854669863981842</v>
      </c>
      <c r="R58" s="7">
        <f t="shared" si="9"/>
        <v>92</v>
      </c>
      <c r="S58">
        <v>55</v>
      </c>
      <c r="T58">
        <f t="shared" si="10"/>
        <v>0.26033057851239672</v>
      </c>
      <c r="U58">
        <f>SUM($T$4:T58)/S58</f>
        <v>-2.1562734785875278E-2</v>
      </c>
      <c r="V58">
        <f t="shared" si="11"/>
        <v>2.324757657229979E-3</v>
      </c>
      <c r="X58" s="41">
        <f t="shared" si="12"/>
        <v>0.26033057851239672</v>
      </c>
      <c r="Y58">
        <f>SUM($X$4:X58)/S58</f>
        <v>-2.1412471825694966E-2</v>
      </c>
      <c r="Z58">
        <f t="shared" si="13"/>
        <v>2.2924697484309033E-3</v>
      </c>
    </row>
    <row r="59" spans="1:26" ht="15.75" x14ac:dyDescent="0.25">
      <c r="A59" s="4">
        <v>42338</v>
      </c>
      <c r="B59">
        <v>5.66</v>
      </c>
      <c r="C59">
        <f t="shared" si="2"/>
        <v>2.9090909090909115E-2</v>
      </c>
      <c r="D59">
        <v>2.206</v>
      </c>
      <c r="E59">
        <v>9.3489000000000004</v>
      </c>
      <c r="F59" s="15">
        <f t="shared" si="0"/>
        <v>2.4488888899742989E-4</v>
      </c>
      <c r="G59" s="15">
        <f t="shared" si="1"/>
        <v>1.0002448888889974</v>
      </c>
      <c r="H59">
        <f t="shared" si="3"/>
        <v>2.8846020201911685E-2</v>
      </c>
      <c r="I59" s="29">
        <f t="shared" si="4"/>
        <v>8.3209288148909709E-4</v>
      </c>
      <c r="J59" s="7"/>
      <c r="K59" s="7"/>
      <c r="L59" s="7"/>
      <c r="M59" s="7">
        <f t="shared" si="5"/>
        <v>0.37600687050772869</v>
      </c>
      <c r="N59" s="7"/>
      <c r="O59" s="7">
        <f t="shared" si="6"/>
        <v>0.37600687050772869</v>
      </c>
      <c r="P59" s="7">
        <f t="shared" si="7"/>
        <v>35</v>
      </c>
      <c r="Q59" s="7">
        <f t="shared" si="8"/>
        <v>0.37600687050772869</v>
      </c>
      <c r="R59" s="7">
        <f t="shared" si="9"/>
        <v>35</v>
      </c>
      <c r="S59">
        <v>56</v>
      </c>
      <c r="T59">
        <f t="shared" si="10"/>
        <v>-0.21074380165289258</v>
      </c>
      <c r="U59">
        <f>SUM($T$4:T59)/S59</f>
        <v>-2.4940968122786299E-2</v>
      </c>
      <c r="V59">
        <f t="shared" si="11"/>
        <v>3.1668096264093788E-3</v>
      </c>
      <c r="X59" s="41">
        <f t="shared" si="12"/>
        <v>-0.21074380165289258</v>
      </c>
      <c r="Y59">
        <f>SUM($X$4:X59)/S59</f>
        <v>-2.4793388429752067E-2</v>
      </c>
      <c r="Z59">
        <f t="shared" si="13"/>
        <v>3.1294434682181422E-3</v>
      </c>
    </row>
    <row r="60" spans="1:26" ht="15.75" x14ac:dyDescent="0.25">
      <c r="A60" s="4">
        <v>42339</v>
      </c>
      <c r="B60">
        <v>5.65</v>
      </c>
      <c r="C60">
        <f t="shared" si="2"/>
        <v>-1.766784452296782E-3</v>
      </c>
      <c r="D60">
        <v>2.1431</v>
      </c>
      <c r="E60">
        <v>9.2889999999999997</v>
      </c>
      <c r="F60" s="15">
        <f t="shared" si="0"/>
        <v>2.4338732263085028E-4</v>
      </c>
      <c r="G60" s="15">
        <f t="shared" si="1"/>
        <v>1.0002433873226309</v>
      </c>
      <c r="H60">
        <f t="shared" si="3"/>
        <v>-2.0101717749276323E-3</v>
      </c>
      <c r="I60" s="29">
        <f t="shared" si="4"/>
        <v>4.0407905647157077E-6</v>
      </c>
      <c r="J60" s="7"/>
      <c r="K60" s="7"/>
      <c r="L60" s="7"/>
      <c r="M60" s="7">
        <f t="shared" si="5"/>
        <v>-2.2836106313962698E-2</v>
      </c>
      <c r="N60" s="7"/>
      <c r="O60" s="7">
        <f t="shared" si="6"/>
        <v>-2.2836106313962698E-2</v>
      </c>
      <c r="P60" s="7">
        <f t="shared" si="7"/>
        <v>56</v>
      </c>
      <c r="Q60" s="7">
        <f t="shared" si="8"/>
        <v>-2.2836106313962698E-2</v>
      </c>
      <c r="R60" s="7">
        <f t="shared" si="9"/>
        <v>56</v>
      </c>
      <c r="S60">
        <v>57</v>
      </c>
      <c r="T60">
        <f t="shared" si="10"/>
        <v>-3.7190082644628086E-2</v>
      </c>
      <c r="U60">
        <f>SUM($T$4:T60)/S60</f>
        <v>-2.5155864868783524E-2</v>
      </c>
      <c r="V60">
        <f t="shared" si="11"/>
        <v>3.2791454205363941E-3</v>
      </c>
      <c r="X60" s="41">
        <f t="shared" si="12"/>
        <v>-3.7190082644628086E-2</v>
      </c>
      <c r="Y60">
        <f>SUM($X$4:X60)/S60</f>
        <v>-2.5010874293170945E-2</v>
      </c>
      <c r="Z60">
        <f t="shared" si="13"/>
        <v>3.2414544068910503E-3</v>
      </c>
    </row>
    <row r="61" spans="1:26" ht="15.75" x14ac:dyDescent="0.25">
      <c r="A61" s="4">
        <v>42340</v>
      </c>
      <c r="B61">
        <v>5.12</v>
      </c>
      <c r="C61">
        <f t="shared" si="2"/>
        <v>-9.3805309734513315E-2</v>
      </c>
      <c r="D61">
        <v>2.1797</v>
      </c>
      <c r="E61">
        <v>9.3279999999999994</v>
      </c>
      <c r="F61" s="15">
        <f t="shared" si="0"/>
        <v>2.4436506337566222E-4</v>
      </c>
      <c r="G61" s="15">
        <f t="shared" si="1"/>
        <v>1.0002443650633757</v>
      </c>
      <c r="H61">
        <f t="shared" si="3"/>
        <v>-9.4049674797888977E-2</v>
      </c>
      <c r="I61" s="29">
        <f t="shared" si="4"/>
        <v>8.8453413295886737E-3</v>
      </c>
      <c r="J61" s="7"/>
      <c r="K61" s="7"/>
      <c r="L61" s="7"/>
      <c r="M61" s="7">
        <f t="shared" si="5"/>
        <v>-1.212455782665961</v>
      </c>
      <c r="N61" s="7"/>
      <c r="O61" s="7">
        <f t="shared" si="6"/>
        <v>-1.212455782665961</v>
      </c>
      <c r="P61" s="7">
        <f t="shared" si="7"/>
        <v>106</v>
      </c>
      <c r="Q61" s="7">
        <f t="shared" si="8"/>
        <v>-1.212455782665961</v>
      </c>
      <c r="R61" s="7">
        <f t="shared" si="9"/>
        <v>106</v>
      </c>
      <c r="S61">
        <v>58</v>
      </c>
      <c r="T61">
        <f t="shared" si="10"/>
        <v>0.37603305785123964</v>
      </c>
      <c r="U61">
        <f>SUM($T$4:T61)/S61</f>
        <v>-1.8238814477058989E-2</v>
      </c>
      <c r="V61">
        <f t="shared" si="11"/>
        <v>1.7539956822415852E-3</v>
      </c>
      <c r="X61" s="41">
        <f t="shared" si="12"/>
        <v>0.37603305785123964</v>
      </c>
      <c r="Y61">
        <f>SUM($X$4:X61)/S61</f>
        <v>-1.8096323738956969E-2</v>
      </c>
      <c r="Z61">
        <f t="shared" si="13"/>
        <v>1.7266965551070888E-3</v>
      </c>
    </row>
    <row r="62" spans="1:26" ht="15.75" x14ac:dyDescent="0.25">
      <c r="A62" s="4">
        <v>42341</v>
      </c>
      <c r="B62">
        <v>5.04</v>
      </c>
      <c r="C62">
        <f t="shared" si="2"/>
        <v>-1.5625000000000014E-2</v>
      </c>
      <c r="D62">
        <v>2.3136000000000001</v>
      </c>
      <c r="E62">
        <v>9.3937000000000008</v>
      </c>
      <c r="F62" s="15">
        <f t="shared" si="0"/>
        <v>2.4601139420887819E-4</v>
      </c>
      <c r="G62" s="15">
        <f t="shared" si="1"/>
        <v>1.0002460113942089</v>
      </c>
      <c r="H62">
        <f t="shared" si="3"/>
        <v>-1.5871011394208892E-2</v>
      </c>
      <c r="I62" s="29">
        <f t="shared" si="4"/>
        <v>2.5188900267510849E-4</v>
      </c>
      <c r="J62" s="7"/>
      <c r="K62" s="7"/>
      <c r="L62" s="7"/>
      <c r="M62" s="7">
        <f t="shared" si="5"/>
        <v>-0.2019568152141121</v>
      </c>
      <c r="N62" s="7"/>
      <c r="O62" s="7">
        <f t="shared" si="6"/>
        <v>-0.2019568152141121</v>
      </c>
      <c r="P62" s="7">
        <f t="shared" si="7"/>
        <v>67</v>
      </c>
      <c r="Q62" s="7">
        <f t="shared" si="8"/>
        <v>-0.2019568152141121</v>
      </c>
      <c r="R62" s="7">
        <f t="shared" si="9"/>
        <v>67</v>
      </c>
      <c r="S62">
        <v>59</v>
      </c>
      <c r="T62">
        <f t="shared" si="10"/>
        <v>5.3719008264462853E-2</v>
      </c>
      <c r="U62">
        <f>SUM($T$4:T62)/S62</f>
        <v>-1.7019190362795908E-2</v>
      </c>
      <c r="V62">
        <f t="shared" si="11"/>
        <v>1.5535925087000017E-3</v>
      </c>
      <c r="X62" s="41">
        <f t="shared" si="12"/>
        <v>5.3719008264462853E-2</v>
      </c>
      <c r="Y62">
        <f>SUM($X$4:X62)/S62</f>
        <v>-1.6879114721949855E-2</v>
      </c>
      <c r="Z62">
        <f t="shared" si="13"/>
        <v>1.5281242103643558E-3</v>
      </c>
    </row>
    <row r="63" spans="1:26" ht="15.75" x14ac:dyDescent="0.25">
      <c r="A63" s="4">
        <v>42342</v>
      </c>
      <c r="B63">
        <v>4.41</v>
      </c>
      <c r="C63">
        <f t="shared" si="2"/>
        <v>-0.12499999999999997</v>
      </c>
      <c r="D63">
        <v>2.2692999999999999</v>
      </c>
      <c r="E63">
        <v>9.3116000000000003</v>
      </c>
      <c r="F63" s="15">
        <f t="shared" si="0"/>
        <v>2.439539532439472E-4</v>
      </c>
      <c r="G63" s="15">
        <f t="shared" si="1"/>
        <v>1.0002439539532439</v>
      </c>
      <c r="H63">
        <f t="shared" si="3"/>
        <v>-0.12524395395324392</v>
      </c>
      <c r="I63" s="29">
        <f t="shared" si="4"/>
        <v>1.5686048001842284E-2</v>
      </c>
      <c r="J63" s="7"/>
      <c r="K63" s="7"/>
      <c r="L63" s="7"/>
      <c r="M63" s="7">
        <f t="shared" si="5"/>
        <v>-1.615654521712895</v>
      </c>
      <c r="N63" s="7"/>
      <c r="O63" s="7">
        <f t="shared" si="6"/>
        <v>-1.615654521712895</v>
      </c>
      <c r="P63" s="7">
        <f t="shared" si="7"/>
        <v>116</v>
      </c>
      <c r="Q63" s="7">
        <f t="shared" si="8"/>
        <v>-1.615654521712895</v>
      </c>
      <c r="R63" s="7">
        <f t="shared" si="9"/>
        <v>116</v>
      </c>
      <c r="S63">
        <v>60</v>
      </c>
      <c r="T63">
        <f t="shared" si="10"/>
        <v>0.45867768595041325</v>
      </c>
      <c r="U63">
        <f>SUM($T$4:T63)/S63</f>
        <v>-9.0909090909090887E-3</v>
      </c>
      <c r="V63">
        <f t="shared" si="11"/>
        <v>4.5078888054094645E-4</v>
      </c>
      <c r="X63" s="41">
        <f t="shared" si="12"/>
        <v>0.45867768595041325</v>
      </c>
      <c r="Y63">
        <f>SUM($X$4:X63)/S63</f>
        <v>-8.9531680440771352E-3</v>
      </c>
      <c r="Z63">
        <f t="shared" si="13"/>
        <v>4.3723209832082177E-4</v>
      </c>
    </row>
    <row r="64" spans="1:26" ht="15.75" x14ac:dyDescent="0.25">
      <c r="A64" s="4">
        <v>42345</v>
      </c>
      <c r="B64">
        <v>3.99</v>
      </c>
      <c r="C64">
        <f t="shared" si="2"/>
        <v>-9.5238095238095219E-2</v>
      </c>
      <c r="D64">
        <v>2.2288000000000001</v>
      </c>
      <c r="E64">
        <v>9.3333999999999993</v>
      </c>
      <c r="F64" s="15">
        <f t="shared" si="0"/>
        <v>2.4450041544810119E-4</v>
      </c>
      <c r="G64" s="15">
        <f t="shared" si="1"/>
        <v>1.0002445004154481</v>
      </c>
      <c r="H64">
        <f t="shared" si="3"/>
        <v>-9.548259565354332E-2</v>
      </c>
      <c r="I64" s="29">
        <f t="shared" si="4"/>
        <v>9.1169260727380491E-3</v>
      </c>
      <c r="J64" s="7"/>
      <c r="K64" s="7"/>
      <c r="L64" s="7"/>
      <c r="M64" s="7">
        <f t="shared" si="5"/>
        <v>-1.2309748736860153</v>
      </c>
      <c r="N64" s="7"/>
      <c r="O64" s="7">
        <f t="shared" si="6"/>
        <v>-1.2309748736860153</v>
      </c>
      <c r="P64" s="7">
        <f t="shared" si="7"/>
        <v>107</v>
      </c>
      <c r="Q64" s="7">
        <f t="shared" si="8"/>
        <v>-1.2309748736860153</v>
      </c>
      <c r="R64" s="7">
        <f t="shared" si="9"/>
        <v>107</v>
      </c>
      <c r="S64">
        <v>61</v>
      </c>
      <c r="T64">
        <f t="shared" si="10"/>
        <v>0.38429752066115708</v>
      </c>
      <c r="U64">
        <f>SUM($T$4:T64)/S64</f>
        <v>-2.6419184392358725E-3</v>
      </c>
      <c r="V64">
        <f t="shared" si="11"/>
        <v>3.8705792310367735E-5</v>
      </c>
      <c r="X64" s="41">
        <f t="shared" si="12"/>
        <v>0.38429752066115708</v>
      </c>
      <c r="Y64">
        <f>SUM($X$4:X64)/S64</f>
        <v>-2.5064354423519836E-3</v>
      </c>
      <c r="Z64">
        <f t="shared" si="13"/>
        <v>3.483775783885175E-5</v>
      </c>
    </row>
    <row r="65" spans="1:26" ht="15.75" x14ac:dyDescent="0.25">
      <c r="A65" s="4">
        <v>42346</v>
      </c>
      <c r="B65">
        <v>3.95</v>
      </c>
      <c r="C65">
        <f t="shared" si="2"/>
        <v>-1.0025062656641612E-2</v>
      </c>
      <c r="D65">
        <v>2.2181999999999999</v>
      </c>
      <c r="E65">
        <v>9.3653999999999993</v>
      </c>
      <c r="F65" s="15">
        <f t="shared" si="0"/>
        <v>2.4530236501818514E-4</v>
      </c>
      <c r="G65" s="15">
        <f t="shared" si="1"/>
        <v>1.0002453023650182</v>
      </c>
      <c r="H65">
        <f t="shared" si="3"/>
        <v>-1.0270365021659797E-2</v>
      </c>
      <c r="I65" s="29">
        <f t="shared" si="4"/>
        <v>1.0548039767813305E-4</v>
      </c>
      <c r="J65" s="7"/>
      <c r="K65" s="7"/>
      <c r="L65" s="7"/>
      <c r="M65" s="7">
        <f t="shared" si="5"/>
        <v>-0.12957630249326491</v>
      </c>
      <c r="N65" s="7"/>
      <c r="O65" s="7">
        <f t="shared" si="6"/>
        <v>-0.12957630249326491</v>
      </c>
      <c r="P65" s="7">
        <f t="shared" si="7"/>
        <v>62</v>
      </c>
      <c r="Q65" s="7">
        <f t="shared" si="8"/>
        <v>-0.12957630249326491</v>
      </c>
      <c r="R65" s="7">
        <f t="shared" si="9"/>
        <v>62</v>
      </c>
      <c r="S65">
        <v>62</v>
      </c>
      <c r="T65">
        <f t="shared" si="10"/>
        <v>1.2396694214875992E-2</v>
      </c>
      <c r="U65">
        <f>SUM($T$4:T65)/S65</f>
        <v>-2.3993601706211649E-3</v>
      </c>
      <c r="V65">
        <f t="shared" si="11"/>
        <v>3.2448146559865452E-5</v>
      </c>
      <c r="X65" s="41">
        <f t="shared" si="12"/>
        <v>1.2396694214875992E-2</v>
      </c>
      <c r="Y65">
        <f>SUM($X$4:X65)/S65</f>
        <v>-2.2660623833644358E-3</v>
      </c>
      <c r="Z65">
        <f t="shared" si="13"/>
        <v>2.8942945542596096E-5</v>
      </c>
    </row>
    <row r="66" spans="1:26" ht="15.75" x14ac:dyDescent="0.25">
      <c r="A66" s="4">
        <v>42347</v>
      </c>
      <c r="B66">
        <v>3.82</v>
      </c>
      <c r="C66">
        <f t="shared" si="2"/>
        <v>-3.2911392405063376E-2</v>
      </c>
      <c r="D66">
        <v>2.2164000000000001</v>
      </c>
      <c r="E66">
        <v>9.4077000000000002</v>
      </c>
      <c r="F66" s="15">
        <f t="shared" si="0"/>
        <v>2.4636208307304841E-4</v>
      </c>
      <c r="G66" s="15">
        <f t="shared" si="1"/>
        <v>1.000246362083073</v>
      </c>
      <c r="H66">
        <f t="shared" si="3"/>
        <v>-3.3157754488136425E-2</v>
      </c>
      <c r="I66" s="29">
        <f t="shared" si="4"/>
        <v>1.0994366826955313E-3</v>
      </c>
      <c r="J66" s="7"/>
      <c r="K66" s="7"/>
      <c r="L66" s="7"/>
      <c r="M66" s="7">
        <f t="shared" si="5"/>
        <v>-0.42538751964086469</v>
      </c>
      <c r="N66" s="7"/>
      <c r="O66" s="7">
        <f t="shared" si="6"/>
        <v>-0.42538751964086469</v>
      </c>
      <c r="P66" s="7">
        <f t="shared" si="7"/>
        <v>82</v>
      </c>
      <c r="Q66" s="7">
        <f t="shared" si="8"/>
        <v>-0.42538751964086469</v>
      </c>
      <c r="R66" s="7">
        <f t="shared" si="9"/>
        <v>82</v>
      </c>
      <c r="S66">
        <v>63</v>
      </c>
      <c r="T66">
        <f t="shared" si="10"/>
        <v>0.1776859504132231</v>
      </c>
      <c r="U66">
        <f>SUM($T$4:T66)/S66</f>
        <v>4.5913682277318841E-4</v>
      </c>
      <c r="V66">
        <f t="shared" si="11"/>
        <v>1.2073470170594789E-6</v>
      </c>
      <c r="X66" s="41">
        <f t="shared" si="12"/>
        <v>0.1776859504132231</v>
      </c>
      <c r="Y66">
        <f>SUM($X$4:X66)/S66</f>
        <v>5.9031877213695371E-4</v>
      </c>
      <c r="Z66">
        <f t="shared" si="13"/>
        <v>1.9958185384044258E-6</v>
      </c>
    </row>
    <row r="67" spans="1:26" ht="15.75" x14ac:dyDescent="0.25">
      <c r="A67" s="4">
        <v>42348</v>
      </c>
      <c r="B67">
        <v>3.91</v>
      </c>
      <c r="C67">
        <f t="shared" si="2"/>
        <v>2.356020942408385E-2</v>
      </c>
      <c r="D67">
        <v>2.2305000000000001</v>
      </c>
      <c r="E67">
        <v>9.4085000000000001</v>
      </c>
      <c r="F67" s="15">
        <f t="shared" ref="F67:F130" si="14">(((E67/100)+1)^(1/365)-1)</f>
        <v>2.4638212108496482E-4</v>
      </c>
      <c r="G67" s="15">
        <f t="shared" si="1"/>
        <v>1.000246382121085</v>
      </c>
      <c r="H67">
        <f t="shared" si="3"/>
        <v>2.3313827302998885E-2</v>
      </c>
      <c r="I67" s="29">
        <f t="shared" si="4"/>
        <v>5.4353454351405628E-4</v>
      </c>
      <c r="J67" s="7"/>
      <c r="K67" s="7"/>
      <c r="L67" s="7"/>
      <c r="M67" s="7">
        <f t="shared" si="5"/>
        <v>0.30452127110819077</v>
      </c>
      <c r="N67" s="7"/>
      <c r="O67" s="7">
        <f t="shared" si="6"/>
        <v>0.30452127110819077</v>
      </c>
      <c r="P67" s="7">
        <f t="shared" si="7"/>
        <v>40</v>
      </c>
      <c r="Q67" s="7">
        <f t="shared" si="8"/>
        <v>0.30452127110819077</v>
      </c>
      <c r="R67" s="7">
        <f t="shared" si="9"/>
        <v>40</v>
      </c>
      <c r="S67">
        <v>64</v>
      </c>
      <c r="T67">
        <f t="shared" si="10"/>
        <v>-0.16942148760330578</v>
      </c>
      <c r="U67">
        <f>SUM($T$4:T67)/S67</f>
        <v>-2.1952479338842954E-3</v>
      </c>
      <c r="V67">
        <f t="shared" si="11"/>
        <v>2.8038478494389922E-5</v>
      </c>
      <c r="X67" s="41">
        <f t="shared" si="12"/>
        <v>-0.16942148760330578</v>
      </c>
      <c r="Y67">
        <f>SUM($X$4:X67)/S67</f>
        <v>-2.0661157024793389E-3</v>
      </c>
      <c r="Z67">
        <f t="shared" si="13"/>
        <v>2.4836852922366209E-5</v>
      </c>
    </row>
    <row r="68" spans="1:26" ht="15.75" x14ac:dyDescent="0.25">
      <c r="A68" s="4">
        <v>42349</v>
      </c>
      <c r="B68">
        <v>3.8</v>
      </c>
      <c r="C68">
        <f t="shared" si="2"/>
        <v>-2.8132992327365811E-2</v>
      </c>
      <c r="D68">
        <v>2.1269999999999998</v>
      </c>
      <c r="E68">
        <v>9.4837000000000007</v>
      </c>
      <c r="F68" s="15">
        <f t="shared" si="14"/>
        <v>2.4826504209185529E-4</v>
      </c>
      <c r="G68" s="15">
        <f t="shared" ref="G68:G131" si="15">1+F68</f>
        <v>1.0002482650420919</v>
      </c>
      <c r="H68">
        <f t="shared" si="3"/>
        <v>-2.8381257369457666E-2</v>
      </c>
      <c r="I68" s="29">
        <f t="shared" si="4"/>
        <v>8.0549576987139508E-4</v>
      </c>
      <c r="J68" s="7"/>
      <c r="K68" s="7"/>
      <c r="L68" s="7"/>
      <c r="M68" s="7">
        <f t="shared" si="5"/>
        <v>-0.36362557010418212</v>
      </c>
      <c r="N68" s="7"/>
      <c r="O68" s="7">
        <f t="shared" si="6"/>
        <v>-0.36362557010418212</v>
      </c>
      <c r="P68" s="7">
        <f t="shared" si="7"/>
        <v>77</v>
      </c>
      <c r="Q68" s="7">
        <f t="shared" si="8"/>
        <v>-0.36362557010418212</v>
      </c>
      <c r="R68" s="7">
        <f t="shared" si="9"/>
        <v>77</v>
      </c>
      <c r="S68">
        <v>65</v>
      </c>
      <c r="T68">
        <f t="shared" si="10"/>
        <v>0.13636363636363635</v>
      </c>
      <c r="U68">
        <f>SUM($T$4:T68)/S68</f>
        <v>-6.3572790845516197E-5</v>
      </c>
      <c r="V68">
        <f t="shared" si="11"/>
        <v>2.3881589348427601E-8</v>
      </c>
      <c r="X68" s="41">
        <f t="shared" si="12"/>
        <v>0.13636363636363635</v>
      </c>
      <c r="Y68">
        <f>SUM($X$4:X68)/S68</f>
        <v>6.3572790845517905E-5</v>
      </c>
      <c r="Z68">
        <f t="shared" si="13"/>
        <v>2.3881589348428889E-8</v>
      </c>
    </row>
    <row r="69" spans="1:26" ht="15.75" x14ac:dyDescent="0.25">
      <c r="A69" s="4">
        <v>42352</v>
      </c>
      <c r="B69">
        <v>3.74</v>
      </c>
      <c r="C69">
        <f t="shared" ref="C69:C132" si="16">(B69-B68)/B68</f>
        <v>-1.5789473684210423E-2</v>
      </c>
      <c r="D69">
        <v>2.2217000000000002</v>
      </c>
      <c r="E69">
        <v>9.4649999999999999</v>
      </c>
      <c r="F69" s="15">
        <f t="shared" si="14"/>
        <v>2.4779693623711019E-4</v>
      </c>
      <c r="G69" s="15">
        <f t="shared" si="15"/>
        <v>1.0002477969362371</v>
      </c>
      <c r="H69">
        <f t="shared" ref="H69:H132" si="17">C69-F69</f>
        <v>-1.6037270620447533E-2</v>
      </c>
      <c r="I69" s="29">
        <f t="shared" ref="I69:I132" si="18">H69^2</f>
        <v>2.5719404895346962E-4</v>
      </c>
      <c r="J69" s="7"/>
      <c r="K69" s="7"/>
      <c r="L69" s="7"/>
      <c r="M69" s="7">
        <f t="shared" ref="M69:M132" si="19">C69/$K$3</f>
        <v>-0.20408267642689071</v>
      </c>
      <c r="N69" s="7"/>
      <c r="O69" s="7">
        <f t="shared" ref="O69:O122" si="20">M69</f>
        <v>-0.20408267642689071</v>
      </c>
      <c r="P69" s="7">
        <f t="shared" ref="P69:P123" si="21">RANK(O69,$O$4:$O$123)</f>
        <v>68</v>
      </c>
      <c r="Q69" s="7">
        <f t="shared" ref="Q69:Q122" si="22">M69</f>
        <v>-0.20408267642689071</v>
      </c>
      <c r="R69" s="7">
        <f t="shared" ref="R69:R123" si="23">RANK(Q69,$Q$4:$Q$123)</f>
        <v>68</v>
      </c>
      <c r="S69">
        <v>66</v>
      </c>
      <c r="T69">
        <f t="shared" ref="T69:T123" si="24">P69/(COUNT($M$4:$M$123)+1)-0.5</f>
        <v>6.1983471074380181E-2</v>
      </c>
      <c r="U69">
        <f>SUM($T$4:T69)/S69</f>
        <v>8.765339343851762E-4</v>
      </c>
      <c r="V69">
        <f t="shared" ref="V69:V123" si="25">(S69/11)*U69^2</f>
        <v>4.6098704287725377E-6</v>
      </c>
      <c r="X69" s="41">
        <f t="shared" ref="X69:X123" si="26">R69/(COUNT($M$4:$M$123)+1)-0.5</f>
        <v>6.1983471074380181E-2</v>
      </c>
      <c r="Y69">
        <f>SUM($X$4:X69)/S69</f>
        <v>1.0017530678687705E-3</v>
      </c>
      <c r="Z69">
        <f t="shared" ref="Z69:Z123" si="27">(S69/11)*Y69^2</f>
        <v>6.0210552539069606E-6</v>
      </c>
    </row>
    <row r="70" spans="1:26" ht="15.75" x14ac:dyDescent="0.25">
      <c r="A70" s="4">
        <v>42353</v>
      </c>
      <c r="B70">
        <v>3.96</v>
      </c>
      <c r="C70">
        <f t="shared" si="16"/>
        <v>5.8823529411764636E-2</v>
      </c>
      <c r="D70">
        <v>2.2658</v>
      </c>
      <c r="E70">
        <v>9.4153000000000002</v>
      </c>
      <c r="F70" s="15">
        <f t="shared" si="14"/>
        <v>2.4655243828730633E-4</v>
      </c>
      <c r="G70" s="15">
        <f t="shared" si="15"/>
        <v>1.0002465524382873</v>
      </c>
      <c r="H70">
        <f t="shared" si="17"/>
        <v>5.8576976973477329E-2</v>
      </c>
      <c r="I70" s="29">
        <f t="shared" si="18"/>
        <v>3.4312622313512932E-3</v>
      </c>
      <c r="J70" s="7"/>
      <c r="K70" s="7"/>
      <c r="L70" s="7"/>
      <c r="M70" s="7">
        <f t="shared" si="19"/>
        <v>0.76030801021783223</v>
      </c>
      <c r="N70" s="7"/>
      <c r="O70" s="7">
        <f t="shared" si="20"/>
        <v>0.76030801021783223</v>
      </c>
      <c r="P70" s="7">
        <f t="shared" si="21"/>
        <v>24</v>
      </c>
      <c r="Q70" s="7">
        <f t="shared" si="22"/>
        <v>0.76030801021783223</v>
      </c>
      <c r="R70" s="7">
        <f t="shared" si="23"/>
        <v>24</v>
      </c>
      <c r="S70">
        <v>67</v>
      </c>
      <c r="T70">
        <f t="shared" si="24"/>
        <v>-0.30165289256198347</v>
      </c>
      <c r="U70">
        <f>SUM($T$4:T70)/S70</f>
        <v>-3.6388306401874903E-3</v>
      </c>
      <c r="V70">
        <f t="shared" si="25"/>
        <v>8.0650265879437182E-5</v>
      </c>
      <c r="X70" s="41">
        <f t="shared" si="26"/>
        <v>-0.30165289256198347</v>
      </c>
      <c r="Y70">
        <f>SUM($X$4:X70)/S70</f>
        <v>-3.5154804489946957E-3</v>
      </c>
      <c r="Z70">
        <f t="shared" si="27"/>
        <v>7.5275126067880405E-5</v>
      </c>
    </row>
    <row r="71" spans="1:26" ht="15.75" x14ac:dyDescent="0.25">
      <c r="A71" s="4">
        <v>42354</v>
      </c>
      <c r="B71">
        <v>3.77</v>
      </c>
      <c r="C71">
        <f t="shared" si="16"/>
        <v>-4.797979797979797E-2</v>
      </c>
      <c r="D71">
        <v>2.2959999999999998</v>
      </c>
      <c r="E71">
        <v>9.3544999999999998</v>
      </c>
      <c r="F71" s="15">
        <f t="shared" si="14"/>
        <v>2.4502922722757781E-4</v>
      </c>
      <c r="G71" s="15">
        <f t="shared" si="15"/>
        <v>1.0002450292272276</v>
      </c>
      <c r="H71">
        <f t="shared" si="17"/>
        <v>-4.8224827207025547E-2</v>
      </c>
      <c r="I71" s="29">
        <f t="shared" si="18"/>
        <v>2.3256339591474716E-3</v>
      </c>
      <c r="J71" s="7"/>
      <c r="K71" s="7"/>
      <c r="L71" s="7"/>
      <c r="M71" s="7">
        <f t="shared" si="19"/>
        <v>-0.62015022045545465</v>
      </c>
      <c r="N71" s="7"/>
      <c r="O71" s="7">
        <f t="shared" si="20"/>
        <v>-0.62015022045545465</v>
      </c>
      <c r="P71" s="7">
        <f t="shared" si="21"/>
        <v>91</v>
      </c>
      <c r="Q71" s="7">
        <f t="shared" si="22"/>
        <v>-0.62015022045545465</v>
      </c>
      <c r="R71" s="7">
        <f t="shared" si="23"/>
        <v>91</v>
      </c>
      <c r="S71">
        <v>68</v>
      </c>
      <c r="T71">
        <f t="shared" si="24"/>
        <v>0.25206611570247939</v>
      </c>
      <c r="U71">
        <f>SUM($T$4:T71)/S71</f>
        <v>1.2153621779290514E-4</v>
      </c>
      <c r="V71">
        <f t="shared" si="25"/>
        <v>9.1311959273409465E-8</v>
      </c>
      <c r="X71" s="41">
        <f t="shared" si="26"/>
        <v>0.25206611570247939</v>
      </c>
      <c r="Y71">
        <f>SUM($X$4:X71)/S71</f>
        <v>2.430724355858054E-4</v>
      </c>
      <c r="Z71">
        <f t="shared" si="27"/>
        <v>3.6524783709362314E-7</v>
      </c>
    </row>
    <row r="72" spans="1:26" ht="15.75" x14ac:dyDescent="0.25">
      <c r="A72" s="4">
        <v>42355</v>
      </c>
      <c r="B72">
        <v>3.48</v>
      </c>
      <c r="C72">
        <f t="shared" si="16"/>
        <v>-7.6923076923076927E-2</v>
      </c>
      <c r="D72">
        <v>2.2233999999999998</v>
      </c>
      <c r="E72">
        <v>9.4087999999999994</v>
      </c>
      <c r="F72" s="15">
        <f t="shared" si="14"/>
        <v>2.4638963530176916E-4</v>
      </c>
      <c r="G72" s="15">
        <f t="shared" si="15"/>
        <v>1.0002463896353018</v>
      </c>
      <c r="H72">
        <f t="shared" si="17"/>
        <v>-7.7169466558378697E-2</v>
      </c>
      <c r="I72" s="29">
        <f t="shared" si="18"/>
        <v>5.9551265689047278E-3</v>
      </c>
      <c r="J72" s="7"/>
      <c r="K72" s="7"/>
      <c r="L72" s="7"/>
      <c r="M72" s="7">
        <f t="shared" si="19"/>
        <v>-0.99424893643870493</v>
      </c>
      <c r="N72" s="7"/>
      <c r="O72" s="7">
        <f t="shared" si="20"/>
        <v>-0.99424893643870493</v>
      </c>
      <c r="P72" s="7">
        <f t="shared" si="21"/>
        <v>101</v>
      </c>
      <c r="Q72" s="7">
        <f t="shared" si="22"/>
        <v>-0.99424893643870493</v>
      </c>
      <c r="R72" s="7">
        <f t="shared" si="23"/>
        <v>101</v>
      </c>
      <c r="S72">
        <v>69</v>
      </c>
      <c r="T72">
        <f t="shared" si="24"/>
        <v>0.33471074380165289</v>
      </c>
      <c r="U72">
        <f>SUM($T$4:T72)/S72</f>
        <v>4.9706551682836293E-3</v>
      </c>
      <c r="V72">
        <f t="shared" si="25"/>
        <v>1.5498286212154073E-4</v>
      </c>
      <c r="X72" s="41">
        <f t="shared" si="26"/>
        <v>0.33471074380165289</v>
      </c>
      <c r="Y72">
        <f>SUM($X$4:X72)/S72</f>
        <v>5.0904299916157631E-3</v>
      </c>
      <c r="Z72">
        <f t="shared" si="27"/>
        <v>1.6254190431530424E-4</v>
      </c>
    </row>
    <row r="73" spans="1:26" ht="15.75" x14ac:dyDescent="0.25">
      <c r="A73" s="4">
        <v>42356</v>
      </c>
      <c r="B73">
        <v>3.5</v>
      </c>
      <c r="C73">
        <f t="shared" si="16"/>
        <v>5.7471264367816143E-3</v>
      </c>
      <c r="D73">
        <v>2.2040000000000002</v>
      </c>
      <c r="E73">
        <v>9.4928000000000008</v>
      </c>
      <c r="F73" s="15">
        <f t="shared" si="14"/>
        <v>2.4849280807881513E-4</v>
      </c>
      <c r="G73" s="15">
        <f t="shared" si="15"/>
        <v>1.0002484928080788</v>
      </c>
      <c r="H73">
        <f t="shared" si="17"/>
        <v>5.4986336287027992E-3</v>
      </c>
      <c r="I73" s="29">
        <f t="shared" si="18"/>
        <v>3.0234971782701312E-5</v>
      </c>
      <c r="J73" s="7"/>
      <c r="K73" s="7"/>
      <c r="L73" s="7"/>
      <c r="M73" s="7">
        <f t="shared" si="19"/>
        <v>7.4282966515535495E-2</v>
      </c>
      <c r="N73" s="7"/>
      <c r="O73" s="7">
        <f t="shared" si="20"/>
        <v>7.4282966515535495E-2</v>
      </c>
      <c r="P73" s="7">
        <f t="shared" si="21"/>
        <v>49</v>
      </c>
      <c r="Q73" s="7">
        <f t="shared" si="22"/>
        <v>7.4282966515535495E-2</v>
      </c>
      <c r="R73" s="7">
        <f t="shared" si="23"/>
        <v>49</v>
      </c>
      <c r="S73">
        <v>70</v>
      </c>
      <c r="T73">
        <f t="shared" si="24"/>
        <v>-9.5041322314049603E-2</v>
      </c>
      <c r="U73">
        <f>SUM($T$4:T73)/S73</f>
        <v>3.5419126328217264E-3</v>
      </c>
      <c r="V73">
        <f t="shared" si="25"/>
        <v>7.9832741536177207E-5</v>
      </c>
      <c r="X73" s="41">
        <f t="shared" si="26"/>
        <v>-9.5041322314049603E-2</v>
      </c>
      <c r="Y73">
        <f>SUM($X$4:X73)/S73</f>
        <v>3.6599763872491148E-3</v>
      </c>
      <c r="Z73">
        <f t="shared" si="27"/>
        <v>8.5243627351406877E-5</v>
      </c>
    </row>
    <row r="74" spans="1:26" ht="15.75" x14ac:dyDescent="0.25">
      <c r="A74" s="4">
        <v>42359</v>
      </c>
      <c r="B74">
        <v>3.5</v>
      </c>
      <c r="C74">
        <f t="shared" si="16"/>
        <v>0</v>
      </c>
      <c r="D74">
        <v>2.1917</v>
      </c>
      <c r="E74">
        <v>9.4673999999999996</v>
      </c>
      <c r="F74" s="15">
        <f t="shared" si="14"/>
        <v>2.4785701845431163E-4</v>
      </c>
      <c r="G74" s="15">
        <f t="shared" si="15"/>
        <v>1.0002478570184543</v>
      </c>
      <c r="H74">
        <f t="shared" si="17"/>
        <v>-2.4785701845431163E-4</v>
      </c>
      <c r="I74" s="29">
        <f t="shared" si="18"/>
        <v>6.1433101597060979E-8</v>
      </c>
      <c r="J74" s="7"/>
      <c r="K74" s="7"/>
      <c r="L74" s="7"/>
      <c r="M74" s="7">
        <f t="shared" si="19"/>
        <v>0</v>
      </c>
      <c r="N74" s="7"/>
      <c r="O74" s="7">
        <f t="shared" si="20"/>
        <v>0</v>
      </c>
      <c r="P74" s="7">
        <f t="shared" si="21"/>
        <v>53</v>
      </c>
      <c r="Q74" s="7">
        <f t="shared" si="22"/>
        <v>0</v>
      </c>
      <c r="R74" s="7">
        <f t="shared" si="23"/>
        <v>53</v>
      </c>
      <c r="S74">
        <v>71</v>
      </c>
      <c r="T74">
        <f t="shared" si="24"/>
        <v>-6.1983471074380181E-2</v>
      </c>
      <c r="U74">
        <f>SUM($T$4:T74)/S74</f>
        <v>2.619019904551277E-3</v>
      </c>
      <c r="V74">
        <f t="shared" si="25"/>
        <v>4.4273439408267308E-5</v>
      </c>
      <c r="X74" s="41">
        <f t="shared" si="26"/>
        <v>-6.1983471074380181E-2</v>
      </c>
      <c r="Y74">
        <f>SUM($X$4:X74)/S74</f>
        <v>2.7354207891979983E-3</v>
      </c>
      <c r="Z74">
        <f t="shared" si="27"/>
        <v>4.8296309952030777E-5</v>
      </c>
    </row>
    <row r="75" spans="1:26" ht="15.75" x14ac:dyDescent="0.25">
      <c r="A75" s="4">
        <v>42360</v>
      </c>
      <c r="B75">
        <v>3.85</v>
      </c>
      <c r="C75">
        <f t="shared" si="16"/>
        <v>0.10000000000000002</v>
      </c>
      <c r="D75">
        <v>2.2357</v>
      </c>
      <c r="E75">
        <v>9.4206000000000003</v>
      </c>
      <c r="F75" s="15">
        <f t="shared" si="14"/>
        <v>2.466851781988133E-4</v>
      </c>
      <c r="G75" s="15">
        <f t="shared" si="15"/>
        <v>1.0002466851781988</v>
      </c>
      <c r="H75">
        <f t="shared" si="17"/>
        <v>9.9753314821801206E-2</v>
      </c>
      <c r="I75" s="29">
        <f t="shared" si="18"/>
        <v>9.9507238179373843E-3</v>
      </c>
      <c r="J75" s="7"/>
      <c r="K75" s="7"/>
      <c r="L75" s="7"/>
      <c r="M75" s="7">
        <f t="shared" si="19"/>
        <v>1.2925236173703165</v>
      </c>
      <c r="N75" s="7"/>
      <c r="O75" s="7">
        <f t="shared" si="20"/>
        <v>1.2925236173703165</v>
      </c>
      <c r="P75" s="7">
        <f t="shared" si="21"/>
        <v>10</v>
      </c>
      <c r="Q75" s="7">
        <f t="shared" si="22"/>
        <v>1.2925236173703165</v>
      </c>
      <c r="R75" s="7">
        <f t="shared" si="23"/>
        <v>10</v>
      </c>
      <c r="S75">
        <v>72</v>
      </c>
      <c r="T75">
        <f t="shared" si="24"/>
        <v>-0.41735537190082644</v>
      </c>
      <c r="U75">
        <f>SUM($T$4:T75)/S75</f>
        <v>-3.2139577594123025E-3</v>
      </c>
      <c r="V75">
        <f t="shared" si="25"/>
        <v>6.7611432955330144E-5</v>
      </c>
      <c r="X75" s="41">
        <f t="shared" si="26"/>
        <v>-0.41735537190082644</v>
      </c>
      <c r="Y75">
        <f>SUM($X$4:X75)/S75</f>
        <v>-3.0991735537190079E-3</v>
      </c>
      <c r="Z75">
        <f t="shared" si="27"/>
        <v>6.2868283959739452E-5</v>
      </c>
    </row>
    <row r="76" spans="1:26" ht="15.75" x14ac:dyDescent="0.25">
      <c r="A76" s="4">
        <v>42361</v>
      </c>
      <c r="B76">
        <v>4.8100000000000005</v>
      </c>
      <c r="C76">
        <f t="shared" si="16"/>
        <v>0.24935064935064946</v>
      </c>
      <c r="D76">
        <v>2.2534000000000001</v>
      </c>
      <c r="E76">
        <v>9.3605999999999998</v>
      </c>
      <c r="F76" s="15">
        <f t="shared" si="14"/>
        <v>2.45182087501572E-4</v>
      </c>
      <c r="G76" s="15">
        <f t="shared" si="15"/>
        <v>1.0002451820875016</v>
      </c>
      <c r="H76">
        <f t="shared" si="17"/>
        <v>0.24910546726314789</v>
      </c>
      <c r="I76" s="29">
        <f t="shared" si="18"/>
        <v>6.2053533820391242E-2</v>
      </c>
      <c r="J76" s="7"/>
      <c r="K76" s="7"/>
      <c r="L76" s="7"/>
      <c r="M76" s="7">
        <f t="shared" si="19"/>
        <v>3.2229160329233877</v>
      </c>
      <c r="N76" s="7"/>
      <c r="O76" s="7">
        <f t="shared" si="20"/>
        <v>3.2229160329233877</v>
      </c>
      <c r="P76" s="7">
        <f t="shared" si="21"/>
        <v>1</v>
      </c>
      <c r="Q76" s="7">
        <f t="shared" si="22"/>
        <v>3.2229160329233877</v>
      </c>
      <c r="R76" s="7">
        <f t="shared" si="23"/>
        <v>1</v>
      </c>
      <c r="S76">
        <v>73</v>
      </c>
      <c r="T76">
        <f t="shared" si="24"/>
        <v>-0.49173553719008267</v>
      </c>
      <c r="U76">
        <f>SUM($T$4:T76)/S76</f>
        <v>-9.9060341899694319E-3</v>
      </c>
      <c r="V76">
        <f t="shared" si="25"/>
        <v>6.512231342015967E-4</v>
      </c>
      <c r="X76" s="41">
        <f t="shared" si="26"/>
        <v>-0.49173553719008267</v>
      </c>
      <c r="Y76">
        <f>SUM($X$4:X76)/S76</f>
        <v>-9.7928223706554955E-3</v>
      </c>
      <c r="Z76">
        <f t="shared" si="27"/>
        <v>6.3642309170676209E-4</v>
      </c>
    </row>
    <row r="77" spans="1:26" ht="15.75" x14ac:dyDescent="0.25">
      <c r="A77" s="4">
        <v>42362</v>
      </c>
      <c r="B77">
        <v>4.74</v>
      </c>
      <c r="C77">
        <f t="shared" si="16"/>
        <v>-1.4553014553014611E-2</v>
      </c>
      <c r="D77">
        <v>2.2410000000000001</v>
      </c>
      <c r="E77">
        <v>9.3620000000000001</v>
      </c>
      <c r="F77" s="15">
        <f t="shared" si="14"/>
        <v>2.4521716898773249E-4</v>
      </c>
      <c r="G77" s="15">
        <f t="shared" si="15"/>
        <v>1.0002452171689877</v>
      </c>
      <c r="H77">
        <f t="shared" si="17"/>
        <v>-1.4798231722002344E-2</v>
      </c>
      <c r="I77" s="29">
        <f t="shared" si="18"/>
        <v>2.1898766209807645E-4</v>
      </c>
      <c r="J77" s="7"/>
      <c r="K77" s="7"/>
      <c r="L77" s="7"/>
      <c r="M77" s="7">
        <f t="shared" si="19"/>
        <v>-0.18810115013705303</v>
      </c>
      <c r="N77" s="7"/>
      <c r="O77" s="7">
        <f t="shared" si="20"/>
        <v>-0.18810115013705303</v>
      </c>
      <c r="P77" s="7">
        <f t="shared" si="21"/>
        <v>66</v>
      </c>
      <c r="Q77" s="7">
        <f t="shared" si="22"/>
        <v>-0.18810115013705303</v>
      </c>
      <c r="R77" s="7">
        <f t="shared" si="23"/>
        <v>66</v>
      </c>
      <c r="S77">
        <v>74</v>
      </c>
      <c r="T77">
        <f t="shared" si="24"/>
        <v>4.5454545454545414E-2</v>
      </c>
      <c r="U77">
        <f>SUM($T$4:T77)/S77</f>
        <v>-9.1579182488273399E-3</v>
      </c>
      <c r="V77">
        <f t="shared" si="25"/>
        <v>5.6419932111483235E-4</v>
      </c>
      <c r="X77" s="41">
        <f t="shared" si="26"/>
        <v>4.5454545454545414E-2</v>
      </c>
      <c r="Y77">
        <f>SUM($X$4:X77)/S77</f>
        <v>-9.0462363189635908E-3</v>
      </c>
      <c r="Z77">
        <f t="shared" si="27"/>
        <v>5.5052227035015092E-4</v>
      </c>
    </row>
    <row r="78" spans="1:26" ht="15.75" x14ac:dyDescent="0.25">
      <c r="A78" s="4">
        <v>42366</v>
      </c>
      <c r="B78">
        <v>4.5999999999999996</v>
      </c>
      <c r="C78">
        <f t="shared" si="16"/>
        <v>-2.9535864978903072E-2</v>
      </c>
      <c r="D78">
        <v>2.2303999999999999</v>
      </c>
      <c r="E78">
        <v>9.3787000000000003</v>
      </c>
      <c r="F78" s="15">
        <f t="shared" si="14"/>
        <v>2.4563560646950755E-4</v>
      </c>
      <c r="G78" s="15">
        <f t="shared" si="15"/>
        <v>1.0002456356064695</v>
      </c>
      <c r="H78">
        <f t="shared" si="17"/>
        <v>-2.9781500585372579E-2</v>
      </c>
      <c r="I78" s="29">
        <f t="shared" si="18"/>
        <v>8.869377771165473E-4</v>
      </c>
      <c r="J78" s="7"/>
      <c r="K78" s="7"/>
      <c r="L78" s="7"/>
      <c r="M78" s="7">
        <f t="shared" si="19"/>
        <v>-0.38175803044693041</v>
      </c>
      <c r="N78" s="7"/>
      <c r="O78" s="7">
        <f t="shared" si="20"/>
        <v>-0.38175803044693041</v>
      </c>
      <c r="P78" s="7">
        <f t="shared" si="21"/>
        <v>78</v>
      </c>
      <c r="Q78" s="7">
        <f t="shared" si="22"/>
        <v>-0.38175803044693041</v>
      </c>
      <c r="R78" s="7">
        <f t="shared" si="23"/>
        <v>78</v>
      </c>
      <c r="S78">
        <v>75</v>
      </c>
      <c r="T78">
        <f t="shared" si="24"/>
        <v>0.14462809917355368</v>
      </c>
      <c r="U78">
        <f>SUM($T$4:T78)/S78</f>
        <v>-7.1074380165289256E-3</v>
      </c>
      <c r="V78">
        <f t="shared" si="25"/>
        <v>3.4442505790091338E-4</v>
      </c>
      <c r="X78" s="41">
        <f t="shared" si="26"/>
        <v>0.14462809917355368</v>
      </c>
      <c r="Y78">
        <f>SUM($X$4:X78)/S78</f>
        <v>-6.9972451790633614E-3</v>
      </c>
      <c r="Z78">
        <f t="shared" si="27"/>
        <v>3.3382800065403714E-4</v>
      </c>
    </row>
    <row r="79" spans="1:26" ht="15.75" x14ac:dyDescent="0.25">
      <c r="A79" s="4">
        <v>42367</v>
      </c>
      <c r="B79">
        <v>4.43</v>
      </c>
      <c r="C79">
        <f t="shared" si="16"/>
        <v>-3.6956521739130423E-2</v>
      </c>
      <c r="D79">
        <v>2.3050000000000002</v>
      </c>
      <c r="E79">
        <v>9.3414000000000001</v>
      </c>
      <c r="F79" s="15">
        <f t="shared" si="14"/>
        <v>2.4470092478279248E-4</v>
      </c>
      <c r="G79" s="15">
        <f t="shared" si="15"/>
        <v>1.0002447009247828</v>
      </c>
      <c r="H79">
        <f t="shared" si="17"/>
        <v>-3.7201222663913215E-2</v>
      </c>
      <c r="I79" s="29">
        <f t="shared" si="18"/>
        <v>1.3839309676900503E-3</v>
      </c>
      <c r="J79" s="7"/>
      <c r="K79" s="7"/>
      <c r="L79" s="7"/>
      <c r="M79" s="7">
        <f t="shared" si="19"/>
        <v>-0.47767177163685587</v>
      </c>
      <c r="N79" s="7"/>
      <c r="O79" s="7">
        <f t="shared" si="20"/>
        <v>-0.47767177163685587</v>
      </c>
      <c r="P79" s="7">
        <f t="shared" si="21"/>
        <v>85</v>
      </c>
      <c r="Q79" s="7">
        <f t="shared" si="22"/>
        <v>-0.47767177163685587</v>
      </c>
      <c r="R79" s="7">
        <f t="shared" si="23"/>
        <v>85</v>
      </c>
      <c r="S79">
        <v>76</v>
      </c>
      <c r="T79">
        <f t="shared" si="24"/>
        <v>0.2024793388429752</v>
      </c>
      <c r="U79">
        <f>SUM($T$4:T79)/S79</f>
        <v>-4.3497172683775558E-3</v>
      </c>
      <c r="V79">
        <f t="shared" si="25"/>
        <v>1.3072027853876955E-4</v>
      </c>
      <c r="X79" s="41">
        <f t="shared" si="26"/>
        <v>0.2024793388429752</v>
      </c>
      <c r="Y79">
        <f>SUM($X$4:X79)/S79</f>
        <v>-4.2409743366681168E-3</v>
      </c>
      <c r="Z79">
        <f t="shared" si="27"/>
        <v>1.2426596478591777E-4</v>
      </c>
    </row>
    <row r="80" spans="1:26" ht="15.75" x14ac:dyDescent="0.25">
      <c r="A80" s="4">
        <v>42368</v>
      </c>
      <c r="B80">
        <v>4.1100000000000003</v>
      </c>
      <c r="C80">
        <f t="shared" si="16"/>
        <v>-7.2234762979683842E-2</v>
      </c>
      <c r="D80">
        <v>2.2942999999999998</v>
      </c>
      <c r="E80">
        <v>9.3696000000000002</v>
      </c>
      <c r="F80" s="15">
        <f t="shared" si="14"/>
        <v>2.4540760352653734E-4</v>
      </c>
      <c r="G80" s="15">
        <f t="shared" si="15"/>
        <v>1.0002454076035265</v>
      </c>
      <c r="H80">
        <f t="shared" si="17"/>
        <v>-7.2480170583210379E-2</v>
      </c>
      <c r="I80" s="29">
        <f t="shared" si="18"/>
        <v>5.2533751277712756E-3</v>
      </c>
      <c r="J80" s="7"/>
      <c r="K80" s="7"/>
      <c r="L80" s="7"/>
      <c r="M80" s="7">
        <f t="shared" si="19"/>
        <v>-0.93365137146388366</v>
      </c>
      <c r="N80" s="7"/>
      <c r="O80" s="7">
        <f t="shared" si="20"/>
        <v>-0.93365137146388366</v>
      </c>
      <c r="P80" s="7">
        <f t="shared" si="21"/>
        <v>99</v>
      </c>
      <c r="Q80" s="7">
        <f t="shared" si="22"/>
        <v>-0.93365137146388366</v>
      </c>
      <c r="R80" s="7">
        <f t="shared" si="23"/>
        <v>99</v>
      </c>
      <c r="S80">
        <v>77</v>
      </c>
      <c r="T80">
        <f t="shared" si="24"/>
        <v>0.31818181818181823</v>
      </c>
      <c r="U80">
        <f>SUM($T$4:T80)/S80</f>
        <v>-1.6099602876462328E-4</v>
      </c>
      <c r="V80">
        <f t="shared" si="25"/>
        <v>1.8143804894585583E-7</v>
      </c>
      <c r="X80" s="41">
        <f t="shared" si="26"/>
        <v>0.31818181818181823</v>
      </c>
      <c r="Y80">
        <f>SUM($X$4:X80)/S80</f>
        <v>-5.3665342921541087E-5</v>
      </c>
      <c r="Z80">
        <f t="shared" si="27"/>
        <v>2.0159783216206199E-8</v>
      </c>
    </row>
    <row r="81" spans="1:26" ht="15.75" x14ac:dyDescent="0.25">
      <c r="A81" s="4">
        <v>42369</v>
      </c>
      <c r="B81">
        <v>4.38</v>
      </c>
      <c r="C81">
        <f t="shared" si="16"/>
        <v>6.5693430656934199E-2</v>
      </c>
      <c r="D81">
        <v>2.2694000000000001</v>
      </c>
      <c r="E81">
        <v>9.4065999999999992</v>
      </c>
      <c r="F81" s="15">
        <f t="shared" si="14"/>
        <v>2.4633453056810417E-4</v>
      </c>
      <c r="G81" s="15">
        <f t="shared" si="15"/>
        <v>1.0002463345305681</v>
      </c>
      <c r="H81">
        <f t="shared" si="17"/>
        <v>6.5447096126366094E-2</v>
      </c>
      <c r="I81" s="29">
        <f t="shared" si="18"/>
        <v>4.283322391373804E-3</v>
      </c>
      <c r="J81" s="7"/>
      <c r="K81" s="7"/>
      <c r="L81" s="7"/>
      <c r="M81" s="7">
        <f t="shared" si="19"/>
        <v>0.8491031063016663</v>
      </c>
      <c r="N81" s="7"/>
      <c r="O81" s="7">
        <f t="shared" si="20"/>
        <v>0.8491031063016663</v>
      </c>
      <c r="P81" s="7">
        <f t="shared" si="21"/>
        <v>18</v>
      </c>
      <c r="Q81" s="7">
        <f t="shared" si="22"/>
        <v>0.8491031063016663</v>
      </c>
      <c r="R81" s="7">
        <f t="shared" si="23"/>
        <v>18</v>
      </c>
      <c r="S81">
        <v>78</v>
      </c>
      <c r="T81">
        <f t="shared" si="24"/>
        <v>-0.3512396694214876</v>
      </c>
      <c r="U81">
        <f>SUM($T$4:T81)/S81</f>
        <v>-4.6620046620046611E-3</v>
      </c>
      <c r="V81">
        <f t="shared" si="25"/>
        <v>1.5411585659519538E-4</v>
      </c>
      <c r="X81" s="41">
        <f t="shared" si="26"/>
        <v>-0.3512396694214876</v>
      </c>
      <c r="Y81">
        <f>SUM($X$4:X81)/S81</f>
        <v>-4.5560500105954653E-3</v>
      </c>
      <c r="Z81">
        <f t="shared" si="27"/>
        <v>1.4719019568415104E-4</v>
      </c>
    </row>
    <row r="82" spans="1:26" ht="15.75" x14ac:dyDescent="0.25">
      <c r="A82" s="4">
        <v>42373</v>
      </c>
      <c r="B82">
        <v>4.78</v>
      </c>
      <c r="C82">
        <f t="shared" si="16"/>
        <v>9.1324200913242087E-2</v>
      </c>
      <c r="D82">
        <v>2.2427999999999999</v>
      </c>
      <c r="E82">
        <v>10.039199999999999</v>
      </c>
      <c r="F82" s="15">
        <f t="shared" si="14"/>
        <v>2.6213429628274554E-4</v>
      </c>
      <c r="G82" s="15">
        <f t="shared" si="15"/>
        <v>1.0002621342962827</v>
      </c>
      <c r="H82">
        <f t="shared" si="17"/>
        <v>9.1062066616959342E-2</v>
      </c>
      <c r="I82" s="29">
        <f t="shared" si="18"/>
        <v>8.2922999765515405E-3</v>
      </c>
      <c r="J82" s="7"/>
      <c r="K82" s="7"/>
      <c r="L82" s="7"/>
      <c r="M82" s="7">
        <f t="shared" si="19"/>
        <v>1.1803868651783722</v>
      </c>
      <c r="N82" s="7"/>
      <c r="O82" s="7">
        <f t="shared" si="20"/>
        <v>1.1803868651783722</v>
      </c>
      <c r="P82" s="7">
        <f t="shared" si="21"/>
        <v>14</v>
      </c>
      <c r="Q82" s="7">
        <f t="shared" si="22"/>
        <v>1.1803868651783722</v>
      </c>
      <c r="R82" s="7">
        <f t="shared" si="23"/>
        <v>14</v>
      </c>
      <c r="S82">
        <v>79</v>
      </c>
      <c r="T82">
        <f t="shared" si="24"/>
        <v>-0.38429752066115702</v>
      </c>
      <c r="U82">
        <f>SUM($T$4:T82)/S82</f>
        <v>-9.4675175227534256E-3</v>
      </c>
      <c r="V82">
        <f t="shared" si="25"/>
        <v>6.4373428685889186E-4</v>
      </c>
      <c r="X82" s="41">
        <f t="shared" si="26"/>
        <v>-0.38429752066115702</v>
      </c>
      <c r="Y82">
        <f>SUM($X$4:X82)/S82</f>
        <v>-9.3629040694633327E-3</v>
      </c>
      <c r="Z82">
        <f t="shared" si="27"/>
        <v>6.2958671240944265E-4</v>
      </c>
    </row>
    <row r="83" spans="1:26" ht="15.75" x14ac:dyDescent="0.25">
      <c r="A83" s="4">
        <v>42374</v>
      </c>
      <c r="B83">
        <v>4.59</v>
      </c>
      <c r="C83">
        <f t="shared" si="16"/>
        <v>-3.974895397489548E-2</v>
      </c>
      <c r="D83">
        <v>2.2357</v>
      </c>
      <c r="E83">
        <v>10.0403</v>
      </c>
      <c r="F83" s="15">
        <f t="shared" si="14"/>
        <v>2.6216169082582397E-4</v>
      </c>
      <c r="G83" s="15">
        <f t="shared" si="15"/>
        <v>1.0002621616908258</v>
      </c>
      <c r="H83">
        <f t="shared" si="17"/>
        <v>-4.0011115665721304E-2</v>
      </c>
      <c r="I83" s="29">
        <f t="shared" si="18"/>
        <v>1.6008893768157289E-3</v>
      </c>
      <c r="J83" s="7"/>
      <c r="K83" s="7"/>
      <c r="L83" s="7"/>
      <c r="M83" s="7">
        <f t="shared" si="19"/>
        <v>-0.51376461778318117</v>
      </c>
      <c r="N83" s="7"/>
      <c r="O83" s="7">
        <f t="shared" si="20"/>
        <v>-0.51376461778318117</v>
      </c>
      <c r="P83" s="7">
        <f t="shared" si="21"/>
        <v>88</v>
      </c>
      <c r="Q83" s="7">
        <f t="shared" si="22"/>
        <v>-0.51376461778318117</v>
      </c>
      <c r="R83" s="7">
        <f t="shared" si="23"/>
        <v>88</v>
      </c>
      <c r="S83">
        <v>80</v>
      </c>
      <c r="T83">
        <f t="shared" si="24"/>
        <v>0.22727272727272729</v>
      </c>
      <c r="U83">
        <f>SUM($T$4:T83)/S83</f>
        <v>-6.5082644628099168E-3</v>
      </c>
      <c r="V83">
        <f t="shared" si="25"/>
        <v>3.0805459140272328E-4</v>
      </c>
      <c r="X83" s="41">
        <f t="shared" si="26"/>
        <v>0.22727272727272729</v>
      </c>
      <c r="Y83">
        <f>SUM($X$4:X83)/S83</f>
        <v>-6.4049586776859496E-3</v>
      </c>
      <c r="Z83">
        <f t="shared" si="27"/>
        <v>2.9835269572992397E-4</v>
      </c>
    </row>
    <row r="84" spans="1:26" ht="15.75" x14ac:dyDescent="0.25">
      <c r="A84" s="4">
        <v>42375</v>
      </c>
      <c r="B84">
        <v>4.04</v>
      </c>
      <c r="C84">
        <f t="shared" si="16"/>
        <v>-0.11982570806100214</v>
      </c>
      <c r="D84">
        <v>2.1701999999999999</v>
      </c>
      <c r="E84">
        <v>10.0847</v>
      </c>
      <c r="F84" s="15">
        <f t="shared" si="14"/>
        <v>2.6326720628166989E-4</v>
      </c>
      <c r="G84" s="15">
        <f t="shared" si="15"/>
        <v>1.0002632672062817</v>
      </c>
      <c r="H84">
        <f t="shared" si="17"/>
        <v>-0.12008897526728381</v>
      </c>
      <c r="I84" s="29">
        <f t="shared" si="18"/>
        <v>1.4421361980746302E-2</v>
      </c>
      <c r="J84" s="7"/>
      <c r="K84" s="7"/>
      <c r="L84" s="7"/>
      <c r="M84" s="7">
        <f t="shared" si="19"/>
        <v>-1.5487755763696596</v>
      </c>
      <c r="N84" s="7"/>
      <c r="O84" s="7">
        <f t="shared" si="20"/>
        <v>-1.5487755763696596</v>
      </c>
      <c r="P84" s="7">
        <f t="shared" si="21"/>
        <v>113</v>
      </c>
      <c r="Q84" s="7">
        <f t="shared" si="22"/>
        <v>-1.5487755763696596</v>
      </c>
      <c r="R84" s="7">
        <f t="shared" si="23"/>
        <v>113</v>
      </c>
      <c r="S84">
        <v>81</v>
      </c>
      <c r="T84">
        <f t="shared" si="24"/>
        <v>0.43388429752066116</v>
      </c>
      <c r="U84">
        <f>SUM($T$4:T84)/S84</f>
        <v>-1.071319253137434E-3</v>
      </c>
      <c r="V84">
        <f t="shared" si="25"/>
        <v>8.4514291194162629E-6</v>
      </c>
      <c r="X84" s="41">
        <f t="shared" si="26"/>
        <v>0.43388429752066116</v>
      </c>
      <c r="Y84">
        <f>SUM($X$4:X84)/S84</f>
        <v>-9.6928884807672637E-4</v>
      </c>
      <c r="Z84">
        <f t="shared" si="27"/>
        <v>6.9182900501344068E-6</v>
      </c>
    </row>
    <row r="85" spans="1:26" ht="15.75" x14ac:dyDescent="0.25">
      <c r="A85" s="4">
        <v>42376</v>
      </c>
      <c r="B85">
        <v>3.76</v>
      </c>
      <c r="C85">
        <f t="shared" si="16"/>
        <v>-6.9306930693069368E-2</v>
      </c>
      <c r="D85">
        <v>2.1455000000000002</v>
      </c>
      <c r="E85">
        <v>10.1744</v>
      </c>
      <c r="F85" s="15">
        <f t="shared" si="14"/>
        <v>2.6549929032571029E-4</v>
      </c>
      <c r="G85" s="15">
        <f t="shared" si="15"/>
        <v>1.0002654992903257</v>
      </c>
      <c r="H85">
        <f t="shared" si="17"/>
        <v>-6.9572429983395079E-2</v>
      </c>
      <c r="I85" s="29">
        <f t="shared" si="18"/>
        <v>4.8403230137944106E-3</v>
      </c>
      <c r="J85" s="7"/>
      <c r="K85" s="7"/>
      <c r="L85" s="7"/>
      <c r="M85" s="7">
        <f t="shared" si="19"/>
        <v>-0.89580844768239831</v>
      </c>
      <c r="N85" s="7"/>
      <c r="O85" s="7">
        <f t="shared" si="20"/>
        <v>-0.89580844768239831</v>
      </c>
      <c r="P85" s="7">
        <f t="shared" si="21"/>
        <v>98</v>
      </c>
      <c r="Q85" s="7">
        <f t="shared" si="22"/>
        <v>-0.89580844768239831</v>
      </c>
      <c r="R85" s="7">
        <f t="shared" si="23"/>
        <v>98</v>
      </c>
      <c r="S85">
        <v>82</v>
      </c>
      <c r="T85">
        <f t="shared" si="24"/>
        <v>0.30991735537190079</v>
      </c>
      <c r="U85">
        <f>SUM($T$4:T85)/S85</f>
        <v>2.7212255593630319E-3</v>
      </c>
      <c r="V85">
        <f t="shared" si="25"/>
        <v>5.5201420062210265E-5</v>
      </c>
      <c r="X85" s="41">
        <f t="shared" si="26"/>
        <v>0.30991735537190079</v>
      </c>
      <c r="Y85">
        <f>SUM($X$4:X85)/S85</f>
        <v>2.8220116911912923E-3</v>
      </c>
      <c r="Z85">
        <f t="shared" si="27"/>
        <v>5.936613625346069E-5</v>
      </c>
    </row>
    <row r="86" spans="1:26" ht="15.75" x14ac:dyDescent="0.25">
      <c r="A86" s="4">
        <v>42377</v>
      </c>
      <c r="B86">
        <v>3.67</v>
      </c>
      <c r="C86">
        <f t="shared" si="16"/>
        <v>-2.3936170212765923E-2</v>
      </c>
      <c r="D86">
        <v>2.1156000000000001</v>
      </c>
      <c r="E86">
        <v>10.210699999999999</v>
      </c>
      <c r="F86" s="15">
        <f t="shared" si="14"/>
        <v>2.6640206011396828E-4</v>
      </c>
      <c r="G86" s="15">
        <f t="shared" si="15"/>
        <v>1.000266402060114</v>
      </c>
      <c r="H86">
        <f t="shared" si="17"/>
        <v>-2.4202572272879891E-2</v>
      </c>
      <c r="I86" s="29">
        <f t="shared" si="18"/>
        <v>5.8576450462397445E-4</v>
      </c>
      <c r="J86" s="7"/>
      <c r="K86" s="7"/>
      <c r="L86" s="7"/>
      <c r="M86" s="7">
        <f t="shared" si="19"/>
        <v>-0.30938065309395824</v>
      </c>
      <c r="N86" s="7"/>
      <c r="O86" s="7">
        <f t="shared" si="20"/>
        <v>-0.30938065309395824</v>
      </c>
      <c r="P86" s="7">
        <f t="shared" si="21"/>
        <v>75</v>
      </c>
      <c r="Q86" s="7">
        <f t="shared" si="22"/>
        <v>-0.30938065309395824</v>
      </c>
      <c r="R86" s="7">
        <f t="shared" si="23"/>
        <v>75</v>
      </c>
      <c r="S86">
        <v>83</v>
      </c>
      <c r="T86">
        <f t="shared" si="24"/>
        <v>0.1198347107438017</v>
      </c>
      <c r="U86">
        <f>SUM($T$4:T86)/S86</f>
        <v>4.1322314049586787E-3</v>
      </c>
      <c r="V86">
        <f t="shared" si="25"/>
        <v>1.2884117453477477E-4</v>
      </c>
      <c r="X86" s="41">
        <f t="shared" si="26"/>
        <v>0.1198347107438017</v>
      </c>
      <c r="Y86">
        <f>SUM($X$4:X86)/S86</f>
        <v>4.2318032460420202E-3</v>
      </c>
      <c r="Z86">
        <f t="shared" si="27"/>
        <v>1.3512519756332526E-4</v>
      </c>
    </row>
    <row r="87" spans="1:26" ht="15.75" x14ac:dyDescent="0.25">
      <c r="A87" s="4">
        <v>42380</v>
      </c>
      <c r="B87">
        <v>3.22</v>
      </c>
      <c r="C87">
        <f t="shared" si="16"/>
        <v>-0.12261580381471382</v>
      </c>
      <c r="D87">
        <v>2.1753999999999998</v>
      </c>
      <c r="E87">
        <v>10.196400000000001</v>
      </c>
      <c r="F87" s="15">
        <f t="shared" si="14"/>
        <v>2.660464589341327E-4</v>
      </c>
      <c r="G87" s="15">
        <f t="shared" si="15"/>
        <v>1.0002660464589341</v>
      </c>
      <c r="H87">
        <f t="shared" si="17"/>
        <v>-0.12288185027364795</v>
      </c>
      <c r="I87" s="29">
        <f t="shared" si="18"/>
        <v>1.5099949126675234E-2</v>
      </c>
      <c r="J87" s="7"/>
      <c r="K87" s="7"/>
      <c r="L87" s="7"/>
      <c r="M87" s="7">
        <f t="shared" si="19"/>
        <v>-1.5848382229336293</v>
      </c>
      <c r="N87" s="7"/>
      <c r="O87" s="7">
        <f t="shared" si="20"/>
        <v>-1.5848382229336293</v>
      </c>
      <c r="P87" s="7">
        <f t="shared" si="21"/>
        <v>115</v>
      </c>
      <c r="Q87" s="7">
        <f t="shared" si="22"/>
        <v>-1.5848382229336293</v>
      </c>
      <c r="R87" s="7">
        <f t="shared" si="23"/>
        <v>115</v>
      </c>
      <c r="S87">
        <v>84</v>
      </c>
      <c r="T87">
        <f t="shared" si="24"/>
        <v>0.45041322314049592</v>
      </c>
      <c r="U87">
        <f>SUM($T$4:T87)/S87</f>
        <v>9.4451003541912645E-3</v>
      </c>
      <c r="V87">
        <f t="shared" si="25"/>
        <v>6.8123939444204471E-4</v>
      </c>
      <c r="X87" s="41">
        <f t="shared" si="26"/>
        <v>0.45041322314049592</v>
      </c>
      <c r="Y87">
        <f>SUM($X$4:X87)/S87</f>
        <v>9.5434868162140897E-3</v>
      </c>
      <c r="Z87">
        <f t="shared" si="27"/>
        <v>6.9550580103138002E-4</v>
      </c>
    </row>
    <row r="88" spans="1:26" ht="15.75" x14ac:dyDescent="0.25">
      <c r="A88" s="4">
        <v>42381</v>
      </c>
      <c r="B88">
        <v>2.91</v>
      </c>
      <c r="C88">
        <f t="shared" si="16"/>
        <v>-9.6273291925465854E-2</v>
      </c>
      <c r="D88">
        <v>2.1032000000000002</v>
      </c>
      <c r="E88">
        <v>10.147</v>
      </c>
      <c r="F88" s="15">
        <f t="shared" si="14"/>
        <v>2.648176643140765E-4</v>
      </c>
      <c r="G88" s="15">
        <f t="shared" si="15"/>
        <v>1.0002648176643141</v>
      </c>
      <c r="H88">
        <f t="shared" si="17"/>
        <v>-9.653810958977993E-2</v>
      </c>
      <c r="I88" s="29">
        <f t="shared" si="18"/>
        <v>9.3196066031683601E-3</v>
      </c>
      <c r="J88" s="7"/>
      <c r="K88" s="7"/>
      <c r="L88" s="7"/>
      <c r="M88" s="7">
        <f t="shared" si="19"/>
        <v>-1.244355035356516</v>
      </c>
      <c r="N88" s="7"/>
      <c r="O88" s="7">
        <f t="shared" si="20"/>
        <v>-1.244355035356516</v>
      </c>
      <c r="P88" s="7">
        <f t="shared" si="21"/>
        <v>108</v>
      </c>
      <c r="Q88" s="7">
        <f t="shared" si="22"/>
        <v>-1.244355035356516</v>
      </c>
      <c r="R88" s="7">
        <f t="shared" si="23"/>
        <v>108</v>
      </c>
      <c r="S88">
        <v>85</v>
      </c>
      <c r="T88">
        <f t="shared" si="24"/>
        <v>0.3925619834710744</v>
      </c>
      <c r="U88">
        <f>SUM($T$4:T88)/S88</f>
        <v>1.3952357802625184E-2</v>
      </c>
      <c r="V88">
        <f t="shared" si="25"/>
        <v>1.5042549546782226E-3</v>
      </c>
      <c r="X88" s="41">
        <f t="shared" si="26"/>
        <v>0.3925619834710744</v>
      </c>
      <c r="Y88">
        <f>SUM($X$4:X88)/S88</f>
        <v>1.4049586776859505E-2</v>
      </c>
      <c r="Z88">
        <f t="shared" si="27"/>
        <v>1.5252932300948148E-3</v>
      </c>
    </row>
    <row r="89" spans="1:26" ht="15.75" x14ac:dyDescent="0.25">
      <c r="A89" s="4">
        <v>42382</v>
      </c>
      <c r="B89">
        <v>2.6</v>
      </c>
      <c r="C89">
        <f t="shared" si="16"/>
        <v>-0.10652920962199314</v>
      </c>
      <c r="D89">
        <v>2.0926999999999998</v>
      </c>
      <c r="E89">
        <v>10.239100000000001</v>
      </c>
      <c r="F89" s="15">
        <f t="shared" si="14"/>
        <v>2.6710815261532517E-4</v>
      </c>
      <c r="G89" s="15">
        <f t="shared" si="15"/>
        <v>1.0002671081526153</v>
      </c>
      <c r="H89">
        <f t="shared" si="17"/>
        <v>-0.10679631777460846</v>
      </c>
      <c r="I89" s="29">
        <f t="shared" si="18"/>
        <v>1.1405453490215151E-2</v>
      </c>
      <c r="J89" s="7"/>
      <c r="K89" s="7"/>
      <c r="L89" s="7"/>
      <c r="M89" s="7">
        <f t="shared" si="19"/>
        <v>-1.3769151937621928</v>
      </c>
      <c r="N89" s="7"/>
      <c r="O89" s="7">
        <f t="shared" si="20"/>
        <v>-1.3769151937621928</v>
      </c>
      <c r="P89" s="7">
        <f t="shared" si="21"/>
        <v>110</v>
      </c>
      <c r="Q89" s="7">
        <f t="shared" si="22"/>
        <v>-1.3769151937621928</v>
      </c>
      <c r="R89" s="7">
        <f t="shared" si="23"/>
        <v>110</v>
      </c>
      <c r="S89">
        <v>86</v>
      </c>
      <c r="T89">
        <f t="shared" si="24"/>
        <v>0.40909090909090906</v>
      </c>
      <c r="U89">
        <f>SUM($T$4:T89)/S89</f>
        <v>1.8546992119930814E-2</v>
      </c>
      <c r="V89">
        <f t="shared" si="25"/>
        <v>2.6893835305384283E-3</v>
      </c>
      <c r="X89" s="41">
        <f t="shared" si="26"/>
        <v>0.40909090909090906</v>
      </c>
      <c r="Y89">
        <f>SUM($X$4:X89)/S89</f>
        <v>1.864309052469729E-2</v>
      </c>
      <c r="Z89">
        <f t="shared" si="27"/>
        <v>2.717324990076089E-3</v>
      </c>
    </row>
    <row r="90" spans="1:26" ht="15.75" x14ac:dyDescent="0.25">
      <c r="A90" s="4">
        <v>42383</v>
      </c>
      <c r="B90">
        <v>2.76</v>
      </c>
      <c r="C90">
        <f t="shared" si="16"/>
        <v>6.1538461538461417E-2</v>
      </c>
      <c r="D90">
        <v>2.0874000000000001</v>
      </c>
      <c r="E90">
        <v>10.1648</v>
      </c>
      <c r="F90" s="15">
        <f t="shared" si="14"/>
        <v>2.6526049169395272E-4</v>
      </c>
      <c r="G90" s="15">
        <f t="shared" si="15"/>
        <v>1.000265260491694</v>
      </c>
      <c r="H90">
        <f t="shared" si="17"/>
        <v>6.1273201046767464E-2</v>
      </c>
      <c r="I90" s="29">
        <f t="shared" si="18"/>
        <v>3.7544051665175855E-3</v>
      </c>
      <c r="J90" s="7"/>
      <c r="K90" s="7"/>
      <c r="L90" s="7"/>
      <c r="M90" s="7">
        <f t="shared" si="19"/>
        <v>0.79539914915096233</v>
      </c>
      <c r="N90" s="7"/>
      <c r="O90" s="7">
        <f t="shared" si="20"/>
        <v>0.79539914915096233</v>
      </c>
      <c r="P90" s="7">
        <f t="shared" si="21"/>
        <v>20</v>
      </c>
      <c r="Q90" s="7">
        <f t="shared" si="22"/>
        <v>0.79539914915096233</v>
      </c>
      <c r="R90" s="7">
        <f t="shared" si="23"/>
        <v>20</v>
      </c>
      <c r="S90">
        <v>87</v>
      </c>
      <c r="T90">
        <f t="shared" si="24"/>
        <v>-0.33471074380165289</v>
      </c>
      <c r="U90">
        <f>SUM($T$4:T90)/S90</f>
        <v>1.4486558373705711E-2</v>
      </c>
      <c r="V90">
        <f t="shared" si="25"/>
        <v>1.6598047723441931E-3</v>
      </c>
      <c r="X90" s="41">
        <f t="shared" si="26"/>
        <v>-0.33471074380165289</v>
      </c>
      <c r="Y90">
        <f>SUM($X$4:X90)/S90</f>
        <v>1.4581552199107057E-2</v>
      </c>
      <c r="Z90">
        <f t="shared" si="27"/>
        <v>1.6816440740517905E-3</v>
      </c>
    </row>
    <row r="91" spans="1:26" ht="15.75" x14ac:dyDescent="0.25">
      <c r="A91" s="4">
        <v>42384</v>
      </c>
      <c r="B91">
        <v>2.81</v>
      </c>
      <c r="C91">
        <f t="shared" si="16"/>
        <v>1.8115942028985605E-2</v>
      </c>
      <c r="D91">
        <v>2.0347</v>
      </c>
      <c r="E91">
        <v>10.2118</v>
      </c>
      <c r="F91" s="15">
        <f t="shared" si="14"/>
        <v>2.6642941214505278E-4</v>
      </c>
      <c r="G91" s="15">
        <f t="shared" si="15"/>
        <v>1.0002664294121451</v>
      </c>
      <c r="H91">
        <f t="shared" si="17"/>
        <v>1.7849512616840552E-2</v>
      </c>
      <c r="I91" s="29">
        <f t="shared" si="18"/>
        <v>3.1860510065875007E-4</v>
      </c>
      <c r="J91" s="7"/>
      <c r="K91" s="7"/>
      <c r="L91" s="7"/>
      <c r="M91" s="7">
        <f t="shared" si="19"/>
        <v>0.23415282923375422</v>
      </c>
      <c r="N91" s="7"/>
      <c r="O91" s="7">
        <f t="shared" si="20"/>
        <v>0.23415282923375422</v>
      </c>
      <c r="P91" s="7">
        <f t="shared" si="21"/>
        <v>43</v>
      </c>
      <c r="Q91" s="7">
        <f t="shared" si="22"/>
        <v>0.23415282923375422</v>
      </c>
      <c r="R91" s="7">
        <f t="shared" si="23"/>
        <v>43</v>
      </c>
      <c r="S91">
        <v>88</v>
      </c>
      <c r="T91">
        <f t="shared" si="24"/>
        <v>-0.14462809917355374</v>
      </c>
      <c r="U91">
        <f>SUM($T$4:T91)/S91</f>
        <v>1.2678437265214126E-2</v>
      </c>
      <c r="V91">
        <f t="shared" si="25"/>
        <v>1.2859421719037618E-3</v>
      </c>
      <c r="X91" s="41">
        <f t="shared" si="26"/>
        <v>-0.14462809917355374</v>
      </c>
      <c r="Y91">
        <f>SUM($X$4:X91)/S91</f>
        <v>1.277235161532682E-2</v>
      </c>
      <c r="Z91">
        <f t="shared" si="27"/>
        <v>1.305063726284333E-3</v>
      </c>
    </row>
    <row r="92" spans="1:26" ht="15.75" x14ac:dyDescent="0.25">
      <c r="A92" s="4">
        <v>42388</v>
      </c>
      <c r="B92">
        <v>2.41</v>
      </c>
      <c r="C92">
        <f t="shared" si="16"/>
        <v>-0.14234875444839853</v>
      </c>
      <c r="D92">
        <v>2.0556000000000001</v>
      </c>
      <c r="E92">
        <v>10.206</v>
      </c>
      <c r="F92" s="15">
        <f t="shared" si="14"/>
        <v>2.6628518927829248E-4</v>
      </c>
      <c r="G92" s="15">
        <f t="shared" si="15"/>
        <v>1.0002662851892783</v>
      </c>
      <c r="H92">
        <f t="shared" si="17"/>
        <v>-0.14261503963767683</v>
      </c>
      <c r="I92" s="29">
        <f t="shared" si="18"/>
        <v>2.0339049530856131E-2</v>
      </c>
      <c r="J92" s="7"/>
      <c r="K92" s="7"/>
      <c r="L92" s="7"/>
      <c r="M92" s="7">
        <f t="shared" si="19"/>
        <v>-1.8398912702780299</v>
      </c>
      <c r="N92" s="7"/>
      <c r="O92" s="7">
        <f t="shared" si="20"/>
        <v>-1.8398912702780299</v>
      </c>
      <c r="P92" s="7">
        <f t="shared" si="21"/>
        <v>119</v>
      </c>
      <c r="Q92" s="7">
        <f t="shared" si="22"/>
        <v>-1.8398912702780299</v>
      </c>
      <c r="R92" s="7">
        <f t="shared" si="23"/>
        <v>119</v>
      </c>
      <c r="S92">
        <v>89</v>
      </c>
      <c r="T92">
        <f t="shared" si="24"/>
        <v>0.48347107438016534</v>
      </c>
      <c r="U92">
        <f>SUM($T$4:T92)/S92</f>
        <v>1.7968242176618073E-2</v>
      </c>
      <c r="V92">
        <f t="shared" si="25"/>
        <v>2.6122125177878274E-3</v>
      </c>
      <c r="X92" s="41">
        <f t="shared" si="26"/>
        <v>0.48347107438016534</v>
      </c>
      <c r="Y92">
        <f>SUM($X$4:X92)/S92</f>
        <v>1.8061101309313769E-2</v>
      </c>
      <c r="Z92">
        <f t="shared" si="27"/>
        <v>2.639281896815573E-3</v>
      </c>
    </row>
    <row r="93" spans="1:26" ht="15.75" x14ac:dyDescent="0.25">
      <c r="A93" s="4">
        <v>42389</v>
      </c>
      <c r="B93">
        <v>2.46</v>
      </c>
      <c r="C93">
        <f t="shared" si="16"/>
        <v>2.0746887966804906E-2</v>
      </c>
      <c r="D93">
        <v>1.9824000000000002</v>
      </c>
      <c r="E93">
        <v>10.257</v>
      </c>
      <c r="F93" s="15">
        <f t="shared" si="14"/>
        <v>2.6755309659565185E-4</v>
      </c>
      <c r="G93" s="15">
        <f t="shared" si="15"/>
        <v>1.0002675530965957</v>
      </c>
      <c r="H93">
        <f t="shared" si="17"/>
        <v>2.0479334870209254E-2</v>
      </c>
      <c r="I93" s="29">
        <f t="shared" si="18"/>
        <v>4.1940315672616866E-4</v>
      </c>
      <c r="J93" s="7"/>
      <c r="K93" s="7"/>
      <c r="L93" s="7"/>
      <c r="M93" s="7">
        <f t="shared" si="19"/>
        <v>0.26815842684031366</v>
      </c>
      <c r="N93" s="7"/>
      <c r="O93" s="7">
        <f t="shared" si="20"/>
        <v>0.26815842684031366</v>
      </c>
      <c r="P93" s="7">
        <f t="shared" si="21"/>
        <v>41</v>
      </c>
      <c r="Q93" s="7">
        <f t="shared" si="22"/>
        <v>0.26815842684031366</v>
      </c>
      <c r="R93" s="7">
        <f t="shared" si="23"/>
        <v>41</v>
      </c>
      <c r="S93">
        <v>90</v>
      </c>
      <c r="T93">
        <f t="shared" si="24"/>
        <v>-0.16115702479338845</v>
      </c>
      <c r="U93">
        <f>SUM($T$4:T93)/S93</f>
        <v>1.5977961432506887E-2</v>
      </c>
      <c r="V93">
        <f t="shared" si="25"/>
        <v>2.0887793307709981E-3</v>
      </c>
      <c r="X93" s="41">
        <f t="shared" si="26"/>
        <v>-0.16115702479338845</v>
      </c>
      <c r="Y93">
        <f>SUM($X$4:X93)/S93</f>
        <v>1.6069788797061522E-2</v>
      </c>
      <c r="Z93">
        <f t="shared" si="27"/>
        <v>2.1128572798540693E-3</v>
      </c>
    </row>
    <row r="94" spans="1:26" ht="15.75" x14ac:dyDescent="0.25">
      <c r="A94" s="4">
        <v>42390</v>
      </c>
      <c r="B94">
        <v>2.79</v>
      </c>
      <c r="C94">
        <f t="shared" si="16"/>
        <v>0.13414634146341467</v>
      </c>
      <c r="D94">
        <v>2.0310999999999999</v>
      </c>
      <c r="E94">
        <v>10.2189</v>
      </c>
      <c r="F94" s="15">
        <f t="shared" si="14"/>
        <v>2.6660595052296898E-4</v>
      </c>
      <c r="G94" s="15">
        <f t="shared" si="15"/>
        <v>1.000266605950523</v>
      </c>
      <c r="H94">
        <f t="shared" si="17"/>
        <v>0.1338797355128917</v>
      </c>
      <c r="I94" s="29">
        <f t="shared" si="18"/>
        <v>1.7923783581001836E-2</v>
      </c>
      <c r="J94" s="7"/>
      <c r="K94" s="7"/>
      <c r="L94" s="7"/>
      <c r="M94" s="7">
        <f t="shared" si="19"/>
        <v>1.733873145252864</v>
      </c>
      <c r="N94" s="7"/>
      <c r="O94" s="7">
        <f t="shared" si="20"/>
        <v>1.733873145252864</v>
      </c>
      <c r="P94" s="7">
        <f t="shared" si="21"/>
        <v>6</v>
      </c>
      <c r="Q94" s="7">
        <f t="shared" si="22"/>
        <v>1.733873145252864</v>
      </c>
      <c r="R94" s="7">
        <f t="shared" si="23"/>
        <v>7</v>
      </c>
      <c r="S94">
        <v>91</v>
      </c>
      <c r="T94">
        <f t="shared" si="24"/>
        <v>-0.45041322314049587</v>
      </c>
      <c r="U94">
        <f>SUM($T$4:T94)/S94</f>
        <v>1.085278358005631E-2</v>
      </c>
      <c r="V94">
        <f t="shared" si="25"/>
        <v>9.7438590369401158E-4</v>
      </c>
      <c r="X94" s="41">
        <f t="shared" si="26"/>
        <v>-0.44214876033057848</v>
      </c>
      <c r="Y94">
        <f>SUM($X$4:X94)/S94</f>
        <v>1.1034420125329215E-2</v>
      </c>
      <c r="Z94">
        <f t="shared" si="27"/>
        <v>1.007274263882419E-3</v>
      </c>
    </row>
    <row r="95" spans="1:26" ht="15.75" x14ac:dyDescent="0.25">
      <c r="A95" s="4">
        <v>42391</v>
      </c>
      <c r="B95">
        <v>3.06</v>
      </c>
      <c r="C95">
        <f t="shared" si="16"/>
        <v>9.6774193548387108E-2</v>
      </c>
      <c r="D95">
        <v>2.0518999999999998</v>
      </c>
      <c r="E95">
        <v>10.1525</v>
      </c>
      <c r="F95" s="15">
        <f t="shared" si="14"/>
        <v>2.6495450061725379E-4</v>
      </c>
      <c r="G95" s="15">
        <f t="shared" si="15"/>
        <v>1.0002649545006173</v>
      </c>
      <c r="H95">
        <f t="shared" si="17"/>
        <v>9.6509239047769854E-2</v>
      </c>
      <c r="I95" s="29">
        <f t="shared" si="18"/>
        <v>9.3140332215795856E-3</v>
      </c>
      <c r="J95" s="7"/>
      <c r="K95" s="7"/>
      <c r="L95" s="7"/>
      <c r="M95" s="7">
        <f t="shared" si="19"/>
        <v>1.2508293071325645</v>
      </c>
      <c r="N95" s="7"/>
      <c r="O95" s="7">
        <f t="shared" si="20"/>
        <v>1.2508293071325645</v>
      </c>
      <c r="P95" s="7">
        <f t="shared" si="21"/>
        <v>11</v>
      </c>
      <c r="Q95" s="7">
        <f t="shared" si="22"/>
        <v>1.2508293071325645</v>
      </c>
      <c r="R95" s="7">
        <f t="shared" si="23"/>
        <v>11</v>
      </c>
      <c r="S95">
        <v>92</v>
      </c>
      <c r="T95">
        <f t="shared" si="24"/>
        <v>-0.40909090909090906</v>
      </c>
      <c r="U95">
        <f>SUM($T$4:T95)/S95</f>
        <v>6.2881782249371203E-3</v>
      </c>
      <c r="V95">
        <f t="shared" si="25"/>
        <v>3.3070809597715898E-4</v>
      </c>
      <c r="X95" s="41">
        <f t="shared" si="26"/>
        <v>-0.40909090909090906</v>
      </c>
      <c r="Y95">
        <f>SUM($X$4:X95)/S95</f>
        <v>6.4678404599353206E-3</v>
      </c>
      <c r="Z95">
        <f t="shared" si="27"/>
        <v>3.4987566725420212E-4</v>
      </c>
    </row>
    <row r="96" spans="1:26" ht="15.75" x14ac:dyDescent="0.25">
      <c r="A96" s="4">
        <v>42394</v>
      </c>
      <c r="B96">
        <v>2.87</v>
      </c>
      <c r="C96">
        <f t="shared" si="16"/>
        <v>-6.2091503267973837E-2</v>
      </c>
      <c r="D96">
        <v>2.0011999999999999</v>
      </c>
      <c r="E96">
        <v>10.0328</v>
      </c>
      <c r="F96" s="15">
        <f t="shared" si="14"/>
        <v>2.6197490443369276E-4</v>
      </c>
      <c r="G96" s="15">
        <f t="shared" si="15"/>
        <v>1.0002619749044337</v>
      </c>
      <c r="H96">
        <f t="shared" si="17"/>
        <v>-6.235347817240753E-2</v>
      </c>
      <c r="I96" s="29">
        <f t="shared" si="18"/>
        <v>3.8879562401969024E-3</v>
      </c>
      <c r="J96" s="7"/>
      <c r="K96" s="7"/>
      <c r="L96" s="7"/>
      <c r="M96" s="7">
        <f t="shared" si="19"/>
        <v>-0.80254734411882367</v>
      </c>
      <c r="N96" s="7"/>
      <c r="O96" s="7">
        <f t="shared" si="20"/>
        <v>-0.80254734411882367</v>
      </c>
      <c r="P96" s="7">
        <f t="shared" si="21"/>
        <v>96</v>
      </c>
      <c r="Q96" s="7">
        <f t="shared" si="22"/>
        <v>-0.80254734411882367</v>
      </c>
      <c r="R96" s="7">
        <f t="shared" si="23"/>
        <v>96</v>
      </c>
      <c r="S96">
        <v>93</v>
      </c>
      <c r="T96">
        <f t="shared" si="24"/>
        <v>0.29338842975206614</v>
      </c>
      <c r="U96">
        <f>SUM($T$4:T96)/S96</f>
        <v>9.3752777037234541E-3</v>
      </c>
      <c r="V96">
        <f t="shared" si="25"/>
        <v>7.4311930709453403E-4</v>
      </c>
      <c r="X96" s="41">
        <f t="shared" si="26"/>
        <v>0.29338842975206614</v>
      </c>
      <c r="Y96">
        <f>SUM($X$4:X96)/S96</f>
        <v>9.5530080867324268E-3</v>
      </c>
      <c r="Z96">
        <f t="shared" si="27"/>
        <v>7.7156150963466263E-4</v>
      </c>
    </row>
    <row r="97" spans="1:26" ht="15.75" x14ac:dyDescent="0.25">
      <c r="A97" s="4">
        <v>42395</v>
      </c>
      <c r="B97">
        <v>3.24</v>
      </c>
      <c r="C97">
        <f t="shared" si="16"/>
        <v>0.12891986062717772</v>
      </c>
      <c r="D97">
        <v>1.9942</v>
      </c>
      <c r="E97">
        <v>10.055999999999999</v>
      </c>
      <c r="F97" s="15">
        <f t="shared" si="14"/>
        <v>2.6255265590480192E-4</v>
      </c>
      <c r="G97" s="15">
        <f t="shared" si="15"/>
        <v>1.0002625526559048</v>
      </c>
      <c r="H97">
        <f t="shared" si="17"/>
        <v>0.12865730797127292</v>
      </c>
      <c r="I97" s="29">
        <f t="shared" si="18"/>
        <v>1.6552702894414968E-2</v>
      </c>
      <c r="J97" s="7"/>
      <c r="K97" s="7"/>
      <c r="L97" s="7"/>
      <c r="M97" s="7">
        <f t="shared" si="19"/>
        <v>1.6663196460871676</v>
      </c>
      <c r="N97" s="7"/>
      <c r="O97" s="7">
        <f t="shared" si="20"/>
        <v>1.6663196460871676</v>
      </c>
      <c r="P97" s="7">
        <f t="shared" si="21"/>
        <v>7</v>
      </c>
      <c r="Q97" s="7">
        <f t="shared" si="22"/>
        <v>1.6663196460871676</v>
      </c>
      <c r="R97" s="7">
        <f t="shared" si="23"/>
        <v>8</v>
      </c>
      <c r="S97">
        <v>94</v>
      </c>
      <c r="T97">
        <f t="shared" si="24"/>
        <v>-0.44214876033057848</v>
      </c>
      <c r="U97">
        <f>SUM($T$4:T97)/S97</f>
        <v>4.571830490592582E-3</v>
      </c>
      <c r="V97">
        <f t="shared" si="25"/>
        <v>1.7861396356935716E-4</v>
      </c>
      <c r="X97" s="41">
        <f t="shared" si="26"/>
        <v>-0.43388429752066116</v>
      </c>
      <c r="Y97">
        <f>SUM($X$4:X97)/S97</f>
        <v>4.8355899419729202E-3</v>
      </c>
      <c r="Z97">
        <f t="shared" si="27"/>
        <v>1.9981776619722806E-4</v>
      </c>
    </row>
    <row r="98" spans="1:26" ht="15.75" x14ac:dyDescent="0.25">
      <c r="A98" s="4">
        <v>42396</v>
      </c>
      <c r="B98">
        <v>3.38</v>
      </c>
      <c r="C98">
        <f t="shared" si="16"/>
        <v>4.3209876543209777E-2</v>
      </c>
      <c r="D98">
        <v>1.9992999999999999</v>
      </c>
      <c r="E98">
        <v>10.1462</v>
      </c>
      <c r="F98" s="15">
        <f t="shared" si="14"/>
        <v>2.6479776028409674E-4</v>
      </c>
      <c r="G98" s="15">
        <f t="shared" si="15"/>
        <v>1.0002647977602841</v>
      </c>
      <c r="H98">
        <f t="shared" si="17"/>
        <v>4.294507878292568E-2</v>
      </c>
      <c r="I98" s="29">
        <f t="shared" si="18"/>
        <v>1.8442797916716934E-3</v>
      </c>
      <c r="J98" s="7"/>
      <c r="K98" s="7"/>
      <c r="L98" s="7"/>
      <c r="M98" s="7">
        <f t="shared" si="19"/>
        <v>0.55849785935754281</v>
      </c>
      <c r="N98" s="7"/>
      <c r="O98" s="7">
        <f t="shared" si="20"/>
        <v>0.55849785935754281</v>
      </c>
      <c r="P98" s="7">
        <f t="shared" si="21"/>
        <v>30</v>
      </c>
      <c r="Q98" s="7">
        <f t="shared" si="22"/>
        <v>0.55849785935754281</v>
      </c>
      <c r="R98" s="7">
        <f t="shared" si="23"/>
        <v>30</v>
      </c>
      <c r="S98">
        <v>95</v>
      </c>
      <c r="T98">
        <f t="shared" si="24"/>
        <v>-0.25206611570247933</v>
      </c>
      <c r="U98">
        <f>SUM($T$4:T98)/S98</f>
        <v>1.8703784254023514E-3</v>
      </c>
      <c r="V98">
        <f t="shared" si="25"/>
        <v>3.0212724377273186E-5</v>
      </c>
      <c r="X98" s="41">
        <f t="shared" si="26"/>
        <v>-0.25206611570247933</v>
      </c>
      <c r="Y98">
        <f>SUM($X$4:X98)/S98</f>
        <v>2.1313614615050013E-3</v>
      </c>
      <c r="Z98">
        <f t="shared" si="27"/>
        <v>3.9232423596448167E-5</v>
      </c>
    </row>
    <row r="99" spans="1:26" ht="15.75" x14ac:dyDescent="0.25">
      <c r="A99" s="4">
        <v>42397</v>
      </c>
      <c r="B99">
        <v>3.54</v>
      </c>
      <c r="C99">
        <f t="shared" si="16"/>
        <v>4.7337278106508916E-2</v>
      </c>
      <c r="D99">
        <v>1.9784000000000002</v>
      </c>
      <c r="E99">
        <v>10.066000000000001</v>
      </c>
      <c r="F99" s="15">
        <f t="shared" si="14"/>
        <v>2.6280164925318594E-4</v>
      </c>
      <c r="G99" s="15">
        <f t="shared" si="15"/>
        <v>1.0002628016492532</v>
      </c>
      <c r="H99">
        <f t="shared" si="17"/>
        <v>4.707447645725573E-2</v>
      </c>
      <c r="I99" s="29">
        <f t="shared" si="18"/>
        <v>2.216006333724724E-3</v>
      </c>
      <c r="J99" s="7"/>
      <c r="K99" s="7"/>
      <c r="L99" s="7"/>
      <c r="M99" s="7">
        <f t="shared" si="19"/>
        <v>0.6118454993468958</v>
      </c>
      <c r="N99" s="7"/>
      <c r="O99" s="7">
        <f t="shared" si="20"/>
        <v>0.6118454993468958</v>
      </c>
      <c r="P99" s="7">
        <f t="shared" si="21"/>
        <v>27</v>
      </c>
      <c r="Q99" s="7">
        <f t="shared" si="22"/>
        <v>0.6118454993468958</v>
      </c>
      <c r="R99" s="7">
        <f t="shared" si="23"/>
        <v>27</v>
      </c>
      <c r="S99">
        <v>96</v>
      </c>
      <c r="T99">
        <f t="shared" si="24"/>
        <v>-0.27685950413223137</v>
      </c>
      <c r="U99">
        <f>SUM($T$4:T99)/S99</f>
        <v>-1.0330578512396666E-3</v>
      </c>
      <c r="V99">
        <f t="shared" si="25"/>
        <v>9.3138198458872767E-6</v>
      </c>
      <c r="X99" s="41">
        <f t="shared" si="26"/>
        <v>-0.27685950413223137</v>
      </c>
      <c r="Y99">
        <f>SUM($X$4:X99)/S99</f>
        <v>-7.7479338842975241E-4</v>
      </c>
      <c r="Z99">
        <f t="shared" si="27"/>
        <v>5.2390236633116261E-6</v>
      </c>
    </row>
    <row r="100" spans="1:26" ht="15.75" x14ac:dyDescent="0.25">
      <c r="A100" s="4">
        <v>42398</v>
      </c>
      <c r="B100">
        <v>3.74</v>
      </c>
      <c r="C100">
        <f t="shared" si="16"/>
        <v>5.6497175141242986E-2</v>
      </c>
      <c r="D100">
        <v>1.9209000000000001</v>
      </c>
      <c r="E100">
        <v>9.8673999999999999</v>
      </c>
      <c r="F100" s="15">
        <f t="shared" si="14"/>
        <v>2.5785241113474022E-4</v>
      </c>
      <c r="G100" s="15">
        <f t="shared" si="15"/>
        <v>1.0002578524111347</v>
      </c>
      <c r="H100">
        <f t="shared" si="17"/>
        <v>5.6239322730108246E-2</v>
      </c>
      <c r="I100" s="29">
        <f t="shared" si="18"/>
        <v>3.1628614211412702E-3</v>
      </c>
      <c r="J100" s="7"/>
      <c r="K100" s="7"/>
      <c r="L100" s="7"/>
      <c r="M100" s="7">
        <f t="shared" si="19"/>
        <v>0.73023933184763701</v>
      </c>
      <c r="N100" s="7"/>
      <c r="O100" s="7">
        <f t="shared" si="20"/>
        <v>0.73023933184763701</v>
      </c>
      <c r="P100" s="7">
        <f t="shared" si="21"/>
        <v>25</v>
      </c>
      <c r="Q100" s="7">
        <f t="shared" si="22"/>
        <v>0.73023933184763701</v>
      </c>
      <c r="R100" s="7">
        <f t="shared" si="23"/>
        <v>25</v>
      </c>
      <c r="S100">
        <v>97</v>
      </c>
      <c r="T100">
        <f t="shared" si="24"/>
        <v>-0.29338842975206614</v>
      </c>
      <c r="U100">
        <f>SUM($T$4:T100)/S100</f>
        <v>-4.0470307574337538E-3</v>
      </c>
      <c r="V100">
        <f t="shared" si="25"/>
        <v>1.4442822011878525E-4</v>
      </c>
      <c r="X100" s="41">
        <f t="shared" si="26"/>
        <v>-0.29338842975206614</v>
      </c>
      <c r="Y100">
        <f>SUM($X$4:X100)/S100</f>
        <v>-3.7914288148589935E-3</v>
      </c>
      <c r="Z100">
        <f t="shared" si="27"/>
        <v>1.2676076803998893E-4</v>
      </c>
    </row>
    <row r="101" spans="1:26" ht="15.75" x14ac:dyDescent="0.25">
      <c r="A101" s="4">
        <v>42401</v>
      </c>
      <c r="B101">
        <v>3.6</v>
      </c>
      <c r="C101">
        <f t="shared" si="16"/>
        <v>-3.7433155080213935E-2</v>
      </c>
      <c r="D101">
        <v>1.9485999999999999</v>
      </c>
      <c r="E101">
        <v>9.8507999999999996</v>
      </c>
      <c r="F101" s="15">
        <f t="shared" si="14"/>
        <v>2.5743832463942518E-4</v>
      </c>
      <c r="G101" s="15">
        <f t="shared" si="15"/>
        <v>1.0002574383246394</v>
      </c>
      <c r="H101">
        <f t="shared" si="17"/>
        <v>-3.7690593404853361E-2</v>
      </c>
      <c r="I101" s="29">
        <f t="shared" si="18"/>
        <v>1.4205808312099757E-3</v>
      </c>
      <c r="J101" s="7"/>
      <c r="K101" s="7"/>
      <c r="L101" s="7"/>
      <c r="M101" s="7">
        <f t="shared" si="19"/>
        <v>-0.48383237013862151</v>
      </c>
      <c r="N101" s="7"/>
      <c r="O101" s="7">
        <f t="shared" si="20"/>
        <v>-0.48383237013862151</v>
      </c>
      <c r="P101" s="7">
        <f t="shared" si="21"/>
        <v>86</v>
      </c>
      <c r="Q101" s="7">
        <f t="shared" si="22"/>
        <v>-0.48383237013862151</v>
      </c>
      <c r="R101" s="7">
        <f t="shared" si="23"/>
        <v>86</v>
      </c>
      <c r="S101">
        <v>98</v>
      </c>
      <c r="T101">
        <f t="shared" si="24"/>
        <v>0.21074380165289253</v>
      </c>
      <c r="U101">
        <f>SUM($T$4:T101)/S101</f>
        <v>-1.8552875695732817E-3</v>
      </c>
      <c r="V101">
        <f t="shared" si="25"/>
        <v>3.0665910240880654E-5</v>
      </c>
      <c r="X101" s="41">
        <f t="shared" si="26"/>
        <v>0.21074380165289253</v>
      </c>
      <c r="Y101">
        <f>SUM($X$4:X101)/S101</f>
        <v>-1.6022938100860187E-3</v>
      </c>
      <c r="Z101">
        <f t="shared" si="27"/>
        <v>2.2872714043301555E-5</v>
      </c>
    </row>
    <row r="102" spans="1:26" ht="15.75" x14ac:dyDescent="0.25">
      <c r="A102" s="4">
        <v>42402</v>
      </c>
      <c r="B102">
        <v>3.54</v>
      </c>
      <c r="C102">
        <f t="shared" si="16"/>
        <v>-1.666666666666668E-2</v>
      </c>
      <c r="D102">
        <v>1.8448</v>
      </c>
      <c r="E102">
        <v>10.0032</v>
      </c>
      <c r="F102" s="15">
        <f t="shared" si="14"/>
        <v>2.6123759684670844E-4</v>
      </c>
      <c r="G102" s="15">
        <f t="shared" si="15"/>
        <v>1.0002612375968467</v>
      </c>
      <c r="H102">
        <f t="shared" si="17"/>
        <v>-1.6927904263513389E-2</v>
      </c>
      <c r="I102" s="29">
        <f t="shared" si="18"/>
        <v>2.8655394275467477E-4</v>
      </c>
      <c r="J102" s="7"/>
      <c r="K102" s="7"/>
      <c r="L102" s="7"/>
      <c r="M102" s="7">
        <f t="shared" si="19"/>
        <v>-0.21542060289505291</v>
      </c>
      <c r="N102" s="7"/>
      <c r="O102" s="7">
        <f t="shared" si="20"/>
        <v>-0.21542060289505291</v>
      </c>
      <c r="P102" s="7">
        <f t="shared" si="21"/>
        <v>69</v>
      </c>
      <c r="Q102" s="7">
        <f t="shared" si="22"/>
        <v>-0.21542060289505291</v>
      </c>
      <c r="R102" s="7">
        <f t="shared" si="23"/>
        <v>69</v>
      </c>
      <c r="S102">
        <v>99</v>
      </c>
      <c r="T102">
        <f t="shared" si="24"/>
        <v>7.0247933884297509E-2</v>
      </c>
      <c r="U102">
        <f>SUM($T$4:T102)/S102</f>
        <v>-1.1269722013523646E-3</v>
      </c>
      <c r="V102">
        <f t="shared" si="25"/>
        <v>1.1430597083588954E-5</v>
      </c>
      <c r="X102" s="41">
        <f t="shared" si="26"/>
        <v>7.0247933884297509E-2</v>
      </c>
      <c r="Y102">
        <f>SUM($X$4:X102)/S102</f>
        <v>-8.7653393438517511E-4</v>
      </c>
      <c r="Z102">
        <f t="shared" si="27"/>
        <v>6.9148056431587904E-6</v>
      </c>
    </row>
    <row r="103" spans="1:26" ht="15.75" x14ac:dyDescent="0.25">
      <c r="A103" s="4">
        <v>42403</v>
      </c>
      <c r="B103">
        <v>3.7</v>
      </c>
      <c r="C103">
        <f t="shared" si="16"/>
        <v>4.5197740112994392E-2</v>
      </c>
      <c r="D103">
        <v>1.8860999999999999</v>
      </c>
      <c r="E103">
        <v>9.9941999999999993</v>
      </c>
      <c r="F103" s="15">
        <f t="shared" si="14"/>
        <v>2.6101337626083243E-4</v>
      </c>
      <c r="G103" s="15">
        <f t="shared" si="15"/>
        <v>1.0002610133762608</v>
      </c>
      <c r="H103">
        <f t="shared" si="17"/>
        <v>4.4936726736733559E-2</v>
      </c>
      <c r="I103" s="29">
        <f t="shared" si="18"/>
        <v>2.0193094098118645E-3</v>
      </c>
      <c r="J103" s="7"/>
      <c r="K103" s="7"/>
      <c r="L103" s="7"/>
      <c r="M103" s="7">
        <f t="shared" si="19"/>
        <v>0.58419146547810963</v>
      </c>
      <c r="N103" s="7"/>
      <c r="O103" s="7">
        <f t="shared" si="20"/>
        <v>0.58419146547810963</v>
      </c>
      <c r="P103" s="7">
        <f t="shared" si="21"/>
        <v>28</v>
      </c>
      <c r="Q103" s="7">
        <f t="shared" si="22"/>
        <v>0.58419146547810963</v>
      </c>
      <c r="R103" s="7">
        <f t="shared" si="23"/>
        <v>28</v>
      </c>
      <c r="S103">
        <v>100</v>
      </c>
      <c r="T103">
        <f t="shared" si="24"/>
        <v>-0.26859504132231404</v>
      </c>
      <c r="U103">
        <f>SUM($T$4:T103)/S103</f>
        <v>-3.8016528925619813E-3</v>
      </c>
      <c r="V103">
        <f t="shared" si="25"/>
        <v>1.3138695195931709E-4</v>
      </c>
      <c r="X103" s="41">
        <f t="shared" si="26"/>
        <v>-0.26859504132231404</v>
      </c>
      <c r="Y103">
        <f>SUM($X$4:X103)/S103</f>
        <v>-3.5537190082644637E-3</v>
      </c>
      <c r="Z103">
        <f t="shared" si="27"/>
        <v>1.1480835263363786E-4</v>
      </c>
    </row>
    <row r="104" spans="1:26" ht="15.75" x14ac:dyDescent="0.25">
      <c r="A104" s="4">
        <v>42404</v>
      </c>
      <c r="B104">
        <v>3.59</v>
      </c>
      <c r="C104">
        <f t="shared" si="16"/>
        <v>-2.9729729729729815E-2</v>
      </c>
      <c r="D104">
        <v>1.8395000000000001</v>
      </c>
      <c r="E104">
        <v>9.9702999999999999</v>
      </c>
      <c r="F104" s="15">
        <f t="shared" si="14"/>
        <v>2.6041785722186184E-4</v>
      </c>
      <c r="G104" s="15">
        <f t="shared" si="15"/>
        <v>1.0002604178572219</v>
      </c>
      <c r="H104">
        <f t="shared" si="17"/>
        <v>-2.9990147586951676E-2</v>
      </c>
      <c r="I104" s="29">
        <f t="shared" si="18"/>
        <v>8.9940895228714343E-4</v>
      </c>
      <c r="J104" s="7"/>
      <c r="K104" s="7"/>
      <c r="L104" s="7"/>
      <c r="M104" s="7">
        <f t="shared" si="19"/>
        <v>-0.3842637781371222</v>
      </c>
      <c r="N104" s="7"/>
      <c r="O104" s="7">
        <f t="shared" si="20"/>
        <v>-0.3842637781371222</v>
      </c>
      <c r="P104" s="7">
        <f t="shared" si="21"/>
        <v>79</v>
      </c>
      <c r="Q104" s="7">
        <f t="shared" si="22"/>
        <v>-0.3842637781371222</v>
      </c>
      <c r="R104" s="7">
        <f t="shared" si="23"/>
        <v>79</v>
      </c>
      <c r="S104">
        <v>101</v>
      </c>
      <c r="T104">
        <f t="shared" si="24"/>
        <v>0.15289256198347112</v>
      </c>
      <c r="U104">
        <f>SUM($T$4:T104)/S104</f>
        <v>-2.2502250225022477E-3</v>
      </c>
      <c r="V104">
        <f t="shared" si="25"/>
        <v>4.6492252531038122E-5</v>
      </c>
      <c r="X104" s="41">
        <f t="shared" si="26"/>
        <v>0.15289256198347112</v>
      </c>
      <c r="Y104">
        <f>SUM($X$4:X104)/S104</f>
        <v>-2.0047459291383687E-3</v>
      </c>
      <c r="Z104">
        <f t="shared" si="27"/>
        <v>3.6901784570916635E-5</v>
      </c>
    </row>
    <row r="105" spans="1:26" ht="15.75" x14ac:dyDescent="0.25">
      <c r="A105" s="4">
        <v>42405</v>
      </c>
      <c r="B105">
        <v>3.43</v>
      </c>
      <c r="C105">
        <f t="shared" si="16"/>
        <v>-4.4568245125348106E-2</v>
      </c>
      <c r="D105">
        <v>1.8357000000000001</v>
      </c>
      <c r="E105">
        <v>10.0228</v>
      </c>
      <c r="F105" s="15">
        <f t="shared" si="14"/>
        <v>2.6172583615924339E-4</v>
      </c>
      <c r="G105" s="15">
        <f t="shared" si="15"/>
        <v>1.0002617258361592</v>
      </c>
      <c r="H105">
        <f t="shared" si="17"/>
        <v>-4.482997096150735E-2</v>
      </c>
      <c r="I105" s="29">
        <f t="shared" si="18"/>
        <v>2.0097262964095921E-3</v>
      </c>
      <c r="J105" s="7"/>
      <c r="K105" s="7"/>
      <c r="L105" s="7"/>
      <c r="M105" s="7">
        <f t="shared" si="19"/>
        <v>-0.57605509409261901</v>
      </c>
      <c r="N105" s="7"/>
      <c r="O105" s="7">
        <f t="shared" si="20"/>
        <v>-0.57605509409261901</v>
      </c>
      <c r="P105" s="7">
        <f t="shared" si="21"/>
        <v>89</v>
      </c>
      <c r="Q105" s="7">
        <f t="shared" si="22"/>
        <v>-0.57605509409261901</v>
      </c>
      <c r="R105" s="7">
        <f t="shared" si="23"/>
        <v>89</v>
      </c>
      <c r="S105">
        <v>102</v>
      </c>
      <c r="T105">
        <f t="shared" si="24"/>
        <v>0.23553719008264462</v>
      </c>
      <c r="U105">
        <f>SUM($T$4:T105)/S105</f>
        <v>8.1024145195270644E-5</v>
      </c>
      <c r="V105">
        <f t="shared" si="25"/>
        <v>6.0874639515607148E-8</v>
      </c>
      <c r="X105" s="41">
        <f t="shared" si="26"/>
        <v>0.23553719008264462</v>
      </c>
      <c r="Y105">
        <f>SUM($X$4:X105)/S105</f>
        <v>3.2409658078107222E-4</v>
      </c>
      <c r="Z105">
        <f t="shared" si="27"/>
        <v>9.7399423224965211E-7</v>
      </c>
    </row>
    <row r="106" spans="1:26" ht="15.75" x14ac:dyDescent="0.25">
      <c r="A106" s="4">
        <v>42408</v>
      </c>
      <c r="B106">
        <v>3.06</v>
      </c>
      <c r="C106">
        <f t="shared" si="16"/>
        <v>-0.10787172011661811</v>
      </c>
      <c r="D106">
        <v>1.7483</v>
      </c>
      <c r="E106">
        <v>10.072100000000001</v>
      </c>
      <c r="F106" s="15">
        <f t="shared" si="14"/>
        <v>2.6295352411787043E-4</v>
      </c>
      <c r="G106" s="15">
        <f t="shared" si="15"/>
        <v>1.0002629535241179</v>
      </c>
      <c r="H106">
        <f t="shared" si="17"/>
        <v>-0.10813467364073598</v>
      </c>
      <c r="I106" s="29">
        <f t="shared" si="18"/>
        <v>1.1693107643388481E-2</v>
      </c>
      <c r="J106" s="7"/>
      <c r="K106" s="7"/>
      <c r="L106" s="7"/>
      <c r="M106" s="7">
        <f t="shared" si="19"/>
        <v>-1.3942674589708957</v>
      </c>
      <c r="N106" s="7"/>
      <c r="O106" s="7">
        <f t="shared" si="20"/>
        <v>-1.3942674589708957</v>
      </c>
      <c r="P106" s="7">
        <f t="shared" si="21"/>
        <v>111</v>
      </c>
      <c r="Q106" s="7">
        <f t="shared" si="22"/>
        <v>-1.3942674589708957</v>
      </c>
      <c r="R106" s="7">
        <f t="shared" si="23"/>
        <v>111</v>
      </c>
      <c r="S106">
        <v>103</v>
      </c>
      <c r="T106">
        <f t="shared" si="24"/>
        <v>0.4173553719008265</v>
      </c>
      <c r="U106">
        <f>SUM($T$4:T106)/S106</f>
        <v>4.1322314049586804E-3</v>
      </c>
      <c r="V106">
        <f t="shared" si="25"/>
        <v>1.5988724068773265E-4</v>
      </c>
      <c r="X106" s="41">
        <f t="shared" si="26"/>
        <v>0.4173553719008265</v>
      </c>
      <c r="Y106">
        <f>SUM($X$4:X106)/S106</f>
        <v>4.3729439139853967E-3</v>
      </c>
      <c r="Z106">
        <f t="shared" si="27"/>
        <v>1.7905743299188889E-4</v>
      </c>
    </row>
    <row r="107" spans="1:26" ht="15.75" x14ac:dyDescent="0.25">
      <c r="A107" s="4">
        <v>42409</v>
      </c>
      <c r="B107">
        <v>2.83</v>
      </c>
      <c r="C107">
        <f t="shared" si="16"/>
        <v>-7.5163398692810454E-2</v>
      </c>
      <c r="D107">
        <v>1.726</v>
      </c>
      <c r="E107">
        <v>10.0581</v>
      </c>
      <c r="F107" s="15">
        <f t="shared" si="14"/>
        <v>2.6260494637941889E-4</v>
      </c>
      <c r="G107" s="15">
        <f t="shared" si="15"/>
        <v>1.0002626049463794</v>
      </c>
      <c r="H107">
        <f t="shared" si="17"/>
        <v>-7.5426003639189873E-2</v>
      </c>
      <c r="I107" s="29">
        <f t="shared" si="18"/>
        <v>5.6890820249790837E-3</v>
      </c>
      <c r="J107" s="7"/>
      <c r="K107" s="7"/>
      <c r="L107" s="7"/>
      <c r="M107" s="7">
        <f t="shared" si="19"/>
        <v>-0.97150467972278676</v>
      </c>
      <c r="N107" s="7"/>
      <c r="O107" s="7">
        <f t="shared" si="20"/>
        <v>-0.97150467972278676</v>
      </c>
      <c r="P107" s="7">
        <f t="shared" si="21"/>
        <v>100</v>
      </c>
      <c r="Q107" s="7">
        <f t="shared" si="22"/>
        <v>-0.97150467972278676</v>
      </c>
      <c r="R107" s="7">
        <f t="shared" si="23"/>
        <v>100</v>
      </c>
      <c r="S107">
        <v>104</v>
      </c>
      <c r="T107">
        <f t="shared" si="24"/>
        <v>0.32644628099173556</v>
      </c>
      <c r="U107">
        <f>SUM($T$4:T107)/S107</f>
        <v>7.2314049586776896E-3</v>
      </c>
      <c r="V107">
        <f t="shared" si="25"/>
        <v>4.9440860348585287E-4</v>
      </c>
      <c r="X107" s="41">
        <f t="shared" si="26"/>
        <v>0.32644628099173556</v>
      </c>
      <c r="Y107">
        <f>SUM($X$4:X107)/S107</f>
        <v>7.4698029243483793E-3</v>
      </c>
      <c r="Z107">
        <f t="shared" si="27"/>
        <v>5.2754430870679766E-4</v>
      </c>
    </row>
    <row r="108" spans="1:26" ht="15.75" x14ac:dyDescent="0.25">
      <c r="A108" s="4">
        <v>42410</v>
      </c>
      <c r="B108">
        <v>2.93</v>
      </c>
      <c r="C108">
        <f t="shared" si="16"/>
        <v>3.5335689045936425E-2</v>
      </c>
      <c r="D108">
        <v>1.6680999999999999</v>
      </c>
      <c r="E108">
        <v>10.050700000000001</v>
      </c>
      <c r="F108" s="15">
        <f t="shared" si="14"/>
        <v>2.6242068028214938E-4</v>
      </c>
      <c r="G108" s="15">
        <f t="shared" si="15"/>
        <v>1.0002624206802821</v>
      </c>
      <c r="H108">
        <f t="shared" si="17"/>
        <v>3.5073268365654275E-2</v>
      </c>
      <c r="I108" s="29">
        <f t="shared" si="18"/>
        <v>1.230134153849205E-3</v>
      </c>
      <c r="J108" s="7"/>
      <c r="K108" s="7"/>
      <c r="L108" s="7"/>
      <c r="M108" s="7">
        <f t="shared" si="19"/>
        <v>0.45672212627926412</v>
      </c>
      <c r="N108" s="7"/>
      <c r="O108" s="7">
        <f t="shared" si="20"/>
        <v>0.45672212627926412</v>
      </c>
      <c r="P108" s="7">
        <f t="shared" si="21"/>
        <v>32</v>
      </c>
      <c r="Q108" s="7">
        <f t="shared" si="22"/>
        <v>0.45672212627926412</v>
      </c>
      <c r="R108" s="7">
        <f t="shared" si="23"/>
        <v>32</v>
      </c>
      <c r="S108">
        <v>105</v>
      </c>
      <c r="T108">
        <f t="shared" si="24"/>
        <v>-0.23553719008264462</v>
      </c>
      <c r="U108">
        <f>SUM($T$4:T108)/S108</f>
        <v>4.9193231011412869E-3</v>
      </c>
      <c r="V108">
        <f t="shared" si="25"/>
        <v>2.3099751601903131E-4</v>
      </c>
      <c r="X108" s="41">
        <f t="shared" si="26"/>
        <v>-0.23553719008264462</v>
      </c>
      <c r="Y108">
        <f>SUM($X$4:X108)/S108</f>
        <v>5.1554506099960656E-3</v>
      </c>
      <c r="Z108">
        <f t="shared" si="27"/>
        <v>2.5370549583376588E-4</v>
      </c>
    </row>
    <row r="109" spans="1:26" ht="15.75" x14ac:dyDescent="0.25">
      <c r="A109" s="4">
        <v>42411</v>
      </c>
      <c r="B109">
        <v>2.56</v>
      </c>
      <c r="C109">
        <f t="shared" si="16"/>
        <v>-0.12627986348122869</v>
      </c>
      <c r="D109">
        <v>1.659</v>
      </c>
      <c r="E109">
        <v>10.0928</v>
      </c>
      <c r="F109" s="15">
        <f t="shared" si="14"/>
        <v>2.6346884019456951E-4</v>
      </c>
      <c r="G109" s="15">
        <f t="shared" si="15"/>
        <v>1.0002634688401946</v>
      </c>
      <c r="H109">
        <f t="shared" si="17"/>
        <v>-0.12654333232142326</v>
      </c>
      <c r="I109" s="29">
        <f t="shared" si="18"/>
        <v>1.6013214955010163E-2</v>
      </c>
      <c r="J109" s="7"/>
      <c r="K109" s="7"/>
      <c r="L109" s="7"/>
      <c r="M109" s="7">
        <f t="shared" si="19"/>
        <v>-1.6321970594778741</v>
      </c>
      <c r="N109" s="7"/>
      <c r="O109" s="7">
        <f t="shared" si="20"/>
        <v>-1.6321970594778741</v>
      </c>
      <c r="P109" s="7">
        <f t="shared" si="21"/>
        <v>117</v>
      </c>
      <c r="Q109" s="7">
        <f t="shared" si="22"/>
        <v>-1.6321970594778741</v>
      </c>
      <c r="R109" s="7">
        <f t="shared" si="23"/>
        <v>117</v>
      </c>
      <c r="S109">
        <v>106</v>
      </c>
      <c r="T109">
        <f t="shared" si="24"/>
        <v>0.46694214876033058</v>
      </c>
      <c r="U109">
        <f>SUM($T$4:T109)/S109</f>
        <v>9.2780290035864681E-3</v>
      </c>
      <c r="V109">
        <f t="shared" si="25"/>
        <v>8.2951574111704747E-4</v>
      </c>
      <c r="X109" s="41">
        <f t="shared" si="26"/>
        <v>0.46694214876033058</v>
      </c>
      <c r="Y109">
        <f>SUM($X$4:X109)/S109</f>
        <v>9.5119288944331849E-3</v>
      </c>
      <c r="Z109">
        <f t="shared" si="27"/>
        <v>8.7186726154834626E-4</v>
      </c>
    </row>
    <row r="110" spans="1:26" ht="15.75" x14ac:dyDescent="0.25">
      <c r="A110" s="4">
        <v>42412</v>
      </c>
      <c r="B110">
        <v>2.36</v>
      </c>
      <c r="C110">
        <f t="shared" si="16"/>
        <v>-7.8125000000000069E-2</v>
      </c>
      <c r="D110">
        <v>1.7481</v>
      </c>
      <c r="E110">
        <v>10.0406</v>
      </c>
      <c r="F110" s="15">
        <f t="shared" si="14"/>
        <v>2.621691620174893E-4</v>
      </c>
      <c r="G110" s="15">
        <f t="shared" si="15"/>
        <v>1.0002621691620175</v>
      </c>
      <c r="H110">
        <f t="shared" si="17"/>
        <v>-7.8387169162017559E-2</v>
      </c>
      <c r="I110" s="29">
        <f t="shared" si="18"/>
        <v>6.1445482892347565E-3</v>
      </c>
      <c r="J110" s="7"/>
      <c r="K110" s="7"/>
      <c r="L110" s="7"/>
      <c r="M110" s="7">
        <f t="shared" si="19"/>
        <v>-1.0097840760705605</v>
      </c>
      <c r="N110" s="7"/>
      <c r="O110" s="7">
        <f t="shared" si="20"/>
        <v>-1.0097840760705605</v>
      </c>
      <c r="P110" s="7">
        <f t="shared" si="21"/>
        <v>102</v>
      </c>
      <c r="Q110" s="7">
        <f t="shared" si="22"/>
        <v>-1.0097840760705605</v>
      </c>
      <c r="R110" s="7">
        <f t="shared" si="23"/>
        <v>102</v>
      </c>
      <c r="S110">
        <v>107</v>
      </c>
      <c r="T110">
        <f t="shared" si="24"/>
        <v>0.34297520661157022</v>
      </c>
      <c r="U110">
        <f>SUM($T$4:T110)/S110</f>
        <v>1.2396694214876037E-2</v>
      </c>
      <c r="V110">
        <f t="shared" si="25"/>
        <v>1.494868085264917E-3</v>
      </c>
      <c r="X110" s="41">
        <f t="shared" si="26"/>
        <v>0.34297520661157022</v>
      </c>
      <c r="Y110">
        <f>SUM($X$4:X110)/S110</f>
        <v>1.2628408125434464E-2</v>
      </c>
      <c r="Z110">
        <f t="shared" si="27"/>
        <v>1.551273274611972E-3</v>
      </c>
    </row>
    <row r="111" spans="1:26" ht="15.75" x14ac:dyDescent="0.25">
      <c r="A111" s="4">
        <v>42416</v>
      </c>
      <c r="B111">
        <v>2.5</v>
      </c>
      <c r="C111">
        <f t="shared" si="16"/>
        <v>5.9322033898305142E-2</v>
      </c>
      <c r="D111">
        <v>1.7723</v>
      </c>
      <c r="E111">
        <v>9.9839000000000002</v>
      </c>
      <c r="F111" s="15">
        <f t="shared" si="14"/>
        <v>2.6075674580483543E-4</v>
      </c>
      <c r="G111" s="15">
        <f t="shared" si="15"/>
        <v>1.0002607567458048</v>
      </c>
      <c r="H111">
        <f t="shared" si="17"/>
        <v>5.9061277152500306E-2</v>
      </c>
      <c r="I111" s="29">
        <f t="shared" si="18"/>
        <v>3.4882344588844545E-3</v>
      </c>
      <c r="J111" s="7"/>
      <c r="K111" s="7"/>
      <c r="L111" s="7"/>
      <c r="M111" s="7">
        <f t="shared" si="19"/>
        <v>0.76675129844001888</v>
      </c>
      <c r="N111" s="7"/>
      <c r="O111" s="7">
        <f t="shared" si="20"/>
        <v>0.76675129844001888</v>
      </c>
      <c r="P111" s="7">
        <f t="shared" si="21"/>
        <v>23</v>
      </c>
      <c r="Q111" s="7">
        <f t="shared" si="22"/>
        <v>0.76675129844001888</v>
      </c>
      <c r="R111" s="7">
        <f t="shared" si="23"/>
        <v>23</v>
      </c>
      <c r="S111">
        <v>108</v>
      </c>
      <c r="T111">
        <f t="shared" si="24"/>
        <v>-0.30991735537190079</v>
      </c>
      <c r="U111">
        <f>SUM($T$4:T111)/S111</f>
        <v>9.4123048668503257E-3</v>
      </c>
      <c r="V111">
        <f t="shared" si="25"/>
        <v>8.6980728671870076E-4</v>
      </c>
      <c r="X111" s="41">
        <f t="shared" si="26"/>
        <v>-0.30991735537190079</v>
      </c>
      <c r="Y111">
        <f>SUM($X$4:X111)/S111</f>
        <v>9.6418732782369149E-3</v>
      </c>
      <c r="Z111">
        <f t="shared" si="27"/>
        <v>9.1275434489695821E-4</v>
      </c>
    </row>
    <row r="112" spans="1:26" ht="15.75" x14ac:dyDescent="0.25">
      <c r="A112" s="4">
        <v>42417</v>
      </c>
      <c r="B112">
        <v>2.73</v>
      </c>
      <c r="C112">
        <f t="shared" si="16"/>
        <v>9.1999999999999998E-2</v>
      </c>
      <c r="D112">
        <v>1.819</v>
      </c>
      <c r="E112">
        <v>9.9054000000000002</v>
      </c>
      <c r="F112" s="15">
        <f t="shared" si="14"/>
        <v>2.5880008513556874E-4</v>
      </c>
      <c r="G112" s="15">
        <f t="shared" si="15"/>
        <v>1.0002588000851356</v>
      </c>
      <c r="H112">
        <f t="shared" si="17"/>
        <v>9.174119991486443E-2</v>
      </c>
      <c r="I112" s="29">
        <f t="shared" si="18"/>
        <v>8.4164477618191205E-3</v>
      </c>
      <c r="J112" s="7"/>
      <c r="K112" s="7"/>
      <c r="L112" s="7"/>
      <c r="M112" s="7">
        <f t="shared" si="19"/>
        <v>1.1891217279806909</v>
      </c>
      <c r="N112" s="7"/>
      <c r="O112" s="7">
        <f t="shared" si="20"/>
        <v>1.1891217279806909</v>
      </c>
      <c r="P112" s="7">
        <f t="shared" si="21"/>
        <v>13</v>
      </c>
      <c r="Q112" s="7">
        <f t="shared" si="22"/>
        <v>1.1891217279806909</v>
      </c>
      <c r="R112" s="7">
        <f t="shared" si="23"/>
        <v>13</v>
      </c>
      <c r="S112">
        <v>109</v>
      </c>
      <c r="T112">
        <f t="shared" si="24"/>
        <v>-0.3925619834710744</v>
      </c>
      <c r="U112">
        <f>SUM($T$4:T112)/S112</f>
        <v>5.724467359162942E-3</v>
      </c>
      <c r="V112">
        <f t="shared" si="25"/>
        <v>3.247162175933902E-4</v>
      </c>
      <c r="X112" s="41">
        <f t="shared" si="26"/>
        <v>-0.3925619834710744</v>
      </c>
      <c r="Y112">
        <f>SUM($X$4:X112)/S112</f>
        <v>5.9519296383349768E-3</v>
      </c>
      <c r="Z112">
        <f t="shared" si="27"/>
        <v>3.5103416724965864E-4</v>
      </c>
    </row>
    <row r="113" spans="1:27" ht="15.75" x14ac:dyDescent="0.25">
      <c r="A113" s="4">
        <v>42418</v>
      </c>
      <c r="B113">
        <v>2.71</v>
      </c>
      <c r="C113">
        <f t="shared" si="16"/>
        <v>-7.3260073260073329E-3</v>
      </c>
      <c r="D113">
        <v>1.7396</v>
      </c>
      <c r="E113">
        <v>9.8940000000000001</v>
      </c>
      <c r="F113" s="15">
        <f t="shared" si="14"/>
        <v>2.5851581724967154E-4</v>
      </c>
      <c r="G113" s="15">
        <f t="shared" si="15"/>
        <v>1.0002585158172497</v>
      </c>
      <c r="H113">
        <f t="shared" si="17"/>
        <v>-7.5845231432570045E-3</v>
      </c>
      <c r="I113" s="29">
        <f t="shared" si="18"/>
        <v>5.7524991310601111E-5</v>
      </c>
      <c r="J113" s="7"/>
      <c r="K113" s="7"/>
      <c r="L113" s="7"/>
      <c r="M113" s="7">
        <f t="shared" si="19"/>
        <v>-9.4690374898924359E-2</v>
      </c>
      <c r="N113" s="7"/>
      <c r="O113" s="7">
        <f t="shared" si="20"/>
        <v>-9.4690374898924359E-2</v>
      </c>
      <c r="P113" s="7">
        <f t="shared" si="21"/>
        <v>61</v>
      </c>
      <c r="Q113" s="7">
        <f t="shared" si="22"/>
        <v>-9.4690374898924359E-2</v>
      </c>
      <c r="R113" s="7">
        <f t="shared" si="23"/>
        <v>61</v>
      </c>
      <c r="S113">
        <v>110</v>
      </c>
      <c r="T113">
        <f t="shared" si="24"/>
        <v>4.1322314049586639E-3</v>
      </c>
      <c r="U113">
        <f>SUM($T$4:T113)/S113</f>
        <v>5.7099924868519942E-3</v>
      </c>
      <c r="V113">
        <f t="shared" si="25"/>
        <v>3.2604014199906218E-4</v>
      </c>
      <c r="X113" s="41">
        <f t="shared" si="26"/>
        <v>4.1322314049586639E-3</v>
      </c>
      <c r="Y113">
        <f>SUM($X$4:X113)/S113</f>
        <v>5.9353869271224647E-3</v>
      </c>
      <c r="Z113">
        <f t="shared" si="27"/>
        <v>3.5228817974656255E-4</v>
      </c>
    </row>
    <row r="114" spans="1:27" ht="15.75" x14ac:dyDescent="0.25">
      <c r="A114" s="4">
        <v>42419</v>
      </c>
      <c r="B114">
        <v>1.92</v>
      </c>
      <c r="C114">
        <f t="shared" si="16"/>
        <v>-0.29151291512915128</v>
      </c>
      <c r="D114">
        <v>1.7448999999999999</v>
      </c>
      <c r="E114">
        <v>9.8934999999999995</v>
      </c>
      <c r="F114" s="15">
        <f t="shared" si="14"/>
        <v>2.5850334868682268E-4</v>
      </c>
      <c r="G114" s="15">
        <f t="shared" si="15"/>
        <v>1.0002585033486868</v>
      </c>
      <c r="H114">
        <f t="shared" si="17"/>
        <v>-0.29177141847783811</v>
      </c>
      <c r="I114" s="29">
        <f t="shared" si="18"/>
        <v>8.513056064056973E-2</v>
      </c>
      <c r="J114" s="7"/>
      <c r="K114" s="7"/>
      <c r="L114" s="7"/>
      <c r="M114" s="7">
        <f t="shared" si="19"/>
        <v>-3.7678732757289666</v>
      </c>
      <c r="N114" s="7"/>
      <c r="O114" s="7">
        <f t="shared" si="20"/>
        <v>-3.7678732757289666</v>
      </c>
      <c r="P114" s="7">
        <f t="shared" si="21"/>
        <v>120</v>
      </c>
      <c r="Q114" s="7">
        <f t="shared" si="22"/>
        <v>-3.7678732757289666</v>
      </c>
      <c r="R114" s="7">
        <f t="shared" si="23"/>
        <v>120</v>
      </c>
      <c r="S114">
        <v>111</v>
      </c>
      <c r="T114">
        <f t="shared" si="24"/>
        <v>0.49173553719008267</v>
      </c>
      <c r="U114">
        <f>SUM($T$4:T114)/S114</f>
        <v>1.008860099769191E-2</v>
      </c>
      <c r="V114">
        <f t="shared" si="25"/>
        <v>1.0270514163690865E-3</v>
      </c>
      <c r="X114" s="41">
        <f t="shared" si="26"/>
        <v>0.49173553719008267</v>
      </c>
      <c r="Y114">
        <f>SUM($X$4:X114)/S114</f>
        <v>1.0311964857419403E-2</v>
      </c>
      <c r="Z114">
        <f t="shared" si="27"/>
        <v>1.0730331575902234E-3</v>
      </c>
    </row>
    <row r="115" spans="1:27" ht="15.75" x14ac:dyDescent="0.25">
      <c r="A115" s="4">
        <v>42422</v>
      </c>
      <c r="B115">
        <v>2.04</v>
      </c>
      <c r="C115">
        <f t="shared" si="16"/>
        <v>6.2500000000000056E-2</v>
      </c>
      <c r="D115">
        <v>1.7518</v>
      </c>
      <c r="E115">
        <v>9.9993999999999996</v>
      </c>
      <c r="F115" s="15">
        <f t="shared" si="14"/>
        <v>2.6114292816425966E-4</v>
      </c>
      <c r="G115" s="15">
        <f t="shared" si="15"/>
        <v>1.0002611429281643</v>
      </c>
      <c r="H115">
        <f t="shared" si="17"/>
        <v>6.2238857071835796E-2</v>
      </c>
      <c r="I115" s="29">
        <f t="shared" si="18"/>
        <v>3.8736753296084048E-3</v>
      </c>
      <c r="J115" s="7"/>
      <c r="K115" s="7"/>
      <c r="L115" s="7"/>
      <c r="M115" s="7">
        <f t="shared" si="19"/>
        <v>0.8078272608564484</v>
      </c>
      <c r="N115" s="7"/>
      <c r="O115" s="7">
        <f t="shared" si="20"/>
        <v>0.8078272608564484</v>
      </c>
      <c r="P115" s="7">
        <f t="shared" si="21"/>
        <v>19</v>
      </c>
      <c r="Q115" s="7">
        <f t="shared" si="22"/>
        <v>0.8078272608564484</v>
      </c>
      <c r="R115" s="7">
        <f t="shared" si="23"/>
        <v>19</v>
      </c>
      <c r="S115">
        <v>112</v>
      </c>
      <c r="T115">
        <f t="shared" si="24"/>
        <v>-0.34297520661157022</v>
      </c>
      <c r="U115">
        <f>SUM($T$4:T115)/S115</f>
        <v>6.9362455726092124E-3</v>
      </c>
      <c r="V115">
        <f t="shared" si="25"/>
        <v>4.8986257237059827E-4</v>
      </c>
      <c r="X115" s="41">
        <f t="shared" si="26"/>
        <v>-0.34297520661157022</v>
      </c>
      <c r="Y115">
        <f>SUM($X$4:X115)/S115</f>
        <v>7.1576151121605673E-3</v>
      </c>
      <c r="Z115">
        <f t="shared" si="27"/>
        <v>5.2162935077353502E-4</v>
      </c>
    </row>
    <row r="116" spans="1:27" ht="15.75" x14ac:dyDescent="0.25">
      <c r="A116" s="4">
        <v>42423</v>
      </c>
      <c r="B116">
        <v>1.79</v>
      </c>
      <c r="C116">
        <f t="shared" si="16"/>
        <v>-0.12254901960784313</v>
      </c>
      <c r="D116">
        <v>1.7225000000000001</v>
      </c>
      <c r="E116">
        <v>9.9373000000000005</v>
      </c>
      <c r="F116" s="15">
        <f t="shared" si="14"/>
        <v>2.5959538026310014E-4</v>
      </c>
      <c r="G116" s="15">
        <f t="shared" si="15"/>
        <v>1.0002595953802631</v>
      </c>
      <c r="H116">
        <f t="shared" si="17"/>
        <v>-0.12280861498810623</v>
      </c>
      <c r="I116" s="29">
        <f t="shared" si="18"/>
        <v>1.5081955915296911E-2</v>
      </c>
      <c r="J116" s="7"/>
      <c r="K116" s="7"/>
      <c r="L116" s="7"/>
      <c r="M116" s="7">
        <f t="shared" si="19"/>
        <v>-1.5839750212871524</v>
      </c>
      <c r="N116" s="7"/>
      <c r="O116" s="7">
        <f t="shared" si="20"/>
        <v>-1.5839750212871524</v>
      </c>
      <c r="P116" s="7">
        <f t="shared" si="21"/>
        <v>114</v>
      </c>
      <c r="Q116" s="7">
        <f t="shared" si="22"/>
        <v>-1.5839750212871524</v>
      </c>
      <c r="R116" s="7">
        <f t="shared" si="23"/>
        <v>114</v>
      </c>
      <c r="S116">
        <v>113</v>
      </c>
      <c r="T116">
        <f t="shared" si="24"/>
        <v>0.44214876033057848</v>
      </c>
      <c r="U116">
        <f>SUM($T$4:T116)/S116</f>
        <v>1.0787683756308057E-2</v>
      </c>
      <c r="V116">
        <f t="shared" si="25"/>
        <v>1.1954796048500671E-3</v>
      </c>
      <c r="X116" s="41">
        <f t="shared" si="26"/>
        <v>0.44214876033057848</v>
      </c>
      <c r="Y116">
        <f>SUM($X$4:X116)/S116</f>
        <v>1.1007094273385505E-2</v>
      </c>
      <c r="Z116">
        <f t="shared" si="27"/>
        <v>1.2446038227982863E-3</v>
      </c>
    </row>
    <row r="117" spans="1:27" ht="15.75" x14ac:dyDescent="0.25">
      <c r="A117" s="4">
        <v>42424</v>
      </c>
      <c r="B117">
        <v>1.73</v>
      </c>
      <c r="C117">
        <f t="shared" si="16"/>
        <v>-3.3519553072625725E-2</v>
      </c>
      <c r="D117">
        <v>1.7484</v>
      </c>
      <c r="E117">
        <v>9.8519000000000005</v>
      </c>
      <c r="F117" s="15">
        <f t="shared" si="14"/>
        <v>2.5746576603635773E-4</v>
      </c>
      <c r="G117" s="15">
        <f t="shared" si="15"/>
        <v>1.0002574657660364</v>
      </c>
      <c r="H117">
        <f t="shared" si="17"/>
        <v>-3.3777018838662083E-2</v>
      </c>
      <c r="I117" s="29">
        <f t="shared" si="18"/>
        <v>1.1408870016273332E-3</v>
      </c>
      <c r="J117" s="7"/>
      <c r="K117" s="7"/>
      <c r="L117" s="7"/>
      <c r="M117" s="7">
        <f t="shared" si="19"/>
        <v>-0.43324813990066507</v>
      </c>
      <c r="N117" s="7"/>
      <c r="O117" s="7">
        <f t="shared" si="20"/>
        <v>-0.43324813990066507</v>
      </c>
      <c r="P117" s="7">
        <f t="shared" si="21"/>
        <v>83</v>
      </c>
      <c r="Q117" s="7">
        <f t="shared" si="22"/>
        <v>-0.43324813990066507</v>
      </c>
      <c r="R117" s="7">
        <f t="shared" si="23"/>
        <v>83</v>
      </c>
      <c r="S117">
        <v>114</v>
      </c>
      <c r="T117">
        <f t="shared" si="24"/>
        <v>0.18595041322314054</v>
      </c>
      <c r="U117">
        <f>SUM($T$4:T117)/S117</f>
        <v>1.2324198927069745E-2</v>
      </c>
      <c r="V117">
        <f t="shared" si="25"/>
        <v>1.5740900207376839E-3</v>
      </c>
      <c r="X117" s="41">
        <f t="shared" si="26"/>
        <v>0.18595041322314054</v>
      </c>
      <c r="Y117">
        <f>SUM($X$4:X117)/S117</f>
        <v>1.2541684790488622E-2</v>
      </c>
      <c r="Z117">
        <f t="shared" si="27"/>
        <v>1.6301363401611813E-3</v>
      </c>
    </row>
    <row r="118" spans="1:27" ht="15.75" x14ac:dyDescent="0.25">
      <c r="A118" s="4">
        <v>42425</v>
      </c>
      <c r="B118">
        <v>1.65</v>
      </c>
      <c r="C118">
        <f t="shared" si="16"/>
        <v>-4.6242774566474028E-2</v>
      </c>
      <c r="D118">
        <v>1.7157</v>
      </c>
      <c r="E118">
        <v>9.8271999999999995</v>
      </c>
      <c r="F118" s="15">
        <f t="shared" si="14"/>
        <v>2.5684951592119809E-4</v>
      </c>
      <c r="G118" s="15">
        <f t="shared" si="15"/>
        <v>1.0002568495159212</v>
      </c>
      <c r="H118">
        <f t="shared" si="17"/>
        <v>-4.6499624082395226E-2</v>
      </c>
      <c r="I118" s="29">
        <f t="shared" si="18"/>
        <v>2.1622150398040701E-3</v>
      </c>
      <c r="J118" s="7"/>
      <c r="K118" s="7"/>
      <c r="L118" s="7"/>
      <c r="M118" s="7">
        <f t="shared" si="19"/>
        <v>-0.59769878259899067</v>
      </c>
      <c r="N118" s="7"/>
      <c r="O118" s="7">
        <f t="shared" si="20"/>
        <v>-0.59769878259899067</v>
      </c>
      <c r="P118" s="7">
        <f t="shared" si="21"/>
        <v>90</v>
      </c>
      <c r="Q118" s="7">
        <f t="shared" si="22"/>
        <v>-0.59769878259899067</v>
      </c>
      <c r="R118" s="7">
        <f t="shared" si="23"/>
        <v>90</v>
      </c>
      <c r="S118">
        <v>115</v>
      </c>
      <c r="T118">
        <f t="shared" si="24"/>
        <v>0.24380165289256195</v>
      </c>
      <c r="U118">
        <f>SUM($T$4:T118)/S118</f>
        <v>1.4337046352856635E-2</v>
      </c>
      <c r="V118">
        <f t="shared" si="25"/>
        <v>2.1489412076595793E-3</v>
      </c>
      <c r="X118" s="41">
        <f t="shared" si="26"/>
        <v>0.24380165289256195</v>
      </c>
      <c r="Y118">
        <f>SUM($X$4:X118)/S118</f>
        <v>1.4552641034854477E-2</v>
      </c>
      <c r="Z118">
        <f t="shared" si="27"/>
        <v>2.2140569568429996E-3</v>
      </c>
    </row>
    <row r="119" spans="1:27" ht="15.75" x14ac:dyDescent="0.25">
      <c r="A119" s="4">
        <v>42426</v>
      </c>
      <c r="B119">
        <v>1.72</v>
      </c>
      <c r="C119">
        <f t="shared" si="16"/>
        <v>4.2424242424242462E-2</v>
      </c>
      <c r="D119">
        <v>1.7623</v>
      </c>
      <c r="E119">
        <v>9.8553999999999995</v>
      </c>
      <c r="F119" s="15">
        <f t="shared" si="14"/>
        <v>2.575530777495505E-4</v>
      </c>
      <c r="G119" s="15">
        <f t="shared" si="15"/>
        <v>1.0002575530777496</v>
      </c>
      <c r="H119">
        <f t="shared" si="17"/>
        <v>4.2166689346492911E-2</v>
      </c>
      <c r="I119" s="29">
        <f t="shared" si="18"/>
        <v>1.7780296904436387E-3</v>
      </c>
      <c r="J119" s="7"/>
      <c r="K119" s="7"/>
      <c r="L119" s="7"/>
      <c r="M119" s="7">
        <f t="shared" si="19"/>
        <v>0.548343352823771</v>
      </c>
      <c r="N119" s="7"/>
      <c r="O119" s="7">
        <f t="shared" si="20"/>
        <v>0.548343352823771</v>
      </c>
      <c r="P119" s="7">
        <f t="shared" si="21"/>
        <v>31</v>
      </c>
      <c r="Q119" s="7">
        <f t="shared" si="22"/>
        <v>0.548343352823771</v>
      </c>
      <c r="R119" s="7">
        <f t="shared" si="23"/>
        <v>31</v>
      </c>
      <c r="S119">
        <v>116</v>
      </c>
      <c r="T119">
        <f t="shared" si="24"/>
        <v>-0.243801652892562</v>
      </c>
      <c r="U119">
        <f>SUM($T$4:T119)/S119</f>
        <v>1.2111712738671992E-2</v>
      </c>
      <c r="V119">
        <f t="shared" si="25"/>
        <v>1.546950537621517E-3</v>
      </c>
      <c r="X119" s="41">
        <f t="shared" si="26"/>
        <v>-0.243801652892562</v>
      </c>
      <c r="Y119">
        <f>SUM($X$4:X119)/S119</f>
        <v>1.2325448845825024E-2</v>
      </c>
      <c r="Z119">
        <f t="shared" si="27"/>
        <v>1.6020305411928847E-3</v>
      </c>
    </row>
    <row r="120" spans="1:27" ht="15.75" x14ac:dyDescent="0.25">
      <c r="A120" s="4">
        <v>42429</v>
      </c>
      <c r="B120">
        <v>1.72</v>
      </c>
      <c r="C120">
        <f t="shared" si="16"/>
        <v>0</v>
      </c>
      <c r="D120">
        <v>1.7347000000000001</v>
      </c>
      <c r="E120">
        <v>9.8697999999999997</v>
      </c>
      <c r="F120" s="15">
        <f t="shared" si="14"/>
        <v>2.5791227389926341E-4</v>
      </c>
      <c r="G120" s="15">
        <f t="shared" si="15"/>
        <v>1.0002579122738993</v>
      </c>
      <c r="H120">
        <f t="shared" si="17"/>
        <v>-2.5791227389926341E-4</v>
      </c>
      <c r="I120" s="29">
        <f t="shared" si="18"/>
        <v>6.6518741027888667E-8</v>
      </c>
      <c r="J120" s="7"/>
      <c r="K120" s="7"/>
      <c r="L120" s="7"/>
      <c r="M120" s="7">
        <f t="shared" si="19"/>
        <v>0</v>
      </c>
      <c r="N120" s="7"/>
      <c r="O120" s="7">
        <f t="shared" si="20"/>
        <v>0</v>
      </c>
      <c r="P120" s="7">
        <f t="shared" si="21"/>
        <v>53</v>
      </c>
      <c r="Q120" s="7">
        <f t="shared" si="22"/>
        <v>0</v>
      </c>
      <c r="R120" s="7">
        <f t="shared" si="23"/>
        <v>53</v>
      </c>
      <c r="S120">
        <v>117</v>
      </c>
      <c r="T120">
        <f t="shared" si="24"/>
        <v>-6.1983471074380181E-2</v>
      </c>
      <c r="U120">
        <f>SUM($T$4:T120)/S120</f>
        <v>1.1478420569329666E-2</v>
      </c>
      <c r="V120">
        <f t="shared" si="25"/>
        <v>1.4013849305154558E-3</v>
      </c>
      <c r="X120" s="41">
        <f t="shared" si="26"/>
        <v>-6.1983471074380181E-2</v>
      </c>
      <c r="Y120">
        <f>SUM($X$4:X120)/S120</f>
        <v>1.1690329872148058E-2</v>
      </c>
      <c r="Z120">
        <f t="shared" si="27"/>
        <v>1.4536060058906871E-3</v>
      </c>
    </row>
    <row r="121" spans="1:27" ht="15.75" x14ac:dyDescent="0.25">
      <c r="A121" s="4">
        <v>42430</v>
      </c>
      <c r="B121">
        <v>1.96</v>
      </c>
      <c r="C121">
        <f t="shared" si="16"/>
        <v>0.13953488372093023</v>
      </c>
      <c r="D121">
        <v>1.8249</v>
      </c>
      <c r="E121">
        <v>9.7735000000000003</v>
      </c>
      <c r="F121" s="15">
        <f t="shared" si="14"/>
        <v>2.555092562539496E-4</v>
      </c>
      <c r="G121" s="15">
        <f t="shared" si="15"/>
        <v>1.0002555092562539</v>
      </c>
      <c r="H121">
        <f t="shared" si="17"/>
        <v>0.13927937446467628</v>
      </c>
      <c r="I121" s="29">
        <f t="shared" si="18"/>
        <v>1.9398744151271519E-2</v>
      </c>
      <c r="J121" s="7"/>
      <c r="K121" s="7"/>
      <c r="L121" s="7"/>
      <c r="M121" s="7">
        <f t="shared" si="19"/>
        <v>1.8035213265632322</v>
      </c>
      <c r="N121" s="7"/>
      <c r="O121" s="7">
        <f t="shared" si="20"/>
        <v>1.8035213265632322</v>
      </c>
      <c r="P121" s="7">
        <f t="shared" si="21"/>
        <v>5</v>
      </c>
      <c r="Q121" s="7">
        <f t="shared" si="22"/>
        <v>1.8035213265632322</v>
      </c>
      <c r="R121" s="7">
        <f t="shared" si="23"/>
        <v>5</v>
      </c>
      <c r="S121">
        <v>118</v>
      </c>
      <c r="T121">
        <f t="shared" si="24"/>
        <v>-0.45867768595041325</v>
      </c>
      <c r="U121">
        <f>SUM($T$4:T121)/S121</f>
        <v>7.494046785264049E-3</v>
      </c>
      <c r="V121">
        <f t="shared" si="25"/>
        <v>6.0245154472070165E-4</v>
      </c>
      <c r="X121" s="41">
        <f t="shared" si="26"/>
        <v>-0.45867768595041325</v>
      </c>
      <c r="Y121">
        <f>SUM($X$4:X121)/S121</f>
        <v>7.7041602465331314E-3</v>
      </c>
      <c r="Z121">
        <f t="shared" si="27"/>
        <v>6.3670745839116815E-4</v>
      </c>
    </row>
    <row r="122" spans="1:27" s="27" customFormat="1" ht="16.5" thickBot="1" x14ac:dyDescent="0.3">
      <c r="A122" s="26">
        <v>42431</v>
      </c>
      <c r="B122" s="27">
        <v>2.31</v>
      </c>
      <c r="C122" s="27">
        <f t="shared" si="16"/>
        <v>0.17857142857142863</v>
      </c>
      <c r="D122" s="27">
        <v>1.8406</v>
      </c>
      <c r="E122" s="27">
        <v>9.7406000000000006</v>
      </c>
      <c r="F122" s="30">
        <f t="shared" si="14"/>
        <v>2.546878057796409E-4</v>
      </c>
      <c r="G122" s="30">
        <f t="shared" si="15"/>
        <v>1.0002546878057796</v>
      </c>
      <c r="H122" s="27">
        <f t="shared" si="17"/>
        <v>0.17831674076564899</v>
      </c>
      <c r="I122" s="31">
        <f t="shared" si="18"/>
        <v>3.1796860037283665E-2</v>
      </c>
      <c r="M122" s="27">
        <f t="shared" si="19"/>
        <v>2.30807788816128</v>
      </c>
      <c r="O122" s="7">
        <f t="shared" si="20"/>
        <v>2.30807788816128</v>
      </c>
      <c r="P122" s="7">
        <f t="shared" si="21"/>
        <v>2</v>
      </c>
      <c r="Q122" s="7">
        <f t="shared" si="22"/>
        <v>2.30807788816128</v>
      </c>
      <c r="R122" s="7">
        <f t="shared" si="23"/>
        <v>2</v>
      </c>
      <c r="S122">
        <v>119</v>
      </c>
      <c r="T122">
        <f t="shared" si="24"/>
        <v>-0.48347107438016529</v>
      </c>
      <c r="U122">
        <f>SUM($T$4:T122)/S122</f>
        <v>3.368289464546155E-3</v>
      </c>
      <c r="V122">
        <f t="shared" si="25"/>
        <v>1.2273631782906748E-4</v>
      </c>
      <c r="X122" s="41">
        <f t="shared" si="26"/>
        <v>-0.48347107438016529</v>
      </c>
      <c r="Y122">
        <f>SUM($X$4:X122)/S122</f>
        <v>3.576637266476842E-3</v>
      </c>
      <c r="Z122">
        <f t="shared" si="27"/>
        <v>1.3838979656165105E-4</v>
      </c>
    </row>
    <row r="123" spans="1:27" ht="16.5" thickBot="1" x14ac:dyDescent="0.3">
      <c r="A123" s="4">
        <v>42432</v>
      </c>
      <c r="B123">
        <v>2.96</v>
      </c>
      <c r="C123">
        <f t="shared" si="16"/>
        <v>0.28138528138528135</v>
      </c>
      <c r="D123">
        <v>1.8336999999999999</v>
      </c>
      <c r="E123">
        <v>9.6869999999999994</v>
      </c>
      <c r="F123" s="15">
        <f t="shared" si="14"/>
        <v>2.533489895102381E-4</v>
      </c>
      <c r="G123" s="15">
        <f t="shared" si="15"/>
        <v>1.0002533489895102</v>
      </c>
      <c r="H123">
        <f t="shared" si="17"/>
        <v>0.28113193239577111</v>
      </c>
      <c r="I123" s="29">
        <f t="shared" si="18"/>
        <v>7.903516341258042E-2</v>
      </c>
      <c r="J123" s="7"/>
      <c r="K123" s="7"/>
      <c r="L123" s="7"/>
      <c r="M123" s="7">
        <f t="shared" si="19"/>
        <v>3.6369712177086817</v>
      </c>
      <c r="N123" s="33" t="s">
        <v>67</v>
      </c>
      <c r="O123" s="11">
        <f>'[1]Market Adj Return'!$G$19</f>
        <v>1.3305213586221001</v>
      </c>
      <c r="P123" s="11">
        <f t="shared" si="21"/>
        <v>9</v>
      </c>
      <c r="Q123" s="11">
        <f>'[1]Market Adj Return'!$G$20</f>
        <v>1.780560510631727</v>
      </c>
      <c r="R123" s="11">
        <f t="shared" si="23"/>
        <v>6</v>
      </c>
      <c r="S123">
        <v>120</v>
      </c>
      <c r="T123">
        <f t="shared" si="24"/>
        <v>-0.42561983471074383</v>
      </c>
      <c r="U123">
        <f>SUM($T$4:T123)/S123</f>
        <v>-2.0661157024792811E-4</v>
      </c>
      <c r="V123">
        <f t="shared" si="25"/>
        <v>4.6569099229434033E-7</v>
      </c>
      <c r="W123" s="7" t="s">
        <v>74</v>
      </c>
      <c r="X123" s="41">
        <f t="shared" si="26"/>
        <v>-0.45041322314049587</v>
      </c>
      <c r="Y123">
        <f>SUM($X$4:X123)/S123</f>
        <v>-2.0661157024793041E-4</v>
      </c>
      <c r="Z123">
        <f t="shared" si="27"/>
        <v>4.6569099229435071E-7</v>
      </c>
      <c r="AA123" s="7" t="s">
        <v>74</v>
      </c>
    </row>
    <row r="124" spans="1:27" ht="15.75" x14ac:dyDescent="0.25">
      <c r="A124" s="4">
        <v>42433</v>
      </c>
      <c r="B124">
        <v>3.93</v>
      </c>
      <c r="C124">
        <f t="shared" si="16"/>
        <v>0.3277027027027028</v>
      </c>
      <c r="D124">
        <v>1.8740999999999999</v>
      </c>
      <c r="E124">
        <v>9.6580999999999992</v>
      </c>
      <c r="F124" s="15">
        <f t="shared" si="14"/>
        <v>2.5262685700067067E-4</v>
      </c>
      <c r="G124" s="15">
        <f t="shared" si="15"/>
        <v>1.0002526268570007</v>
      </c>
      <c r="H124">
        <f t="shared" si="17"/>
        <v>0.32745007584570213</v>
      </c>
      <c r="I124" s="29">
        <f t="shared" si="18"/>
        <v>0.10722355217135608</v>
      </c>
      <c r="J124" s="7"/>
      <c r="K124" s="7"/>
      <c r="L124" s="7"/>
      <c r="M124" s="7">
        <f t="shared" si="19"/>
        <v>4.2356348271932678</v>
      </c>
      <c r="N124" s="7"/>
      <c r="O124" s="7"/>
      <c r="P124" s="7"/>
      <c r="Q124" s="7"/>
      <c r="R124" s="7"/>
      <c r="V124">
        <f>SUM(V4:V123)</f>
        <v>0.18157557524625165</v>
      </c>
      <c r="W124">
        <f>SQRT(V124/S123)</f>
        <v>3.8898969057274045E-2</v>
      </c>
      <c r="Z124">
        <f>SUM(Z4:Z123)</f>
        <v>0.1808118779282874</v>
      </c>
      <c r="AA124">
        <f>SQRT(Z124/S123)</f>
        <v>3.881707935178013E-2</v>
      </c>
    </row>
    <row r="125" spans="1:27" ht="15.75" x14ac:dyDescent="0.25">
      <c r="A125" s="4">
        <v>42436</v>
      </c>
      <c r="B125">
        <v>6.84</v>
      </c>
      <c r="C125">
        <f t="shared" si="16"/>
        <v>0.74045801526717547</v>
      </c>
      <c r="D125">
        <v>1.9056999999999999</v>
      </c>
      <c r="E125">
        <v>9.7253000000000007</v>
      </c>
      <c r="F125" s="15">
        <f t="shared" si="14"/>
        <v>2.5430571019002812E-4</v>
      </c>
      <c r="G125" s="15">
        <f t="shared" si="15"/>
        <v>1.00025430571019</v>
      </c>
      <c r="H125">
        <f t="shared" si="17"/>
        <v>0.74020370955698545</v>
      </c>
      <c r="I125" s="29">
        <f t="shared" si="18"/>
        <v>0.54790153164192201</v>
      </c>
      <c r="J125" s="7"/>
      <c r="K125" s="7"/>
      <c r="L125" s="7"/>
      <c r="M125" s="7">
        <f t="shared" si="19"/>
        <v>9.5705947240397453</v>
      </c>
      <c r="N125" s="7"/>
      <c r="O125" s="7"/>
      <c r="P125" s="7"/>
      <c r="Q125" s="7"/>
      <c r="R125" s="7"/>
    </row>
    <row r="126" spans="1:27" ht="15.75" x14ac:dyDescent="0.25">
      <c r="A126" s="4">
        <v>42437</v>
      </c>
      <c r="B126">
        <v>5.42</v>
      </c>
      <c r="C126">
        <f t="shared" si="16"/>
        <v>-0.20760233918128654</v>
      </c>
      <c r="D126">
        <v>1.8287</v>
      </c>
      <c r="E126">
        <v>9.7931000000000008</v>
      </c>
      <c r="F126" s="15">
        <f t="shared" si="14"/>
        <v>2.5599851430979648E-4</v>
      </c>
      <c r="G126" s="15">
        <f t="shared" si="15"/>
        <v>1.0002559985143098</v>
      </c>
      <c r="H126">
        <f t="shared" si="17"/>
        <v>-0.20785833769559633</v>
      </c>
      <c r="I126" s="29">
        <f t="shared" si="18"/>
        <v>4.3205088549576567E-2</v>
      </c>
      <c r="J126" s="7"/>
      <c r="K126" s="7"/>
      <c r="L126" s="7"/>
      <c r="M126" s="7">
        <f t="shared" si="19"/>
        <v>-2.6833092641313585</v>
      </c>
      <c r="N126" s="7"/>
      <c r="O126" s="7"/>
      <c r="P126" s="7"/>
      <c r="Q126" s="7"/>
      <c r="R126" s="7"/>
      <c r="T126" s="7" t="s">
        <v>71</v>
      </c>
      <c r="U126">
        <f>U123</f>
        <v>-2.0661157024792811E-4</v>
      </c>
      <c r="X126" s="41" t="s">
        <v>71</v>
      </c>
      <c r="Y126">
        <f>Y123</f>
        <v>-2.0661157024793041E-4</v>
      </c>
    </row>
    <row r="127" spans="1:27" ht="15.75" x14ac:dyDescent="0.25">
      <c r="A127" s="4">
        <v>42438</v>
      </c>
      <c r="B127">
        <v>5.3</v>
      </c>
      <c r="C127">
        <f t="shared" si="16"/>
        <v>-2.2140221402214041E-2</v>
      </c>
      <c r="D127">
        <v>1.8759999999999999</v>
      </c>
      <c r="E127">
        <v>9.8123000000000005</v>
      </c>
      <c r="F127" s="15">
        <f t="shared" si="14"/>
        <v>2.5647770306091999E-4</v>
      </c>
      <c r="G127" s="15">
        <f t="shared" si="15"/>
        <v>1.0002564777030609</v>
      </c>
      <c r="H127">
        <f t="shared" si="17"/>
        <v>-2.2396699105274961E-2</v>
      </c>
      <c r="I127" s="29">
        <f t="shared" si="18"/>
        <v>5.0161213081222425E-4</v>
      </c>
      <c r="J127" s="7"/>
      <c r="K127" s="7"/>
      <c r="L127" s="7"/>
      <c r="M127" s="7">
        <f t="shared" si="19"/>
        <v>-0.28616759056169389</v>
      </c>
      <c r="N127" s="7"/>
      <c r="O127" s="7"/>
      <c r="P127" s="7"/>
      <c r="Q127" s="7"/>
      <c r="R127" s="7"/>
      <c r="T127" s="7" t="s">
        <v>72</v>
      </c>
      <c r="U127">
        <f>V124</f>
        <v>0.18157557524625165</v>
      </c>
      <c r="X127" s="41" t="s">
        <v>72</v>
      </c>
      <c r="Y127">
        <f>Z124</f>
        <v>0.1808118779282874</v>
      </c>
    </row>
    <row r="128" spans="1:27" ht="15.75" x14ac:dyDescent="0.25">
      <c r="A128" s="4">
        <v>42439</v>
      </c>
      <c r="B128">
        <v>5.29</v>
      </c>
      <c r="C128">
        <f t="shared" si="16"/>
        <v>-1.8867924528301486E-3</v>
      </c>
      <c r="D128">
        <v>1.9323000000000001</v>
      </c>
      <c r="E128">
        <v>9.8018999999999998</v>
      </c>
      <c r="F128" s="15">
        <f t="shared" si="14"/>
        <v>2.5621815286003269E-4</v>
      </c>
      <c r="G128" s="15">
        <f t="shared" si="15"/>
        <v>1.00025621815286</v>
      </c>
      <c r="H128">
        <f t="shared" si="17"/>
        <v>-2.1430106056901811E-3</v>
      </c>
      <c r="I128" s="29">
        <f t="shared" si="18"/>
        <v>4.5924944561005969E-6</v>
      </c>
      <c r="J128" s="7"/>
      <c r="K128" s="7"/>
      <c r="L128" s="7"/>
      <c r="M128" s="7">
        <f t="shared" si="19"/>
        <v>-2.4387238063590357E-2</v>
      </c>
      <c r="N128" s="7"/>
      <c r="O128" s="7"/>
      <c r="P128" s="7"/>
      <c r="Q128" s="7"/>
      <c r="R128" s="7"/>
      <c r="T128" s="7" t="s">
        <v>73</v>
      </c>
      <c r="U128">
        <f>W124</f>
        <v>3.8898969057274045E-2</v>
      </c>
      <c r="X128" s="41" t="s">
        <v>73</v>
      </c>
      <c r="Y128">
        <f>AA124</f>
        <v>3.881707935178013E-2</v>
      </c>
    </row>
    <row r="129" spans="1:18" ht="15.75" x14ac:dyDescent="0.25">
      <c r="A129" s="4">
        <v>42440</v>
      </c>
      <c r="B129">
        <v>5.14</v>
      </c>
      <c r="C129">
        <f t="shared" si="16"/>
        <v>-2.8355387523629556E-2</v>
      </c>
      <c r="D129">
        <v>1.9839</v>
      </c>
      <c r="E129">
        <v>9.7341999999999995</v>
      </c>
      <c r="F129" s="15">
        <f t="shared" si="14"/>
        <v>2.5452798140856991E-4</v>
      </c>
      <c r="G129" s="15">
        <f t="shared" si="15"/>
        <v>1.0002545279814086</v>
      </c>
      <c r="H129">
        <f t="shared" si="17"/>
        <v>-2.8609915505038126E-2</v>
      </c>
      <c r="I129" s="29">
        <f t="shared" si="18"/>
        <v>8.1852726520542098E-4</v>
      </c>
      <c r="J129" s="7"/>
      <c r="K129" s="7"/>
      <c r="L129" s="7"/>
      <c r="M129" s="7">
        <f t="shared" si="19"/>
        <v>-0.36650008053978811</v>
      </c>
      <c r="N129" s="7"/>
      <c r="O129" s="7"/>
      <c r="P129" s="7"/>
      <c r="Q129" s="7"/>
      <c r="R129" s="7"/>
    </row>
    <row r="130" spans="1:18" ht="15.75" x14ac:dyDescent="0.25">
      <c r="A130" s="4">
        <v>42443</v>
      </c>
      <c r="B130">
        <v>4.8899999999999997</v>
      </c>
      <c r="C130">
        <f t="shared" si="16"/>
        <v>-4.8638132295719845E-2</v>
      </c>
      <c r="D130">
        <v>1.9592000000000001</v>
      </c>
      <c r="E130">
        <v>9.7222000000000008</v>
      </c>
      <c r="F130" s="15">
        <f t="shared" si="14"/>
        <v>2.5422828565591082E-4</v>
      </c>
      <c r="G130" s="15">
        <f t="shared" si="15"/>
        <v>1.0002542282856559</v>
      </c>
      <c r="H130">
        <f t="shared" si="17"/>
        <v>-4.8892360581375756E-2</v>
      </c>
      <c r="I130" s="29">
        <f t="shared" si="18"/>
        <v>2.3904629232192657E-3</v>
      </c>
      <c r="J130" s="7"/>
      <c r="K130" s="7"/>
      <c r="L130" s="7"/>
      <c r="M130" s="7">
        <f t="shared" si="19"/>
        <v>-0.62865934696999826</v>
      </c>
      <c r="N130" s="7"/>
      <c r="O130" s="7"/>
      <c r="P130" s="7"/>
      <c r="Q130" s="7"/>
      <c r="R130" s="7"/>
    </row>
    <row r="131" spans="1:18" ht="15.75" x14ac:dyDescent="0.25">
      <c r="A131" s="4">
        <v>42444</v>
      </c>
      <c r="B131">
        <v>5.26</v>
      </c>
      <c r="C131">
        <f t="shared" si="16"/>
        <v>7.5664621676891641E-2</v>
      </c>
      <c r="D131">
        <v>1.9699</v>
      </c>
      <c r="E131">
        <v>9.7213999999999992</v>
      </c>
      <c r="F131" s="15">
        <f t="shared" ref="F131:F194" si="28">(((E131/100)+1)^(1/365)-1)</f>
        <v>2.5420830477695944E-4</v>
      </c>
      <c r="G131" s="15">
        <f t="shared" si="15"/>
        <v>1.000254208304777</v>
      </c>
      <c r="H131">
        <f t="shared" si="17"/>
        <v>7.5410413372114682E-2</v>
      </c>
      <c r="I131" s="29">
        <f t="shared" si="18"/>
        <v>5.6867304449532132E-3</v>
      </c>
      <c r="J131" s="7"/>
      <c r="K131" s="7"/>
      <c r="L131" s="7"/>
      <c r="M131" s="7">
        <f t="shared" si="19"/>
        <v>0.97798310516772435</v>
      </c>
      <c r="N131" s="7"/>
      <c r="O131" s="7"/>
      <c r="P131" s="7"/>
      <c r="Q131" s="7"/>
      <c r="R131" s="7"/>
    </row>
    <row r="132" spans="1:18" ht="15.75" x14ac:dyDescent="0.25">
      <c r="A132" s="4">
        <v>42445</v>
      </c>
      <c r="B132">
        <v>6.13</v>
      </c>
      <c r="C132">
        <f t="shared" si="16"/>
        <v>0.16539923954372626</v>
      </c>
      <c r="D132">
        <v>1.9081000000000001</v>
      </c>
      <c r="E132">
        <v>9.6991999999999994</v>
      </c>
      <c r="F132" s="15">
        <f t="shared" si="28"/>
        <v>2.5365377742092576E-4</v>
      </c>
      <c r="G132" s="15">
        <f t="shared" ref="G132:G195" si="29">1+F132</f>
        <v>1.0002536537774209</v>
      </c>
      <c r="H132">
        <f t="shared" si="17"/>
        <v>0.16514558576630534</v>
      </c>
      <c r="I132" s="29">
        <f t="shared" si="18"/>
        <v>2.7273064498096113E-2</v>
      </c>
      <c r="J132" s="7"/>
      <c r="K132" s="7"/>
      <c r="L132" s="7"/>
      <c r="M132" s="7">
        <f t="shared" si="19"/>
        <v>2.1378242340535656</v>
      </c>
      <c r="N132" s="7"/>
      <c r="O132" s="7"/>
      <c r="P132" s="7"/>
      <c r="Q132" s="7"/>
      <c r="R132" s="7"/>
    </row>
    <row r="133" spans="1:18" ht="15.75" x14ac:dyDescent="0.25">
      <c r="A133" s="4">
        <v>42446</v>
      </c>
      <c r="B133">
        <v>6.31</v>
      </c>
      <c r="C133">
        <f t="shared" ref="C133:C196" si="30">(B133-B132)/B132</f>
        <v>2.9363784665579075E-2</v>
      </c>
      <c r="D133">
        <v>1.8957999999999999</v>
      </c>
      <c r="E133">
        <v>9.6675000000000004</v>
      </c>
      <c r="F133" s="15">
        <f t="shared" si="28"/>
        <v>2.5286175829553059E-4</v>
      </c>
      <c r="G133" s="15">
        <f t="shared" si="29"/>
        <v>1.0002528617582955</v>
      </c>
      <c r="H133">
        <f t="shared" ref="H133:H196" si="31">C133-F133</f>
        <v>2.9110922907283544E-2</v>
      </c>
      <c r="I133" s="29">
        <f t="shared" ref="I133:I196" si="32">H133^2</f>
        <v>8.4744583251380578E-4</v>
      </c>
      <c r="M133" s="7">
        <f t="shared" ref="M133:M196" si="33">C133/$K$3</f>
        <v>0.37953385175637289</v>
      </c>
    </row>
    <row r="134" spans="1:18" ht="15.75" x14ac:dyDescent="0.25">
      <c r="A134" s="4">
        <v>42447</v>
      </c>
      <c r="B134">
        <v>5.9399999999999995</v>
      </c>
      <c r="C134">
        <f t="shared" si="30"/>
        <v>-5.8637083993660875E-2</v>
      </c>
      <c r="D134">
        <v>1.8732</v>
      </c>
      <c r="E134">
        <v>9.6438000000000006</v>
      </c>
      <c r="F134" s="15">
        <f t="shared" si="28"/>
        <v>2.5226946864531641E-4</v>
      </c>
      <c r="G134" s="15">
        <f t="shared" si="29"/>
        <v>1.0002522694686453</v>
      </c>
      <c r="H134">
        <f t="shared" si="31"/>
        <v>-5.8889353462306192E-2</v>
      </c>
      <c r="I134" s="29">
        <f t="shared" si="32"/>
        <v>3.4679559512084341E-3</v>
      </c>
      <c r="M134" s="7">
        <f t="shared" si="33"/>
        <v>-0.75789815915533632</v>
      </c>
    </row>
    <row r="135" spans="1:18" ht="15.75" x14ac:dyDescent="0.25">
      <c r="A135" s="4">
        <v>42450</v>
      </c>
      <c r="B135">
        <v>5.43</v>
      </c>
      <c r="C135">
        <f t="shared" si="30"/>
        <v>-8.5858585858585829E-2</v>
      </c>
      <c r="D135">
        <v>1.9155</v>
      </c>
      <c r="E135">
        <v>9.6305999999999994</v>
      </c>
      <c r="F135" s="15">
        <f t="shared" si="28"/>
        <v>2.5193953044189143E-4</v>
      </c>
      <c r="G135" s="15">
        <f t="shared" si="29"/>
        <v>1.0002519395304419</v>
      </c>
      <c r="H135">
        <f t="shared" si="31"/>
        <v>-8.611052538902772E-2</v>
      </c>
      <c r="I135" s="29">
        <f t="shared" si="32"/>
        <v>7.4150225827743872E-3</v>
      </c>
      <c r="M135" s="7">
        <f t="shared" si="33"/>
        <v>-1.1097424997623924</v>
      </c>
    </row>
    <row r="136" spans="1:18" ht="15.75" x14ac:dyDescent="0.25">
      <c r="A136" s="4">
        <v>42451</v>
      </c>
      <c r="B136">
        <v>5.68</v>
      </c>
      <c r="C136">
        <f t="shared" si="30"/>
        <v>4.6040515653775323E-2</v>
      </c>
      <c r="D136">
        <v>1.9403000000000001</v>
      </c>
      <c r="E136">
        <v>9.6295999999999999</v>
      </c>
      <c r="F136" s="15">
        <f t="shared" si="28"/>
        <v>2.519145335091455E-4</v>
      </c>
      <c r="G136" s="15">
        <f t="shared" si="29"/>
        <v>1.0002519145335091</v>
      </c>
      <c r="H136">
        <f t="shared" si="31"/>
        <v>4.5788601120266177E-2</v>
      </c>
      <c r="I136" s="29">
        <f t="shared" si="32"/>
        <v>2.0965959925508411E-3</v>
      </c>
      <c r="M136" s="7">
        <f t="shared" si="33"/>
        <v>0.59508453838412356</v>
      </c>
    </row>
    <row r="137" spans="1:18" ht="15.75" x14ac:dyDescent="0.25">
      <c r="A137" s="4">
        <v>42452</v>
      </c>
      <c r="B137">
        <v>5.23</v>
      </c>
      <c r="C137">
        <f t="shared" si="30"/>
        <v>-7.9225352112675937E-2</v>
      </c>
      <c r="D137">
        <v>1.8786</v>
      </c>
      <c r="E137">
        <v>9.6488999999999994</v>
      </c>
      <c r="F137" s="15">
        <f t="shared" si="28"/>
        <v>2.523969341605703E-4</v>
      </c>
      <c r="G137" s="15">
        <f t="shared" si="29"/>
        <v>1.0002523969341606</v>
      </c>
      <c r="H137">
        <f t="shared" si="31"/>
        <v>-7.9477749046836507E-2</v>
      </c>
      <c r="I137" s="29">
        <f t="shared" si="32"/>
        <v>6.3167125935519215E-3</v>
      </c>
      <c r="M137" s="7">
        <f t="shared" si="33"/>
        <v>-1.0240063870011293</v>
      </c>
    </row>
    <row r="138" spans="1:18" ht="15.75" x14ac:dyDescent="0.25">
      <c r="A138" s="4">
        <v>42453</v>
      </c>
      <c r="B138">
        <v>5.43</v>
      </c>
      <c r="C138">
        <f t="shared" si="30"/>
        <v>3.824091778202663E-2</v>
      </c>
      <c r="D138">
        <v>1.9</v>
      </c>
      <c r="E138">
        <v>9.6529000000000007</v>
      </c>
      <c r="F138" s="15">
        <f t="shared" si="28"/>
        <v>2.5249690297668437E-4</v>
      </c>
      <c r="G138" s="15">
        <f t="shared" si="29"/>
        <v>1.0002524969029767</v>
      </c>
      <c r="H138">
        <f t="shared" si="31"/>
        <v>3.7988420879049946E-2</v>
      </c>
      <c r="I138" s="29">
        <f t="shared" si="32"/>
        <v>1.4431201208838379E-3</v>
      </c>
      <c r="M138" s="7">
        <f t="shared" si="33"/>
        <v>0.49427289383185913</v>
      </c>
    </row>
    <row r="139" spans="1:18" ht="15.75" x14ac:dyDescent="0.25">
      <c r="A139" s="4">
        <v>42457</v>
      </c>
      <c r="B139">
        <v>5.1100000000000003</v>
      </c>
      <c r="C139">
        <f t="shared" si="30"/>
        <v>-5.8931860036832304E-2</v>
      </c>
      <c r="D139">
        <v>1.8860000000000001</v>
      </c>
      <c r="E139">
        <v>9.6549999999999994</v>
      </c>
      <c r="F139" s="15">
        <f t="shared" si="28"/>
        <v>2.5254938514929215E-4</v>
      </c>
      <c r="G139" s="15">
        <f t="shared" si="29"/>
        <v>1.0002525493851493</v>
      </c>
      <c r="H139">
        <f t="shared" si="31"/>
        <v>-5.9184409421981596E-2</v>
      </c>
      <c r="I139" s="29">
        <f t="shared" si="32"/>
        <v>3.5027943186287441E-3</v>
      </c>
      <c r="M139" s="7">
        <f t="shared" si="33"/>
        <v>-0.76170820913167669</v>
      </c>
    </row>
    <row r="140" spans="1:18" ht="15.75" x14ac:dyDescent="0.25">
      <c r="A140" s="4">
        <v>42458</v>
      </c>
      <c r="B140">
        <v>5.14</v>
      </c>
      <c r="C140">
        <f t="shared" si="30"/>
        <v>5.8708414872797182E-3</v>
      </c>
      <c r="D140">
        <v>1.8035000000000001</v>
      </c>
      <c r="E140">
        <v>9.6253999999999991</v>
      </c>
      <c r="F140" s="15">
        <f t="shared" si="28"/>
        <v>2.5180954390835453E-4</v>
      </c>
      <c r="G140" s="15">
        <f t="shared" si="29"/>
        <v>1.0002518095439084</v>
      </c>
      <c r="H140">
        <f t="shared" si="31"/>
        <v>5.6190319433713637E-3</v>
      </c>
      <c r="I140" s="29">
        <f t="shared" si="32"/>
        <v>3.1573519980627767E-5</v>
      </c>
      <c r="M140" s="7">
        <f t="shared" si="33"/>
        <v>7.5882012761465098E-2</v>
      </c>
    </row>
    <row r="141" spans="1:18" ht="15.75" x14ac:dyDescent="0.25">
      <c r="A141" s="4">
        <v>42459</v>
      </c>
      <c r="B141">
        <v>4.7</v>
      </c>
      <c r="C141">
        <f t="shared" si="30"/>
        <v>-8.560311284046683E-2</v>
      </c>
      <c r="D141">
        <v>1.8228</v>
      </c>
      <c r="E141">
        <v>9.6190999999999995</v>
      </c>
      <c r="F141" s="15">
        <f t="shared" si="28"/>
        <v>2.5165205198574014E-4</v>
      </c>
      <c r="G141" s="15">
        <f t="shared" si="29"/>
        <v>1.0002516520519857</v>
      </c>
      <c r="H141">
        <f t="shared" si="31"/>
        <v>-8.585476489245257E-2</v>
      </c>
      <c r="I141" s="29">
        <f t="shared" si="32"/>
        <v>7.3710406547383067E-3</v>
      </c>
      <c r="M141" s="7">
        <f t="shared" si="33"/>
        <v>-1.1064404506671957</v>
      </c>
    </row>
    <row r="142" spans="1:18" ht="15.75" x14ac:dyDescent="0.25">
      <c r="A142" s="4">
        <v>42460</v>
      </c>
      <c r="B142">
        <v>4.5199999999999996</v>
      </c>
      <c r="C142">
        <f t="shared" si="30"/>
        <v>-3.8297872340425657E-2</v>
      </c>
      <c r="D142">
        <v>1.7686999999999999</v>
      </c>
      <c r="E142">
        <v>9.6257000000000001</v>
      </c>
      <c r="F142" s="15">
        <f t="shared" si="28"/>
        <v>2.5181704329857446E-4</v>
      </c>
      <c r="G142" s="15">
        <f t="shared" si="29"/>
        <v>1.0002518170432986</v>
      </c>
      <c r="H142">
        <f t="shared" si="31"/>
        <v>-3.8549689383724231E-2</v>
      </c>
      <c r="I142" s="29">
        <f t="shared" si="32"/>
        <v>1.4860785515816207E-3</v>
      </c>
      <c r="M142" s="7">
        <f t="shared" si="33"/>
        <v>-0.49500904495033554</v>
      </c>
    </row>
    <row r="143" spans="1:18" ht="15.75" x14ac:dyDescent="0.25">
      <c r="A143" s="4">
        <v>42461</v>
      </c>
      <c r="B143">
        <v>4.03</v>
      </c>
      <c r="C143">
        <f t="shared" si="30"/>
        <v>-0.10840707964601756</v>
      </c>
      <c r="D143">
        <v>1.7705</v>
      </c>
      <c r="E143">
        <v>9.6029</v>
      </c>
      <c r="F143" s="15">
        <f t="shared" si="28"/>
        <v>2.5124703130385839E-4</v>
      </c>
      <c r="G143" s="15">
        <f t="shared" si="29"/>
        <v>1.0002512470313039</v>
      </c>
      <c r="H143">
        <f t="shared" si="31"/>
        <v>-0.10865832667732142</v>
      </c>
      <c r="I143" s="29">
        <f t="shared" si="32"/>
        <v>1.18066319563155E-2</v>
      </c>
      <c r="M143" s="7">
        <f t="shared" si="33"/>
        <v>-1.4011871073262261</v>
      </c>
    </row>
    <row r="144" spans="1:18" ht="15.75" x14ac:dyDescent="0.25">
      <c r="A144" s="4">
        <v>42464</v>
      </c>
      <c r="B144">
        <v>3.9699999999999998</v>
      </c>
      <c r="C144">
        <f t="shared" si="30"/>
        <v>-1.4888337468982753E-2</v>
      </c>
      <c r="D144">
        <v>1.7618</v>
      </c>
      <c r="E144">
        <v>9.5993999999999993</v>
      </c>
      <c r="F144" s="15">
        <f t="shared" si="28"/>
        <v>2.5115951899312705E-4</v>
      </c>
      <c r="G144" s="15">
        <f t="shared" si="29"/>
        <v>1.0002511595189931</v>
      </c>
      <c r="H144">
        <f t="shared" si="31"/>
        <v>-1.513949698797588E-2</v>
      </c>
      <c r="I144" s="29">
        <f t="shared" si="32"/>
        <v>2.2920436904893076E-4</v>
      </c>
      <c r="M144" s="7">
        <f t="shared" si="33"/>
        <v>-0.19243527802039609</v>
      </c>
    </row>
    <row r="145" spans="1:13" ht="15.75" x14ac:dyDescent="0.25">
      <c r="A145" s="4">
        <v>42465</v>
      </c>
      <c r="B145">
        <v>3.98</v>
      </c>
      <c r="C145">
        <f t="shared" si="30"/>
        <v>2.5188916876574892E-3</v>
      </c>
      <c r="D145">
        <v>1.7201</v>
      </c>
      <c r="E145">
        <v>9.6488999999999994</v>
      </c>
      <c r="F145" s="15">
        <f t="shared" si="28"/>
        <v>2.523969341605703E-4</v>
      </c>
      <c r="G145" s="15">
        <f t="shared" si="29"/>
        <v>1.0002523969341606</v>
      </c>
      <c r="H145">
        <f t="shared" si="31"/>
        <v>2.2664947534969189E-3</v>
      </c>
      <c r="I145" s="29">
        <f t="shared" si="32"/>
        <v>5.1369984676290589E-6</v>
      </c>
      <c r="M145" s="7">
        <f t="shared" si="33"/>
        <v>3.2557269958950787E-2</v>
      </c>
    </row>
    <row r="146" spans="1:13" ht="15.75" x14ac:dyDescent="0.25">
      <c r="A146" s="4">
        <v>42466</v>
      </c>
      <c r="B146">
        <v>4.12</v>
      </c>
      <c r="C146">
        <f t="shared" si="30"/>
        <v>3.5175879396984959E-2</v>
      </c>
      <c r="D146">
        <v>1.7549000000000001</v>
      </c>
      <c r="E146">
        <v>9.5945</v>
      </c>
      <c r="F146" s="15">
        <f t="shared" si="28"/>
        <v>2.5103699707584859E-4</v>
      </c>
      <c r="G146" s="15">
        <f t="shared" si="29"/>
        <v>1.0002510369970758</v>
      </c>
      <c r="H146">
        <f t="shared" si="31"/>
        <v>3.492484239990911E-2</v>
      </c>
      <c r="I146" s="29">
        <f t="shared" si="32"/>
        <v>1.2197446166584891E-3</v>
      </c>
      <c r="M146" s="7">
        <f t="shared" si="33"/>
        <v>0.4546565488237298</v>
      </c>
    </row>
    <row r="147" spans="1:13" ht="15.75" x14ac:dyDescent="0.25">
      <c r="A147" s="4">
        <v>42467</v>
      </c>
      <c r="B147">
        <v>3.74</v>
      </c>
      <c r="C147">
        <f t="shared" si="30"/>
        <v>-9.2233009708737837E-2</v>
      </c>
      <c r="D147">
        <v>1.6888999999999998</v>
      </c>
      <c r="E147">
        <v>9.6379999999999999</v>
      </c>
      <c r="F147" s="15">
        <f t="shared" si="28"/>
        <v>2.5212450067746417E-4</v>
      </c>
      <c r="G147" s="15">
        <f t="shared" si="29"/>
        <v>1.0002521245006775</v>
      </c>
      <c r="H147">
        <f t="shared" si="31"/>
        <v>-9.2485134209415301E-2</v>
      </c>
      <c r="I147" s="29">
        <f t="shared" si="32"/>
        <v>8.5535000497335596E-3</v>
      </c>
      <c r="M147" s="7">
        <f t="shared" si="33"/>
        <v>-1.1921334334968934</v>
      </c>
    </row>
    <row r="148" spans="1:13" ht="15.75" x14ac:dyDescent="0.25">
      <c r="A148" s="4">
        <v>42468</v>
      </c>
      <c r="B148">
        <v>3.93</v>
      </c>
      <c r="C148">
        <f t="shared" si="30"/>
        <v>5.0802139037433136E-2</v>
      </c>
      <c r="D148">
        <v>1.7166999999999999</v>
      </c>
      <c r="E148">
        <v>9.6385000000000005</v>
      </c>
      <c r="F148" s="15">
        <f t="shared" si="28"/>
        <v>2.5213699821735602E-4</v>
      </c>
      <c r="G148" s="15">
        <f t="shared" si="29"/>
        <v>1.0002521369982174</v>
      </c>
      <c r="H148">
        <f t="shared" si="31"/>
        <v>5.055000203921578E-2</v>
      </c>
      <c r="I148" s="29">
        <f t="shared" si="32"/>
        <v>2.5553027061647193E-3</v>
      </c>
      <c r="M148" s="7">
        <f t="shared" si="33"/>
        <v>0.65662964518812839</v>
      </c>
    </row>
    <row r="149" spans="1:13" ht="15.75" x14ac:dyDescent="0.25">
      <c r="A149" s="4">
        <v>42471</v>
      </c>
      <c r="B149">
        <v>4.07</v>
      </c>
      <c r="C149">
        <f t="shared" si="30"/>
        <v>3.5623409669211223E-2</v>
      </c>
      <c r="D149">
        <v>1.7254</v>
      </c>
      <c r="E149">
        <v>9.5801999999999996</v>
      </c>
      <c r="F149" s="15">
        <f t="shared" si="28"/>
        <v>2.5067940187550874E-4</v>
      </c>
      <c r="G149" s="15">
        <f t="shared" si="29"/>
        <v>1.0002506794018755</v>
      </c>
      <c r="H149">
        <f t="shared" si="31"/>
        <v>3.5372730267335714E-2</v>
      </c>
      <c r="I149" s="29">
        <f t="shared" si="32"/>
        <v>1.2512300465656882E-3</v>
      </c>
      <c r="M149" s="7">
        <f t="shared" si="33"/>
        <v>0.46044098328713595</v>
      </c>
    </row>
    <row r="150" spans="1:13" ht="15.75" x14ac:dyDescent="0.25">
      <c r="A150" s="4">
        <v>42472</v>
      </c>
      <c r="B150">
        <v>4.8499999999999996</v>
      </c>
      <c r="C150">
        <f t="shared" si="30"/>
        <v>0.19164619164619148</v>
      </c>
      <c r="D150">
        <v>1.7761</v>
      </c>
      <c r="E150">
        <v>9.5440000000000005</v>
      </c>
      <c r="F150" s="15">
        <f t="shared" si="28"/>
        <v>2.4977395281866599E-4</v>
      </c>
      <c r="G150" s="15">
        <f t="shared" si="29"/>
        <v>1.0002497739528187</v>
      </c>
      <c r="H150">
        <f t="shared" si="31"/>
        <v>0.19139641769337282</v>
      </c>
      <c r="I150" s="29">
        <f t="shared" si="32"/>
        <v>3.6632588705856034E-2</v>
      </c>
      <c r="M150" s="7">
        <f t="shared" si="33"/>
        <v>2.4770722888178032</v>
      </c>
    </row>
    <row r="151" spans="1:13" ht="15.75" x14ac:dyDescent="0.25">
      <c r="A151" s="4">
        <v>42473</v>
      </c>
      <c r="B151">
        <v>4.46</v>
      </c>
      <c r="C151">
        <f t="shared" si="30"/>
        <v>-8.0412371134020555E-2</v>
      </c>
      <c r="D151">
        <v>1.7639</v>
      </c>
      <c r="E151">
        <v>9.5025999999999993</v>
      </c>
      <c r="F151" s="15">
        <f t="shared" si="28"/>
        <v>2.4873807341529997E-4</v>
      </c>
      <c r="G151" s="15">
        <f t="shared" si="29"/>
        <v>1.0002487380734153</v>
      </c>
      <c r="H151">
        <f t="shared" si="31"/>
        <v>-8.0661109207435855E-2</v>
      </c>
      <c r="I151" s="29">
        <f t="shared" si="32"/>
        <v>6.5062145385738936E-3</v>
      </c>
      <c r="M151" s="7">
        <f t="shared" si="33"/>
        <v>-1.0393488881946866</v>
      </c>
    </row>
    <row r="152" spans="1:13" ht="15.75" x14ac:dyDescent="0.25">
      <c r="A152" s="4">
        <v>42474</v>
      </c>
      <c r="B152">
        <v>4.4000000000000004</v>
      </c>
      <c r="C152">
        <f t="shared" si="30"/>
        <v>-1.345291479820619E-2</v>
      </c>
      <c r="D152">
        <v>1.7919</v>
      </c>
      <c r="E152">
        <v>9.4893000000000001</v>
      </c>
      <c r="F152" s="15">
        <f t="shared" si="28"/>
        <v>2.4840520801028276E-4</v>
      </c>
      <c r="G152" s="15">
        <f t="shared" si="29"/>
        <v>1.0002484052080103</v>
      </c>
      <c r="H152">
        <f t="shared" si="31"/>
        <v>-1.3701320006216473E-2</v>
      </c>
      <c r="I152" s="29">
        <f t="shared" si="32"/>
        <v>1.8772616991274778E-4</v>
      </c>
      <c r="M152" s="7">
        <f t="shared" si="33"/>
        <v>-0.17388210099152124</v>
      </c>
    </row>
    <row r="153" spans="1:13" ht="15.75" x14ac:dyDescent="0.25">
      <c r="A153" s="4">
        <v>42475</v>
      </c>
      <c r="B153">
        <v>4.32</v>
      </c>
      <c r="C153">
        <f t="shared" si="30"/>
        <v>-1.8181818181818195E-2</v>
      </c>
      <c r="D153">
        <v>1.7518</v>
      </c>
      <c r="E153">
        <v>9.4956999999999994</v>
      </c>
      <c r="F153" s="15">
        <f t="shared" si="28"/>
        <v>2.4856538887729762E-4</v>
      </c>
      <c r="G153" s="15">
        <f t="shared" si="29"/>
        <v>1.0002485653888773</v>
      </c>
      <c r="H153">
        <f t="shared" si="31"/>
        <v>-1.8430383570695492E-2</v>
      </c>
      <c r="I153" s="29">
        <f t="shared" si="32"/>
        <v>3.3967903856296235E-4</v>
      </c>
      <c r="M153" s="7">
        <f t="shared" si="33"/>
        <v>-0.23500429406733042</v>
      </c>
    </row>
    <row r="154" spans="1:13" ht="15.75" x14ac:dyDescent="0.25">
      <c r="A154" s="4">
        <v>42478</v>
      </c>
      <c r="B154">
        <v>4.29</v>
      </c>
      <c r="C154">
        <f t="shared" si="30"/>
        <v>-6.9444444444445013E-3</v>
      </c>
      <c r="D154">
        <v>1.7711000000000001</v>
      </c>
      <c r="E154">
        <v>9.4754000000000005</v>
      </c>
      <c r="F154" s="15">
        <f t="shared" si="28"/>
        <v>2.4805728302479402E-4</v>
      </c>
      <c r="G154" s="15">
        <f t="shared" si="29"/>
        <v>1.0002480572830248</v>
      </c>
      <c r="H154">
        <f t="shared" si="31"/>
        <v>-7.1925017274692953E-3</v>
      </c>
      <c r="I154" s="29">
        <f t="shared" si="32"/>
        <v>5.1732081099648798E-5</v>
      </c>
      <c r="M154" s="7">
        <f t="shared" si="33"/>
        <v>-8.9758584539606043E-2</v>
      </c>
    </row>
    <row r="155" spans="1:13" ht="15.75" x14ac:dyDescent="0.25">
      <c r="A155" s="4">
        <v>42479</v>
      </c>
      <c r="B155">
        <v>4.8100000000000005</v>
      </c>
      <c r="C155">
        <f t="shared" si="30"/>
        <v>0.12121212121212131</v>
      </c>
      <c r="D155">
        <v>1.7850999999999999</v>
      </c>
      <c r="E155">
        <v>9.4419000000000004</v>
      </c>
      <c r="F155" s="15">
        <f t="shared" si="28"/>
        <v>2.4721857771425881E-4</v>
      </c>
      <c r="G155" s="15">
        <f t="shared" si="29"/>
        <v>1.0002472185777143</v>
      </c>
      <c r="H155">
        <f t="shared" si="31"/>
        <v>0.12096490263440705</v>
      </c>
      <c r="I155" s="29">
        <f t="shared" si="32"/>
        <v>1.4632507669351579E-2</v>
      </c>
      <c r="M155" s="7">
        <f t="shared" si="33"/>
        <v>1.566695293782203</v>
      </c>
    </row>
    <row r="156" spans="1:13" ht="15.75" x14ac:dyDescent="0.25">
      <c r="A156" s="4">
        <v>42480</v>
      </c>
      <c r="B156">
        <v>4.8100000000000005</v>
      </c>
      <c r="C156">
        <f t="shared" si="30"/>
        <v>0</v>
      </c>
      <c r="D156">
        <v>1.845</v>
      </c>
      <c r="E156">
        <v>9.4580000000000002</v>
      </c>
      <c r="F156" s="15">
        <f t="shared" si="28"/>
        <v>2.4762168893288639E-4</v>
      </c>
      <c r="G156" s="15">
        <f t="shared" si="29"/>
        <v>1.0002476216889329</v>
      </c>
      <c r="H156">
        <f t="shared" si="31"/>
        <v>-2.4762168893288639E-4</v>
      </c>
      <c r="I156" s="29">
        <f t="shared" si="32"/>
        <v>6.1316500829975151E-8</v>
      </c>
      <c r="M156" s="7">
        <f t="shared" si="33"/>
        <v>0</v>
      </c>
    </row>
    <row r="157" spans="1:13" ht="15.75" x14ac:dyDescent="0.25">
      <c r="A157" s="4">
        <v>42481</v>
      </c>
      <c r="B157">
        <v>4.43</v>
      </c>
      <c r="C157">
        <f t="shared" si="30"/>
        <v>-7.9002079002079159E-2</v>
      </c>
      <c r="D157">
        <v>1.861</v>
      </c>
      <c r="E157">
        <v>9.5104000000000006</v>
      </c>
      <c r="F157" s="15">
        <f t="shared" si="28"/>
        <v>2.489332689572521E-4</v>
      </c>
      <c r="G157" s="15">
        <f t="shared" si="29"/>
        <v>1.0002489332689573</v>
      </c>
      <c r="H157">
        <f t="shared" si="31"/>
        <v>-7.9251012271036411E-2</v>
      </c>
      <c r="I157" s="29">
        <f t="shared" si="32"/>
        <v>6.2807229459839638E-3</v>
      </c>
      <c r="M157" s="7">
        <f t="shared" si="33"/>
        <v>-1.0211205293154286</v>
      </c>
    </row>
    <row r="158" spans="1:13" ht="15.75" x14ac:dyDescent="0.25">
      <c r="A158" s="4">
        <v>42482</v>
      </c>
      <c r="B158">
        <v>4.6399999999999997</v>
      </c>
      <c r="C158">
        <f t="shared" si="30"/>
        <v>4.7404063205417603E-2</v>
      </c>
      <c r="D158">
        <v>1.8877999999999999</v>
      </c>
      <c r="E158">
        <v>9.4959000000000007</v>
      </c>
      <c r="F158" s="15">
        <f t="shared" si="28"/>
        <v>2.4857039437886641E-4</v>
      </c>
      <c r="G158" s="15">
        <f t="shared" si="29"/>
        <v>1.0002485703943789</v>
      </c>
      <c r="H158">
        <f t="shared" si="31"/>
        <v>4.7155492811038736E-2</v>
      </c>
      <c r="I158" s="29">
        <f t="shared" si="32"/>
        <v>2.2236405022519261E-3</v>
      </c>
      <c r="M158" s="7">
        <f t="shared" si="33"/>
        <v>0.61270871252317471</v>
      </c>
    </row>
    <row r="159" spans="1:13" ht="15.75" x14ac:dyDescent="0.25">
      <c r="A159" s="4">
        <v>42485</v>
      </c>
      <c r="B159">
        <v>4.5199999999999996</v>
      </c>
      <c r="C159">
        <f t="shared" si="30"/>
        <v>-2.5862068965517265E-2</v>
      </c>
      <c r="D159">
        <v>1.9127999999999998</v>
      </c>
      <c r="E159">
        <v>9.4892000000000003</v>
      </c>
      <c r="F159" s="15">
        <f t="shared" si="28"/>
        <v>2.4840270511017337E-4</v>
      </c>
      <c r="G159" s="15">
        <f t="shared" si="29"/>
        <v>1.0002484027051102</v>
      </c>
      <c r="H159">
        <f t="shared" si="31"/>
        <v>-2.6110471670627439E-2</v>
      </c>
      <c r="I159" s="29">
        <f t="shared" si="32"/>
        <v>6.8175673086263804E-4</v>
      </c>
      <c r="M159" s="7">
        <f t="shared" si="33"/>
        <v>-0.33427334931990971</v>
      </c>
    </row>
    <row r="160" spans="1:13" ht="15.75" x14ac:dyDescent="0.25">
      <c r="A160" s="4">
        <v>42486</v>
      </c>
      <c r="B160">
        <v>4.72</v>
      </c>
      <c r="C160">
        <f t="shared" si="30"/>
        <v>4.424778761061951E-2</v>
      </c>
      <c r="D160">
        <v>1.9271</v>
      </c>
      <c r="E160">
        <v>9.4634</v>
      </c>
      <c r="F160" s="15">
        <f t="shared" si="28"/>
        <v>2.4775688069578194E-4</v>
      </c>
      <c r="G160" s="15">
        <f t="shared" si="29"/>
        <v>1.0002477568806958</v>
      </c>
      <c r="H160">
        <f t="shared" si="31"/>
        <v>4.4000030729923728E-2</v>
      </c>
      <c r="I160" s="29">
        <f t="shared" si="32"/>
        <v>1.9360027042342324E-3</v>
      </c>
      <c r="M160" s="7">
        <f t="shared" si="33"/>
        <v>0.57191310503111392</v>
      </c>
    </row>
    <row r="161" spans="1:13" ht="15.75" x14ac:dyDescent="0.25">
      <c r="A161" s="4">
        <v>42487</v>
      </c>
      <c r="B161">
        <v>5.25</v>
      </c>
      <c r="C161">
        <f t="shared" si="30"/>
        <v>0.1122881355932204</v>
      </c>
      <c r="D161">
        <v>1.8508</v>
      </c>
      <c r="E161">
        <v>9.3933</v>
      </c>
      <c r="F161" s="15">
        <f t="shared" si="28"/>
        <v>2.4600137386943111E-4</v>
      </c>
      <c r="G161" s="15">
        <f t="shared" si="29"/>
        <v>1.0002460013738694</v>
      </c>
      <c r="H161">
        <f t="shared" si="31"/>
        <v>0.11204213421935097</v>
      </c>
      <c r="I161" s="29">
        <f t="shared" si="32"/>
        <v>1.2553439840427057E-2</v>
      </c>
      <c r="M161" s="7">
        <f t="shared" si="33"/>
        <v>1.451350672047178</v>
      </c>
    </row>
    <row r="162" spans="1:13" ht="15.75" x14ac:dyDescent="0.25">
      <c r="A162" s="4">
        <v>42488</v>
      </c>
      <c r="B162">
        <v>4.8600000000000003</v>
      </c>
      <c r="C162">
        <f t="shared" si="30"/>
        <v>-7.4285714285714219E-2</v>
      </c>
      <c r="D162">
        <v>1.8243</v>
      </c>
      <c r="E162">
        <v>9.4239999999999995</v>
      </c>
      <c r="F162" s="15">
        <f t="shared" si="28"/>
        <v>2.4677032872810756E-4</v>
      </c>
      <c r="G162" s="15">
        <f t="shared" si="29"/>
        <v>1.0002467703287281</v>
      </c>
      <c r="H162">
        <f t="shared" si="31"/>
        <v>-7.4532484614442326E-2</v>
      </c>
      <c r="I162" s="29">
        <f t="shared" si="32"/>
        <v>5.555091262802082E-3</v>
      </c>
      <c r="M162" s="7">
        <f t="shared" si="33"/>
        <v>-0.9601604014750913</v>
      </c>
    </row>
    <row r="163" spans="1:13" ht="15.75" x14ac:dyDescent="0.25">
      <c r="A163" s="4">
        <v>42489</v>
      </c>
      <c r="B163">
        <v>4.91</v>
      </c>
      <c r="C163">
        <f t="shared" si="30"/>
        <v>1.0288065843621363E-2</v>
      </c>
      <c r="D163">
        <v>1.8332999999999999</v>
      </c>
      <c r="E163">
        <v>9.4735999999999994</v>
      </c>
      <c r="F163" s="15">
        <f t="shared" si="28"/>
        <v>2.4801222476900087E-4</v>
      </c>
      <c r="G163" s="15">
        <f t="shared" si="29"/>
        <v>1.000248012224769</v>
      </c>
      <c r="H163">
        <f t="shared" si="31"/>
        <v>1.0040053618852362E-2</v>
      </c>
      <c r="I163" s="29">
        <f t="shared" si="32"/>
        <v>1.0080267666943041E-4</v>
      </c>
      <c r="M163" s="7">
        <f t="shared" si="33"/>
        <v>0.1329756807994148</v>
      </c>
    </row>
    <row r="164" spans="1:13" ht="15.75" x14ac:dyDescent="0.25">
      <c r="A164" s="4">
        <v>42492</v>
      </c>
      <c r="B164">
        <v>4.74</v>
      </c>
      <c r="C164">
        <f t="shared" si="30"/>
        <v>-3.4623217922606912E-2</v>
      </c>
      <c r="D164">
        <v>1.8723000000000001</v>
      </c>
      <c r="E164">
        <v>9.49</v>
      </c>
      <c r="F164" s="15">
        <f t="shared" si="28"/>
        <v>2.484227282473217E-4</v>
      </c>
      <c r="G164" s="15">
        <f t="shared" si="29"/>
        <v>1.0002484227282473</v>
      </c>
      <c r="H164">
        <f t="shared" si="31"/>
        <v>-3.4871640650854234E-2</v>
      </c>
      <c r="I164" s="29">
        <f t="shared" si="32"/>
        <v>1.2160313216823095E-3</v>
      </c>
      <c r="M164" s="7">
        <f t="shared" si="33"/>
        <v>-0.44751326874328656</v>
      </c>
    </row>
    <row r="165" spans="1:13" ht="15.75" x14ac:dyDescent="0.25">
      <c r="A165" s="4">
        <v>42493</v>
      </c>
      <c r="B165">
        <v>4.41</v>
      </c>
      <c r="C165">
        <f t="shared" si="30"/>
        <v>-6.9620253164556972E-2</v>
      </c>
      <c r="D165">
        <v>1.7963</v>
      </c>
      <c r="E165">
        <v>9.5214999999999996</v>
      </c>
      <c r="F165" s="15">
        <f t="shared" si="28"/>
        <v>2.4921102332498002E-4</v>
      </c>
      <c r="G165" s="15">
        <f t="shared" si="29"/>
        <v>1.000249211023325</v>
      </c>
      <c r="H165">
        <f t="shared" si="31"/>
        <v>-6.9869464187881952E-2</v>
      </c>
      <c r="I165" s="29">
        <f t="shared" si="32"/>
        <v>4.8817420259017188E-3</v>
      </c>
      <c r="M165" s="7">
        <f t="shared" si="33"/>
        <v>-0.8998582146249039</v>
      </c>
    </row>
    <row r="166" spans="1:13" ht="15.75" x14ac:dyDescent="0.25">
      <c r="A166" s="4">
        <v>42494</v>
      </c>
      <c r="B166">
        <v>4.42</v>
      </c>
      <c r="C166">
        <f t="shared" si="30"/>
        <v>2.2675736961450762E-3</v>
      </c>
      <c r="D166">
        <v>1.7751999999999999</v>
      </c>
      <c r="E166">
        <v>9.5252999999999997</v>
      </c>
      <c r="F166" s="15">
        <f t="shared" si="28"/>
        <v>2.4930610395546005E-4</v>
      </c>
      <c r="G166" s="15">
        <f t="shared" si="29"/>
        <v>1.0002493061039555</v>
      </c>
      <c r="H166">
        <f t="shared" si="31"/>
        <v>2.0182675921896162E-3</v>
      </c>
      <c r="I166" s="29">
        <f t="shared" si="32"/>
        <v>4.0734040736828709E-6</v>
      </c>
      <c r="M166" s="7">
        <f t="shared" si="33"/>
        <v>2.9308925563952124E-2</v>
      </c>
    </row>
    <row r="167" spans="1:13" ht="15.75" x14ac:dyDescent="0.25">
      <c r="A167" s="4">
        <v>42495</v>
      </c>
      <c r="B167">
        <v>5.85</v>
      </c>
      <c r="C167">
        <f t="shared" si="30"/>
        <v>0.32352941176470584</v>
      </c>
      <c r="D167">
        <v>1.7452999999999999</v>
      </c>
      <c r="E167">
        <v>9.5158000000000005</v>
      </c>
      <c r="F167" s="15">
        <f t="shared" si="28"/>
        <v>2.4906839621041676E-4</v>
      </c>
      <c r="G167" s="15">
        <f t="shared" si="29"/>
        <v>1.0002490683962104</v>
      </c>
      <c r="H167">
        <f t="shared" si="31"/>
        <v>0.32328034336849543</v>
      </c>
      <c r="I167" s="29">
        <f t="shared" si="32"/>
        <v>0.10451018040845231</v>
      </c>
      <c r="M167" s="7">
        <f t="shared" si="33"/>
        <v>4.181694056198082</v>
      </c>
    </row>
    <row r="168" spans="1:13" ht="15.75" x14ac:dyDescent="0.25">
      <c r="A168" s="4">
        <v>42496</v>
      </c>
      <c r="B168">
        <v>6.03</v>
      </c>
      <c r="C168">
        <f t="shared" si="30"/>
        <v>3.0769230769230875E-2</v>
      </c>
      <c r="D168">
        <v>1.7789000000000001</v>
      </c>
      <c r="E168">
        <v>9.4887999999999995</v>
      </c>
      <c r="F168" s="15">
        <f t="shared" si="28"/>
        <v>2.4839269348664317E-4</v>
      </c>
      <c r="G168" s="15">
        <f t="shared" si="29"/>
        <v>1.0002483926934866</v>
      </c>
      <c r="H168">
        <f t="shared" si="31"/>
        <v>3.0520838075744232E-2</v>
      </c>
      <c r="I168" s="29">
        <f t="shared" si="32"/>
        <v>9.315215568457989E-4</v>
      </c>
      <c r="M168" s="7">
        <f t="shared" si="33"/>
        <v>0.39769957457548333</v>
      </c>
    </row>
    <row r="169" spans="1:13" ht="15.75" x14ac:dyDescent="0.25">
      <c r="A169" s="4">
        <v>42499</v>
      </c>
      <c r="B169">
        <v>5.84</v>
      </c>
      <c r="C169">
        <f t="shared" si="30"/>
        <v>-3.1509121061359932E-2</v>
      </c>
      <c r="D169">
        <v>1.7507000000000001</v>
      </c>
      <c r="E169">
        <v>9.4780999999999995</v>
      </c>
      <c r="F169" s="15">
        <f t="shared" si="28"/>
        <v>2.481248690233695E-4</v>
      </c>
      <c r="G169" s="15">
        <f t="shared" si="29"/>
        <v>1.0002481248690234</v>
      </c>
      <c r="H169">
        <f t="shared" si="31"/>
        <v>-3.1757245930383302E-2</v>
      </c>
      <c r="I169" s="29">
        <f t="shared" si="32"/>
        <v>1.0085226690828468E-3</v>
      </c>
      <c r="M169" s="7">
        <f t="shared" si="33"/>
        <v>-0.40726283134388164</v>
      </c>
    </row>
    <row r="170" spans="1:13" ht="15.75" x14ac:dyDescent="0.25">
      <c r="A170" s="4">
        <v>42500</v>
      </c>
      <c r="B170">
        <v>5.65</v>
      </c>
      <c r="C170">
        <f t="shared" si="30"/>
        <v>-3.2534246575342381E-2</v>
      </c>
      <c r="D170">
        <v>1.7612999999999999</v>
      </c>
      <c r="E170">
        <v>9.4285999999999994</v>
      </c>
      <c r="F170" s="15">
        <f t="shared" si="28"/>
        <v>2.4688552818608045E-4</v>
      </c>
      <c r="G170" s="15">
        <f t="shared" si="29"/>
        <v>1.0002468855281861</v>
      </c>
      <c r="H170">
        <f t="shared" si="31"/>
        <v>-3.2781132103528461E-2</v>
      </c>
      <c r="I170" s="29">
        <f t="shared" si="32"/>
        <v>1.0746026219889842E-3</v>
      </c>
      <c r="M170" s="7">
        <f t="shared" si="33"/>
        <v>-0.42051282071979362</v>
      </c>
    </row>
    <row r="171" spans="1:13" ht="15.75" x14ac:dyDescent="0.25">
      <c r="A171" s="4">
        <v>42501</v>
      </c>
      <c r="B171">
        <v>5.71</v>
      </c>
      <c r="C171">
        <f t="shared" si="30"/>
        <v>1.0619469026548603E-2</v>
      </c>
      <c r="D171">
        <v>1.7366999999999999</v>
      </c>
      <c r="E171">
        <v>9.4644999999999992</v>
      </c>
      <c r="F171" s="15">
        <f t="shared" si="28"/>
        <v>2.4778441894302006E-4</v>
      </c>
      <c r="G171" s="15">
        <f t="shared" si="29"/>
        <v>1.000247784418943</v>
      </c>
      <c r="H171">
        <f t="shared" si="31"/>
        <v>1.0371684607605583E-2</v>
      </c>
      <c r="I171" s="29">
        <f t="shared" si="32"/>
        <v>1.0757184159964257E-4</v>
      </c>
      <c r="M171" s="7">
        <f t="shared" si="33"/>
        <v>0.13725914520746632</v>
      </c>
    </row>
    <row r="172" spans="1:13" ht="15.75" x14ac:dyDescent="0.25">
      <c r="A172" s="4">
        <v>42502</v>
      </c>
      <c r="B172">
        <v>5.45</v>
      </c>
      <c r="C172">
        <f t="shared" si="30"/>
        <v>-4.5534150612959685E-2</v>
      </c>
      <c r="D172">
        <v>1.7516</v>
      </c>
      <c r="E172">
        <v>9.4581999999999997</v>
      </c>
      <c r="F172" s="15">
        <f t="shared" si="28"/>
        <v>2.4762669615374655E-4</v>
      </c>
      <c r="G172" s="15">
        <f t="shared" si="29"/>
        <v>1.0002476266961537</v>
      </c>
      <c r="H172">
        <f t="shared" si="31"/>
        <v>-4.5781777309113432E-2</v>
      </c>
      <c r="I172" s="29">
        <f t="shared" si="32"/>
        <v>2.0959711335812536E-3</v>
      </c>
      <c r="M172" s="7">
        <f t="shared" si="33"/>
        <v>-0.58853965064147462</v>
      </c>
    </row>
    <row r="173" spans="1:13" ht="15.75" x14ac:dyDescent="0.25">
      <c r="A173" s="4">
        <v>42503</v>
      </c>
      <c r="B173">
        <v>5.3</v>
      </c>
      <c r="C173">
        <f t="shared" si="30"/>
        <v>-2.7522935779816578E-2</v>
      </c>
      <c r="D173">
        <v>1.7000999999999999</v>
      </c>
      <c r="E173">
        <v>9.5114000000000001</v>
      </c>
      <c r="F173" s="15">
        <f t="shared" si="28"/>
        <v>2.4895829302384875E-4</v>
      </c>
      <c r="G173" s="15">
        <f t="shared" si="29"/>
        <v>1.0002489582930238</v>
      </c>
      <c r="H173">
        <f t="shared" si="31"/>
        <v>-2.7771894072840426E-2</v>
      </c>
      <c r="I173" s="29">
        <f t="shared" si="32"/>
        <v>7.7127810039306921E-4</v>
      </c>
      <c r="M173" s="7">
        <f t="shared" si="33"/>
        <v>-0.35574044514779429</v>
      </c>
    </row>
    <row r="174" spans="1:13" ht="15.75" x14ac:dyDescent="0.25">
      <c r="A174" s="4">
        <v>42506</v>
      </c>
      <c r="B174">
        <v>5.62</v>
      </c>
      <c r="C174">
        <f t="shared" si="30"/>
        <v>6.0377358490566094E-2</v>
      </c>
      <c r="D174">
        <v>1.7532999999999999</v>
      </c>
      <c r="E174">
        <v>9.4962999999999997</v>
      </c>
      <c r="F174" s="15">
        <f t="shared" si="28"/>
        <v>2.4858040535491455E-4</v>
      </c>
      <c r="G174" s="15">
        <f t="shared" si="29"/>
        <v>1.0002485804053549</v>
      </c>
      <c r="H174">
        <f t="shared" si="31"/>
        <v>6.0128778085211179E-2</v>
      </c>
      <c r="I174" s="29">
        <f t="shared" si="32"/>
        <v>3.6154699540205722E-3</v>
      </c>
      <c r="M174" s="7">
        <f t="shared" si="33"/>
        <v>0.78039161803490875</v>
      </c>
    </row>
    <row r="175" spans="1:13" ht="15.75" x14ac:dyDescent="0.25">
      <c r="A175" s="4">
        <v>42507</v>
      </c>
      <c r="B175">
        <v>5.75</v>
      </c>
      <c r="C175">
        <f t="shared" si="30"/>
        <v>2.313167259786475E-2</v>
      </c>
      <c r="D175">
        <v>1.7723</v>
      </c>
      <c r="E175">
        <v>9.5393000000000008</v>
      </c>
      <c r="F175" s="15">
        <f t="shared" si="28"/>
        <v>2.4965637263041351E-4</v>
      </c>
      <c r="G175" s="15">
        <f t="shared" si="29"/>
        <v>1.0002496563726304</v>
      </c>
      <c r="H175">
        <f t="shared" si="31"/>
        <v>2.2882016225234336E-2</v>
      </c>
      <c r="I175" s="29">
        <f t="shared" si="32"/>
        <v>5.2358666653188745E-4</v>
      </c>
      <c r="M175" s="7">
        <f t="shared" si="33"/>
        <v>0.29898233142017971</v>
      </c>
    </row>
    <row r="176" spans="1:13" ht="15.75" x14ac:dyDescent="0.25">
      <c r="A176" s="4">
        <v>42508</v>
      </c>
      <c r="B176">
        <v>5.22</v>
      </c>
      <c r="C176">
        <f t="shared" si="30"/>
        <v>-9.21739130434783E-2</v>
      </c>
      <c r="D176">
        <v>1.8538000000000001</v>
      </c>
      <c r="E176">
        <v>9.5470000000000006</v>
      </c>
      <c r="F176" s="15">
        <f t="shared" si="28"/>
        <v>2.4984900137225985E-4</v>
      </c>
      <c r="G176" s="15">
        <f t="shared" si="29"/>
        <v>1.0002498490013723</v>
      </c>
      <c r="H176">
        <f t="shared" si="31"/>
        <v>-9.242376204485056E-2</v>
      </c>
      <c r="I176" s="29">
        <f t="shared" si="32"/>
        <v>8.5421517905231586E-3</v>
      </c>
      <c r="M176" s="7">
        <f t="shared" si="33"/>
        <v>-1.1913695951413357</v>
      </c>
    </row>
    <row r="177" spans="1:13" ht="15.75" x14ac:dyDescent="0.25">
      <c r="A177" s="4">
        <v>42509</v>
      </c>
      <c r="B177">
        <v>5.07</v>
      </c>
      <c r="C177">
        <f t="shared" si="30"/>
        <v>-2.8735632183907945E-2</v>
      </c>
      <c r="D177">
        <v>1.8487</v>
      </c>
      <c r="E177">
        <v>9.5595999999999997</v>
      </c>
      <c r="F177" s="15">
        <f t="shared" si="28"/>
        <v>2.501641829173451E-4</v>
      </c>
      <c r="G177" s="15">
        <f t="shared" si="29"/>
        <v>1.0002501641829173</v>
      </c>
      <c r="H177">
        <f t="shared" si="31"/>
        <v>-2.898579636682529E-2</v>
      </c>
      <c r="I177" s="29">
        <f t="shared" si="32"/>
        <v>8.4017639101906217E-4</v>
      </c>
      <c r="M177" s="7">
        <f t="shared" si="33"/>
        <v>-0.37141483257767582</v>
      </c>
    </row>
    <row r="178" spans="1:13" ht="15.75" x14ac:dyDescent="0.25">
      <c r="A178" s="4">
        <v>42510</v>
      </c>
      <c r="B178">
        <v>5.14</v>
      </c>
      <c r="C178">
        <f t="shared" si="30"/>
        <v>1.3806706114398302E-2</v>
      </c>
      <c r="D178">
        <v>1.8384</v>
      </c>
      <c r="E178">
        <v>9.5379000000000005</v>
      </c>
      <c r="F178" s="15">
        <f t="shared" si="28"/>
        <v>2.4962134777184453E-4</v>
      </c>
      <c r="G178" s="15">
        <f t="shared" si="29"/>
        <v>1.0002496213477718</v>
      </c>
      <c r="H178">
        <f t="shared" si="31"/>
        <v>1.3557084766626457E-2</v>
      </c>
      <c r="I178" s="29">
        <f t="shared" si="32"/>
        <v>1.8379454736949514E-4</v>
      </c>
      <c r="M178" s="7">
        <f t="shared" si="33"/>
        <v>0.17845493730950956</v>
      </c>
    </row>
    <row r="179" spans="1:13" ht="15.75" x14ac:dyDescent="0.25">
      <c r="A179" s="4">
        <v>42513</v>
      </c>
      <c r="B179">
        <v>5.25</v>
      </c>
      <c r="C179">
        <f t="shared" si="30"/>
        <v>2.1400778210116794E-2</v>
      </c>
      <c r="D179">
        <v>1.835</v>
      </c>
      <c r="E179">
        <v>9.5592000000000006</v>
      </c>
      <c r="F179" s="15">
        <f t="shared" si="28"/>
        <v>2.5015417770957171E-4</v>
      </c>
      <c r="G179" s="15">
        <f t="shared" si="29"/>
        <v>1.0002501541777096</v>
      </c>
      <c r="H179">
        <f t="shared" si="31"/>
        <v>2.1150624032407223E-2</v>
      </c>
      <c r="I179" s="29">
        <f t="shared" si="32"/>
        <v>4.4734889696024195E-4</v>
      </c>
      <c r="M179" s="7">
        <f t="shared" si="33"/>
        <v>0.27661011266680002</v>
      </c>
    </row>
    <row r="180" spans="1:13" ht="15.75" x14ac:dyDescent="0.25">
      <c r="A180" s="4">
        <v>42514</v>
      </c>
      <c r="B180">
        <v>4.95</v>
      </c>
      <c r="C180">
        <f t="shared" si="30"/>
        <v>-5.7142857142857106E-2</v>
      </c>
      <c r="D180">
        <v>1.8629</v>
      </c>
      <c r="E180">
        <v>9.4677000000000007</v>
      </c>
      <c r="F180" s="15">
        <f t="shared" si="28"/>
        <v>2.4786452863900799E-4</v>
      </c>
      <c r="G180" s="15">
        <f t="shared" si="29"/>
        <v>1.000247864528639</v>
      </c>
      <c r="H180">
        <f t="shared" si="31"/>
        <v>-5.7390721671496114E-2</v>
      </c>
      <c r="I180" s="29">
        <f t="shared" si="32"/>
        <v>3.2936949339751336E-3</v>
      </c>
      <c r="M180" s="7">
        <f t="shared" si="33"/>
        <v>-0.73858492421160882</v>
      </c>
    </row>
    <row r="181" spans="1:13" ht="15.75" x14ac:dyDescent="0.25">
      <c r="A181" s="4">
        <v>42515</v>
      </c>
      <c r="B181">
        <v>5.41</v>
      </c>
      <c r="C181">
        <f t="shared" si="30"/>
        <v>9.2929292929292917E-2</v>
      </c>
      <c r="D181">
        <v>1.8664000000000001</v>
      </c>
      <c r="E181">
        <v>9.4141999999999992</v>
      </c>
      <c r="F181" s="15">
        <f t="shared" si="28"/>
        <v>2.4652488769083547E-4</v>
      </c>
      <c r="G181" s="15">
        <f t="shared" si="29"/>
        <v>1.0002465248876908</v>
      </c>
      <c r="H181">
        <f t="shared" si="31"/>
        <v>9.2682768041602082E-2</v>
      </c>
      <c r="I181" s="29">
        <f t="shared" si="32"/>
        <v>8.5900954918534164E-3</v>
      </c>
      <c r="M181" s="7">
        <f t="shared" si="33"/>
        <v>1.2011330585663544</v>
      </c>
    </row>
    <row r="182" spans="1:13" ht="15.75" x14ac:dyDescent="0.25">
      <c r="A182" s="4">
        <v>42516</v>
      </c>
      <c r="B182">
        <v>5.53</v>
      </c>
      <c r="C182">
        <f t="shared" si="30"/>
        <v>2.2181146025878024E-2</v>
      </c>
      <c r="D182">
        <v>1.8282</v>
      </c>
      <c r="E182">
        <v>9.4054000000000002</v>
      </c>
      <c r="F182" s="15">
        <f t="shared" si="28"/>
        <v>2.4630447297480096E-4</v>
      </c>
      <c r="G182" s="15">
        <f t="shared" si="29"/>
        <v>1.0002463044729748</v>
      </c>
      <c r="H182">
        <f t="shared" si="31"/>
        <v>2.1934841552903223E-2</v>
      </c>
      <c r="I182" s="29">
        <f t="shared" si="32"/>
        <v>4.811372739509699E-4</v>
      </c>
      <c r="M182" s="7">
        <f t="shared" si="33"/>
        <v>0.28669655098787078</v>
      </c>
    </row>
    <row r="183" spans="1:13" ht="15.75" x14ac:dyDescent="0.25">
      <c r="A183" s="4">
        <v>42517</v>
      </c>
      <c r="B183">
        <v>5.19</v>
      </c>
      <c r="C183">
        <f t="shared" si="30"/>
        <v>-6.1482820976491832E-2</v>
      </c>
      <c r="D183">
        <v>1.851</v>
      </c>
      <c r="E183">
        <v>9.3812999999999995</v>
      </c>
      <c r="F183" s="15">
        <f t="shared" si="28"/>
        <v>2.4570074669294506E-4</v>
      </c>
      <c r="G183" s="15">
        <f t="shared" si="29"/>
        <v>1.0002457007466929</v>
      </c>
      <c r="H183">
        <f t="shared" si="31"/>
        <v>-6.1728521723184777E-2</v>
      </c>
      <c r="I183" s="29">
        <f t="shared" si="32"/>
        <v>3.8104103941296948E-3</v>
      </c>
      <c r="M183" s="7">
        <f t="shared" si="33"/>
        <v>-0.79467998174666787</v>
      </c>
    </row>
    <row r="184" spans="1:13" ht="15.75" x14ac:dyDescent="0.25">
      <c r="A184" s="4">
        <v>42521</v>
      </c>
      <c r="B184">
        <v>5.65</v>
      </c>
      <c r="C184">
        <f t="shared" si="30"/>
        <v>8.8631984585741799E-2</v>
      </c>
      <c r="D184">
        <v>1.8458000000000001</v>
      </c>
      <c r="E184">
        <v>9.3932000000000002</v>
      </c>
      <c r="F184" s="15">
        <f t="shared" si="28"/>
        <v>2.4599886877885169E-4</v>
      </c>
      <c r="G184" s="15">
        <f t="shared" si="29"/>
        <v>1.0002459988687789</v>
      </c>
      <c r="H184">
        <f t="shared" si="31"/>
        <v>8.8385985716962948E-2</v>
      </c>
      <c r="I184" s="29">
        <f t="shared" si="32"/>
        <v>7.8120824711591782E-3</v>
      </c>
      <c r="M184" s="7">
        <f t="shared" si="33"/>
        <v>1.1455893333147311</v>
      </c>
    </row>
    <row r="185" spans="1:13" ht="15.75" x14ac:dyDescent="0.25">
      <c r="A185" s="4">
        <v>42522</v>
      </c>
      <c r="B185">
        <v>5.44</v>
      </c>
      <c r="C185">
        <f t="shared" si="30"/>
        <v>-3.7168141592920347E-2</v>
      </c>
      <c r="D185">
        <v>1.8353999999999999</v>
      </c>
      <c r="E185">
        <v>9.3933999999999997</v>
      </c>
      <c r="F185" s="15">
        <f t="shared" si="28"/>
        <v>2.4600387895779008E-4</v>
      </c>
      <c r="G185" s="15">
        <f t="shared" si="29"/>
        <v>1.0002460038789578</v>
      </c>
      <c r="H185">
        <f t="shared" si="31"/>
        <v>-3.7414145471878137E-2</v>
      </c>
      <c r="I185" s="29">
        <f t="shared" si="32"/>
        <v>1.3998182813908593E-3</v>
      </c>
      <c r="M185" s="7">
        <f t="shared" si="33"/>
        <v>-0.48040700822613519</v>
      </c>
    </row>
    <row r="186" spans="1:13" ht="15.75" x14ac:dyDescent="0.25">
      <c r="A186" s="4">
        <v>42523</v>
      </c>
      <c r="B186">
        <v>5.46</v>
      </c>
      <c r="C186">
        <f t="shared" si="30"/>
        <v>3.6764705882352156E-3</v>
      </c>
      <c r="D186">
        <v>1.7989000000000002</v>
      </c>
      <c r="E186">
        <v>9.3824000000000005</v>
      </c>
      <c r="F186" s="15">
        <f t="shared" si="28"/>
        <v>2.4572830555347203E-4</v>
      </c>
      <c r="G186" s="15">
        <f t="shared" si="29"/>
        <v>1.0002457283055535</v>
      </c>
      <c r="H186">
        <f t="shared" si="31"/>
        <v>3.4307422826817435E-3</v>
      </c>
      <c r="I186" s="29">
        <f t="shared" si="32"/>
        <v>1.176999261018034E-5</v>
      </c>
      <c r="M186" s="7">
        <f t="shared" si="33"/>
        <v>4.7519250638613557E-2</v>
      </c>
    </row>
    <row r="187" spans="1:13" ht="15.75" x14ac:dyDescent="0.25">
      <c r="A187" s="4">
        <v>42524</v>
      </c>
      <c r="B187">
        <v>5.26</v>
      </c>
      <c r="C187">
        <f t="shared" si="30"/>
        <v>-3.6630036630036659E-2</v>
      </c>
      <c r="D187">
        <v>1.7004000000000001</v>
      </c>
      <c r="E187">
        <v>9.3874999999999993</v>
      </c>
      <c r="F187" s="15">
        <f t="shared" si="28"/>
        <v>2.4585607484062244E-4</v>
      </c>
      <c r="G187" s="15">
        <f t="shared" si="29"/>
        <v>1.0002458560748406</v>
      </c>
      <c r="H187">
        <f t="shared" si="31"/>
        <v>-3.6875892704877282E-2</v>
      </c>
      <c r="I187" s="29">
        <f t="shared" si="32"/>
        <v>1.3598314627816215E-3</v>
      </c>
      <c r="M187" s="7">
        <f t="shared" si="33"/>
        <v>-0.47345187449462178</v>
      </c>
    </row>
    <row r="188" spans="1:13" ht="15.75" x14ac:dyDescent="0.25">
      <c r="A188" s="4">
        <v>42527</v>
      </c>
      <c r="B188">
        <v>5.6</v>
      </c>
      <c r="C188">
        <f t="shared" si="30"/>
        <v>6.4638783269961947E-2</v>
      </c>
      <c r="D188">
        <v>1.7366999999999999</v>
      </c>
      <c r="E188">
        <v>9.3839000000000006</v>
      </c>
      <c r="F188" s="15">
        <f t="shared" si="28"/>
        <v>2.4576588537228439E-4</v>
      </c>
      <c r="G188" s="15">
        <f t="shared" si="29"/>
        <v>1.0002457658853723</v>
      </c>
      <c r="H188">
        <f t="shared" si="31"/>
        <v>6.4393017384589663E-2</v>
      </c>
      <c r="I188" s="29">
        <f t="shared" si="32"/>
        <v>4.1464606878920665E-3</v>
      </c>
      <c r="M188" s="7">
        <f t="shared" si="33"/>
        <v>0.83547153974507105</v>
      </c>
    </row>
    <row r="189" spans="1:13" ht="15.75" x14ac:dyDescent="0.25">
      <c r="A189" s="4">
        <v>42528</v>
      </c>
      <c r="B189">
        <v>6.05</v>
      </c>
      <c r="C189">
        <f t="shared" si="30"/>
        <v>8.0357142857142891E-2</v>
      </c>
      <c r="D189">
        <v>1.7177</v>
      </c>
      <c r="E189">
        <v>9.3703000000000003</v>
      </c>
      <c r="F189" s="15">
        <f t="shared" si="28"/>
        <v>2.454251428862797E-4</v>
      </c>
      <c r="G189" s="15">
        <f t="shared" si="29"/>
        <v>1.0002454251428863</v>
      </c>
      <c r="H189">
        <f t="shared" si="31"/>
        <v>8.0111717714256611E-2</v>
      </c>
      <c r="I189" s="29">
        <f t="shared" si="32"/>
        <v>6.4178873151287362E-3</v>
      </c>
      <c r="M189" s="7">
        <f t="shared" si="33"/>
        <v>1.038635049672576</v>
      </c>
    </row>
    <row r="190" spans="1:13" ht="15.75" x14ac:dyDescent="0.25">
      <c r="A190" s="4">
        <v>42529</v>
      </c>
      <c r="B190">
        <v>6.08</v>
      </c>
      <c r="C190">
        <f t="shared" si="30"/>
        <v>4.9586776859504543E-3</v>
      </c>
      <c r="D190">
        <v>1.7021999999999999</v>
      </c>
      <c r="E190">
        <v>9.3521000000000001</v>
      </c>
      <c r="F190" s="15">
        <f t="shared" si="28"/>
        <v>2.4496908314941557E-4</v>
      </c>
      <c r="G190" s="15">
        <f t="shared" si="29"/>
        <v>1.0002449690831494</v>
      </c>
      <c r="H190">
        <f t="shared" si="31"/>
        <v>4.7137086028010387E-3</v>
      </c>
      <c r="I190" s="29">
        <f t="shared" si="32"/>
        <v>2.2219048792120519E-5</v>
      </c>
      <c r="M190" s="7">
        <f t="shared" si="33"/>
        <v>6.4092080200181506E-2</v>
      </c>
    </row>
    <row r="191" spans="1:13" ht="15.75" x14ac:dyDescent="0.25">
      <c r="A191" s="4">
        <v>42530</v>
      </c>
      <c r="B191">
        <v>6.07</v>
      </c>
      <c r="C191">
        <f t="shared" si="30"/>
        <v>-1.6447368421052282E-3</v>
      </c>
      <c r="D191">
        <v>1.6867000000000001</v>
      </c>
      <c r="E191">
        <v>9.3236000000000008</v>
      </c>
      <c r="F191" s="15">
        <f t="shared" si="28"/>
        <v>2.4425477157241637E-4</v>
      </c>
      <c r="G191" s="15">
        <f t="shared" si="29"/>
        <v>1.0002442547715724</v>
      </c>
      <c r="H191">
        <f t="shared" si="31"/>
        <v>-1.8889916136776445E-3</v>
      </c>
      <c r="I191" s="29">
        <f t="shared" si="32"/>
        <v>3.5682893165444715E-6</v>
      </c>
      <c r="M191" s="7">
        <f t="shared" si="33"/>
        <v>-2.1258612127800804E-2</v>
      </c>
    </row>
    <row r="192" spans="1:13" ht="15.75" x14ac:dyDescent="0.25">
      <c r="A192" s="4">
        <v>42531</v>
      </c>
      <c r="B192">
        <v>5.39</v>
      </c>
      <c r="C192">
        <f t="shared" si="30"/>
        <v>-0.11202635914332794</v>
      </c>
      <c r="D192">
        <v>1.6404000000000001</v>
      </c>
      <c r="E192">
        <v>9.3557000000000006</v>
      </c>
      <c r="F192" s="15">
        <f t="shared" si="28"/>
        <v>2.4505929877305377E-4</v>
      </c>
      <c r="G192" s="15">
        <f t="shared" si="29"/>
        <v>1.0002450592987731</v>
      </c>
      <c r="H192">
        <f t="shared" si="31"/>
        <v>-0.11227141844210099</v>
      </c>
      <c r="I192" s="29">
        <f t="shared" si="32"/>
        <v>1.2604871399001336E-2</v>
      </c>
      <c r="M192" s="7">
        <f t="shared" si="33"/>
        <v>-1.4479671496076043</v>
      </c>
    </row>
    <row r="193" spans="1:13" ht="15.75" x14ac:dyDescent="0.25">
      <c r="A193" s="4">
        <v>42534</v>
      </c>
      <c r="B193">
        <v>5.33</v>
      </c>
      <c r="C193">
        <f t="shared" si="30"/>
        <v>-1.1131725417439632E-2</v>
      </c>
      <c r="D193">
        <v>1.6095999999999999</v>
      </c>
      <c r="E193">
        <v>9.3658000000000001</v>
      </c>
      <c r="F193" s="15">
        <f t="shared" si="28"/>
        <v>2.4531238790692633E-4</v>
      </c>
      <c r="G193" s="15">
        <f t="shared" si="29"/>
        <v>1.0002453123879069</v>
      </c>
      <c r="H193">
        <f t="shared" si="31"/>
        <v>-1.1377037805346558E-2</v>
      </c>
      <c r="I193" s="29">
        <f t="shared" si="32"/>
        <v>1.2943698922428481E-4</v>
      </c>
      <c r="M193" s="7">
        <f t="shared" si="33"/>
        <v>-0.14388018004122169</v>
      </c>
    </row>
    <row r="194" spans="1:13" ht="15.75" x14ac:dyDescent="0.25">
      <c r="A194" s="4">
        <v>42535</v>
      </c>
      <c r="B194">
        <v>5.63</v>
      </c>
      <c r="C194">
        <f t="shared" si="30"/>
        <v>5.6285178236397712E-2</v>
      </c>
      <c r="D194">
        <v>1.613</v>
      </c>
      <c r="E194">
        <v>9.3811</v>
      </c>
      <c r="F194" s="15">
        <f t="shared" si="28"/>
        <v>2.4569573596133765E-4</v>
      </c>
      <c r="G194" s="15">
        <f t="shared" si="29"/>
        <v>1.0002456957359613</v>
      </c>
      <c r="H194">
        <f t="shared" si="31"/>
        <v>5.6039482500436374E-2</v>
      </c>
      <c r="I194" s="29">
        <f t="shared" si="32"/>
        <v>3.1404235989167147E-3</v>
      </c>
      <c r="M194" s="7">
        <f t="shared" si="33"/>
        <v>0.72749922178441773</v>
      </c>
    </row>
    <row r="195" spans="1:13" ht="15.75" x14ac:dyDescent="0.25">
      <c r="A195" s="4">
        <v>42536</v>
      </c>
      <c r="B195">
        <v>5.74</v>
      </c>
      <c r="C195">
        <f t="shared" si="30"/>
        <v>1.9538188277087091E-2</v>
      </c>
      <c r="D195">
        <v>1.5720000000000001</v>
      </c>
      <c r="E195">
        <v>9.4040999999999997</v>
      </c>
      <c r="F195" s="15">
        <f t="shared" ref="F195:F244" si="34">(((E195/100)+1)^(1/365)-1)</f>
        <v>2.4627191021098227E-4</v>
      </c>
      <c r="G195" s="15">
        <f t="shared" si="29"/>
        <v>1.000246271910211</v>
      </c>
      <c r="H195">
        <f t="shared" si="31"/>
        <v>1.9291916366876109E-2</v>
      </c>
      <c r="I195" s="29">
        <f t="shared" si="32"/>
        <v>3.7217803710654226E-4</v>
      </c>
      <c r="M195" s="7">
        <f t="shared" si="33"/>
        <v>0.25253569788762914</v>
      </c>
    </row>
    <row r="196" spans="1:13" ht="15.75" x14ac:dyDescent="0.25">
      <c r="A196" s="4">
        <v>42537</v>
      </c>
      <c r="B196">
        <v>5.37</v>
      </c>
      <c r="C196">
        <f t="shared" si="30"/>
        <v>-6.4459930313588862E-2</v>
      </c>
      <c r="D196">
        <v>1.5788</v>
      </c>
      <c r="E196">
        <v>9.3867999999999991</v>
      </c>
      <c r="F196" s="15">
        <f t="shared" si="34"/>
        <v>2.4583853823156865E-4</v>
      </c>
      <c r="G196" s="15">
        <f t="shared" ref="G196:G244" si="35">1+F196</f>
        <v>1.0002458385382316</v>
      </c>
      <c r="H196">
        <f t="shared" si="31"/>
        <v>-6.470576885182043E-2</v>
      </c>
      <c r="I196" s="29">
        <f t="shared" si="32"/>
        <v>4.1868365227052153E-3</v>
      </c>
      <c r="M196" s="7">
        <f t="shared" si="33"/>
        <v>-0.83315982304358382</v>
      </c>
    </row>
    <row r="197" spans="1:13" ht="15.75" x14ac:dyDescent="0.25">
      <c r="A197" s="4">
        <v>42538</v>
      </c>
      <c r="B197">
        <v>6</v>
      </c>
      <c r="C197">
        <f t="shared" ref="C197:C244" si="36">(B197-B196)/B196</f>
        <v>0.11731843575418992</v>
      </c>
      <c r="D197">
        <v>1.6078000000000001</v>
      </c>
      <c r="E197">
        <v>9.3932000000000002</v>
      </c>
      <c r="F197" s="15">
        <f t="shared" si="34"/>
        <v>2.4599886877885169E-4</v>
      </c>
      <c r="G197" s="15">
        <f t="shared" si="35"/>
        <v>1.0002459988687789</v>
      </c>
      <c r="H197">
        <f t="shared" ref="H197:H244" si="37">C197-F197</f>
        <v>0.11707243688541107</v>
      </c>
      <c r="I197" s="29">
        <f t="shared" ref="I197:I244" si="38">H197^2</f>
        <v>1.3705955478288557E-2</v>
      </c>
      <c r="M197" s="7">
        <f t="shared" ref="M197:M244" si="39">C197/$K$3</f>
        <v>1.5163684896523262</v>
      </c>
    </row>
    <row r="198" spans="1:13" ht="15.75" x14ac:dyDescent="0.25">
      <c r="A198" s="4">
        <v>42541</v>
      </c>
      <c r="B198">
        <v>6.34</v>
      </c>
      <c r="C198">
        <f t="shared" si="36"/>
        <v>5.6666666666666643E-2</v>
      </c>
      <c r="D198">
        <v>1.6886000000000001</v>
      </c>
      <c r="E198">
        <v>9.3604000000000003</v>
      </c>
      <c r="F198" s="15">
        <f t="shared" si="34"/>
        <v>2.4517707582427661E-4</v>
      </c>
      <c r="G198" s="15">
        <f t="shared" si="35"/>
        <v>1.0002451770758243</v>
      </c>
      <c r="H198">
        <f t="shared" si="37"/>
        <v>5.6421489590842366E-2</v>
      </c>
      <c r="I198" s="29">
        <f t="shared" si="38"/>
        <v>3.1833844876495336E-3</v>
      </c>
      <c r="M198" s="7">
        <f t="shared" si="39"/>
        <v>0.73243004984317894</v>
      </c>
    </row>
    <row r="199" spans="1:13" ht="15.75" x14ac:dyDescent="0.25">
      <c r="A199" s="4">
        <v>42542</v>
      </c>
      <c r="B199">
        <v>6.52</v>
      </c>
      <c r="C199">
        <f t="shared" si="36"/>
        <v>2.8391167192428977E-2</v>
      </c>
      <c r="D199">
        <v>1.7059</v>
      </c>
      <c r="E199">
        <v>9.3422999999999998</v>
      </c>
      <c r="F199" s="15">
        <f t="shared" si="34"/>
        <v>2.4472348116755249E-4</v>
      </c>
      <c r="G199" s="15">
        <f t="shared" si="35"/>
        <v>1.0002447234811676</v>
      </c>
      <c r="H199">
        <f t="shared" si="37"/>
        <v>2.8146443711261425E-2</v>
      </c>
      <c r="I199" s="29">
        <f t="shared" si="38"/>
        <v>7.9222229359120786E-4</v>
      </c>
      <c r="M199" s="7">
        <f t="shared" si="39"/>
        <v>0.36696254120923749</v>
      </c>
    </row>
    <row r="200" spans="1:13" ht="15.75" x14ac:dyDescent="0.25">
      <c r="A200" s="4">
        <v>42543</v>
      </c>
      <c r="B200">
        <v>6.31</v>
      </c>
      <c r="C200">
        <f t="shared" si="36"/>
        <v>-3.2208588957055209E-2</v>
      </c>
      <c r="D200">
        <v>1.6852</v>
      </c>
      <c r="E200">
        <v>9.3613</v>
      </c>
      <c r="F200" s="15">
        <f t="shared" si="34"/>
        <v>2.4519962830060749E-4</v>
      </c>
      <c r="G200" s="15">
        <f t="shared" si="35"/>
        <v>1.0002451996283006</v>
      </c>
      <c r="H200">
        <f t="shared" si="37"/>
        <v>-3.2453788585355817E-2</v>
      </c>
      <c r="I200" s="29">
        <f t="shared" si="38"/>
        <v>1.0532483935429715E-3</v>
      </c>
      <c r="M200" s="7">
        <f t="shared" si="39"/>
        <v>-0.41630361909166624</v>
      </c>
    </row>
    <row r="201" spans="1:13" ht="15.75" x14ac:dyDescent="0.25">
      <c r="A201" s="4">
        <v>42544</v>
      </c>
      <c r="B201">
        <v>6.33</v>
      </c>
      <c r="C201">
        <f t="shared" si="36"/>
        <v>3.1695721077655251E-3</v>
      </c>
      <c r="D201">
        <v>1.7458</v>
      </c>
      <c r="E201">
        <v>9.3138000000000005</v>
      </c>
      <c r="F201" s="15">
        <f t="shared" si="34"/>
        <v>2.4400910573607604E-4</v>
      </c>
      <c r="G201" s="15">
        <f t="shared" si="35"/>
        <v>1.0002440091057361</v>
      </c>
      <c r="H201">
        <f t="shared" si="37"/>
        <v>2.925563002029449E-3</v>
      </c>
      <c r="I201" s="29">
        <f t="shared" si="38"/>
        <v>8.5589188788435622E-6</v>
      </c>
      <c r="M201" s="7">
        <f t="shared" si="39"/>
        <v>4.0967468062451544E-2</v>
      </c>
    </row>
    <row r="202" spans="1:13" ht="15.75" x14ac:dyDescent="0.25">
      <c r="A202" s="4">
        <v>42545</v>
      </c>
      <c r="B202">
        <v>5.99</v>
      </c>
      <c r="C202">
        <f t="shared" si="36"/>
        <v>-5.3712480252764587E-2</v>
      </c>
      <c r="D202">
        <v>1.5598999999999998</v>
      </c>
      <c r="E202">
        <v>9.4140999999999995</v>
      </c>
      <c r="F202" s="15">
        <f t="shared" si="34"/>
        <v>2.4652238307742991E-4</v>
      </c>
      <c r="G202" s="15">
        <f t="shared" si="35"/>
        <v>1.0002465223830774</v>
      </c>
      <c r="H202">
        <f t="shared" si="37"/>
        <v>-5.3959002635842017E-2</v>
      </c>
      <c r="I202" s="29">
        <f t="shared" si="38"/>
        <v>2.9115739654548057E-3</v>
      </c>
      <c r="M202" s="7">
        <f t="shared" si="39"/>
        <v>-0.69424649274234973</v>
      </c>
    </row>
    <row r="203" spans="1:13" ht="15.75" x14ac:dyDescent="0.25">
      <c r="A203" s="4">
        <v>42548</v>
      </c>
      <c r="B203">
        <v>5.27</v>
      </c>
      <c r="C203">
        <f t="shared" si="36"/>
        <v>-0.12020033388981646</v>
      </c>
      <c r="D203">
        <v>1.4377</v>
      </c>
      <c r="E203">
        <v>9.5195000000000007</v>
      </c>
      <c r="F203" s="15">
        <f t="shared" si="34"/>
        <v>2.4916097956650951E-4</v>
      </c>
      <c r="G203" s="15">
        <f t="shared" si="35"/>
        <v>1.0002491609795665</v>
      </c>
      <c r="H203">
        <f t="shared" si="37"/>
        <v>-0.12044949486938297</v>
      </c>
      <c r="I203" s="29">
        <f t="shared" si="38"/>
        <v>1.4508080814289516E-2</v>
      </c>
      <c r="M203" s="7">
        <f t="shared" si="39"/>
        <v>-1.5536177036838541</v>
      </c>
    </row>
    <row r="204" spans="1:13" ht="15.75" x14ac:dyDescent="0.25">
      <c r="A204" s="4">
        <v>42549</v>
      </c>
      <c r="B204">
        <v>5.5</v>
      </c>
      <c r="C204">
        <f t="shared" si="36"/>
        <v>4.3643263757115837E-2</v>
      </c>
      <c r="D204">
        <v>1.4663999999999999</v>
      </c>
      <c r="E204">
        <v>9.4581</v>
      </c>
      <c r="F204" s="15">
        <f t="shared" si="34"/>
        <v>2.4762419254442669E-4</v>
      </c>
      <c r="G204" s="15">
        <f t="shared" si="35"/>
        <v>1.0002476241925444</v>
      </c>
      <c r="H204">
        <f t="shared" si="37"/>
        <v>4.339563956457141E-2</v>
      </c>
      <c r="I204" s="29">
        <f t="shared" si="38"/>
        <v>1.8831815332181956E-3</v>
      </c>
      <c r="M204" s="7">
        <f t="shared" si="39"/>
        <v>0.56409949145194183</v>
      </c>
    </row>
    <row r="205" spans="1:13" ht="15.75" x14ac:dyDescent="0.25">
      <c r="A205" s="4">
        <v>42550</v>
      </c>
      <c r="B205">
        <v>5.78</v>
      </c>
      <c r="C205">
        <f t="shared" si="36"/>
        <v>5.0909090909090952E-2</v>
      </c>
      <c r="D205">
        <v>1.5154999999999998</v>
      </c>
      <c r="E205">
        <v>9.3857999999999997</v>
      </c>
      <c r="F205" s="15">
        <f t="shared" si="34"/>
        <v>2.4581348573837758E-4</v>
      </c>
      <c r="G205" s="15">
        <f t="shared" si="35"/>
        <v>1.0002458134857384</v>
      </c>
      <c r="H205">
        <f t="shared" si="37"/>
        <v>5.0663277423352575E-2</v>
      </c>
      <c r="I205" s="29">
        <f t="shared" si="38"/>
        <v>2.5667676792755869E-3</v>
      </c>
      <c r="M205" s="7">
        <f t="shared" si="39"/>
        <v>0.65801202338852527</v>
      </c>
    </row>
    <row r="206" spans="1:13" ht="15.75" x14ac:dyDescent="0.25">
      <c r="A206" s="4">
        <v>42551</v>
      </c>
      <c r="B206">
        <v>5.18</v>
      </c>
      <c r="C206">
        <f t="shared" si="36"/>
        <v>-0.10380622837370251</v>
      </c>
      <c r="D206">
        <v>1.4697</v>
      </c>
      <c r="E206">
        <v>9.3078000000000003</v>
      </c>
      <c r="F206" s="15">
        <f t="shared" si="34"/>
        <v>2.4385868724108306E-4</v>
      </c>
      <c r="G206" s="15">
        <f t="shared" si="35"/>
        <v>1.0002438586872411</v>
      </c>
      <c r="H206">
        <f t="shared" si="37"/>
        <v>-0.1040500870609436</v>
      </c>
      <c r="I206" s="29">
        <f t="shared" si="38"/>
        <v>1.0826420617389943E-2</v>
      </c>
      <c r="M206" s="7">
        <f t="shared" si="39"/>
        <v>-1.3417200180314715</v>
      </c>
    </row>
    <row r="207" spans="1:13" ht="15.75" x14ac:dyDescent="0.25">
      <c r="A207" s="4">
        <v>42552</v>
      </c>
      <c r="B207">
        <v>5.21</v>
      </c>
      <c r="C207">
        <f t="shared" si="36"/>
        <v>5.7915057915058398E-3</v>
      </c>
      <c r="D207">
        <v>1.4440999999999999</v>
      </c>
      <c r="E207">
        <v>9.2975999999999992</v>
      </c>
      <c r="F207" s="15">
        <f t="shared" si="34"/>
        <v>2.4360295690128986E-4</v>
      </c>
      <c r="G207" s="15">
        <f t="shared" si="35"/>
        <v>1.0002436029569013</v>
      </c>
      <c r="H207">
        <f t="shared" si="37"/>
        <v>5.5479028346045499E-3</v>
      </c>
      <c r="I207" s="29">
        <f t="shared" si="38"/>
        <v>3.0779225862213201E-5</v>
      </c>
      <c r="M207" s="7">
        <f t="shared" si="39"/>
        <v>7.4856580156582656E-2</v>
      </c>
    </row>
    <row r="208" spans="1:13" ht="15.75" x14ac:dyDescent="0.25">
      <c r="A208" s="4">
        <v>42556</v>
      </c>
      <c r="B208">
        <v>4.63</v>
      </c>
      <c r="C208">
        <f t="shared" si="36"/>
        <v>-0.11132437619961613</v>
      </c>
      <c r="D208">
        <v>1.375</v>
      </c>
      <c r="E208">
        <v>9.3173999999999992</v>
      </c>
      <c r="F208" s="15">
        <f t="shared" si="34"/>
        <v>2.4409935288116635E-4</v>
      </c>
      <c r="G208" s="15">
        <f t="shared" si="35"/>
        <v>1.0002440993528812</v>
      </c>
      <c r="H208">
        <f t="shared" si="37"/>
        <v>-0.1115684755524973</v>
      </c>
      <c r="I208" s="29">
        <f t="shared" si="38"/>
        <v>1.2447524737108187E-2</v>
      </c>
      <c r="M208" s="7">
        <f t="shared" si="39"/>
        <v>-1.4388938542702179</v>
      </c>
    </row>
    <row r="209" spans="1:13" ht="15.75" x14ac:dyDescent="0.25">
      <c r="A209" s="4">
        <v>42557</v>
      </c>
      <c r="B209">
        <v>4.84</v>
      </c>
      <c r="C209">
        <f t="shared" si="36"/>
        <v>4.5356371490280774E-2</v>
      </c>
      <c r="D209">
        <v>1.3682000000000001</v>
      </c>
      <c r="E209">
        <v>9.2883999999999993</v>
      </c>
      <c r="F209" s="15">
        <f t="shared" si="34"/>
        <v>2.4337227774795522E-4</v>
      </c>
      <c r="G209" s="15">
        <f t="shared" si="35"/>
        <v>1.000243372277748</v>
      </c>
      <c r="H209">
        <f t="shared" si="37"/>
        <v>4.5112999212532819E-2</v>
      </c>
      <c r="I209" s="29">
        <f t="shared" si="38"/>
        <v>2.0351826979499868E-3</v>
      </c>
      <c r="M209" s="7">
        <f t="shared" si="39"/>
        <v>0.58624181349409588</v>
      </c>
    </row>
    <row r="210" spans="1:13" ht="15.75" x14ac:dyDescent="0.25">
      <c r="A210" s="4">
        <v>42558</v>
      </c>
      <c r="B210">
        <v>4.46</v>
      </c>
      <c r="C210">
        <f t="shared" si="36"/>
        <v>-7.851239669421485E-2</v>
      </c>
      <c r="D210">
        <v>1.385</v>
      </c>
      <c r="E210">
        <v>9.2897999999999996</v>
      </c>
      <c r="F210" s="15">
        <f t="shared" si="34"/>
        <v>2.4340738234673864E-4</v>
      </c>
      <c r="G210" s="15">
        <f t="shared" si="35"/>
        <v>1.0002434073823467</v>
      </c>
      <c r="H210">
        <f t="shared" si="37"/>
        <v>-7.8755804076561589E-2</v>
      </c>
      <c r="I210" s="29">
        <f t="shared" si="38"/>
        <v>6.2024766757457547E-3</v>
      </c>
      <c r="M210" s="7">
        <f t="shared" si="39"/>
        <v>-1.0147912698361985</v>
      </c>
    </row>
    <row r="211" spans="1:13" ht="15.75" x14ac:dyDescent="0.25">
      <c r="A211" s="4">
        <v>42559</v>
      </c>
      <c r="B211">
        <v>4.42</v>
      </c>
      <c r="C211">
        <f t="shared" si="36"/>
        <v>-8.9686098654708606E-3</v>
      </c>
      <c r="D211">
        <v>1.3578999999999999</v>
      </c>
      <c r="E211">
        <v>9.2227999999999994</v>
      </c>
      <c r="F211" s="15">
        <f t="shared" si="34"/>
        <v>2.4172687352819189E-4</v>
      </c>
      <c r="G211" s="15">
        <f t="shared" si="35"/>
        <v>1.0002417268735282</v>
      </c>
      <c r="H211">
        <f t="shared" si="37"/>
        <v>-9.2103367389990524E-3</v>
      </c>
      <c r="I211" s="29">
        <f t="shared" si="38"/>
        <v>8.4830302845755702E-5</v>
      </c>
      <c r="M211" s="7">
        <f t="shared" si="39"/>
        <v>-0.11592140066101503</v>
      </c>
    </row>
    <row r="212" spans="1:13" ht="15.75" x14ac:dyDescent="0.25">
      <c r="A212" s="4">
        <v>42562</v>
      </c>
      <c r="B212">
        <v>4.24</v>
      </c>
      <c r="C212">
        <f t="shared" si="36"/>
        <v>-4.0723981900452427E-2</v>
      </c>
      <c r="D212">
        <v>1.4302999999999999</v>
      </c>
      <c r="E212">
        <v>9.2844999999999995</v>
      </c>
      <c r="F212" s="15">
        <f t="shared" si="34"/>
        <v>2.4327448400129903E-4</v>
      </c>
      <c r="G212" s="15">
        <f t="shared" si="35"/>
        <v>1.0002432744840013</v>
      </c>
      <c r="H212">
        <f t="shared" si="37"/>
        <v>-4.0967256384453726E-2</v>
      </c>
      <c r="I212" s="29">
        <f t="shared" si="38"/>
        <v>1.6783160956695645E-3</v>
      </c>
      <c r="M212" s="7">
        <f t="shared" si="39"/>
        <v>-0.52636708399696064</v>
      </c>
    </row>
    <row r="213" spans="1:13" ht="15.75" x14ac:dyDescent="0.25">
      <c r="A213" s="4">
        <v>42563</v>
      </c>
      <c r="B213">
        <v>4.46</v>
      </c>
      <c r="C213">
        <f t="shared" si="36"/>
        <v>5.1886792452830129E-2</v>
      </c>
      <c r="D213">
        <v>1.51</v>
      </c>
      <c r="E213">
        <v>9.2727000000000004</v>
      </c>
      <c r="F213" s="15">
        <f t="shared" si="34"/>
        <v>2.4297857403232648E-4</v>
      </c>
      <c r="G213" s="15">
        <f t="shared" si="35"/>
        <v>1.0002429785740323</v>
      </c>
      <c r="H213">
        <f t="shared" si="37"/>
        <v>5.1643813878797802E-2</v>
      </c>
      <c r="I213" s="29">
        <f t="shared" si="38"/>
        <v>2.6670835119479083E-3</v>
      </c>
      <c r="M213" s="7">
        <f t="shared" si="39"/>
        <v>0.67064904674874826</v>
      </c>
    </row>
    <row r="214" spans="1:13" ht="15.75" x14ac:dyDescent="0.25">
      <c r="A214" s="4">
        <v>42564</v>
      </c>
      <c r="B214">
        <v>4.25</v>
      </c>
      <c r="C214">
        <f t="shared" si="36"/>
        <v>-4.7085201793721963E-2</v>
      </c>
      <c r="D214">
        <v>1.4742999999999999</v>
      </c>
      <c r="E214">
        <v>9.2149000000000001</v>
      </c>
      <c r="F214" s="15">
        <f t="shared" si="34"/>
        <v>2.415286562298391E-4</v>
      </c>
      <c r="G214" s="15">
        <f t="shared" si="35"/>
        <v>1.0002415286562298</v>
      </c>
      <c r="H214">
        <f t="shared" si="37"/>
        <v>-4.7326730449951802E-2</v>
      </c>
      <c r="I214" s="29">
        <f t="shared" si="38"/>
        <v>2.2398194150823952E-3</v>
      </c>
      <c r="M214" s="7">
        <f t="shared" si="39"/>
        <v>-0.60858735347032822</v>
      </c>
    </row>
    <row r="215" spans="1:13" ht="15.75" x14ac:dyDescent="0.25">
      <c r="A215" s="4">
        <v>42565</v>
      </c>
      <c r="B215">
        <v>4.2300000000000004</v>
      </c>
      <c r="C215">
        <f t="shared" si="36"/>
        <v>-4.7058823529410763E-3</v>
      </c>
      <c r="D215">
        <v>1.5356000000000001</v>
      </c>
      <c r="E215">
        <v>9.1925000000000008</v>
      </c>
      <c r="F215" s="15">
        <f t="shared" si="34"/>
        <v>2.4096654461125411E-4</v>
      </c>
      <c r="G215" s="15">
        <f t="shared" si="35"/>
        <v>1.0002409665446113</v>
      </c>
      <c r="H215">
        <f t="shared" si="37"/>
        <v>-4.9468488975523304E-3</v>
      </c>
      <c r="I215" s="29">
        <f t="shared" si="38"/>
        <v>2.4471314015214706E-5</v>
      </c>
      <c r="M215" s="7">
        <f t="shared" si="39"/>
        <v>-6.0824640817425356E-2</v>
      </c>
    </row>
    <row r="216" spans="1:13" ht="15.75" x14ac:dyDescent="0.25">
      <c r="A216" s="4">
        <v>42566</v>
      </c>
      <c r="B216">
        <v>4.13</v>
      </c>
      <c r="C216">
        <f t="shared" si="36"/>
        <v>-2.3640661938534403E-2</v>
      </c>
      <c r="D216">
        <v>1.5508999999999999</v>
      </c>
      <c r="E216">
        <v>9.1815999999999995</v>
      </c>
      <c r="F216" s="15">
        <f t="shared" si="34"/>
        <v>2.4069297548723334E-4</v>
      </c>
      <c r="G216" s="15">
        <f t="shared" si="35"/>
        <v>1.0002406929754872</v>
      </c>
      <c r="H216">
        <f t="shared" si="37"/>
        <v>-2.3881354914021637E-2</v>
      </c>
      <c r="I216" s="29">
        <f t="shared" si="38"/>
        <v>5.7031911252946536E-4</v>
      </c>
      <c r="M216" s="7">
        <f t="shared" si="39"/>
        <v>-0.30556113885823244</v>
      </c>
    </row>
    <row r="217" spans="1:13" ht="15.75" x14ac:dyDescent="0.25">
      <c r="A217" s="4">
        <v>42569</v>
      </c>
      <c r="B217">
        <v>4.17</v>
      </c>
      <c r="C217">
        <f t="shared" si="36"/>
        <v>9.6852300242130842E-3</v>
      </c>
      <c r="D217">
        <v>1.5817999999999999</v>
      </c>
      <c r="E217">
        <v>9.1454000000000004</v>
      </c>
      <c r="F217" s="15">
        <f t="shared" si="34"/>
        <v>2.3978422934511912E-4</v>
      </c>
      <c r="G217" s="15">
        <f t="shared" si="35"/>
        <v>1.0002397842293451</v>
      </c>
      <c r="H217">
        <f t="shared" si="37"/>
        <v>9.4454457948679651E-3</v>
      </c>
      <c r="I217" s="29">
        <f t="shared" si="38"/>
        <v>8.9216446263788924E-5</v>
      </c>
      <c r="M217" s="7">
        <f t="shared" si="39"/>
        <v>0.12518388545959491</v>
      </c>
    </row>
    <row r="218" spans="1:13" ht="15.75" x14ac:dyDescent="0.25">
      <c r="A218" s="4">
        <v>42570</v>
      </c>
      <c r="B218">
        <v>4.0599999999999996</v>
      </c>
      <c r="C218">
        <f t="shared" si="36"/>
        <v>-2.6378896882494084E-2</v>
      </c>
      <c r="D218">
        <v>1.5526</v>
      </c>
      <c r="E218">
        <v>9.1315000000000008</v>
      </c>
      <c r="F218" s="15">
        <f t="shared" si="34"/>
        <v>2.3943521104130561E-4</v>
      </c>
      <c r="G218" s="15">
        <f t="shared" si="35"/>
        <v>1.0002394352110413</v>
      </c>
      <c r="H218">
        <f t="shared" si="37"/>
        <v>-2.6618332093535389E-2</v>
      </c>
      <c r="I218" s="29">
        <f t="shared" si="38"/>
        <v>7.0853560344173608E-4</v>
      </c>
      <c r="M218" s="7">
        <f t="shared" si="39"/>
        <v>-0.34095347220799815</v>
      </c>
    </row>
    <row r="219" spans="1:13" ht="15.75" x14ac:dyDescent="0.25">
      <c r="A219" s="4">
        <v>42571</v>
      </c>
      <c r="B219">
        <v>4.18</v>
      </c>
      <c r="C219">
        <f t="shared" si="36"/>
        <v>2.9556650246305449E-2</v>
      </c>
      <c r="D219">
        <v>1.5800999999999998</v>
      </c>
      <c r="E219">
        <v>9.1210000000000004</v>
      </c>
      <c r="F219" s="15">
        <f t="shared" si="34"/>
        <v>2.3917153472696739E-4</v>
      </c>
      <c r="G219" s="15">
        <f t="shared" si="35"/>
        <v>1.000239171534727</v>
      </c>
      <c r="H219">
        <f t="shared" si="37"/>
        <v>2.9317478711578481E-2</v>
      </c>
      <c r="I219" s="29">
        <f t="shared" si="38"/>
        <v>8.5951455800385745E-4</v>
      </c>
      <c r="M219" s="7">
        <f t="shared" si="39"/>
        <v>0.38202668493703973</v>
      </c>
    </row>
    <row r="220" spans="1:13" ht="15.75" x14ac:dyDescent="0.25">
      <c r="A220" s="4">
        <v>42572</v>
      </c>
      <c r="B220">
        <v>4.12</v>
      </c>
      <c r="C220">
        <f t="shared" si="36"/>
        <v>-1.435406698564584E-2</v>
      </c>
      <c r="D220">
        <v>1.556</v>
      </c>
      <c r="E220">
        <v>9.1776999999999997</v>
      </c>
      <c r="F220" s="15">
        <f t="shared" si="34"/>
        <v>2.4059508634066695E-4</v>
      </c>
      <c r="G220" s="15">
        <f t="shared" si="35"/>
        <v>1.0002405950863407</v>
      </c>
      <c r="H220">
        <f t="shared" si="37"/>
        <v>-1.4594662071986507E-2</v>
      </c>
      <c r="I220" s="29">
        <f t="shared" si="38"/>
        <v>2.1300416099548147E-4</v>
      </c>
      <c r="M220" s="7">
        <f t="shared" si="39"/>
        <v>-0.18552970584262793</v>
      </c>
    </row>
    <row r="221" spans="1:13" ht="15.75" x14ac:dyDescent="0.25">
      <c r="A221" s="4">
        <v>42573</v>
      </c>
      <c r="B221">
        <v>4.0999999999999996</v>
      </c>
      <c r="C221">
        <f t="shared" si="36"/>
        <v>-4.8543689320389473E-3</v>
      </c>
      <c r="D221">
        <v>1.5663</v>
      </c>
      <c r="E221">
        <v>9.1327999999999996</v>
      </c>
      <c r="F221" s="15">
        <f t="shared" si="34"/>
        <v>2.3946785492001688E-4</v>
      </c>
      <c r="G221" s="15">
        <f t="shared" si="35"/>
        <v>1.00023946785492</v>
      </c>
      <c r="H221">
        <f t="shared" si="37"/>
        <v>-5.0938367869589642E-3</v>
      </c>
      <c r="I221" s="29">
        <f t="shared" si="38"/>
        <v>2.5947173212176424E-5</v>
      </c>
      <c r="M221" s="7">
        <f t="shared" si="39"/>
        <v>-6.2743864920890596E-2</v>
      </c>
    </row>
    <row r="222" spans="1:13" ht="15.75" x14ac:dyDescent="0.25">
      <c r="A222" s="4">
        <v>42576</v>
      </c>
      <c r="B222">
        <v>4.03</v>
      </c>
      <c r="C222">
        <f t="shared" si="36"/>
        <v>-1.7073170731707173E-2</v>
      </c>
      <c r="D222">
        <v>1.5731000000000002</v>
      </c>
      <c r="E222">
        <v>9.1539000000000001</v>
      </c>
      <c r="F222" s="15">
        <f t="shared" si="34"/>
        <v>2.3999763596371793E-4</v>
      </c>
      <c r="G222" s="15">
        <f t="shared" si="35"/>
        <v>1.0002399976359637</v>
      </c>
      <c r="H222">
        <f t="shared" si="37"/>
        <v>-1.7313168367670891E-2</v>
      </c>
      <c r="I222" s="29">
        <f t="shared" si="38"/>
        <v>2.9974579892731994E-4</v>
      </c>
      <c r="M222" s="7">
        <f t="shared" si="39"/>
        <v>-0.22067476394127167</v>
      </c>
    </row>
    <row r="223" spans="1:13" ht="15.75" x14ac:dyDescent="0.25">
      <c r="A223" s="4">
        <v>42577</v>
      </c>
      <c r="B223">
        <v>4.1500000000000004</v>
      </c>
      <c r="C223">
        <f t="shared" si="36"/>
        <v>2.9776674937965285E-2</v>
      </c>
      <c r="D223">
        <v>1.5611000000000002</v>
      </c>
      <c r="E223">
        <v>9.1428999999999991</v>
      </c>
      <c r="F223" s="15">
        <f t="shared" si="34"/>
        <v>2.3972145953821133E-4</v>
      </c>
      <c r="G223" s="15">
        <f t="shared" si="35"/>
        <v>1.0002397214595382</v>
      </c>
      <c r="H223">
        <f t="shared" si="37"/>
        <v>2.9536953478427073E-2</v>
      </c>
      <c r="I223" s="29">
        <f t="shared" si="38"/>
        <v>8.7243162078676521E-4</v>
      </c>
      <c r="M223" s="7">
        <f t="shared" si="39"/>
        <v>0.38487055604078929</v>
      </c>
    </row>
    <row r="224" spans="1:13" ht="15.75" x14ac:dyDescent="0.25">
      <c r="A224" s="4">
        <v>42578</v>
      </c>
      <c r="B224">
        <v>4</v>
      </c>
      <c r="C224">
        <f t="shared" si="36"/>
        <v>-3.6144578313253094E-2</v>
      </c>
      <c r="D224">
        <v>1.4976</v>
      </c>
      <c r="E224">
        <v>9.1475000000000009</v>
      </c>
      <c r="F224" s="15">
        <f t="shared" si="34"/>
        <v>2.3983695487461709E-4</v>
      </c>
      <c r="G224" s="15">
        <f t="shared" si="35"/>
        <v>1.0002398369548746</v>
      </c>
      <c r="H224">
        <f t="shared" si="37"/>
        <v>-3.6384415268127711E-2</v>
      </c>
      <c r="I224" s="29">
        <f t="shared" si="38"/>
        <v>1.3238256744035649E-3</v>
      </c>
      <c r="M224" s="7">
        <f t="shared" si="39"/>
        <v>-0.46717721109770577</v>
      </c>
    </row>
    <row r="225" spans="1:13" ht="15.75" x14ac:dyDescent="0.25">
      <c r="A225" s="4">
        <v>42579</v>
      </c>
      <c r="B225">
        <v>3.87</v>
      </c>
      <c r="C225">
        <f t="shared" si="36"/>
        <v>-3.2499999999999973E-2</v>
      </c>
      <c r="D225">
        <v>1.5044</v>
      </c>
      <c r="E225">
        <v>9.1533999999999995</v>
      </c>
      <c r="F225" s="15">
        <f t="shared" si="34"/>
        <v>2.3998508309208688E-4</v>
      </c>
      <c r="G225" s="15">
        <f t="shared" si="35"/>
        <v>1.0002399850830921</v>
      </c>
      <c r="H225">
        <f t="shared" si="37"/>
        <v>-3.273998508309206E-2</v>
      </c>
      <c r="I225" s="29">
        <f t="shared" si="38"/>
        <v>1.0719066232410905E-3</v>
      </c>
      <c r="M225" s="7">
        <f t="shared" si="39"/>
        <v>-0.42007017564535248</v>
      </c>
    </row>
    <row r="226" spans="1:13" ht="15.75" x14ac:dyDescent="0.25">
      <c r="A226" s="4">
        <v>42580</v>
      </c>
      <c r="B226">
        <v>4.17</v>
      </c>
      <c r="C226">
        <f t="shared" si="36"/>
        <v>7.7519379844961198E-2</v>
      </c>
      <c r="D226">
        <v>1.4531000000000001</v>
      </c>
      <c r="E226">
        <v>9.1183999999999994</v>
      </c>
      <c r="F226" s="15">
        <f t="shared" si="34"/>
        <v>2.3910623954082055E-4</v>
      </c>
      <c r="G226" s="15">
        <f t="shared" si="35"/>
        <v>1.0002391062395408</v>
      </c>
      <c r="H226">
        <f t="shared" si="37"/>
        <v>7.7280273605420377E-2</v>
      </c>
      <c r="I226" s="29">
        <f t="shared" si="38"/>
        <v>5.9722406885286336E-3</v>
      </c>
      <c r="M226" s="7">
        <f t="shared" si="39"/>
        <v>1.0019562925351284</v>
      </c>
    </row>
    <row r="227" spans="1:13" ht="15.75" x14ac:dyDescent="0.25">
      <c r="A227" s="4">
        <v>42583</v>
      </c>
      <c r="B227">
        <v>3.67</v>
      </c>
      <c r="C227">
        <f t="shared" si="36"/>
        <v>-0.11990407673860912</v>
      </c>
      <c r="D227">
        <v>1.5213999999999999</v>
      </c>
      <c r="E227">
        <v>9.0931999999999995</v>
      </c>
      <c r="F227" s="15">
        <f t="shared" si="34"/>
        <v>2.384732980977855E-4</v>
      </c>
      <c r="G227" s="15">
        <f t="shared" si="35"/>
        <v>1.0002384732980978</v>
      </c>
      <c r="H227">
        <f t="shared" si="37"/>
        <v>-0.1201425500367069</v>
      </c>
      <c r="I227" s="29">
        <f t="shared" si="38"/>
        <v>1.4434232329322621E-2</v>
      </c>
      <c r="M227" s="7">
        <f t="shared" si="39"/>
        <v>-1.5497885100363507</v>
      </c>
    </row>
    <row r="228" spans="1:13" ht="15.75" x14ac:dyDescent="0.25">
      <c r="A228" s="4">
        <v>42584</v>
      </c>
      <c r="B228">
        <v>3.55</v>
      </c>
      <c r="C228">
        <f t="shared" si="36"/>
        <v>-3.2697547683923738E-2</v>
      </c>
      <c r="D228">
        <v>1.5558000000000001</v>
      </c>
      <c r="E228">
        <v>9.1205999999999996</v>
      </c>
      <c r="F228" s="15">
        <f t="shared" si="34"/>
        <v>2.3916148941482973E-4</v>
      </c>
      <c r="G228" s="15">
        <f t="shared" si="35"/>
        <v>1.0002391614894148</v>
      </c>
      <c r="H228">
        <f t="shared" si="37"/>
        <v>-3.2936709173338567E-2</v>
      </c>
      <c r="I228" s="29">
        <f t="shared" si="38"/>
        <v>1.0848268111690849E-3</v>
      </c>
      <c r="M228" s="7">
        <f t="shared" si="39"/>
        <v>-0.4226235261156352</v>
      </c>
    </row>
    <row r="229" spans="1:13" ht="15.75" x14ac:dyDescent="0.25">
      <c r="A229" s="4">
        <v>42585</v>
      </c>
      <c r="B229">
        <v>3.75</v>
      </c>
      <c r="C229">
        <f t="shared" si="36"/>
        <v>5.6338028169014134E-2</v>
      </c>
      <c r="D229">
        <v>1.542</v>
      </c>
      <c r="E229">
        <v>9.1319999999999997</v>
      </c>
      <c r="F229" s="15">
        <f t="shared" si="34"/>
        <v>2.3944776642514931E-4</v>
      </c>
      <c r="G229" s="15">
        <f t="shared" si="35"/>
        <v>1.0002394477664251</v>
      </c>
      <c r="H229">
        <f t="shared" si="37"/>
        <v>5.6098580402588985E-2</v>
      </c>
      <c r="I229" s="29">
        <f t="shared" si="38"/>
        <v>3.1470507231857411E-3</v>
      </c>
      <c r="M229" s="7">
        <f t="shared" si="39"/>
        <v>0.72818231964524927</v>
      </c>
    </row>
    <row r="230" spans="1:13" ht="15.75" x14ac:dyDescent="0.25">
      <c r="A230" s="4">
        <v>42586</v>
      </c>
      <c r="B230">
        <v>3.95</v>
      </c>
      <c r="C230">
        <f t="shared" si="36"/>
        <v>5.3333333333333378E-2</v>
      </c>
      <c r="D230">
        <v>1.5007999999999999</v>
      </c>
      <c r="E230">
        <v>9.1257999999999999</v>
      </c>
      <c r="F230" s="15">
        <f t="shared" si="34"/>
        <v>2.3929207561002031E-4</v>
      </c>
      <c r="G230" s="15">
        <f t="shared" si="35"/>
        <v>1.00023929207561</v>
      </c>
      <c r="H230">
        <f t="shared" si="37"/>
        <v>5.3094041257723358E-2</v>
      </c>
      <c r="I230" s="29">
        <f t="shared" si="38"/>
        <v>2.8189772170768303E-3</v>
      </c>
      <c r="M230" s="7">
        <f t="shared" si="39"/>
        <v>0.68934592926416927</v>
      </c>
    </row>
    <row r="231" spans="1:13" ht="15.75" x14ac:dyDescent="0.25">
      <c r="A231" s="4">
        <v>42587</v>
      </c>
      <c r="B231">
        <v>4</v>
      </c>
      <c r="C231">
        <f t="shared" si="36"/>
        <v>1.2658227848101221E-2</v>
      </c>
      <c r="D231">
        <v>1.5885</v>
      </c>
      <c r="E231">
        <v>9.0888000000000009</v>
      </c>
      <c r="F231" s="15">
        <f t="shared" si="34"/>
        <v>2.3836276956101798E-4</v>
      </c>
      <c r="G231" s="15">
        <f t="shared" si="35"/>
        <v>1.000238362769561</v>
      </c>
      <c r="H231">
        <f t="shared" si="37"/>
        <v>1.2419865078540203E-2</v>
      </c>
      <c r="I231" s="29">
        <f t="shared" si="38"/>
        <v>1.5425304856914244E-4</v>
      </c>
      <c r="M231" s="7">
        <f t="shared" si="39"/>
        <v>0.16361058447725466</v>
      </c>
    </row>
    <row r="232" spans="1:13" ht="15.75" x14ac:dyDescent="0.25">
      <c r="A232" s="4">
        <v>42590</v>
      </c>
      <c r="B232">
        <v>4.41</v>
      </c>
      <c r="C232">
        <f t="shared" si="36"/>
        <v>0.10250000000000004</v>
      </c>
      <c r="D232">
        <v>1.5920000000000001</v>
      </c>
      <c r="E232">
        <v>9.0937000000000001</v>
      </c>
      <c r="F232" s="15">
        <f t="shared" si="34"/>
        <v>2.3848585787744625E-4</v>
      </c>
      <c r="G232" s="15">
        <f t="shared" si="35"/>
        <v>1.0002384858578774</v>
      </c>
      <c r="H232">
        <f t="shared" si="37"/>
        <v>0.10226151414212259</v>
      </c>
      <c r="I232" s="29">
        <f t="shared" si="38"/>
        <v>1.0457417274639539E-2</v>
      </c>
      <c r="M232" s="7">
        <f t="shared" si="39"/>
        <v>1.3248367078045746</v>
      </c>
    </row>
    <row r="233" spans="1:13" ht="15.75" x14ac:dyDescent="0.25">
      <c r="A233" s="4">
        <v>42591</v>
      </c>
      <c r="B233">
        <v>4.22</v>
      </c>
      <c r="C233">
        <f t="shared" si="36"/>
        <v>-4.3083900226757454E-2</v>
      </c>
      <c r="D233">
        <v>1.5470000000000002</v>
      </c>
      <c r="E233">
        <v>9.0922999999999998</v>
      </c>
      <c r="F233" s="15">
        <f t="shared" si="34"/>
        <v>2.3845069034966748E-4</v>
      </c>
      <c r="G233" s="15">
        <f t="shared" si="35"/>
        <v>1.0002384506903497</v>
      </c>
      <c r="H233">
        <f t="shared" si="37"/>
        <v>-4.3322350917107122E-2</v>
      </c>
      <c r="I233" s="29">
        <f t="shared" si="38"/>
        <v>1.8768260889849722E-3</v>
      </c>
      <c r="M233" s="7">
        <f t="shared" si="39"/>
        <v>-0.55686958571510337</v>
      </c>
    </row>
    <row r="234" spans="1:13" ht="15.75" x14ac:dyDescent="0.25">
      <c r="A234" s="4">
        <v>42592</v>
      </c>
      <c r="B234">
        <v>3.98</v>
      </c>
      <c r="C234">
        <f t="shared" si="36"/>
        <v>-5.6872037914691892E-2</v>
      </c>
      <c r="D234">
        <v>1.5074000000000001</v>
      </c>
      <c r="E234">
        <v>9.0939999999999994</v>
      </c>
      <c r="F234" s="15">
        <f t="shared" si="34"/>
        <v>2.3849339371784239E-4</v>
      </c>
      <c r="G234" s="15">
        <f t="shared" si="35"/>
        <v>1.0002384933937178</v>
      </c>
      <c r="H234">
        <f t="shared" si="37"/>
        <v>-5.7110531308409734E-2</v>
      </c>
      <c r="I234" s="29">
        <f t="shared" si="38"/>
        <v>3.2616127863288485E-3</v>
      </c>
      <c r="M234" s="7">
        <f t="shared" si="39"/>
        <v>-0.73508452172719352</v>
      </c>
    </row>
    <row r="235" spans="1:13" ht="15.75" x14ac:dyDescent="0.25">
      <c r="A235" s="4">
        <v>42593</v>
      </c>
      <c r="B235">
        <v>4.1399999999999997</v>
      </c>
      <c r="C235">
        <f t="shared" si="36"/>
        <v>4.0201005025125552E-2</v>
      </c>
      <c r="D235">
        <v>1.5592999999999999</v>
      </c>
      <c r="E235">
        <v>9.0793999999999997</v>
      </c>
      <c r="F235" s="15">
        <f t="shared" si="34"/>
        <v>2.3812662551914165E-4</v>
      </c>
      <c r="G235" s="15">
        <f t="shared" si="35"/>
        <v>1.0002381266255191</v>
      </c>
      <c r="H235">
        <f t="shared" si="37"/>
        <v>3.9962878399606411E-2</v>
      </c>
      <c r="I235" s="29">
        <f t="shared" si="38"/>
        <v>1.5970316499817287E-3</v>
      </c>
      <c r="M235" s="7">
        <f t="shared" si="39"/>
        <v>0.51960748436997539</v>
      </c>
    </row>
    <row r="236" spans="1:13" ht="15.75" x14ac:dyDescent="0.25">
      <c r="A236" s="4">
        <v>42594</v>
      </c>
      <c r="B236">
        <v>4.13</v>
      </c>
      <c r="C236">
        <f t="shared" si="36"/>
        <v>-2.4154589371980163E-3</v>
      </c>
      <c r="D236">
        <v>1.5135000000000001</v>
      </c>
      <c r="E236">
        <v>9.1094000000000008</v>
      </c>
      <c r="F236" s="15">
        <f t="shared" si="34"/>
        <v>2.3888020576112723E-4</v>
      </c>
      <c r="G236" s="15">
        <f t="shared" si="35"/>
        <v>1.0002388802057611</v>
      </c>
      <c r="H236">
        <f t="shared" si="37"/>
        <v>-2.6543391429591436E-3</v>
      </c>
      <c r="I236" s="29">
        <f t="shared" si="38"/>
        <v>7.0455162858450808E-6</v>
      </c>
      <c r="M236" s="7">
        <f t="shared" si="39"/>
        <v>-3.1220377231166399E-2</v>
      </c>
    </row>
    <row r="237" spans="1:13" ht="15.75" x14ac:dyDescent="0.25">
      <c r="A237" s="4">
        <v>42597</v>
      </c>
      <c r="B237">
        <v>4.37</v>
      </c>
      <c r="C237">
        <f t="shared" si="36"/>
        <v>5.8111380145278502E-2</v>
      </c>
      <c r="D237">
        <v>1.5575999999999999</v>
      </c>
      <c r="E237">
        <v>9.1056000000000008</v>
      </c>
      <c r="F237" s="15">
        <f t="shared" si="34"/>
        <v>2.3878476369354473E-4</v>
      </c>
      <c r="G237" s="15">
        <f t="shared" si="35"/>
        <v>1.0002387847636935</v>
      </c>
      <c r="H237">
        <f t="shared" si="37"/>
        <v>5.7872595381584957E-2</v>
      </c>
      <c r="I237" s="29">
        <f t="shared" si="38"/>
        <v>3.3492372962006483E-3</v>
      </c>
      <c r="M237" s="7">
        <f t="shared" si="39"/>
        <v>0.75110331275756947</v>
      </c>
    </row>
    <row r="238" spans="1:13" ht="15.75" x14ac:dyDescent="0.25">
      <c r="A238" s="4">
        <v>42598</v>
      </c>
      <c r="B238">
        <v>4.5199999999999996</v>
      </c>
      <c r="C238">
        <f t="shared" si="36"/>
        <v>3.4324942791761889E-2</v>
      </c>
      <c r="D238">
        <v>1.5746</v>
      </c>
      <c r="E238">
        <v>9.1153999999999993</v>
      </c>
      <c r="F238" s="15">
        <f t="shared" si="34"/>
        <v>2.3903089701349245E-4</v>
      </c>
      <c r="G238" s="15">
        <f t="shared" si="35"/>
        <v>1.0002390308970135</v>
      </c>
      <c r="H238">
        <f t="shared" si="37"/>
        <v>3.4085911894748397E-2</v>
      </c>
      <c r="I238" s="29">
        <f t="shared" si="38"/>
        <v>1.1618493896965502E-3</v>
      </c>
      <c r="M238" s="7">
        <f t="shared" si="39"/>
        <v>0.4436579922323724</v>
      </c>
    </row>
    <row r="239" spans="1:13" ht="15.75" x14ac:dyDescent="0.25">
      <c r="A239" s="4">
        <v>42599</v>
      </c>
      <c r="B239">
        <v>4.5</v>
      </c>
      <c r="C239">
        <f t="shared" si="36"/>
        <v>-4.4247787610618532E-3</v>
      </c>
      <c r="D239">
        <v>1.5491000000000001</v>
      </c>
      <c r="E239">
        <v>9.0801999999999996</v>
      </c>
      <c r="F239" s="15">
        <f t="shared" si="34"/>
        <v>2.381467236742818E-4</v>
      </c>
      <c r="G239" s="15">
        <f t="shared" si="35"/>
        <v>1.0002381467236743</v>
      </c>
      <c r="H239">
        <f t="shared" si="37"/>
        <v>-4.662925484736135E-3</v>
      </c>
      <c r="I239" s="29">
        <f t="shared" si="38"/>
        <v>2.174287407620172E-5</v>
      </c>
      <c r="M239" s="7">
        <f t="shared" si="39"/>
        <v>-5.7191310503110132E-2</v>
      </c>
    </row>
    <row r="240" spans="1:13" ht="15.75" x14ac:dyDescent="0.25">
      <c r="A240" s="4">
        <v>42600</v>
      </c>
      <c r="B240">
        <v>4.58</v>
      </c>
      <c r="C240">
        <f t="shared" si="36"/>
        <v>1.7777777777777795E-2</v>
      </c>
      <c r="D240">
        <v>1.5356000000000001</v>
      </c>
      <c r="E240">
        <v>9.0690000000000008</v>
      </c>
      <c r="F240" s="15">
        <f t="shared" si="34"/>
        <v>2.3786533612191185E-4</v>
      </c>
      <c r="G240" s="15">
        <f t="shared" si="35"/>
        <v>1.0002378653361219</v>
      </c>
      <c r="H240">
        <f t="shared" si="37"/>
        <v>1.7539912441655883E-2</v>
      </c>
      <c r="I240" s="29">
        <f t="shared" si="38"/>
        <v>3.0764852846095484E-4</v>
      </c>
      <c r="M240" s="7">
        <f t="shared" si="39"/>
        <v>0.22978197642138981</v>
      </c>
    </row>
    <row r="241" spans="1:13" ht="15.75" x14ac:dyDescent="0.25">
      <c r="A241" s="4">
        <v>42601</v>
      </c>
      <c r="B241">
        <v>4.47</v>
      </c>
      <c r="C241">
        <f t="shared" si="36"/>
        <v>-2.4017467248908367E-2</v>
      </c>
      <c r="D241">
        <v>1.5781000000000001</v>
      </c>
      <c r="E241">
        <v>9.0805000000000007</v>
      </c>
      <c r="F241" s="15">
        <f t="shared" si="34"/>
        <v>2.381542604448228E-4</v>
      </c>
      <c r="G241" s="15">
        <f t="shared" si="35"/>
        <v>1.0002381542604448</v>
      </c>
      <c r="H241">
        <f t="shared" si="37"/>
        <v>-2.425562150935319E-2</v>
      </c>
      <c r="I241" s="29">
        <f t="shared" si="38"/>
        <v>5.8833517480499713E-4</v>
      </c>
      <c r="M241" s="7">
        <f t="shared" si="39"/>
        <v>-0.31043143648632143</v>
      </c>
    </row>
    <row r="242" spans="1:13" ht="15.75" x14ac:dyDescent="0.25">
      <c r="A242" s="4">
        <v>42604</v>
      </c>
      <c r="B242">
        <v>4.3</v>
      </c>
      <c r="C242">
        <f t="shared" si="36"/>
        <v>-3.8031319910514526E-2</v>
      </c>
      <c r="D242">
        <v>1.5424</v>
      </c>
      <c r="E242">
        <v>9.1072000000000006</v>
      </c>
      <c r="F242" s="15">
        <f t="shared" si="34"/>
        <v>2.3882495023141992E-4</v>
      </c>
      <c r="G242" s="15">
        <f t="shared" si="35"/>
        <v>1.0002388249502314</v>
      </c>
      <c r="H242">
        <f t="shared" si="37"/>
        <v>-3.8270144860745946E-2</v>
      </c>
      <c r="I242" s="29">
        <f t="shared" si="38"/>
        <v>1.4646039876624792E-3</v>
      </c>
      <c r="M242" s="7">
        <f t="shared" si="39"/>
        <v>-0.49156379184105969</v>
      </c>
    </row>
    <row r="243" spans="1:13" ht="15.75" x14ac:dyDescent="0.25">
      <c r="A243" s="4">
        <v>42605</v>
      </c>
      <c r="B243">
        <v>4.4800000000000004</v>
      </c>
      <c r="C243">
        <f t="shared" si="36"/>
        <v>4.1860465116279215E-2</v>
      </c>
      <c r="D243">
        <v>1.5457999999999998</v>
      </c>
      <c r="E243">
        <v>9.1029</v>
      </c>
      <c r="F243" s="15">
        <f t="shared" si="34"/>
        <v>2.3871694757859885E-4</v>
      </c>
      <c r="G243" s="15">
        <f t="shared" si="35"/>
        <v>1.0002387169475786</v>
      </c>
      <c r="H243">
        <f t="shared" si="37"/>
        <v>4.1621748168700616E-2</v>
      </c>
      <c r="I243" s="29">
        <f t="shared" si="38"/>
        <v>1.732369920618733E-3</v>
      </c>
      <c r="M243" s="7">
        <f t="shared" si="39"/>
        <v>0.54105639796897154</v>
      </c>
    </row>
    <row r="244" spans="1:13" ht="15.75" x14ac:dyDescent="0.25">
      <c r="A244" s="4">
        <v>42600</v>
      </c>
      <c r="B244">
        <v>6.2</v>
      </c>
      <c r="C244">
        <f t="shared" si="36"/>
        <v>0.38392857142857134</v>
      </c>
      <c r="F244" s="15">
        <f t="shared" si="34"/>
        <v>0</v>
      </c>
      <c r="G244" s="15">
        <f t="shared" si="35"/>
        <v>1</v>
      </c>
      <c r="H244">
        <f t="shared" si="37"/>
        <v>0.38392857142857134</v>
      </c>
      <c r="I244" s="29">
        <f t="shared" si="38"/>
        <v>0.1474011479591836</v>
      </c>
      <c r="M244" s="7">
        <f t="shared" si="39"/>
        <v>4.9623674595467495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4"/>
  <sheetViews>
    <sheetView topLeftCell="E1" workbookViewId="0">
      <selection activeCell="N8" sqref="N8:N9"/>
    </sheetView>
  </sheetViews>
  <sheetFormatPr defaultRowHeight="15" x14ac:dyDescent="0.25"/>
  <cols>
    <col min="1" max="1" width="13.28515625" customWidth="1"/>
    <col min="2" max="2" width="9.5703125" customWidth="1"/>
    <col min="9" max="9" width="39.42578125" customWidth="1"/>
    <col min="10" max="10" width="12.42578125" customWidth="1"/>
    <col min="12" max="12" width="10.7109375" style="2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1" ht="15.75" thickBot="1" x14ac:dyDescent="0.3">
      <c r="A1" t="s">
        <v>34</v>
      </c>
    </row>
    <row r="2" spans="1:31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64</v>
      </c>
      <c r="H2" t="s">
        <v>65</v>
      </c>
      <c r="I2" t="s">
        <v>35</v>
      </c>
      <c r="J2" t="s">
        <v>36</v>
      </c>
      <c r="K2" t="s">
        <v>62</v>
      </c>
      <c r="L2" s="29" t="s">
        <v>53</v>
      </c>
      <c r="M2" s="5" t="s">
        <v>45</v>
      </c>
      <c r="N2" s="7">
        <f>SUM(L4:L122)/(COUNT(F4:F122)-2)</f>
        <v>5.9883947662684196E-3</v>
      </c>
      <c r="O2" s="11"/>
      <c r="P2" s="5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16" t="s">
        <v>37</v>
      </c>
      <c r="V2" s="17" t="s">
        <v>38</v>
      </c>
      <c r="W2" s="7" t="s">
        <v>26</v>
      </c>
      <c r="X2">
        <f>SUM(T3:T8)</f>
        <v>1.1145462540834392</v>
      </c>
    </row>
    <row r="3" spans="1:31" ht="15.75" x14ac:dyDescent="0.25">
      <c r="A3" s="4">
        <v>42257</v>
      </c>
      <c r="B3">
        <v>6.07</v>
      </c>
      <c r="C3">
        <v>0</v>
      </c>
      <c r="D3">
        <v>1.6962000000000002</v>
      </c>
      <c r="E3">
        <v>2.222</v>
      </c>
      <c r="F3">
        <v>9.7805999999999997</v>
      </c>
      <c r="G3">
        <f>F3+E3</f>
        <v>12.002599999999999</v>
      </c>
      <c r="H3">
        <f>E3+D3*(G3-E3)</f>
        <v>18.811853720000002</v>
      </c>
      <c r="I3" s="15">
        <f>(((H3/100)+1)^(1/365)-1)</f>
        <v>4.7236082794355205E-4</v>
      </c>
      <c r="J3" s="15">
        <f>1+I3</f>
        <v>1.0004723608279436</v>
      </c>
      <c r="L3" s="29"/>
      <c r="M3" s="19" t="s">
        <v>46</v>
      </c>
      <c r="N3" s="7">
        <f>SQRT(N2)</f>
        <v>7.7384719203912725E-2</v>
      </c>
      <c r="O3" s="7"/>
      <c r="P3" s="9">
        <v>42432</v>
      </c>
      <c r="Q3" s="7">
        <v>2.96</v>
      </c>
      <c r="R3" s="7">
        <v>0.28138528138528135</v>
      </c>
      <c r="S3" s="7">
        <f t="shared" ref="S3:S8" si="0">1+R3</f>
        <v>1.2813852813852813</v>
      </c>
      <c r="T3" s="7">
        <f t="shared" ref="T3:T8" si="1">R3-I123</f>
        <v>0.28084094342021865</v>
      </c>
      <c r="W3" s="7" t="s">
        <v>27</v>
      </c>
      <c r="X3">
        <f>PRODUCT(S3:S8)-PRODUCT(J123:J128)</f>
        <v>1.2866681614818125</v>
      </c>
      <c r="AD3" t="s">
        <v>28</v>
      </c>
      <c r="AE3">
        <f>1+I3</f>
        <v>1.0004723608279436</v>
      </c>
    </row>
    <row r="4" spans="1:31" ht="15.75" x14ac:dyDescent="0.25">
      <c r="A4" s="4">
        <v>42258</v>
      </c>
      <c r="B4">
        <v>5.6899999999999995</v>
      </c>
      <c r="C4">
        <f>(B4-B3)/B3</f>
        <v>-6.2602965403624505E-2</v>
      </c>
      <c r="D4">
        <v>1.6861999999999999</v>
      </c>
      <c r="E4">
        <v>2.1882999999999999</v>
      </c>
      <c r="F4">
        <v>9.6817999999999991</v>
      </c>
      <c r="G4">
        <f t="shared" ref="G4:G67" si="2">F4+E4</f>
        <v>11.870099999999999</v>
      </c>
      <c r="H4">
        <f t="shared" ref="H4:H67" si="3">E4+D4*(G4-E4)</f>
        <v>18.513751159999998</v>
      </c>
      <c r="I4" s="15">
        <f t="shared" ref="I4:I67" si="4">(((H4/100)+1)^(1/365)-1)</f>
        <v>4.6547490641057898E-4</v>
      </c>
      <c r="J4" s="15">
        <f t="shared" ref="J4:J67" si="5">1+I4</f>
        <v>1.0004654749064106</v>
      </c>
      <c r="K4">
        <f>C4-I4</f>
        <v>-6.3068440310035084E-2</v>
      </c>
      <c r="L4" s="29">
        <f>K4^2</f>
        <v>3.9776281631404582E-3</v>
      </c>
      <c r="M4" s="19" t="s">
        <v>47</v>
      </c>
      <c r="N4" s="7">
        <f>X2</f>
        <v>1.1145462540834392</v>
      </c>
      <c r="O4" s="7"/>
      <c r="P4" s="9">
        <v>42433</v>
      </c>
      <c r="Q4" s="7">
        <v>3.93</v>
      </c>
      <c r="R4" s="7">
        <v>0.3277027027027028</v>
      </c>
      <c r="S4" s="7">
        <f t="shared" si="0"/>
        <v>1.3277027027027029</v>
      </c>
      <c r="T4" s="7">
        <f t="shared" si="1"/>
        <v>0.32715091636160082</v>
      </c>
      <c r="W4" s="7" t="s">
        <v>29</v>
      </c>
      <c r="X4">
        <f>X2/6</f>
        <v>0.18575770901390654</v>
      </c>
    </row>
    <row r="5" spans="1:31" ht="15.75" x14ac:dyDescent="0.25">
      <c r="A5" s="4">
        <v>42261</v>
      </c>
      <c r="B5">
        <v>5.21</v>
      </c>
      <c r="C5">
        <f t="shared" ref="C5:C68" si="6">(B5-B4)/B4</f>
        <v>-8.435852372583473E-2</v>
      </c>
      <c r="D5">
        <v>1.6971000000000001</v>
      </c>
      <c r="E5">
        <v>2.1831</v>
      </c>
      <c r="F5">
        <v>9.7218999999999998</v>
      </c>
      <c r="G5">
        <f t="shared" si="2"/>
        <v>11.904999999999999</v>
      </c>
      <c r="H5">
        <f t="shared" si="3"/>
        <v>18.682136490000001</v>
      </c>
      <c r="I5" s="15">
        <f t="shared" si="4"/>
        <v>4.6936658757257277E-4</v>
      </c>
      <c r="J5" s="15">
        <f t="shared" si="5"/>
        <v>1.0004693665875726</v>
      </c>
      <c r="K5">
        <f t="shared" ref="K5:K68" si="7">C5-I5</f>
        <v>-8.4827890313407303E-2</v>
      </c>
      <c r="L5" s="29">
        <f t="shared" ref="L5:L68" si="8">K5^2</f>
        <v>7.1957709750234602E-3</v>
      </c>
      <c r="M5" s="19" t="s">
        <v>48</v>
      </c>
      <c r="N5" s="7">
        <f>X12</f>
        <v>1.517548117215237</v>
      </c>
      <c r="O5" s="7"/>
      <c r="P5" s="9">
        <v>42436</v>
      </c>
      <c r="Q5" s="7">
        <v>6.84</v>
      </c>
      <c r="R5" s="7">
        <v>0.74045801526717547</v>
      </c>
      <c r="S5" s="7">
        <f t="shared" si="0"/>
        <v>1.7404580152671754</v>
      </c>
      <c r="T5" s="7">
        <f t="shared" si="1"/>
        <v>0.73989953082460802</v>
      </c>
      <c r="W5" s="11" t="s">
        <v>30</v>
      </c>
      <c r="X5">
        <f>X3/6</f>
        <v>0.21444469358030208</v>
      </c>
    </row>
    <row r="6" spans="1:31" ht="15.75" x14ac:dyDescent="0.25">
      <c r="A6" s="4">
        <v>42262</v>
      </c>
      <c r="B6">
        <v>5.34</v>
      </c>
      <c r="C6">
        <f t="shared" si="6"/>
        <v>2.4952015355086354E-2</v>
      </c>
      <c r="D6">
        <v>1.6997</v>
      </c>
      <c r="E6">
        <v>2.2867000000000002</v>
      </c>
      <c r="F6">
        <v>9.6042000000000005</v>
      </c>
      <c r="G6">
        <f t="shared" si="2"/>
        <v>11.8909</v>
      </c>
      <c r="H6">
        <f t="shared" si="3"/>
        <v>18.610958740000001</v>
      </c>
      <c r="I6" s="15">
        <f t="shared" si="4"/>
        <v>4.677222168452122E-4</v>
      </c>
      <c r="J6" s="15">
        <f t="shared" si="5"/>
        <v>1.0004677222168452</v>
      </c>
      <c r="K6">
        <f t="shared" si="7"/>
        <v>2.4484293138241141E-2</v>
      </c>
      <c r="L6" s="29">
        <f t="shared" si="8"/>
        <v>5.9948061047932226E-4</v>
      </c>
      <c r="M6" s="19" t="s">
        <v>49</v>
      </c>
      <c r="N6" s="7">
        <f>SQRT(N2*6)</f>
        <v>0.18955307593814066</v>
      </c>
      <c r="O6" s="7"/>
      <c r="P6" s="9">
        <v>42437</v>
      </c>
      <c r="Q6" s="7">
        <v>5.42</v>
      </c>
      <c r="R6" s="7">
        <v>-0.20760233918128654</v>
      </c>
      <c r="S6" s="7">
        <f t="shared" si="0"/>
        <v>0.79239766081871343</v>
      </c>
      <c r="T6" s="7">
        <f t="shared" si="1"/>
        <v>-0.20817324821266067</v>
      </c>
      <c r="W6" s="11" t="s">
        <v>39</v>
      </c>
      <c r="X6">
        <f>SUM(U3:U8)/6</f>
        <v>0</v>
      </c>
    </row>
    <row r="7" spans="1:31" ht="15.75" x14ac:dyDescent="0.25">
      <c r="A7" s="4">
        <v>42263</v>
      </c>
      <c r="B7">
        <v>6.24</v>
      </c>
      <c r="C7">
        <f t="shared" si="6"/>
        <v>0.16853932584269671</v>
      </c>
      <c r="D7">
        <v>1.7448999999999999</v>
      </c>
      <c r="E7">
        <v>2.294</v>
      </c>
      <c r="F7">
        <v>9.5228999999999999</v>
      </c>
      <c r="G7">
        <f t="shared" si="2"/>
        <v>11.8169</v>
      </c>
      <c r="H7">
        <f t="shared" si="3"/>
        <v>18.91050821</v>
      </c>
      <c r="I7" s="15">
        <f t="shared" si="4"/>
        <v>4.7463587070684099E-4</v>
      </c>
      <c r="J7" s="15">
        <f t="shared" si="5"/>
        <v>1.0004746358707068</v>
      </c>
      <c r="K7">
        <f t="shared" si="7"/>
        <v>0.16806468997198987</v>
      </c>
      <c r="L7" s="29">
        <f t="shared" si="8"/>
        <v>2.824574001538107E-2</v>
      </c>
      <c r="M7" s="19" t="s">
        <v>50</v>
      </c>
      <c r="N7" s="7">
        <f>SQRT(N2*122)</f>
        <v>0.85474216082088006</v>
      </c>
      <c r="O7" s="7"/>
      <c r="P7" s="9">
        <v>42438</v>
      </c>
      <c r="Q7" s="7">
        <v>5.3</v>
      </c>
      <c r="R7" s="7">
        <v>-2.2140221402214041E-2</v>
      </c>
      <c r="S7" s="7">
        <f t="shared" si="0"/>
        <v>0.97785977859778594</v>
      </c>
      <c r="T7" s="7">
        <f t="shared" si="1"/>
        <v>-2.2712283959393939E-2</v>
      </c>
      <c r="W7" s="11" t="s">
        <v>40</v>
      </c>
      <c r="X7">
        <f>SQRT(X6)</f>
        <v>0</v>
      </c>
    </row>
    <row r="8" spans="1:31" ht="16.5" thickBot="1" x14ac:dyDescent="0.3">
      <c r="A8" s="4">
        <v>42264</v>
      </c>
      <c r="B8">
        <v>6.39</v>
      </c>
      <c r="C8">
        <f t="shared" si="6"/>
        <v>2.4038461538461453E-2</v>
      </c>
      <c r="D8">
        <v>1.742</v>
      </c>
      <c r="E8">
        <v>2.1903000000000001</v>
      </c>
      <c r="F8">
        <v>9.5274999999999999</v>
      </c>
      <c r="G8">
        <f t="shared" si="2"/>
        <v>11.7178</v>
      </c>
      <c r="H8">
        <f t="shared" si="3"/>
        <v>18.787205</v>
      </c>
      <c r="I8" s="15">
        <f t="shared" si="4"/>
        <v>4.7179211677095267E-4</v>
      </c>
      <c r="J8" s="15">
        <f t="shared" si="5"/>
        <v>1.000471792116771</v>
      </c>
      <c r="K8">
        <f t="shared" si="7"/>
        <v>2.35666694216905E-2</v>
      </c>
      <c r="L8" s="29">
        <f t="shared" si="8"/>
        <v>5.5538790763124204E-4</v>
      </c>
      <c r="M8" s="19" t="s">
        <v>51</v>
      </c>
      <c r="N8" s="7">
        <f>N4/N6</f>
        <v>5.8798637192633247</v>
      </c>
      <c r="O8" s="7"/>
      <c r="P8" s="12">
        <v>42439</v>
      </c>
      <c r="Q8" s="13">
        <v>5.29</v>
      </c>
      <c r="R8" s="13">
        <v>-1.8867924528301486E-3</v>
      </c>
      <c r="S8" s="13">
        <f t="shared" si="0"/>
        <v>0.99811320754716981</v>
      </c>
      <c r="T8" s="7">
        <f t="shared" si="1"/>
        <v>-2.4596043509338018E-3</v>
      </c>
      <c r="W8" s="11" t="s">
        <v>41</v>
      </c>
      <c r="X8">
        <f>SUM(V3:V8)/6</f>
        <v>0</v>
      </c>
    </row>
    <row r="9" spans="1:31" ht="16.5" thickBot="1" x14ac:dyDescent="0.3">
      <c r="A9" s="4">
        <v>42265</v>
      </c>
      <c r="B9">
        <v>5.83</v>
      </c>
      <c r="C9">
        <f t="shared" si="6"/>
        <v>-8.7636932707355189E-2</v>
      </c>
      <c r="D9">
        <v>1.7736000000000001</v>
      </c>
      <c r="E9">
        <v>2.1335999999999999</v>
      </c>
      <c r="F9">
        <v>9.5728000000000009</v>
      </c>
      <c r="G9">
        <f t="shared" si="2"/>
        <v>11.7064</v>
      </c>
      <c r="H9">
        <f t="shared" si="3"/>
        <v>19.111918080000002</v>
      </c>
      <c r="I9" s="15">
        <f t="shared" si="4"/>
        <v>4.7927468723396593E-4</v>
      </c>
      <c r="J9" s="15">
        <f t="shared" si="5"/>
        <v>1.000479274687234</v>
      </c>
      <c r="K9">
        <f t="shared" si="7"/>
        <v>-8.8116207394589155E-2</v>
      </c>
      <c r="L9" s="29">
        <f t="shared" si="8"/>
        <v>7.7644660056062484E-3</v>
      </c>
      <c r="M9" s="20" t="s">
        <v>52</v>
      </c>
      <c r="N9" s="7">
        <f>N5/N7</f>
        <v>1.7754454931272012</v>
      </c>
      <c r="O9" s="7"/>
      <c r="T9" s="7"/>
      <c r="W9" s="11" t="s">
        <v>42</v>
      </c>
      <c r="X9">
        <f>SQRT(X8)</f>
        <v>0</v>
      </c>
    </row>
    <row r="10" spans="1:31" ht="15.75" x14ac:dyDescent="0.25">
      <c r="A10" s="4">
        <v>42268</v>
      </c>
      <c r="B10">
        <v>5.84</v>
      </c>
      <c r="C10">
        <f t="shared" si="6"/>
        <v>1.7152658662092258E-3</v>
      </c>
      <c r="D10">
        <v>1.7730000000000001</v>
      </c>
      <c r="E10">
        <v>2.2012</v>
      </c>
      <c r="F10">
        <v>9.5913000000000004</v>
      </c>
      <c r="G10">
        <f t="shared" si="2"/>
        <v>11.7925</v>
      </c>
      <c r="H10">
        <f t="shared" si="3"/>
        <v>19.206574900000003</v>
      </c>
      <c r="I10" s="15">
        <f t="shared" si="4"/>
        <v>4.8145209561112345E-4</v>
      </c>
      <c r="J10" s="15">
        <f t="shared" si="5"/>
        <v>1.0004814520956111</v>
      </c>
      <c r="K10">
        <f t="shared" si="7"/>
        <v>1.2338137705981023E-3</v>
      </c>
      <c r="L10" s="29">
        <f t="shared" si="8"/>
        <v>1.5222964205175066E-6</v>
      </c>
      <c r="M10" s="7"/>
      <c r="N10" s="7"/>
      <c r="O10" s="7"/>
      <c r="P10" s="5" t="s">
        <v>31</v>
      </c>
      <c r="Q10" s="6" t="s">
        <v>22</v>
      </c>
      <c r="R10" s="6" t="s">
        <v>23</v>
      </c>
      <c r="S10" s="6" t="s">
        <v>24</v>
      </c>
      <c r="T10" s="6" t="s">
        <v>32</v>
      </c>
      <c r="U10" s="16" t="s">
        <v>37</v>
      </c>
      <c r="V10" s="17" t="s">
        <v>38</v>
      </c>
    </row>
    <row r="11" spans="1:31" ht="15.75" x14ac:dyDescent="0.25">
      <c r="A11" s="4">
        <v>42269</v>
      </c>
      <c r="B11">
        <v>5.8</v>
      </c>
      <c r="C11">
        <f t="shared" si="6"/>
        <v>-6.8493150684931572E-3</v>
      </c>
      <c r="D11">
        <v>1.7657</v>
      </c>
      <c r="E11">
        <v>2.1337000000000002</v>
      </c>
      <c r="F11">
        <v>9.6486999999999998</v>
      </c>
      <c r="G11">
        <f t="shared" si="2"/>
        <v>11.782399999999999</v>
      </c>
      <c r="H11">
        <f t="shared" si="3"/>
        <v>19.170409589999998</v>
      </c>
      <c r="I11" s="15">
        <f t="shared" si="4"/>
        <v>4.806203818901178E-4</v>
      </c>
      <c r="J11" s="15">
        <f t="shared" si="5"/>
        <v>1.0004806203818901</v>
      </c>
      <c r="K11">
        <f t="shared" si="7"/>
        <v>-7.329935450383275E-3</v>
      </c>
      <c r="L11" s="29">
        <f t="shared" si="8"/>
        <v>5.3727953706785463E-5</v>
      </c>
      <c r="M11" s="7"/>
      <c r="N11" s="7"/>
      <c r="O11" s="7"/>
      <c r="P11" s="9">
        <v>42432</v>
      </c>
      <c r="Q11" s="7">
        <v>2.96</v>
      </c>
      <c r="R11" s="7">
        <v>0.28138528138528135</v>
      </c>
      <c r="S11" s="7">
        <f>1+R11</f>
        <v>1.2813852813852813</v>
      </c>
      <c r="T11" s="7">
        <f t="shared" ref="T11:T74" si="9">R11-I131</f>
        <v>0.28082072848336109</v>
      </c>
    </row>
    <row r="12" spans="1:31" ht="15.75" x14ac:dyDescent="0.25">
      <c r="A12" s="4">
        <v>42270</v>
      </c>
      <c r="B12">
        <v>5.46</v>
      </c>
      <c r="C12">
        <f t="shared" si="6"/>
        <v>-5.8620689655172392E-2</v>
      </c>
      <c r="D12">
        <v>1.7696000000000001</v>
      </c>
      <c r="E12">
        <v>2.1497000000000002</v>
      </c>
      <c r="F12">
        <v>9.6641999999999992</v>
      </c>
      <c r="G12">
        <f t="shared" si="2"/>
        <v>11.8139</v>
      </c>
      <c r="H12">
        <f t="shared" si="3"/>
        <v>19.251468320000001</v>
      </c>
      <c r="I12" s="15">
        <f t="shared" si="4"/>
        <v>4.8248418453566977E-4</v>
      </c>
      <c r="J12" s="15">
        <f t="shared" si="5"/>
        <v>1.0004824841845357</v>
      </c>
      <c r="K12">
        <f t="shared" si="7"/>
        <v>-5.9103173839708062E-2</v>
      </c>
      <c r="L12" s="29">
        <f t="shared" si="8"/>
        <v>3.4931851579267513E-3</v>
      </c>
      <c r="M12" s="7"/>
      <c r="N12" s="7"/>
      <c r="O12" s="7"/>
      <c r="P12" s="9">
        <v>42433</v>
      </c>
      <c r="Q12" s="7">
        <v>3.93</v>
      </c>
      <c r="R12" s="7">
        <v>0.3277027027027028</v>
      </c>
      <c r="S12" s="7">
        <f t="shared" ref="S12:S75" si="10">1+R12</f>
        <v>1.3277027027027029</v>
      </c>
      <c r="T12" s="7">
        <f t="shared" si="9"/>
        <v>0.32713626658382305</v>
      </c>
      <c r="W12" s="7" t="s">
        <v>26</v>
      </c>
      <c r="X12">
        <f>SUM(T11:T132)</f>
        <v>1.517548117215237</v>
      </c>
    </row>
    <row r="13" spans="1:31" ht="15.75" x14ac:dyDescent="0.25">
      <c r="A13" s="4">
        <v>42271</v>
      </c>
      <c r="B13">
        <v>5.45</v>
      </c>
      <c r="C13">
        <f t="shared" si="6"/>
        <v>-1.8315018315017925E-3</v>
      </c>
      <c r="D13">
        <v>1.7688000000000001</v>
      </c>
      <c r="E13">
        <v>2.1265999999999998</v>
      </c>
      <c r="F13">
        <v>9.6738</v>
      </c>
      <c r="G13">
        <f t="shared" si="2"/>
        <v>11.8004</v>
      </c>
      <c r="H13">
        <f t="shared" si="3"/>
        <v>19.237617440000001</v>
      </c>
      <c r="I13" s="15">
        <f t="shared" si="4"/>
        <v>4.8216579747450972E-4</v>
      </c>
      <c r="J13" s="15">
        <f t="shared" si="5"/>
        <v>1.0004821657974745</v>
      </c>
      <c r="K13">
        <f t="shared" si="7"/>
        <v>-2.3136676289763022E-3</v>
      </c>
      <c r="L13" s="29">
        <f t="shared" si="8"/>
        <v>5.3530578973728238E-6</v>
      </c>
      <c r="M13" s="7"/>
      <c r="N13" s="7"/>
      <c r="O13" s="7"/>
      <c r="P13" s="9">
        <v>42436</v>
      </c>
      <c r="Q13" s="7">
        <v>6.84</v>
      </c>
      <c r="R13" s="7">
        <v>0.74045801526717547</v>
      </c>
      <c r="S13" s="7">
        <f t="shared" si="10"/>
        <v>1.7404580152671754</v>
      </c>
      <c r="T13" s="7">
        <f t="shared" si="9"/>
        <v>0.73989287033900808</v>
      </c>
      <c r="W13" s="7" t="s">
        <v>27</v>
      </c>
      <c r="X13">
        <f>PRODUCT(S11:S132)-PRODUCT(J123:J244)</f>
        <v>1.6139993593954203</v>
      </c>
    </row>
    <row r="14" spans="1:31" ht="15.75" x14ac:dyDescent="0.25">
      <c r="A14" s="4">
        <v>42272</v>
      </c>
      <c r="B14">
        <v>5.28</v>
      </c>
      <c r="C14">
        <f t="shared" si="6"/>
        <v>-3.11926605504587E-2</v>
      </c>
      <c r="D14">
        <v>1.7694000000000001</v>
      </c>
      <c r="E14">
        <v>2.1623000000000001</v>
      </c>
      <c r="F14">
        <v>9.6707999999999998</v>
      </c>
      <c r="G14">
        <f t="shared" si="2"/>
        <v>11.8331</v>
      </c>
      <c r="H14">
        <f t="shared" si="3"/>
        <v>19.273813519999997</v>
      </c>
      <c r="I14" s="15">
        <f t="shared" si="4"/>
        <v>4.8299775088800345E-4</v>
      </c>
      <c r="J14" s="15">
        <f t="shared" si="5"/>
        <v>1.000482997750888</v>
      </c>
      <c r="K14">
        <f t="shared" si="7"/>
        <v>-3.1675658301346707E-2</v>
      </c>
      <c r="L14" s="29">
        <f t="shared" si="8"/>
        <v>1.0033473288236746E-3</v>
      </c>
      <c r="M14" s="7"/>
      <c r="N14" s="7"/>
      <c r="O14" s="7"/>
      <c r="P14" s="9">
        <v>42437</v>
      </c>
      <c r="Q14" s="7">
        <v>5.42</v>
      </c>
      <c r="R14" s="7">
        <v>-0.20760233918128654</v>
      </c>
      <c r="S14" s="7">
        <f t="shared" si="10"/>
        <v>0.79239766081871343</v>
      </c>
      <c r="T14" s="7">
        <f t="shared" si="9"/>
        <v>-0.20816464688236488</v>
      </c>
      <c r="W14" s="7" t="s">
        <v>29</v>
      </c>
      <c r="X14">
        <f>X12/122</f>
        <v>1.2438918993567517E-2</v>
      </c>
    </row>
    <row r="15" spans="1:31" ht="15.75" x14ac:dyDescent="0.25">
      <c r="A15" s="4">
        <v>42275</v>
      </c>
      <c r="B15">
        <v>4.8499999999999996</v>
      </c>
      <c r="C15">
        <f t="shared" si="6"/>
        <v>-8.1439393939394047E-2</v>
      </c>
      <c r="D15">
        <v>1.7976999999999999</v>
      </c>
      <c r="E15">
        <v>2.0949</v>
      </c>
      <c r="F15">
        <v>9.7843</v>
      </c>
      <c r="G15">
        <f t="shared" si="2"/>
        <v>11.879200000000001</v>
      </c>
      <c r="H15">
        <f t="shared" si="3"/>
        <v>19.684136110000001</v>
      </c>
      <c r="I15" s="15">
        <f t="shared" si="4"/>
        <v>4.9241129707988662E-4</v>
      </c>
      <c r="J15" s="15">
        <f t="shared" si="5"/>
        <v>1.0004924112970799</v>
      </c>
      <c r="K15">
        <f t="shared" si="7"/>
        <v>-8.1931805236473934E-2</v>
      </c>
      <c r="L15" s="29">
        <f t="shared" si="8"/>
        <v>6.7128207093074977E-3</v>
      </c>
      <c r="M15" s="7"/>
      <c r="N15" s="7"/>
      <c r="O15" s="7"/>
      <c r="P15" s="9">
        <v>42438</v>
      </c>
      <c r="Q15" s="7">
        <v>5.3</v>
      </c>
      <c r="R15" s="7">
        <v>-2.2140221402214041E-2</v>
      </c>
      <c r="S15" s="7">
        <f t="shared" si="10"/>
        <v>0.97785977859778594</v>
      </c>
      <c r="T15" s="7">
        <f t="shared" si="9"/>
        <v>-2.2702168165310663E-2</v>
      </c>
      <c r="W15" s="11" t="s">
        <v>30</v>
      </c>
      <c r="X15">
        <f>X13/122</f>
        <v>1.3229502945864101E-2</v>
      </c>
    </row>
    <row r="16" spans="1:31" ht="15.75" x14ac:dyDescent="0.25">
      <c r="A16" s="4">
        <v>42276</v>
      </c>
      <c r="B16">
        <v>4.8899999999999997</v>
      </c>
      <c r="C16">
        <f t="shared" si="6"/>
        <v>8.2474226804123783E-3</v>
      </c>
      <c r="D16">
        <v>1.798</v>
      </c>
      <c r="E16">
        <v>2.0508000000000002</v>
      </c>
      <c r="F16">
        <v>9.7726000000000006</v>
      </c>
      <c r="G16">
        <f t="shared" si="2"/>
        <v>11.823400000000001</v>
      </c>
      <c r="H16">
        <f t="shared" si="3"/>
        <v>19.621934800000002</v>
      </c>
      <c r="I16" s="15">
        <f t="shared" si="4"/>
        <v>4.9098635751398945E-4</v>
      </c>
      <c r="J16" s="15">
        <f t="shared" si="5"/>
        <v>1.000490986357514</v>
      </c>
      <c r="K16">
        <f t="shared" si="7"/>
        <v>7.7564363228983888E-3</v>
      </c>
      <c r="L16" s="29">
        <f t="shared" si="8"/>
        <v>6.0162304431177476E-5</v>
      </c>
      <c r="M16" s="7"/>
      <c r="N16" s="7"/>
      <c r="O16" s="7"/>
      <c r="P16" s="9">
        <v>42439</v>
      </c>
      <c r="Q16" s="7">
        <v>5.29</v>
      </c>
      <c r="R16" s="7">
        <v>-1.8867924528301486E-3</v>
      </c>
      <c r="S16" s="7">
        <f t="shared" si="10"/>
        <v>0.99811320754716981</v>
      </c>
      <c r="T16" s="7">
        <f t="shared" si="9"/>
        <v>-2.4496315969296401E-3</v>
      </c>
      <c r="W16" s="11" t="s">
        <v>39</v>
      </c>
      <c r="X16">
        <f>SUM(U11:U131)/122</f>
        <v>0</v>
      </c>
    </row>
    <row r="17" spans="1:24" ht="15.75" x14ac:dyDescent="0.25">
      <c r="A17" s="4">
        <v>42277</v>
      </c>
      <c r="B17">
        <v>5.15</v>
      </c>
      <c r="C17">
        <f t="shared" si="6"/>
        <v>5.3169734151329383E-2</v>
      </c>
      <c r="D17">
        <v>1.8111999999999999</v>
      </c>
      <c r="E17">
        <v>2.0367999999999999</v>
      </c>
      <c r="F17">
        <v>9.6963000000000008</v>
      </c>
      <c r="G17">
        <f t="shared" si="2"/>
        <v>11.7331</v>
      </c>
      <c r="H17">
        <f t="shared" si="3"/>
        <v>19.598738560000001</v>
      </c>
      <c r="I17" s="15">
        <f t="shared" si="4"/>
        <v>4.9045477696352258E-4</v>
      </c>
      <c r="J17" s="15">
        <f t="shared" si="5"/>
        <v>1.0004904547769635</v>
      </c>
      <c r="K17">
        <f t="shared" si="7"/>
        <v>5.267927937436586E-2</v>
      </c>
      <c r="L17" s="29">
        <f t="shared" si="8"/>
        <v>2.7751064754024885E-3</v>
      </c>
      <c r="M17" s="7"/>
      <c r="N17" s="7"/>
      <c r="O17" s="7"/>
      <c r="P17" s="9">
        <v>42440</v>
      </c>
      <c r="Q17" s="7">
        <v>5.14</v>
      </c>
      <c r="R17" s="7">
        <v>-2.8355387523629556E-2</v>
      </c>
      <c r="S17" s="7">
        <f t="shared" si="10"/>
        <v>0.97164461247637046</v>
      </c>
      <c r="T17" s="7">
        <f t="shared" si="9"/>
        <v>-2.8920000554262932E-2</v>
      </c>
      <c r="W17" s="11" t="s">
        <v>40</v>
      </c>
      <c r="X17">
        <f>SQRT(X16)</f>
        <v>0</v>
      </c>
    </row>
    <row r="18" spans="1:24" ht="15.75" x14ac:dyDescent="0.25">
      <c r="A18" s="4">
        <v>42278</v>
      </c>
      <c r="B18">
        <v>5.31</v>
      </c>
      <c r="C18">
        <f t="shared" si="6"/>
        <v>3.1067961165048397E-2</v>
      </c>
      <c r="D18">
        <v>1.8129999999999999</v>
      </c>
      <c r="E18">
        <v>2.0367999999999999</v>
      </c>
      <c r="F18">
        <v>9.6281999999999996</v>
      </c>
      <c r="G18">
        <f t="shared" si="2"/>
        <v>11.664999999999999</v>
      </c>
      <c r="H18">
        <f t="shared" si="3"/>
        <v>19.492726599999997</v>
      </c>
      <c r="I18" s="15">
        <f t="shared" si="4"/>
        <v>4.8802402652747823E-4</v>
      </c>
      <c r="J18" s="15">
        <f t="shared" si="5"/>
        <v>1.0004880240265275</v>
      </c>
      <c r="K18">
        <f t="shared" si="7"/>
        <v>3.0579937138520918E-2</v>
      </c>
      <c r="L18" s="29">
        <f t="shared" si="8"/>
        <v>9.3513255539589093E-4</v>
      </c>
      <c r="M18" s="7"/>
      <c r="N18" s="7"/>
      <c r="O18" s="7"/>
      <c r="P18" s="9">
        <v>42443</v>
      </c>
      <c r="Q18" s="7">
        <v>4.8899999999999997</v>
      </c>
      <c r="R18" s="7">
        <v>-4.8638132295719845E-2</v>
      </c>
      <c r="S18" s="7">
        <f t="shared" si="10"/>
        <v>0.95136186770428011</v>
      </c>
      <c r="T18" s="7">
        <f t="shared" si="9"/>
        <v>-4.9203287686238224E-2</v>
      </c>
      <c r="W18" s="11" t="s">
        <v>41</v>
      </c>
      <c r="X18">
        <f>SUM(V11:V131)/122</f>
        <v>0</v>
      </c>
    </row>
    <row r="19" spans="1:24" ht="15.75" x14ac:dyDescent="0.25">
      <c r="A19" s="4">
        <v>42279</v>
      </c>
      <c r="B19">
        <v>5.8100000000000005</v>
      </c>
      <c r="C19">
        <f t="shared" si="6"/>
        <v>9.4161958568738408E-2</v>
      </c>
      <c r="D19">
        <v>1.8452999999999999</v>
      </c>
      <c r="E19">
        <v>1.9929000000000001</v>
      </c>
      <c r="F19">
        <v>9.5782000000000007</v>
      </c>
      <c r="G19">
        <f t="shared" si="2"/>
        <v>11.571100000000001</v>
      </c>
      <c r="H19">
        <f t="shared" si="3"/>
        <v>19.66755246</v>
      </c>
      <c r="I19" s="15">
        <f t="shared" si="4"/>
        <v>4.920314625211919E-4</v>
      </c>
      <c r="J19" s="15">
        <f t="shared" si="5"/>
        <v>1.0004920314625212</v>
      </c>
      <c r="K19">
        <f t="shared" si="7"/>
        <v>9.3669927106217216E-2</v>
      </c>
      <c r="L19" s="29">
        <f t="shared" si="8"/>
        <v>8.7740552440840475E-3</v>
      </c>
      <c r="M19" s="7"/>
      <c r="N19" s="7"/>
      <c r="O19" s="7"/>
      <c r="P19" s="9">
        <v>42444</v>
      </c>
      <c r="Q19" s="7">
        <v>5.26</v>
      </c>
      <c r="R19" s="7">
        <v>7.5664621676891641E-2</v>
      </c>
      <c r="S19" s="7">
        <f t="shared" si="10"/>
        <v>1.0756646216768917</v>
      </c>
      <c r="T19" s="7">
        <f t="shared" si="9"/>
        <v>7.5099073685808981E-2</v>
      </c>
      <c r="W19" s="11" t="s">
        <v>42</v>
      </c>
      <c r="X19">
        <f>SQRT(X18)</f>
        <v>0</v>
      </c>
    </row>
    <row r="20" spans="1:24" ht="15.75" x14ac:dyDescent="0.25">
      <c r="A20" s="4">
        <v>42282</v>
      </c>
      <c r="B20">
        <v>6.44</v>
      </c>
      <c r="C20">
        <f t="shared" si="6"/>
        <v>0.10843373493975901</v>
      </c>
      <c r="D20">
        <v>1.8895999999999999</v>
      </c>
      <c r="E20">
        <v>2.0562</v>
      </c>
      <c r="F20">
        <v>9.4962999999999997</v>
      </c>
      <c r="G20">
        <f t="shared" si="2"/>
        <v>11.5525</v>
      </c>
      <c r="H20">
        <f t="shared" si="3"/>
        <v>20.000408480000001</v>
      </c>
      <c r="I20" s="15">
        <f t="shared" si="4"/>
        <v>4.9964522162682101E-4</v>
      </c>
      <c r="J20" s="15">
        <f t="shared" si="5"/>
        <v>1.0004996452216268</v>
      </c>
      <c r="K20">
        <f t="shared" si="7"/>
        <v>0.10793408971813219</v>
      </c>
      <c r="L20" s="29">
        <f t="shared" si="8"/>
        <v>1.164976772328181E-2</v>
      </c>
      <c r="M20" s="7"/>
      <c r="N20" s="7"/>
      <c r="O20" s="7"/>
      <c r="P20" s="9">
        <v>42445</v>
      </c>
      <c r="Q20" s="7">
        <v>6.13</v>
      </c>
      <c r="R20" s="7">
        <v>0.16539923954372626</v>
      </c>
      <c r="S20" s="7">
        <f t="shared" si="10"/>
        <v>1.1653992395437263</v>
      </c>
      <c r="T20" s="7">
        <f t="shared" si="9"/>
        <v>0.16483737985742031</v>
      </c>
    </row>
    <row r="21" spans="1:24" ht="15.75" x14ac:dyDescent="0.25">
      <c r="A21" s="4">
        <v>42283</v>
      </c>
      <c r="B21">
        <v>7.59</v>
      </c>
      <c r="C21">
        <f t="shared" si="6"/>
        <v>0.17857142857142846</v>
      </c>
      <c r="D21">
        <v>1.867</v>
      </c>
      <c r="E21">
        <v>2.0314999999999999</v>
      </c>
      <c r="F21">
        <v>9.4918999999999993</v>
      </c>
      <c r="G21">
        <f t="shared" si="2"/>
        <v>11.523399999999999</v>
      </c>
      <c r="H21">
        <f t="shared" si="3"/>
        <v>19.752877300000002</v>
      </c>
      <c r="I21" s="15">
        <f t="shared" si="4"/>
        <v>4.9398519674492825E-4</v>
      </c>
      <c r="J21" s="15">
        <f t="shared" si="5"/>
        <v>1.0004939851967449</v>
      </c>
      <c r="K21">
        <f t="shared" si="7"/>
        <v>0.17807744337468354</v>
      </c>
      <c r="L21" s="29">
        <f t="shared" si="8"/>
        <v>3.1711575838863623E-2</v>
      </c>
      <c r="M21" s="7"/>
      <c r="N21" s="7"/>
      <c r="O21" s="7"/>
      <c r="P21" s="9">
        <v>42446</v>
      </c>
      <c r="Q21" s="7">
        <v>6.31</v>
      </c>
      <c r="R21" s="7">
        <v>2.9363784665579075E-2</v>
      </c>
      <c r="S21" s="7">
        <f t="shared" si="10"/>
        <v>1.029363784665579</v>
      </c>
      <c r="T21" s="7">
        <f t="shared" si="9"/>
        <v>2.8803798551748507E-2</v>
      </c>
    </row>
    <row r="22" spans="1:24" ht="15.75" x14ac:dyDescent="0.25">
      <c r="A22" s="4">
        <v>42284</v>
      </c>
      <c r="B22">
        <v>7.49</v>
      </c>
      <c r="C22">
        <f t="shared" si="6"/>
        <v>-1.3175230566534867E-2</v>
      </c>
      <c r="D22">
        <v>1.8604000000000001</v>
      </c>
      <c r="E22">
        <v>2.0668000000000002</v>
      </c>
      <c r="F22">
        <v>9.4591999999999992</v>
      </c>
      <c r="G22">
        <f t="shared" si="2"/>
        <v>11.526</v>
      </c>
      <c r="H22">
        <f t="shared" si="3"/>
        <v>19.664695680000001</v>
      </c>
      <c r="I22" s="15">
        <f t="shared" si="4"/>
        <v>4.9196602507706189E-4</v>
      </c>
      <c r="J22" s="15">
        <f t="shared" si="5"/>
        <v>1.0004919660250771</v>
      </c>
      <c r="K22">
        <f t="shared" si="7"/>
        <v>-1.3667196591611929E-2</v>
      </c>
      <c r="L22" s="29">
        <f t="shared" si="8"/>
        <v>1.8679226267376872E-4</v>
      </c>
      <c r="M22" s="7"/>
      <c r="N22" s="7"/>
      <c r="O22" s="7"/>
      <c r="P22" s="9">
        <v>42447</v>
      </c>
      <c r="Q22" s="7">
        <v>5.9399999999999995</v>
      </c>
      <c r="R22" s="7">
        <v>-5.8637083993660875E-2</v>
      </c>
      <c r="S22" s="7">
        <f t="shared" si="10"/>
        <v>0.94136291600633915</v>
      </c>
      <c r="T22" s="7">
        <f t="shared" si="9"/>
        <v>-5.9196567962657064E-2</v>
      </c>
    </row>
    <row r="23" spans="1:24" ht="15.75" x14ac:dyDescent="0.25">
      <c r="A23" s="4">
        <v>42285</v>
      </c>
      <c r="B23">
        <v>7.82</v>
      </c>
      <c r="C23">
        <f t="shared" si="6"/>
        <v>4.405874499332444E-2</v>
      </c>
      <c r="D23">
        <v>1.8683999999999998</v>
      </c>
      <c r="E23">
        <v>2.1040000000000001</v>
      </c>
      <c r="F23">
        <v>9.4025999999999996</v>
      </c>
      <c r="G23">
        <f t="shared" si="2"/>
        <v>11.506599999999999</v>
      </c>
      <c r="H23">
        <f t="shared" si="3"/>
        <v>19.671817839999996</v>
      </c>
      <c r="I23" s="15">
        <f t="shared" si="4"/>
        <v>4.9212916247776128E-4</v>
      </c>
      <c r="J23" s="15">
        <f t="shared" si="5"/>
        <v>1.0004921291624778</v>
      </c>
      <c r="K23">
        <f t="shared" si="7"/>
        <v>4.3566615830846679E-2</v>
      </c>
      <c r="L23" s="29">
        <f t="shared" si="8"/>
        <v>1.8980500149525805E-3</v>
      </c>
      <c r="M23" s="7"/>
      <c r="N23" s="7"/>
      <c r="O23" s="7"/>
      <c r="P23" s="9">
        <v>42450</v>
      </c>
      <c r="Q23" s="7">
        <v>5.43</v>
      </c>
      <c r="R23" s="7">
        <v>-8.5858585858585829E-2</v>
      </c>
      <c r="S23" s="7">
        <f t="shared" si="10"/>
        <v>0.91414141414141414</v>
      </c>
      <c r="T23" s="7">
        <f t="shared" si="9"/>
        <v>-8.6413222905106862E-2</v>
      </c>
    </row>
    <row r="24" spans="1:24" ht="15.75" x14ac:dyDescent="0.25">
      <c r="A24" s="4">
        <v>42286</v>
      </c>
      <c r="B24">
        <v>7.52</v>
      </c>
      <c r="C24">
        <f t="shared" si="6"/>
        <v>-3.8363171355498812E-2</v>
      </c>
      <c r="D24">
        <v>1.8679000000000001</v>
      </c>
      <c r="E24">
        <v>2.0880999999999998</v>
      </c>
      <c r="F24">
        <v>9.3792000000000009</v>
      </c>
      <c r="G24">
        <f t="shared" si="2"/>
        <v>11.467300000000002</v>
      </c>
      <c r="H24">
        <f t="shared" si="3"/>
        <v>19.607507680000005</v>
      </c>
      <c r="I24" s="15">
        <f t="shared" si="4"/>
        <v>4.9065574806905765E-4</v>
      </c>
      <c r="J24" s="15">
        <f t="shared" si="5"/>
        <v>1.0004906557480691</v>
      </c>
      <c r="K24">
        <f t="shared" si="7"/>
        <v>-3.885382710356787E-2</v>
      </c>
      <c r="L24" s="29">
        <f t="shared" si="8"/>
        <v>1.5096198805939452E-3</v>
      </c>
      <c r="M24" s="7"/>
      <c r="N24" s="7"/>
      <c r="O24" s="7"/>
      <c r="P24" s="9">
        <v>42451</v>
      </c>
      <c r="Q24" s="7">
        <v>5.68</v>
      </c>
      <c r="R24" s="7">
        <v>4.6040515653775323E-2</v>
      </c>
      <c r="S24" s="7">
        <f t="shared" si="10"/>
        <v>1.0460405156537753</v>
      </c>
      <c r="T24" s="7">
        <f t="shared" si="9"/>
        <v>4.5486328017854134E-2</v>
      </c>
    </row>
    <row r="25" spans="1:24" ht="15.75" x14ac:dyDescent="0.25">
      <c r="A25" s="4">
        <v>42289</v>
      </c>
      <c r="B25">
        <v>6.75</v>
      </c>
      <c r="C25">
        <f t="shared" si="6"/>
        <v>-0.10239361702127654</v>
      </c>
      <c r="D25">
        <v>1.8645</v>
      </c>
      <c r="E25">
        <v>2.0880999999999998</v>
      </c>
      <c r="F25">
        <v>9.3475000000000001</v>
      </c>
      <c r="G25">
        <f t="shared" si="2"/>
        <v>11.435600000000001</v>
      </c>
      <c r="H25">
        <f t="shared" si="3"/>
        <v>19.516513750000001</v>
      </c>
      <c r="I25" s="15">
        <f t="shared" si="4"/>
        <v>4.885696296725861E-4</v>
      </c>
      <c r="J25" s="15">
        <f t="shared" si="5"/>
        <v>1.0004885696296726</v>
      </c>
      <c r="K25">
        <f t="shared" si="7"/>
        <v>-0.10288218665094913</v>
      </c>
      <c r="L25" s="29">
        <f t="shared" si="8"/>
        <v>1.0584744330080735E-2</v>
      </c>
      <c r="M25" s="7"/>
      <c r="N25" s="7"/>
      <c r="O25" s="7"/>
      <c r="P25" s="9">
        <v>42452</v>
      </c>
      <c r="Q25" s="7">
        <v>5.23</v>
      </c>
      <c r="R25" s="7">
        <v>-7.9225352112675937E-2</v>
      </c>
      <c r="S25" s="7">
        <f t="shared" si="10"/>
        <v>0.9207746478873241</v>
      </c>
      <c r="T25" s="7">
        <f t="shared" si="9"/>
        <v>-7.9779672452249858E-2</v>
      </c>
    </row>
    <row r="26" spans="1:24" ht="15.75" x14ac:dyDescent="0.25">
      <c r="A26" s="4">
        <v>42290</v>
      </c>
      <c r="B26">
        <v>6.73</v>
      </c>
      <c r="C26">
        <f t="shared" si="6"/>
        <v>-2.9629629629628999E-3</v>
      </c>
      <c r="D26">
        <v>1.8618000000000001</v>
      </c>
      <c r="E26">
        <v>2.0438999999999998</v>
      </c>
      <c r="F26">
        <v>9.3893000000000004</v>
      </c>
      <c r="G26">
        <f t="shared" si="2"/>
        <v>11.433199999999999</v>
      </c>
      <c r="H26">
        <f t="shared" si="3"/>
        <v>19.524898739999998</v>
      </c>
      <c r="I26" s="15">
        <f t="shared" si="4"/>
        <v>4.8876192941693652E-4</v>
      </c>
      <c r="J26" s="15">
        <f t="shared" si="5"/>
        <v>1.0004887619294169</v>
      </c>
      <c r="K26">
        <f t="shared" si="7"/>
        <v>-3.4517248923798365E-3</v>
      </c>
      <c r="L26" s="29">
        <f t="shared" si="8"/>
        <v>1.1914404732674594E-5</v>
      </c>
      <c r="M26" s="7"/>
      <c r="N26" s="7"/>
      <c r="O26" s="7"/>
      <c r="P26" s="9">
        <v>42453</v>
      </c>
      <c r="Q26" s="7">
        <v>5.43</v>
      </c>
      <c r="R26" s="7">
        <v>3.824091778202663E-2</v>
      </c>
      <c r="S26" s="7">
        <f t="shared" si="10"/>
        <v>1.0382409177820267</v>
      </c>
      <c r="T26" s="7">
        <f t="shared" si="9"/>
        <v>3.7687679497566663E-2</v>
      </c>
    </row>
    <row r="27" spans="1:24" ht="15.75" x14ac:dyDescent="0.25">
      <c r="A27" s="4">
        <v>42291</v>
      </c>
      <c r="B27">
        <v>6.55</v>
      </c>
      <c r="C27">
        <f t="shared" si="6"/>
        <v>-2.6745913818722229E-2</v>
      </c>
      <c r="D27">
        <v>1.8643000000000001</v>
      </c>
      <c r="E27">
        <v>1.9718</v>
      </c>
      <c r="F27">
        <v>9.4246999999999996</v>
      </c>
      <c r="G27">
        <f t="shared" si="2"/>
        <v>11.3965</v>
      </c>
      <c r="H27">
        <f t="shared" si="3"/>
        <v>19.542268210000003</v>
      </c>
      <c r="I27" s="15">
        <f t="shared" si="4"/>
        <v>4.8916023469836034E-4</v>
      </c>
      <c r="J27" s="15">
        <f t="shared" si="5"/>
        <v>1.0004891602346984</v>
      </c>
      <c r="K27">
        <f t="shared" si="7"/>
        <v>-2.7235074053420589E-2</v>
      </c>
      <c r="L27" s="29">
        <f t="shared" si="8"/>
        <v>7.4174925869530334E-4</v>
      </c>
      <c r="M27" s="7"/>
      <c r="N27" s="7"/>
      <c r="O27" s="7"/>
      <c r="P27" s="9">
        <v>42457</v>
      </c>
      <c r="Q27" s="7">
        <v>5.1100000000000003</v>
      </c>
      <c r="R27" s="7">
        <v>-5.8931860036832304E-2</v>
      </c>
      <c r="S27" s="7">
        <f t="shared" si="10"/>
        <v>0.94106813996316774</v>
      </c>
      <c r="T27" s="7">
        <f t="shared" si="9"/>
        <v>-5.9489833238268106E-2</v>
      </c>
    </row>
    <row r="28" spans="1:24" ht="15.75" x14ac:dyDescent="0.25">
      <c r="A28" s="4">
        <v>42292</v>
      </c>
      <c r="B28">
        <v>6.71</v>
      </c>
      <c r="C28">
        <f t="shared" si="6"/>
        <v>2.4427480916030558E-2</v>
      </c>
      <c r="D28">
        <v>1.8637999999999999</v>
      </c>
      <c r="E28">
        <v>2.0175000000000001</v>
      </c>
      <c r="F28">
        <v>9.3559000000000001</v>
      </c>
      <c r="G28">
        <f t="shared" si="2"/>
        <v>11.3734</v>
      </c>
      <c r="H28">
        <f t="shared" si="3"/>
        <v>19.455026419999996</v>
      </c>
      <c r="I28" s="15">
        <f t="shared" si="4"/>
        <v>4.8715907989071994E-4</v>
      </c>
      <c r="J28" s="15">
        <f t="shared" si="5"/>
        <v>1.0004871590798907</v>
      </c>
      <c r="K28">
        <f t="shared" si="7"/>
        <v>2.3940321836139838E-2</v>
      </c>
      <c r="L28" s="29">
        <f t="shared" si="8"/>
        <v>5.7313900961795396E-4</v>
      </c>
      <c r="M28" s="7"/>
      <c r="N28" s="7"/>
      <c r="O28" s="7"/>
      <c r="P28" s="9">
        <v>42458</v>
      </c>
      <c r="Q28" s="7">
        <v>5.14</v>
      </c>
      <c r="R28" s="7">
        <v>5.8708414872797182E-3</v>
      </c>
      <c r="S28" s="7">
        <f t="shared" si="10"/>
        <v>1.0058708414872797</v>
      </c>
      <c r="T28" s="7">
        <f t="shared" si="9"/>
        <v>5.3119638595835877E-3</v>
      </c>
    </row>
    <row r="29" spans="1:24" ht="15.75" x14ac:dyDescent="0.25">
      <c r="A29" s="4">
        <v>42293</v>
      </c>
      <c r="B29">
        <v>6.8100000000000005</v>
      </c>
      <c r="C29">
        <f t="shared" si="6"/>
        <v>1.4903129657228098E-2</v>
      </c>
      <c r="D29">
        <v>1.8649</v>
      </c>
      <c r="E29">
        <v>2.0333999999999999</v>
      </c>
      <c r="F29">
        <v>9.3609000000000009</v>
      </c>
      <c r="G29">
        <f t="shared" si="2"/>
        <v>11.394300000000001</v>
      </c>
      <c r="H29">
        <f t="shared" si="3"/>
        <v>19.490542410000003</v>
      </c>
      <c r="I29" s="15">
        <f t="shared" si="4"/>
        <v>4.8797392258137506E-4</v>
      </c>
      <c r="J29" s="15">
        <f t="shared" si="5"/>
        <v>1.0004879739225814</v>
      </c>
      <c r="K29">
        <f t="shared" si="7"/>
        <v>1.4415155734646723E-2</v>
      </c>
      <c r="L29" s="29">
        <f t="shared" si="8"/>
        <v>2.0779671485411828E-4</v>
      </c>
      <c r="M29" s="7"/>
      <c r="N29" s="7"/>
      <c r="O29" s="7"/>
      <c r="P29" s="9">
        <v>42459</v>
      </c>
      <c r="Q29" s="7">
        <v>4.7</v>
      </c>
      <c r="R29" s="7">
        <v>-8.560311284046683E-2</v>
      </c>
      <c r="S29" s="7">
        <f t="shared" si="10"/>
        <v>0.91439688715953316</v>
      </c>
      <c r="T29" s="7">
        <f t="shared" si="9"/>
        <v>-8.6164946417489605E-2</v>
      </c>
    </row>
    <row r="30" spans="1:24" ht="15.75" x14ac:dyDescent="0.25">
      <c r="A30" s="4">
        <v>42296</v>
      </c>
      <c r="B30">
        <v>6.02</v>
      </c>
      <c r="C30">
        <f t="shared" si="6"/>
        <v>-0.11600587371512494</v>
      </c>
      <c r="D30">
        <v>1.8648</v>
      </c>
      <c r="E30">
        <v>2.0228000000000002</v>
      </c>
      <c r="F30">
        <v>9.3887</v>
      </c>
      <c r="G30">
        <f t="shared" si="2"/>
        <v>11.4115</v>
      </c>
      <c r="H30">
        <f t="shared" si="3"/>
        <v>19.53084776</v>
      </c>
      <c r="I30" s="15">
        <f t="shared" si="4"/>
        <v>4.8889835493670653E-4</v>
      </c>
      <c r="J30" s="15">
        <f t="shared" si="5"/>
        <v>1.0004888983549367</v>
      </c>
      <c r="K30">
        <f t="shared" si="7"/>
        <v>-0.11649477207006165</v>
      </c>
      <c r="L30" s="29">
        <f t="shared" si="8"/>
        <v>1.3571031919655615E-2</v>
      </c>
      <c r="M30" s="7"/>
      <c r="N30" s="7"/>
      <c r="O30" s="7"/>
      <c r="P30" s="9">
        <v>42460</v>
      </c>
      <c r="Q30" s="7">
        <v>4.5199999999999996</v>
      </c>
      <c r="R30" s="7">
        <v>-3.8297872340425657E-2</v>
      </c>
      <c r="S30" s="7">
        <f t="shared" si="10"/>
        <v>0.9617021276595743</v>
      </c>
      <c r="T30" s="7">
        <f t="shared" si="9"/>
        <v>-3.8868066391778158E-2</v>
      </c>
    </row>
    <row r="31" spans="1:24" ht="15.75" x14ac:dyDescent="0.25">
      <c r="A31" s="4">
        <v>42297</v>
      </c>
      <c r="B31">
        <v>6.03</v>
      </c>
      <c r="C31">
        <f t="shared" si="6"/>
        <v>1.6611295681064244E-3</v>
      </c>
      <c r="D31">
        <v>1.8645</v>
      </c>
      <c r="E31">
        <v>2.0670000000000002</v>
      </c>
      <c r="F31">
        <v>9.3926999999999996</v>
      </c>
      <c r="G31">
        <f t="shared" si="2"/>
        <v>11.4597</v>
      </c>
      <c r="H31">
        <f t="shared" si="3"/>
        <v>19.57968915</v>
      </c>
      <c r="I31" s="15">
        <f t="shared" si="4"/>
        <v>4.9001815104765534E-4</v>
      </c>
      <c r="J31" s="15">
        <f t="shared" si="5"/>
        <v>1.0004900181510477</v>
      </c>
      <c r="K31">
        <f t="shared" si="7"/>
        <v>1.1711114170587691E-3</v>
      </c>
      <c r="L31" s="29">
        <f t="shared" si="8"/>
        <v>1.3715019511653981E-6</v>
      </c>
      <c r="M31" s="7"/>
      <c r="N31" s="7"/>
      <c r="O31" s="7"/>
      <c r="P31" s="9">
        <v>42461</v>
      </c>
      <c r="Q31" s="7">
        <v>4.03</v>
      </c>
      <c r="R31" s="7">
        <v>-0.10840707964601756</v>
      </c>
      <c r="S31" s="7">
        <f t="shared" si="10"/>
        <v>0.89159292035398241</v>
      </c>
      <c r="T31" s="7">
        <f t="shared" si="9"/>
        <v>-0.10896983123171275</v>
      </c>
    </row>
    <row r="32" spans="1:24" ht="15.75" x14ac:dyDescent="0.25">
      <c r="A32" s="4">
        <v>42298</v>
      </c>
      <c r="B32">
        <v>5.85</v>
      </c>
      <c r="C32">
        <f t="shared" si="6"/>
        <v>-2.9850746268656816E-2</v>
      </c>
      <c r="D32">
        <v>1.8677000000000001</v>
      </c>
      <c r="E32">
        <v>2.0228000000000002</v>
      </c>
      <c r="F32">
        <v>9.407</v>
      </c>
      <c r="G32">
        <f t="shared" si="2"/>
        <v>11.4298</v>
      </c>
      <c r="H32">
        <f t="shared" si="3"/>
        <v>19.592253900000003</v>
      </c>
      <c r="I32" s="15">
        <f t="shared" si="4"/>
        <v>4.9030615176826053E-4</v>
      </c>
      <c r="J32" s="15">
        <f t="shared" si="5"/>
        <v>1.0004903061517683</v>
      </c>
      <c r="K32">
        <f t="shared" si="7"/>
        <v>-3.0341052420425077E-2</v>
      </c>
      <c r="L32" s="29">
        <f t="shared" si="8"/>
        <v>9.2057946197898245E-4</v>
      </c>
      <c r="M32" s="7"/>
      <c r="N32" s="7"/>
      <c r="O32" s="7"/>
      <c r="P32" s="9">
        <v>42464</v>
      </c>
      <c r="Q32" s="7">
        <v>3.9699999999999998</v>
      </c>
      <c r="R32" s="7">
        <v>-1.4888337468982753E-2</v>
      </c>
      <c r="S32" s="7">
        <f t="shared" si="10"/>
        <v>0.98511166253101723</v>
      </c>
      <c r="T32" s="7">
        <f t="shared" si="9"/>
        <v>-1.5451057007154639E-2</v>
      </c>
    </row>
    <row r="33" spans="1:20" ht="15.75" x14ac:dyDescent="0.25">
      <c r="A33" s="4">
        <v>42299</v>
      </c>
      <c r="B33">
        <v>5.86</v>
      </c>
      <c r="C33">
        <f t="shared" si="6"/>
        <v>1.709401709401825E-3</v>
      </c>
      <c r="D33">
        <v>1.8538999999999999</v>
      </c>
      <c r="E33">
        <v>2.0263</v>
      </c>
      <c r="F33">
        <v>9.3343000000000007</v>
      </c>
      <c r="G33">
        <f t="shared" si="2"/>
        <v>11.360600000000002</v>
      </c>
      <c r="H33">
        <f t="shared" si="3"/>
        <v>19.331158770000002</v>
      </c>
      <c r="I33" s="15">
        <f t="shared" si="4"/>
        <v>4.8431529480086333E-4</v>
      </c>
      <c r="J33" s="15">
        <f t="shared" si="5"/>
        <v>1.0004843152948009</v>
      </c>
      <c r="K33">
        <f t="shared" si="7"/>
        <v>1.2250864146009616E-3</v>
      </c>
      <c r="L33" s="29">
        <f t="shared" si="8"/>
        <v>1.5008367232398393E-6</v>
      </c>
      <c r="M33" s="7"/>
      <c r="N33" s="7"/>
      <c r="O33" s="7"/>
      <c r="P33" s="9">
        <v>42465</v>
      </c>
      <c r="Q33" s="7">
        <v>3.98</v>
      </c>
      <c r="R33" s="7">
        <v>2.5188916876574892E-3</v>
      </c>
      <c r="S33" s="7">
        <f t="shared" si="10"/>
        <v>1.0025188916876575</v>
      </c>
      <c r="T33" s="7">
        <f t="shared" si="9"/>
        <v>1.956178782679376E-3</v>
      </c>
    </row>
    <row r="34" spans="1:20" ht="15.75" x14ac:dyDescent="0.25">
      <c r="A34" s="4">
        <v>42300</v>
      </c>
      <c r="B34">
        <v>5.79</v>
      </c>
      <c r="C34">
        <f t="shared" si="6"/>
        <v>-1.1945392491467624E-2</v>
      </c>
      <c r="D34">
        <v>1.8439000000000001</v>
      </c>
      <c r="E34">
        <v>2.0865999999999998</v>
      </c>
      <c r="F34">
        <v>9.3175000000000008</v>
      </c>
      <c r="G34">
        <f t="shared" si="2"/>
        <v>11.4041</v>
      </c>
      <c r="H34">
        <f t="shared" si="3"/>
        <v>19.267138249999999</v>
      </c>
      <c r="I34" s="15">
        <f t="shared" si="4"/>
        <v>4.8284434123080366E-4</v>
      </c>
      <c r="J34" s="15">
        <f t="shared" si="5"/>
        <v>1.0004828443412308</v>
      </c>
      <c r="K34">
        <f t="shared" si="7"/>
        <v>-1.2428236832698428E-2</v>
      </c>
      <c r="L34" s="29">
        <f t="shared" si="8"/>
        <v>1.5446107076964185E-4</v>
      </c>
      <c r="M34" s="7"/>
      <c r="N34" s="7"/>
      <c r="O34" s="7"/>
      <c r="P34" s="9">
        <v>42466</v>
      </c>
      <c r="Q34" s="7">
        <v>4.12</v>
      </c>
      <c r="R34" s="7">
        <v>3.5175879396984959E-2</v>
      </c>
      <c r="S34" s="7">
        <f t="shared" si="10"/>
        <v>1.035175879396985</v>
      </c>
      <c r="T34" s="7">
        <f t="shared" si="9"/>
        <v>3.4612809126686843E-2</v>
      </c>
    </row>
    <row r="35" spans="1:20" ht="15.75" x14ac:dyDescent="0.25">
      <c r="A35" s="4">
        <v>42303</v>
      </c>
      <c r="B35">
        <v>5.44</v>
      </c>
      <c r="C35">
        <f t="shared" si="6"/>
        <v>-6.0449050086355725E-2</v>
      </c>
      <c r="D35">
        <v>1.8475999999999999</v>
      </c>
      <c r="E35">
        <v>2.0564</v>
      </c>
      <c r="F35">
        <v>9.3518000000000008</v>
      </c>
      <c r="G35">
        <f t="shared" si="2"/>
        <v>11.408200000000001</v>
      </c>
      <c r="H35">
        <f t="shared" si="3"/>
        <v>19.33478568</v>
      </c>
      <c r="I35" s="15">
        <f t="shared" si="4"/>
        <v>4.8439860415339098E-4</v>
      </c>
      <c r="J35" s="15">
        <f t="shared" si="5"/>
        <v>1.0004843986041534</v>
      </c>
      <c r="K35">
        <f t="shared" si="7"/>
        <v>-6.0933448690509116E-2</v>
      </c>
      <c r="L35" s="29">
        <f t="shared" si="8"/>
        <v>3.712885169318907E-3</v>
      </c>
      <c r="M35" s="7"/>
      <c r="N35" s="7"/>
      <c r="O35" s="7"/>
      <c r="P35" s="9">
        <v>42467</v>
      </c>
      <c r="Q35" s="7">
        <v>3.74</v>
      </c>
      <c r="R35" s="7">
        <v>-9.2233009708737837E-2</v>
      </c>
      <c r="S35" s="7">
        <f t="shared" si="10"/>
        <v>0.90776699029126218</v>
      </c>
      <c r="T35" s="7">
        <f t="shared" si="9"/>
        <v>-9.2796397168388514E-2</v>
      </c>
    </row>
    <row r="36" spans="1:20" ht="15.75" x14ac:dyDescent="0.25">
      <c r="A36" s="4">
        <v>42304</v>
      </c>
      <c r="B36">
        <v>5.24</v>
      </c>
      <c r="C36">
        <f t="shared" si="6"/>
        <v>-3.676470588235297E-2</v>
      </c>
      <c r="D36">
        <v>1.8502000000000001</v>
      </c>
      <c r="E36">
        <v>2.0369999999999999</v>
      </c>
      <c r="F36">
        <v>9.2766000000000002</v>
      </c>
      <c r="G36">
        <f t="shared" si="2"/>
        <v>11.313600000000001</v>
      </c>
      <c r="H36">
        <f t="shared" si="3"/>
        <v>19.200565320000003</v>
      </c>
      <c r="I36" s="15">
        <f t="shared" si="4"/>
        <v>4.8131390739647451E-4</v>
      </c>
      <c r="J36" s="15">
        <f t="shared" si="5"/>
        <v>1.0004813139073965</v>
      </c>
      <c r="K36">
        <f t="shared" si="7"/>
        <v>-3.7246019789749445E-2</v>
      </c>
      <c r="L36" s="29">
        <f t="shared" si="8"/>
        <v>1.3872659901784073E-3</v>
      </c>
      <c r="M36" s="7"/>
      <c r="N36" s="7"/>
      <c r="O36" s="7"/>
      <c r="P36" s="9">
        <v>42468</v>
      </c>
      <c r="Q36" s="7">
        <v>3.93</v>
      </c>
      <c r="R36" s="7">
        <v>5.0802139037433136E-2</v>
      </c>
      <c r="S36" s="7">
        <f t="shared" si="10"/>
        <v>1.0508021390374331</v>
      </c>
      <c r="T36" s="7">
        <f t="shared" si="9"/>
        <v>5.0236614850784234E-2</v>
      </c>
    </row>
    <row r="37" spans="1:20" ht="15.75" x14ac:dyDescent="0.25">
      <c r="A37" s="4">
        <v>42305</v>
      </c>
      <c r="B37">
        <v>5.12</v>
      </c>
      <c r="C37">
        <f t="shared" si="6"/>
        <v>-2.2900763358778647E-2</v>
      </c>
      <c r="D37">
        <v>1.8351999999999999</v>
      </c>
      <c r="E37">
        <v>2.1009000000000002</v>
      </c>
      <c r="F37">
        <v>9.2527000000000008</v>
      </c>
      <c r="G37">
        <f t="shared" si="2"/>
        <v>11.3536</v>
      </c>
      <c r="H37">
        <f t="shared" si="3"/>
        <v>19.081455040000002</v>
      </c>
      <c r="I37" s="15">
        <f t="shared" si="4"/>
        <v>4.7857357322644845E-4</v>
      </c>
      <c r="J37" s="15">
        <f t="shared" si="5"/>
        <v>1.0004785735732264</v>
      </c>
      <c r="K37">
        <f t="shared" si="7"/>
        <v>-2.3379336932005095E-2</v>
      </c>
      <c r="L37" s="29">
        <f t="shared" si="8"/>
        <v>5.4659339538021745E-4</v>
      </c>
      <c r="M37" s="7"/>
      <c r="N37" s="7"/>
      <c r="O37" s="7"/>
      <c r="P37" s="9">
        <v>42471</v>
      </c>
      <c r="Q37" s="7">
        <v>4.07</v>
      </c>
      <c r="R37" s="7">
        <v>3.5623409669211223E-2</v>
      </c>
      <c r="S37" s="7">
        <f t="shared" si="10"/>
        <v>1.0356234096692112</v>
      </c>
      <c r="T37" s="7">
        <f t="shared" si="9"/>
        <v>3.5053062591270653E-2</v>
      </c>
    </row>
    <row r="38" spans="1:20" ht="15.75" x14ac:dyDescent="0.25">
      <c r="A38" s="4">
        <v>42306</v>
      </c>
      <c r="B38">
        <v>5.16</v>
      </c>
      <c r="C38">
        <f t="shared" si="6"/>
        <v>7.8125000000000069E-3</v>
      </c>
      <c r="D38">
        <v>1.835</v>
      </c>
      <c r="E38">
        <v>2.1724999999999999</v>
      </c>
      <c r="F38">
        <v>9.2386999999999997</v>
      </c>
      <c r="G38">
        <f t="shared" si="2"/>
        <v>11.411199999999999</v>
      </c>
      <c r="H38">
        <f t="shared" si="3"/>
        <v>19.125514499999998</v>
      </c>
      <c r="I38" s="15">
        <f t="shared" si="4"/>
        <v>4.7958755431309896E-4</v>
      </c>
      <c r="J38" s="15">
        <f t="shared" si="5"/>
        <v>1.0004795875543131</v>
      </c>
      <c r="K38">
        <f t="shared" si="7"/>
        <v>7.332912445686908E-3</v>
      </c>
      <c r="L38" s="29">
        <f t="shared" si="8"/>
        <v>5.377160493610995E-5</v>
      </c>
      <c r="M38" s="7"/>
      <c r="N38" s="7"/>
      <c r="O38" s="7"/>
      <c r="P38" s="9">
        <v>42472</v>
      </c>
      <c r="Q38" s="7">
        <v>4.8499999999999996</v>
      </c>
      <c r="R38" s="7">
        <v>0.19164619164619148</v>
      </c>
      <c r="S38" s="7">
        <f t="shared" si="10"/>
        <v>1.1916461916461916</v>
      </c>
      <c r="T38" s="7">
        <f t="shared" si="9"/>
        <v>0.19107603347659477</v>
      </c>
    </row>
    <row r="39" spans="1:20" ht="15.75" x14ac:dyDescent="0.25">
      <c r="A39" s="4">
        <v>42307</v>
      </c>
      <c r="B39">
        <v>5.51</v>
      </c>
      <c r="C39">
        <f t="shared" si="6"/>
        <v>6.7829457364341011E-2</v>
      </c>
      <c r="D39">
        <v>1.8224</v>
      </c>
      <c r="E39">
        <v>2.1421000000000001</v>
      </c>
      <c r="F39">
        <v>9.2590000000000003</v>
      </c>
      <c r="G39">
        <f t="shared" si="2"/>
        <v>11.4011</v>
      </c>
      <c r="H39">
        <f t="shared" si="3"/>
        <v>19.0157016</v>
      </c>
      <c r="I39" s="15">
        <f t="shared" si="4"/>
        <v>4.7705963248878547E-4</v>
      </c>
      <c r="J39" s="15">
        <f t="shared" si="5"/>
        <v>1.0004770596324888</v>
      </c>
      <c r="K39">
        <f t="shared" si="7"/>
        <v>6.7352397731852226E-2</v>
      </c>
      <c r="L39" s="29">
        <f t="shared" si="8"/>
        <v>4.5363454802296128E-3</v>
      </c>
      <c r="M39" s="7"/>
      <c r="N39" s="7"/>
      <c r="O39" s="7"/>
      <c r="P39" s="9">
        <v>42473</v>
      </c>
      <c r="Q39" s="7">
        <v>4.46</v>
      </c>
      <c r="R39" s="7">
        <v>-8.0412371134020555E-2</v>
      </c>
      <c r="S39" s="7">
        <f t="shared" si="10"/>
        <v>0.91958762886597945</v>
      </c>
      <c r="T39" s="7">
        <f t="shared" si="9"/>
        <v>-8.0984336158771875E-2</v>
      </c>
    </row>
    <row r="40" spans="1:20" ht="15.75" x14ac:dyDescent="0.25">
      <c r="A40" s="4">
        <v>42310</v>
      </c>
      <c r="B40">
        <v>5.84</v>
      </c>
      <c r="C40">
        <f t="shared" si="6"/>
        <v>5.9891107078039942E-2</v>
      </c>
      <c r="D40">
        <v>1.8369</v>
      </c>
      <c r="E40">
        <v>2.1709000000000001</v>
      </c>
      <c r="F40">
        <v>9.2248999999999999</v>
      </c>
      <c r="G40">
        <f t="shared" si="2"/>
        <v>11.395799999999999</v>
      </c>
      <c r="H40">
        <f t="shared" si="3"/>
        <v>19.11611881</v>
      </c>
      <c r="I40" s="15">
        <f t="shared" si="4"/>
        <v>4.7937135399012121E-4</v>
      </c>
      <c r="J40" s="15">
        <f t="shared" si="5"/>
        <v>1.0004793713539901</v>
      </c>
      <c r="K40">
        <f t="shared" si="7"/>
        <v>5.941173572404982E-2</v>
      </c>
      <c r="L40" s="29">
        <f t="shared" si="8"/>
        <v>3.5297543417443377E-3</v>
      </c>
      <c r="M40" s="7"/>
      <c r="N40" s="7"/>
      <c r="O40" s="7"/>
      <c r="P40" s="9">
        <v>42474</v>
      </c>
      <c r="Q40" s="7">
        <v>4.4000000000000004</v>
      </c>
      <c r="R40" s="7">
        <v>-1.345291479820619E-2</v>
      </c>
      <c r="S40" s="7">
        <f t="shared" si="10"/>
        <v>0.98654708520179379</v>
      </c>
      <c r="T40" s="7">
        <f t="shared" si="9"/>
        <v>-1.4024541387821594E-2</v>
      </c>
    </row>
    <row r="41" spans="1:20" ht="15.75" x14ac:dyDescent="0.25">
      <c r="A41" s="4">
        <v>42311</v>
      </c>
      <c r="B41">
        <v>6.3</v>
      </c>
      <c r="C41">
        <f t="shared" si="6"/>
        <v>7.8767123287671229E-2</v>
      </c>
      <c r="D41">
        <v>1.8425</v>
      </c>
      <c r="E41">
        <v>2.2105000000000001</v>
      </c>
      <c r="F41">
        <v>9.2333999999999996</v>
      </c>
      <c r="G41">
        <f t="shared" si="2"/>
        <v>11.443899999999999</v>
      </c>
      <c r="H41">
        <f t="shared" si="3"/>
        <v>19.223039499999999</v>
      </c>
      <c r="I41" s="15">
        <f t="shared" si="4"/>
        <v>4.8183065780826873E-4</v>
      </c>
      <c r="J41" s="15">
        <f t="shared" si="5"/>
        <v>1.0004818306578083</v>
      </c>
      <c r="K41">
        <f t="shared" si="7"/>
        <v>7.828529262986296E-2</v>
      </c>
      <c r="L41" s="29">
        <f t="shared" si="8"/>
        <v>6.1285870421432754E-3</v>
      </c>
      <c r="M41" s="7"/>
      <c r="N41" s="7"/>
      <c r="O41" s="7"/>
      <c r="P41" s="9">
        <v>42475</v>
      </c>
      <c r="Q41" s="7">
        <v>4.32</v>
      </c>
      <c r="R41" s="7">
        <v>-1.8181818181818195E-2</v>
      </c>
      <c r="S41" s="7">
        <f t="shared" si="10"/>
        <v>0.98181818181818181</v>
      </c>
      <c r="T41" s="7">
        <f t="shared" si="9"/>
        <v>-1.874901142118069E-2</v>
      </c>
    </row>
    <row r="42" spans="1:20" ht="15.75" x14ac:dyDescent="0.25">
      <c r="A42" s="4">
        <v>42312</v>
      </c>
      <c r="B42">
        <v>6.18</v>
      </c>
      <c r="C42">
        <f t="shared" si="6"/>
        <v>-1.9047619047619067E-2</v>
      </c>
      <c r="D42">
        <v>1.8437000000000001</v>
      </c>
      <c r="E42">
        <v>2.2250000000000001</v>
      </c>
      <c r="F42">
        <v>9.2637</v>
      </c>
      <c r="G42">
        <f t="shared" si="2"/>
        <v>11.4887</v>
      </c>
      <c r="H42">
        <f t="shared" si="3"/>
        <v>19.304483690000001</v>
      </c>
      <c r="I42" s="15">
        <f t="shared" si="4"/>
        <v>4.8370249628471029E-4</v>
      </c>
      <c r="J42" s="15">
        <f t="shared" si="5"/>
        <v>1.0004837024962847</v>
      </c>
      <c r="K42">
        <f t="shared" si="7"/>
        <v>-1.9531321543903777E-2</v>
      </c>
      <c r="L42" s="29">
        <f t="shared" si="8"/>
        <v>3.8147252125135983E-4</v>
      </c>
      <c r="M42" s="7"/>
      <c r="N42" s="7"/>
      <c r="O42" s="7"/>
      <c r="P42" s="9">
        <v>42478</v>
      </c>
      <c r="Q42" s="7">
        <v>4.29</v>
      </c>
      <c r="R42" s="7">
        <v>-6.9444444444445013E-3</v>
      </c>
      <c r="S42" s="7">
        <f t="shared" si="10"/>
        <v>0.99305555555555547</v>
      </c>
      <c r="T42" s="7">
        <f t="shared" si="9"/>
        <v>-7.515126487657257E-3</v>
      </c>
    </row>
    <row r="43" spans="1:20" ht="15.75" x14ac:dyDescent="0.25">
      <c r="A43" s="4">
        <v>42313</v>
      </c>
      <c r="B43">
        <v>6.16</v>
      </c>
      <c r="C43">
        <f t="shared" si="6"/>
        <v>-3.2362459546924878E-3</v>
      </c>
      <c r="D43">
        <v>1.8437000000000001</v>
      </c>
      <c r="E43">
        <v>2.2323</v>
      </c>
      <c r="F43">
        <v>9.2740000000000009</v>
      </c>
      <c r="G43">
        <f t="shared" si="2"/>
        <v>11.506300000000001</v>
      </c>
      <c r="H43">
        <f t="shared" si="3"/>
        <v>19.330773800000003</v>
      </c>
      <c r="I43" s="15">
        <f t="shared" si="4"/>
        <v>4.8430645197350408E-4</v>
      </c>
      <c r="J43" s="15">
        <f t="shared" si="5"/>
        <v>1.0004843064519735</v>
      </c>
      <c r="K43">
        <f t="shared" si="7"/>
        <v>-3.7205524066659919E-3</v>
      </c>
      <c r="L43" s="29">
        <f t="shared" si="8"/>
        <v>1.3842510210748105E-5</v>
      </c>
      <c r="M43" s="7"/>
      <c r="N43" s="7"/>
      <c r="O43" s="7"/>
      <c r="P43" s="9">
        <v>42479</v>
      </c>
      <c r="Q43" s="7">
        <v>4.8100000000000005</v>
      </c>
      <c r="R43" s="7">
        <v>0.12121212121212131</v>
      </c>
      <c r="S43" s="7">
        <f t="shared" si="10"/>
        <v>1.1212121212121213</v>
      </c>
      <c r="T43" s="7">
        <f t="shared" si="9"/>
        <v>0.12063933157494232</v>
      </c>
    </row>
    <row r="44" spans="1:20" ht="15.75" x14ac:dyDescent="0.25">
      <c r="A44" s="4">
        <v>42314</v>
      </c>
      <c r="B44">
        <v>6.32</v>
      </c>
      <c r="C44">
        <f t="shared" si="6"/>
        <v>2.5974025974025997E-2</v>
      </c>
      <c r="D44">
        <v>1.8431</v>
      </c>
      <c r="E44">
        <v>2.3252000000000002</v>
      </c>
      <c r="F44">
        <v>9.3039000000000005</v>
      </c>
      <c r="G44">
        <f t="shared" si="2"/>
        <v>11.629100000000001</v>
      </c>
      <c r="H44">
        <f t="shared" si="3"/>
        <v>19.47321809</v>
      </c>
      <c r="I44" s="15">
        <f t="shared" si="4"/>
        <v>4.8757648121111608E-4</v>
      </c>
      <c r="J44" s="15">
        <f t="shared" si="5"/>
        <v>1.0004875764812111</v>
      </c>
      <c r="K44">
        <f t="shared" si="7"/>
        <v>2.548644949281488E-2</v>
      </c>
      <c r="L44" s="29">
        <f t="shared" si="8"/>
        <v>6.4955910774980384E-4</v>
      </c>
      <c r="M44" s="7"/>
      <c r="N44" s="7"/>
      <c r="O44" s="7"/>
      <c r="P44" s="9">
        <v>42480</v>
      </c>
      <c r="Q44" s="7">
        <v>4.8100000000000005</v>
      </c>
      <c r="R44" s="7">
        <v>0</v>
      </c>
      <c r="S44" s="7">
        <f t="shared" si="10"/>
        <v>1</v>
      </c>
      <c r="T44" s="7">
        <f t="shared" si="9"/>
        <v>-5.7258182337416308E-4</v>
      </c>
    </row>
    <row r="45" spans="1:20" ht="15.75" x14ac:dyDescent="0.25">
      <c r="A45" s="4">
        <v>42317</v>
      </c>
      <c r="B45">
        <v>6.42</v>
      </c>
      <c r="C45">
        <f t="shared" si="6"/>
        <v>1.5822784810126524E-2</v>
      </c>
      <c r="D45">
        <v>1.8319000000000001</v>
      </c>
      <c r="E45">
        <v>2.3435999999999999</v>
      </c>
      <c r="F45">
        <v>9.3978000000000002</v>
      </c>
      <c r="G45">
        <f t="shared" si="2"/>
        <v>11.741400000000001</v>
      </c>
      <c r="H45">
        <f t="shared" si="3"/>
        <v>19.559429819999998</v>
      </c>
      <c r="I45" s="15">
        <f t="shared" si="4"/>
        <v>4.89553716791713E-4</v>
      </c>
      <c r="J45" s="15">
        <f t="shared" si="5"/>
        <v>1.0004895537167917</v>
      </c>
      <c r="K45">
        <f t="shared" si="7"/>
        <v>1.5333231093334811E-2</v>
      </c>
      <c r="L45" s="29">
        <f t="shared" si="8"/>
        <v>2.3510797576160945E-4</v>
      </c>
      <c r="M45" s="7"/>
      <c r="N45" s="7"/>
      <c r="O45" s="7"/>
      <c r="P45" s="9">
        <v>42481</v>
      </c>
      <c r="Q45" s="7">
        <v>4.43</v>
      </c>
      <c r="R45" s="7">
        <v>-7.9002079002079159E-2</v>
      </c>
      <c r="S45" s="7">
        <f t="shared" si="10"/>
        <v>0.92099792099792088</v>
      </c>
      <c r="T45" s="7">
        <f t="shared" si="9"/>
        <v>-7.9576834228773749E-2</v>
      </c>
    </row>
    <row r="46" spans="1:20" ht="15.75" x14ac:dyDescent="0.25">
      <c r="A46" s="4">
        <v>42318</v>
      </c>
      <c r="B46">
        <v>6.33</v>
      </c>
      <c r="C46">
        <f t="shared" si="6"/>
        <v>-1.4018691588785024E-2</v>
      </c>
      <c r="D46">
        <v>1.8313999999999999</v>
      </c>
      <c r="E46">
        <v>2.3418999999999999</v>
      </c>
      <c r="F46">
        <v>9.3999000000000006</v>
      </c>
      <c r="G46">
        <f t="shared" si="2"/>
        <v>11.741800000000001</v>
      </c>
      <c r="H46">
        <f t="shared" si="3"/>
        <v>19.556876860000003</v>
      </c>
      <c r="I46" s="15">
        <f t="shared" si="4"/>
        <v>4.8949518598706554E-4</v>
      </c>
      <c r="J46" s="15">
        <f t="shared" si="5"/>
        <v>1.0004894951859871</v>
      </c>
      <c r="K46">
        <f t="shared" si="7"/>
        <v>-1.450818677477209E-2</v>
      </c>
      <c r="L46" s="29">
        <f t="shared" si="8"/>
        <v>2.1048748349167175E-4</v>
      </c>
      <c r="M46" s="7"/>
      <c r="N46" s="7"/>
      <c r="O46" s="7"/>
      <c r="P46" s="9">
        <v>42482</v>
      </c>
      <c r="Q46" s="7">
        <v>4.6399999999999997</v>
      </c>
      <c r="R46" s="7">
        <v>4.7404063205417603E-2</v>
      </c>
      <c r="S46" s="7">
        <f t="shared" si="10"/>
        <v>1.0474040632054176</v>
      </c>
      <c r="T46" s="7">
        <f t="shared" si="9"/>
        <v>4.6830136494979281E-2</v>
      </c>
    </row>
    <row r="47" spans="1:20" ht="15.75" x14ac:dyDescent="0.25">
      <c r="A47" s="4">
        <v>42319</v>
      </c>
      <c r="B47">
        <v>5.51</v>
      </c>
      <c r="C47">
        <f t="shared" si="6"/>
        <v>-0.12954186413902058</v>
      </c>
      <c r="D47">
        <v>1.8444</v>
      </c>
      <c r="E47">
        <v>2.3300999999999998</v>
      </c>
      <c r="F47">
        <v>9.4212000000000007</v>
      </c>
      <c r="G47">
        <f t="shared" si="2"/>
        <v>11.751300000000001</v>
      </c>
      <c r="H47">
        <f t="shared" si="3"/>
        <v>19.706561280000003</v>
      </c>
      <c r="I47" s="15">
        <f t="shared" si="4"/>
        <v>4.9292484327634334E-4</v>
      </c>
      <c r="J47" s="15">
        <f t="shared" si="5"/>
        <v>1.0004929248432763</v>
      </c>
      <c r="K47">
        <f t="shared" si="7"/>
        <v>-0.13003478898229692</v>
      </c>
      <c r="L47" s="29">
        <f t="shared" si="8"/>
        <v>1.6909046345670489E-2</v>
      </c>
      <c r="M47" s="7"/>
      <c r="N47" s="7"/>
      <c r="O47" s="7"/>
      <c r="P47" s="9">
        <v>42485</v>
      </c>
      <c r="Q47" s="7">
        <v>4.5199999999999996</v>
      </c>
      <c r="R47" s="7">
        <v>-2.5862068965517265E-2</v>
      </c>
      <c r="S47" s="7">
        <f t="shared" si="10"/>
        <v>0.97413793103448276</v>
      </c>
      <c r="T47" s="7">
        <f t="shared" si="9"/>
        <v>-2.6434112541822069E-2</v>
      </c>
    </row>
    <row r="48" spans="1:20" ht="15.75" x14ac:dyDescent="0.25">
      <c r="A48" s="4">
        <v>42320</v>
      </c>
      <c r="B48">
        <v>5.38</v>
      </c>
      <c r="C48">
        <f t="shared" si="6"/>
        <v>-2.3593466424682377E-2</v>
      </c>
      <c r="D48">
        <v>1.8424</v>
      </c>
      <c r="E48">
        <v>2.3115999999999999</v>
      </c>
      <c r="F48">
        <v>9.4832999999999998</v>
      </c>
      <c r="G48">
        <f t="shared" si="2"/>
        <v>11.7949</v>
      </c>
      <c r="H48">
        <f t="shared" si="3"/>
        <v>19.783631919999998</v>
      </c>
      <c r="I48" s="15">
        <f t="shared" si="4"/>
        <v>4.9468906344229957E-4</v>
      </c>
      <c r="J48" s="15">
        <f t="shared" si="5"/>
        <v>1.0004946890634423</v>
      </c>
      <c r="K48">
        <f t="shared" si="7"/>
        <v>-2.4088155488124676E-2</v>
      </c>
      <c r="L48" s="29">
        <f t="shared" si="8"/>
        <v>5.8023923482007091E-4</v>
      </c>
      <c r="M48" s="7"/>
      <c r="N48" s="7"/>
      <c r="O48" s="7"/>
      <c r="P48" s="9">
        <v>42486</v>
      </c>
      <c r="Q48" s="7">
        <v>4.72</v>
      </c>
      <c r="R48" s="7">
        <v>4.424778761061951E-2</v>
      </c>
      <c r="S48" s="7">
        <f t="shared" si="10"/>
        <v>1.0442477876106195</v>
      </c>
      <c r="T48" s="7">
        <f t="shared" si="9"/>
        <v>4.3675528297746763E-2</v>
      </c>
    </row>
    <row r="49" spans="1:20" ht="15.75" x14ac:dyDescent="0.25">
      <c r="A49" s="4">
        <v>42321</v>
      </c>
      <c r="B49">
        <v>5.42</v>
      </c>
      <c r="C49">
        <f t="shared" si="6"/>
        <v>7.4349442379182222E-3</v>
      </c>
      <c r="D49">
        <v>1.8319000000000001</v>
      </c>
      <c r="E49">
        <v>2.2658</v>
      </c>
      <c r="F49">
        <v>9.4993999999999996</v>
      </c>
      <c r="G49">
        <f t="shared" si="2"/>
        <v>11.7652</v>
      </c>
      <c r="H49">
        <f t="shared" si="3"/>
        <v>19.667750859999998</v>
      </c>
      <c r="I49" s="15">
        <f t="shared" si="4"/>
        <v>4.9203600701663852E-4</v>
      </c>
      <c r="J49" s="15">
        <f t="shared" si="5"/>
        <v>1.0004920360070166</v>
      </c>
      <c r="K49">
        <f t="shared" si="7"/>
        <v>6.9429082309015837E-3</v>
      </c>
      <c r="L49" s="29">
        <f t="shared" si="8"/>
        <v>4.8203974702720959E-5</v>
      </c>
      <c r="M49" s="7"/>
      <c r="N49" s="7"/>
      <c r="O49" s="7"/>
      <c r="P49" s="9">
        <v>42487</v>
      </c>
      <c r="Q49" s="7">
        <v>5.25</v>
      </c>
      <c r="R49" s="7">
        <v>0.1122881355932204</v>
      </c>
      <c r="S49" s="7">
        <f t="shared" si="10"/>
        <v>1.1122881355932204</v>
      </c>
      <c r="T49" s="7">
        <f t="shared" si="9"/>
        <v>0.11171655667818906</v>
      </c>
    </row>
    <row r="50" spans="1:20" ht="15.75" x14ac:dyDescent="0.25">
      <c r="A50" s="4">
        <v>42324</v>
      </c>
      <c r="B50">
        <v>5.8</v>
      </c>
      <c r="C50">
        <f t="shared" si="6"/>
        <v>7.011070110701105E-2</v>
      </c>
      <c r="D50">
        <v>1.8517999999999999</v>
      </c>
      <c r="E50">
        <v>2.2675999999999998</v>
      </c>
      <c r="F50">
        <v>9.4093</v>
      </c>
      <c r="G50">
        <f t="shared" si="2"/>
        <v>11.6769</v>
      </c>
      <c r="H50">
        <f t="shared" si="3"/>
        <v>19.691741739999998</v>
      </c>
      <c r="I50" s="15">
        <f t="shared" si="4"/>
        <v>4.9258548008479508E-4</v>
      </c>
      <c r="J50" s="15">
        <f t="shared" si="5"/>
        <v>1.0004925854800848</v>
      </c>
      <c r="K50">
        <f t="shared" si="7"/>
        <v>6.9618115626926255E-2</v>
      </c>
      <c r="L50" s="29">
        <f t="shared" si="8"/>
        <v>4.8466820234440737E-3</v>
      </c>
      <c r="M50" s="7"/>
      <c r="N50" s="7"/>
      <c r="O50" s="7"/>
      <c r="P50" s="9">
        <v>42488</v>
      </c>
      <c r="Q50" s="7">
        <v>4.8600000000000003</v>
      </c>
      <c r="R50" s="7">
        <v>-7.4285714285714219E-2</v>
      </c>
      <c r="S50" s="7">
        <f t="shared" si="10"/>
        <v>0.92571428571428582</v>
      </c>
      <c r="T50" s="7">
        <f t="shared" si="9"/>
        <v>-7.4852095160785989E-2</v>
      </c>
    </row>
    <row r="51" spans="1:20" ht="15.75" x14ac:dyDescent="0.25">
      <c r="A51" s="4">
        <v>42325</v>
      </c>
      <c r="B51">
        <v>5.98</v>
      </c>
      <c r="C51">
        <f t="shared" si="6"/>
        <v>3.1034482758620793E-2</v>
      </c>
      <c r="D51">
        <v>1.85</v>
      </c>
      <c r="E51">
        <v>2.2658</v>
      </c>
      <c r="F51">
        <v>9.4235000000000007</v>
      </c>
      <c r="G51">
        <f t="shared" si="2"/>
        <v>11.689300000000001</v>
      </c>
      <c r="H51">
        <f t="shared" si="3"/>
        <v>19.699275</v>
      </c>
      <c r="I51" s="15">
        <f t="shared" si="4"/>
        <v>4.9275799480197335E-4</v>
      </c>
      <c r="J51" s="15">
        <f t="shared" si="5"/>
        <v>1.000492757994802</v>
      </c>
      <c r="K51">
        <f t="shared" si="7"/>
        <v>3.054172476381882E-2</v>
      </c>
      <c r="L51" s="29">
        <f t="shared" si="8"/>
        <v>9.3279695154886374E-4</v>
      </c>
      <c r="M51" s="7"/>
      <c r="N51" s="7"/>
      <c r="O51" s="7"/>
      <c r="P51" s="9">
        <v>42489</v>
      </c>
      <c r="Q51" s="7">
        <v>4.91</v>
      </c>
      <c r="R51" s="7">
        <v>1.0288065843621363E-2</v>
      </c>
      <c r="S51" s="7">
        <f t="shared" si="10"/>
        <v>1.0102880658436213</v>
      </c>
      <c r="T51" s="7">
        <f t="shared" si="9"/>
        <v>9.7220799727009803E-3</v>
      </c>
    </row>
    <row r="52" spans="1:20" ht="15.75" x14ac:dyDescent="0.25">
      <c r="A52" s="4">
        <v>42326</v>
      </c>
      <c r="B52">
        <v>5.86</v>
      </c>
      <c r="C52">
        <f t="shared" si="6"/>
        <v>-2.0066889632107041E-2</v>
      </c>
      <c r="D52">
        <v>1.8273999999999999</v>
      </c>
      <c r="E52">
        <v>2.2728000000000002</v>
      </c>
      <c r="F52">
        <v>9.3636999999999997</v>
      </c>
      <c r="G52">
        <f t="shared" si="2"/>
        <v>11.6365</v>
      </c>
      <c r="H52">
        <f t="shared" si="3"/>
        <v>19.384025379999997</v>
      </c>
      <c r="I52" s="15">
        <f t="shared" si="4"/>
        <v>4.855293798322613E-4</v>
      </c>
      <c r="J52" s="15">
        <f t="shared" si="5"/>
        <v>1.0004855293798323</v>
      </c>
      <c r="K52">
        <f t="shared" si="7"/>
        <v>-2.0552419011939303E-2</v>
      </c>
      <c r="L52" s="29">
        <f t="shared" si="8"/>
        <v>4.2240192724232408E-4</v>
      </c>
      <c r="M52" s="7"/>
      <c r="N52" s="7"/>
      <c r="O52" s="7"/>
      <c r="P52" s="9">
        <v>42492</v>
      </c>
      <c r="Q52" s="7">
        <v>4.74</v>
      </c>
      <c r="R52" s="7">
        <v>-3.4623217922606912E-2</v>
      </c>
      <c r="S52" s="7">
        <f t="shared" si="10"/>
        <v>0.96537678207739308</v>
      </c>
      <c r="T52" s="7">
        <f t="shared" si="9"/>
        <v>-3.5189305678415154E-2</v>
      </c>
    </row>
    <row r="53" spans="1:20" ht="15.75" x14ac:dyDescent="0.25">
      <c r="A53" s="4">
        <v>42327</v>
      </c>
      <c r="B53">
        <v>5.5</v>
      </c>
      <c r="C53">
        <f t="shared" si="6"/>
        <v>-6.1433447098976163E-2</v>
      </c>
      <c r="D53">
        <v>1.8298000000000001</v>
      </c>
      <c r="E53">
        <v>2.2482000000000002</v>
      </c>
      <c r="F53">
        <v>9.3679000000000006</v>
      </c>
      <c r="G53">
        <f t="shared" si="2"/>
        <v>11.616100000000001</v>
      </c>
      <c r="H53">
        <f t="shared" si="3"/>
        <v>19.389583420000001</v>
      </c>
      <c r="I53" s="15">
        <f t="shared" si="4"/>
        <v>4.8565698942293345E-4</v>
      </c>
      <c r="J53" s="15">
        <f t="shared" si="5"/>
        <v>1.0004856569894229</v>
      </c>
      <c r="K53">
        <f t="shared" si="7"/>
        <v>-6.1919104088399096E-2</v>
      </c>
      <c r="L53" s="29">
        <f t="shared" si="8"/>
        <v>3.8339754511100017E-3</v>
      </c>
      <c r="M53" s="7"/>
      <c r="N53" s="7"/>
      <c r="O53" s="7"/>
      <c r="P53" s="9">
        <v>42493</v>
      </c>
      <c r="Q53" s="7">
        <v>4.41</v>
      </c>
      <c r="R53" s="7">
        <v>-6.9620253164556972E-2</v>
      </c>
      <c r="S53" s="7">
        <f t="shared" si="10"/>
        <v>0.930379746835443</v>
      </c>
      <c r="T53" s="7">
        <f t="shared" si="9"/>
        <v>-7.018821042423537E-2</v>
      </c>
    </row>
    <row r="54" spans="1:20" ht="15.75" x14ac:dyDescent="0.25">
      <c r="A54" s="4">
        <v>42328</v>
      </c>
      <c r="B54">
        <v>5.37</v>
      </c>
      <c r="C54">
        <f t="shared" si="6"/>
        <v>-2.3636363636363619E-2</v>
      </c>
      <c r="D54">
        <v>1.8268</v>
      </c>
      <c r="E54">
        <v>2.2622999999999998</v>
      </c>
      <c r="F54">
        <v>9.3569999999999993</v>
      </c>
      <c r="G54">
        <f t="shared" si="2"/>
        <v>11.619299999999999</v>
      </c>
      <c r="H54">
        <f t="shared" si="3"/>
        <v>19.355667599999997</v>
      </c>
      <c r="I54" s="15">
        <f t="shared" si="4"/>
        <v>4.8487820830689365E-4</v>
      </c>
      <c r="J54" s="15">
        <f t="shared" si="5"/>
        <v>1.0004848782083069</v>
      </c>
      <c r="K54">
        <f t="shared" si="7"/>
        <v>-2.4121241844670512E-2</v>
      </c>
      <c r="L54" s="29">
        <f t="shared" si="8"/>
        <v>5.818343081290837E-4</v>
      </c>
      <c r="M54" s="7"/>
      <c r="N54" s="7"/>
      <c r="O54" s="7"/>
      <c r="P54" s="9">
        <v>42494</v>
      </c>
      <c r="Q54" s="7">
        <v>4.42</v>
      </c>
      <c r="R54" s="7">
        <v>2.2675736961450762E-3</v>
      </c>
      <c r="S54" s="7">
        <f t="shared" si="10"/>
        <v>1.0022675736961451</v>
      </c>
      <c r="T54" s="7">
        <f t="shared" si="9"/>
        <v>1.6968593673325713E-3</v>
      </c>
    </row>
    <row r="55" spans="1:20" ht="15.75" x14ac:dyDescent="0.25">
      <c r="A55" s="4">
        <v>42331</v>
      </c>
      <c r="B55">
        <v>5.37</v>
      </c>
      <c r="C55">
        <f t="shared" si="6"/>
        <v>0</v>
      </c>
      <c r="D55">
        <v>1.8266</v>
      </c>
      <c r="E55">
        <v>2.2376999999999998</v>
      </c>
      <c r="F55">
        <v>9.3551000000000002</v>
      </c>
      <c r="G55">
        <f t="shared" si="2"/>
        <v>11.5928</v>
      </c>
      <c r="H55">
        <f t="shared" si="3"/>
        <v>19.32572566</v>
      </c>
      <c r="I55" s="15">
        <f t="shared" si="4"/>
        <v>4.8419049269310399E-4</v>
      </c>
      <c r="J55" s="15">
        <f t="shared" si="5"/>
        <v>1.0004841904926931</v>
      </c>
      <c r="K55">
        <f t="shared" si="7"/>
        <v>-4.8419049269310399E-4</v>
      </c>
      <c r="L55" s="29">
        <f t="shared" si="8"/>
        <v>2.344404332143908E-7</v>
      </c>
      <c r="M55" s="7"/>
      <c r="N55" s="7"/>
      <c r="O55" s="7"/>
      <c r="P55" s="9">
        <v>42495</v>
      </c>
      <c r="Q55" s="7">
        <v>5.85</v>
      </c>
      <c r="R55" s="7">
        <v>0.32352941176470584</v>
      </c>
      <c r="S55" s="7">
        <f t="shared" si="10"/>
        <v>1.3235294117647058</v>
      </c>
      <c r="T55" s="7">
        <f t="shared" si="9"/>
        <v>0.32295877189554911</v>
      </c>
    </row>
    <row r="56" spans="1:20" ht="15.75" x14ac:dyDescent="0.25">
      <c r="A56" s="4">
        <v>42332</v>
      </c>
      <c r="B56">
        <v>5.6899999999999995</v>
      </c>
      <c r="C56">
        <f t="shared" si="6"/>
        <v>5.9590316573556686E-2</v>
      </c>
      <c r="D56">
        <v>1.8283</v>
      </c>
      <c r="E56">
        <v>2.2376999999999998</v>
      </c>
      <c r="F56">
        <v>9.3489000000000004</v>
      </c>
      <c r="G56">
        <f t="shared" si="2"/>
        <v>11.586600000000001</v>
      </c>
      <c r="H56">
        <f t="shared" si="3"/>
        <v>19.330293870000002</v>
      </c>
      <c r="I56" s="15">
        <f t="shared" si="4"/>
        <v>4.8429542785854984E-4</v>
      </c>
      <c r="J56" s="15">
        <f t="shared" si="5"/>
        <v>1.0004842954278585</v>
      </c>
      <c r="K56">
        <f t="shared" si="7"/>
        <v>5.9106021145698136E-2</v>
      </c>
      <c r="L56" s="29">
        <f t="shared" si="8"/>
        <v>3.4935217356757151E-3</v>
      </c>
      <c r="M56" s="7"/>
      <c r="N56" s="7"/>
      <c r="O56" s="7"/>
      <c r="P56" s="9">
        <v>42496</v>
      </c>
      <c r="Q56" s="7">
        <v>6.03</v>
      </c>
      <c r="R56" s="7">
        <v>3.0769230769230875E-2</v>
      </c>
      <c r="S56" s="7">
        <f t="shared" si="10"/>
        <v>1.0307692307692309</v>
      </c>
      <c r="T56" s="7">
        <f t="shared" si="9"/>
        <v>3.019639349825675E-2</v>
      </c>
    </row>
    <row r="57" spans="1:20" ht="15.75" x14ac:dyDescent="0.25">
      <c r="A57" s="4">
        <v>42333</v>
      </c>
      <c r="B57">
        <v>5.8</v>
      </c>
      <c r="C57">
        <f t="shared" si="6"/>
        <v>1.9332161687170533E-2</v>
      </c>
      <c r="D57">
        <v>1.8279999999999998</v>
      </c>
      <c r="E57">
        <v>2.2341000000000002</v>
      </c>
      <c r="F57">
        <v>9.3369</v>
      </c>
      <c r="G57">
        <f t="shared" si="2"/>
        <v>11.571</v>
      </c>
      <c r="H57">
        <f t="shared" si="3"/>
        <v>19.3019532</v>
      </c>
      <c r="I57" s="15">
        <f t="shared" si="4"/>
        <v>4.8364435701042652E-4</v>
      </c>
      <c r="J57" s="15">
        <f t="shared" si="5"/>
        <v>1.0004836443570104</v>
      </c>
      <c r="K57">
        <f t="shared" si="7"/>
        <v>1.8848517330160106E-2</v>
      </c>
      <c r="L57" s="29">
        <f t="shared" si="8"/>
        <v>3.5526660554534588E-4</v>
      </c>
      <c r="M57" s="7"/>
      <c r="N57" s="7"/>
      <c r="O57" s="7"/>
      <c r="P57" s="9">
        <v>42499</v>
      </c>
      <c r="Q57" s="7">
        <v>5.84</v>
      </c>
      <c r="R57" s="7">
        <v>-3.1509121061359932E-2</v>
      </c>
      <c r="S57" s="7">
        <f t="shared" si="10"/>
        <v>0.96849087893864005</v>
      </c>
      <c r="T57" s="7">
        <f t="shared" si="9"/>
        <v>-3.2082855493246062E-2</v>
      </c>
    </row>
    <row r="58" spans="1:20" ht="15.75" x14ac:dyDescent="0.25">
      <c r="A58" s="4">
        <v>42335</v>
      </c>
      <c r="B58">
        <v>5.5</v>
      </c>
      <c r="C58">
        <f t="shared" si="6"/>
        <v>-5.1724137931034454E-2</v>
      </c>
      <c r="D58">
        <v>1.8275000000000001</v>
      </c>
      <c r="E58">
        <v>2.2201</v>
      </c>
      <c r="F58">
        <v>9.3325999999999993</v>
      </c>
      <c r="G58">
        <f t="shared" si="2"/>
        <v>11.5527</v>
      </c>
      <c r="H58">
        <f t="shared" si="3"/>
        <v>19.275426499999998</v>
      </c>
      <c r="I58" s="15">
        <f t="shared" si="4"/>
        <v>4.8303481877209897E-4</v>
      </c>
      <c r="J58" s="15">
        <f t="shared" si="5"/>
        <v>1.0004830348187721</v>
      </c>
      <c r="K58">
        <f t="shared" si="7"/>
        <v>-5.2207172749806553E-2</v>
      </c>
      <c r="L58" s="29">
        <f t="shared" si="8"/>
        <v>2.725588886528144E-3</v>
      </c>
      <c r="M58" s="7"/>
      <c r="N58" s="7"/>
      <c r="O58" s="7"/>
      <c r="P58" s="9">
        <v>42500</v>
      </c>
      <c r="Q58" s="7">
        <v>5.65</v>
      </c>
      <c r="R58" s="7">
        <v>-3.2534246575342381E-2</v>
      </c>
      <c r="S58" s="7">
        <f t="shared" si="10"/>
        <v>0.96746575342465757</v>
      </c>
      <c r="T58" s="7">
        <f t="shared" si="9"/>
        <v>-3.3107284817865908E-2</v>
      </c>
    </row>
    <row r="59" spans="1:20" ht="15.75" x14ac:dyDescent="0.25">
      <c r="A59" s="4">
        <v>42338</v>
      </c>
      <c r="B59">
        <v>5.66</v>
      </c>
      <c r="C59">
        <f t="shared" si="6"/>
        <v>2.9090909090909115E-2</v>
      </c>
      <c r="D59">
        <v>1.8216999999999999</v>
      </c>
      <c r="E59">
        <v>2.206</v>
      </c>
      <c r="F59">
        <v>9.3489000000000004</v>
      </c>
      <c r="G59">
        <f t="shared" si="2"/>
        <v>11.5549</v>
      </c>
      <c r="H59">
        <f t="shared" si="3"/>
        <v>19.23689113</v>
      </c>
      <c r="I59" s="15">
        <f t="shared" si="4"/>
        <v>4.8214910093213881E-4</v>
      </c>
      <c r="J59" s="15">
        <f t="shared" si="5"/>
        <v>1.0004821491009321</v>
      </c>
      <c r="K59">
        <f t="shared" si="7"/>
        <v>2.8608759989976976E-2</v>
      </c>
      <c r="L59" s="29">
        <f t="shared" si="8"/>
        <v>8.1846114816410743E-4</v>
      </c>
      <c r="M59" s="7"/>
      <c r="N59" s="7"/>
      <c r="O59" s="7"/>
      <c r="P59" s="9">
        <v>42501</v>
      </c>
      <c r="Q59" s="7">
        <v>5.71</v>
      </c>
      <c r="R59" s="7">
        <v>1.0619469026548603E-2</v>
      </c>
      <c r="S59" s="7">
        <f t="shared" si="10"/>
        <v>1.0106194690265486</v>
      </c>
      <c r="T59" s="7">
        <f t="shared" si="9"/>
        <v>1.0044996518765406E-2</v>
      </c>
    </row>
    <row r="60" spans="1:20" ht="15.75" x14ac:dyDescent="0.25">
      <c r="A60" s="4">
        <v>42339</v>
      </c>
      <c r="B60">
        <v>5.65</v>
      </c>
      <c r="C60">
        <f t="shared" si="6"/>
        <v>-1.766784452296782E-3</v>
      </c>
      <c r="D60">
        <v>1.8157999999999999</v>
      </c>
      <c r="E60">
        <v>2.1431</v>
      </c>
      <c r="F60">
        <v>9.2889999999999997</v>
      </c>
      <c r="G60">
        <f t="shared" si="2"/>
        <v>11.4321</v>
      </c>
      <c r="H60">
        <f t="shared" si="3"/>
        <v>19.010066199999997</v>
      </c>
      <c r="I60" s="15">
        <f t="shared" si="4"/>
        <v>4.7692984135938588E-4</v>
      </c>
      <c r="J60" s="15">
        <f t="shared" si="5"/>
        <v>1.0004769298413594</v>
      </c>
      <c r="K60">
        <f t="shared" si="7"/>
        <v>-2.2437142936561679E-3</v>
      </c>
      <c r="L60" s="29">
        <f t="shared" si="8"/>
        <v>5.0342538315569963E-6</v>
      </c>
      <c r="M60" s="7"/>
      <c r="N60" s="7"/>
      <c r="O60" s="7"/>
      <c r="P60" s="9">
        <v>42502</v>
      </c>
      <c r="Q60" s="7">
        <v>5.45</v>
      </c>
      <c r="R60" s="7">
        <v>-4.5534150612959685E-2</v>
      </c>
      <c r="S60" s="7">
        <f t="shared" si="10"/>
        <v>0.95446584938704027</v>
      </c>
      <c r="T60" s="7">
        <f t="shared" si="9"/>
        <v>-4.6098676652340416E-2</v>
      </c>
    </row>
    <row r="61" spans="1:20" ht="15.75" x14ac:dyDescent="0.25">
      <c r="A61" s="4">
        <v>42340</v>
      </c>
      <c r="B61">
        <v>5.12</v>
      </c>
      <c r="C61">
        <f t="shared" si="6"/>
        <v>-9.3805309734513315E-2</v>
      </c>
      <c r="D61">
        <v>1.8397000000000001</v>
      </c>
      <c r="E61">
        <v>2.1797</v>
      </c>
      <c r="F61">
        <v>9.3279999999999994</v>
      </c>
      <c r="G61">
        <f t="shared" si="2"/>
        <v>11.5077</v>
      </c>
      <c r="H61">
        <f t="shared" si="3"/>
        <v>19.340421599999999</v>
      </c>
      <c r="I61" s="15">
        <f t="shared" si="4"/>
        <v>4.8452805502874341E-4</v>
      </c>
      <c r="J61" s="15">
        <f t="shared" si="5"/>
        <v>1.0004845280550287</v>
      </c>
      <c r="K61">
        <f t="shared" si="7"/>
        <v>-9.4289837789542058E-2</v>
      </c>
      <c r="L61" s="29">
        <f t="shared" si="8"/>
        <v>8.8905735103781535E-3</v>
      </c>
      <c r="M61" s="7"/>
      <c r="N61" s="7"/>
      <c r="O61" s="7"/>
      <c r="P61" s="9">
        <v>42503</v>
      </c>
      <c r="Q61" s="7">
        <v>5.3</v>
      </c>
      <c r="R61" s="7">
        <v>-2.7522935779816578E-2</v>
      </c>
      <c r="S61" s="7">
        <f t="shared" si="10"/>
        <v>0.97247706422018343</v>
      </c>
      <c r="T61" s="7">
        <f t="shared" si="9"/>
        <v>-2.8087558368421923E-2</v>
      </c>
    </row>
    <row r="62" spans="1:20" ht="15.75" x14ac:dyDescent="0.25">
      <c r="A62" s="4">
        <v>42341</v>
      </c>
      <c r="B62">
        <v>5.04</v>
      </c>
      <c r="C62">
        <f t="shared" si="6"/>
        <v>-1.5625000000000014E-2</v>
      </c>
      <c r="D62">
        <v>1.8340000000000001</v>
      </c>
      <c r="E62">
        <v>2.3136000000000001</v>
      </c>
      <c r="F62">
        <v>9.3937000000000008</v>
      </c>
      <c r="G62">
        <f t="shared" si="2"/>
        <v>11.7073</v>
      </c>
      <c r="H62">
        <f t="shared" si="3"/>
        <v>19.541645800000001</v>
      </c>
      <c r="I62" s="15">
        <f t="shared" si="4"/>
        <v>4.8914596299809432E-4</v>
      </c>
      <c r="J62" s="15">
        <f t="shared" si="5"/>
        <v>1.0004891459629981</v>
      </c>
      <c r="K62">
        <f t="shared" si="7"/>
        <v>-1.6114145962998108E-2</v>
      </c>
      <c r="L62" s="29">
        <f t="shared" si="8"/>
        <v>2.5966570011680824E-4</v>
      </c>
      <c r="M62" s="7"/>
      <c r="N62" s="7"/>
      <c r="O62" s="7"/>
      <c r="P62" s="9">
        <v>42506</v>
      </c>
      <c r="Q62" s="7">
        <v>5.62</v>
      </c>
      <c r="R62" s="7">
        <v>6.0377358490566094E-2</v>
      </c>
      <c r="S62" s="7">
        <f t="shared" si="10"/>
        <v>1.060377358490566</v>
      </c>
      <c r="T62" s="7">
        <f t="shared" si="9"/>
        <v>5.9814068562516656E-2</v>
      </c>
    </row>
    <row r="63" spans="1:20" ht="15.75" x14ac:dyDescent="0.25">
      <c r="A63" s="4">
        <v>42342</v>
      </c>
      <c r="B63">
        <v>4.41</v>
      </c>
      <c r="C63">
        <f t="shared" si="6"/>
        <v>-0.12499999999999997</v>
      </c>
      <c r="D63">
        <v>1.7398</v>
      </c>
      <c r="E63">
        <v>2.2692999999999999</v>
      </c>
      <c r="F63">
        <v>9.3116000000000003</v>
      </c>
      <c r="G63">
        <f t="shared" si="2"/>
        <v>11.5809</v>
      </c>
      <c r="H63">
        <f t="shared" si="3"/>
        <v>18.469621680000003</v>
      </c>
      <c r="I63" s="15">
        <f t="shared" si="4"/>
        <v>4.6445408456685655E-4</v>
      </c>
      <c r="J63" s="15">
        <f t="shared" si="5"/>
        <v>1.0004644540845669</v>
      </c>
      <c r="K63">
        <f t="shared" si="7"/>
        <v>-0.12546445408456683</v>
      </c>
      <c r="L63" s="29">
        <f t="shared" si="8"/>
        <v>1.5741329238738378E-2</v>
      </c>
      <c r="M63" s="7"/>
      <c r="N63" s="7"/>
      <c r="O63" s="7"/>
      <c r="P63" s="9">
        <v>42507</v>
      </c>
      <c r="Q63" s="7">
        <v>5.75</v>
      </c>
      <c r="R63" s="7">
        <v>2.313167259786475E-2</v>
      </c>
      <c r="S63" s="7">
        <f t="shared" si="10"/>
        <v>1.0231316725978647</v>
      </c>
      <c r="T63" s="7">
        <f t="shared" si="9"/>
        <v>2.2570519869120176E-2</v>
      </c>
    </row>
    <row r="64" spans="1:20" ht="15.75" x14ac:dyDescent="0.25">
      <c r="A64" s="4">
        <v>42345</v>
      </c>
      <c r="B64">
        <v>3.99</v>
      </c>
      <c r="C64">
        <f t="shared" si="6"/>
        <v>-9.5238095238095219E-2</v>
      </c>
      <c r="D64">
        <v>1.7568000000000001</v>
      </c>
      <c r="E64">
        <v>2.2288000000000001</v>
      </c>
      <c r="F64">
        <v>9.3333999999999993</v>
      </c>
      <c r="G64">
        <f t="shared" si="2"/>
        <v>11.562199999999999</v>
      </c>
      <c r="H64">
        <f t="shared" si="3"/>
        <v>18.625717120000001</v>
      </c>
      <c r="I64" s="15">
        <f t="shared" si="4"/>
        <v>4.6806325042658692E-4</v>
      </c>
      <c r="J64" s="15">
        <f t="shared" si="5"/>
        <v>1.0004680632504266</v>
      </c>
      <c r="K64">
        <f t="shared" si="7"/>
        <v>-9.5706158488521806E-2</v>
      </c>
      <c r="L64" s="29">
        <f t="shared" si="8"/>
        <v>9.1596687726300547E-3</v>
      </c>
      <c r="M64" s="7"/>
      <c r="N64" s="7"/>
      <c r="O64" s="7"/>
      <c r="P64" s="9">
        <v>42508</v>
      </c>
      <c r="Q64" s="7">
        <v>5.22</v>
      </c>
      <c r="R64" s="7">
        <v>-9.21739130434783E-2</v>
      </c>
      <c r="S64" s="7">
        <f t="shared" si="10"/>
        <v>0.90782608695652167</v>
      </c>
      <c r="T64" s="7">
        <f t="shared" si="9"/>
        <v>-9.273535217083792E-2</v>
      </c>
    </row>
    <row r="65" spans="1:20" ht="15.75" x14ac:dyDescent="0.25">
      <c r="A65" s="4">
        <v>42346</v>
      </c>
      <c r="B65">
        <v>3.95</v>
      </c>
      <c r="C65">
        <f t="shared" si="6"/>
        <v>-1.0025062656641612E-2</v>
      </c>
      <c r="D65">
        <v>1.7559</v>
      </c>
      <c r="E65">
        <v>2.2181999999999999</v>
      </c>
      <c r="F65">
        <v>9.3653999999999993</v>
      </c>
      <c r="G65">
        <f t="shared" si="2"/>
        <v>11.583599999999999</v>
      </c>
      <c r="H65">
        <f t="shared" si="3"/>
        <v>18.662905859999999</v>
      </c>
      <c r="I65" s="15">
        <f t="shared" si="4"/>
        <v>4.6892241250318101E-4</v>
      </c>
      <c r="J65" s="15">
        <f t="shared" si="5"/>
        <v>1.0004689224125032</v>
      </c>
      <c r="K65">
        <f t="shared" si="7"/>
        <v>-1.0493985069144793E-2</v>
      </c>
      <c r="L65" s="29">
        <f t="shared" si="8"/>
        <v>1.1012372263143385E-4</v>
      </c>
      <c r="M65" s="7"/>
      <c r="N65" s="7"/>
      <c r="O65" s="7"/>
      <c r="P65" s="9">
        <v>42509</v>
      </c>
      <c r="Q65" s="7">
        <v>5.07</v>
      </c>
      <c r="R65" s="7">
        <v>-2.8735632183907945E-2</v>
      </c>
      <c r="S65" s="7">
        <f t="shared" si="10"/>
        <v>0.97126436781609204</v>
      </c>
      <c r="T65" s="7">
        <f t="shared" si="9"/>
        <v>-2.9296681100100631E-2</v>
      </c>
    </row>
    <row r="66" spans="1:20" ht="15.75" x14ac:dyDescent="0.25">
      <c r="A66" s="4">
        <v>42347</v>
      </c>
      <c r="B66">
        <v>3.82</v>
      </c>
      <c r="C66">
        <f t="shared" si="6"/>
        <v>-3.2911392405063376E-2</v>
      </c>
      <c r="D66">
        <v>1.7597</v>
      </c>
      <c r="E66">
        <v>2.2164000000000001</v>
      </c>
      <c r="F66">
        <v>9.4077000000000002</v>
      </c>
      <c r="G66">
        <f t="shared" si="2"/>
        <v>11.6241</v>
      </c>
      <c r="H66">
        <f t="shared" si="3"/>
        <v>18.771129690000002</v>
      </c>
      <c r="I66" s="15">
        <f t="shared" si="4"/>
        <v>4.7142115343845603E-4</v>
      </c>
      <c r="J66" s="15">
        <f t="shared" si="5"/>
        <v>1.0004714211534385</v>
      </c>
      <c r="K66">
        <f t="shared" si="7"/>
        <v>-3.3382813558501832E-2</v>
      </c>
      <c r="L66" s="29">
        <f t="shared" si="8"/>
        <v>1.1144122410816938E-3</v>
      </c>
      <c r="M66" s="7"/>
      <c r="N66" s="7"/>
      <c r="O66" s="7"/>
      <c r="P66" s="9">
        <v>42510</v>
      </c>
      <c r="Q66" s="7">
        <v>5.14</v>
      </c>
      <c r="R66" s="7">
        <v>1.3806706114398302E-2</v>
      </c>
      <c r="S66" s="7">
        <f t="shared" si="10"/>
        <v>1.0138067061143983</v>
      </c>
      <c r="T66" s="7">
        <f t="shared" si="9"/>
        <v>1.3247040106769501E-2</v>
      </c>
    </row>
    <row r="67" spans="1:20" ht="15.75" x14ac:dyDescent="0.25">
      <c r="A67" s="4">
        <v>42348</v>
      </c>
      <c r="B67">
        <v>3.91</v>
      </c>
      <c r="C67">
        <f t="shared" si="6"/>
        <v>2.356020942408385E-2</v>
      </c>
      <c r="D67">
        <v>1.7610000000000001</v>
      </c>
      <c r="E67">
        <v>2.2305000000000001</v>
      </c>
      <c r="F67">
        <v>9.4085000000000001</v>
      </c>
      <c r="G67">
        <f t="shared" si="2"/>
        <v>11.638999999999999</v>
      </c>
      <c r="H67">
        <f t="shared" si="3"/>
        <v>18.798868500000001</v>
      </c>
      <c r="I67" s="15">
        <f t="shared" si="4"/>
        <v>4.7206123923593246E-4</v>
      </c>
      <c r="J67" s="15">
        <f t="shared" si="5"/>
        <v>1.0004720612392359</v>
      </c>
      <c r="K67">
        <f t="shared" si="7"/>
        <v>2.3088148184847918E-2</v>
      </c>
      <c r="L67" s="29">
        <f t="shared" si="8"/>
        <v>5.3306258660549622E-4</v>
      </c>
      <c r="M67" s="7"/>
      <c r="N67" s="7"/>
      <c r="O67" s="7"/>
      <c r="P67" s="9">
        <v>42513</v>
      </c>
      <c r="Q67" s="7">
        <v>5.25</v>
      </c>
      <c r="R67" s="7">
        <v>2.1400778210116794E-2</v>
      </c>
      <c r="S67" s="7">
        <f t="shared" si="10"/>
        <v>1.0214007782101169</v>
      </c>
      <c r="T67" s="7">
        <f t="shared" si="9"/>
        <v>2.0842557046962501E-2</v>
      </c>
    </row>
    <row r="68" spans="1:20" ht="15.75" x14ac:dyDescent="0.25">
      <c r="A68" s="4">
        <v>42349</v>
      </c>
      <c r="B68">
        <v>3.8</v>
      </c>
      <c r="C68">
        <f t="shared" si="6"/>
        <v>-2.8132992327365811E-2</v>
      </c>
      <c r="D68">
        <v>1.756</v>
      </c>
      <c r="E68">
        <v>2.1269999999999998</v>
      </c>
      <c r="F68">
        <v>9.4837000000000007</v>
      </c>
      <c r="G68">
        <f t="shared" ref="G68:G131" si="11">F68+E68</f>
        <v>11.610700000000001</v>
      </c>
      <c r="H68">
        <f t="shared" ref="H68:H131" si="12">E68+D68*(G68-E68)</f>
        <v>18.780377200000004</v>
      </c>
      <c r="I68" s="15">
        <f t="shared" ref="I68:I131" si="13">(((H68/100)+1)^(1/365)-1)</f>
        <v>4.716345605486616E-4</v>
      </c>
      <c r="J68" s="15">
        <f t="shared" ref="J68:J131" si="14">1+I68</f>
        <v>1.0004716345605487</v>
      </c>
      <c r="K68">
        <f t="shared" si="7"/>
        <v>-2.8604626887914472E-2</v>
      </c>
      <c r="L68" s="29">
        <f t="shared" si="8"/>
        <v>8.1822467939679955E-4</v>
      </c>
      <c r="M68" s="7"/>
      <c r="N68" s="7"/>
      <c r="O68" s="7"/>
      <c r="P68" s="9">
        <v>42514</v>
      </c>
      <c r="Q68" s="7">
        <v>4.95</v>
      </c>
      <c r="R68" s="7">
        <v>-5.7142857142857106E-2</v>
      </c>
      <c r="S68" s="7">
        <f t="shared" si="10"/>
        <v>0.94285714285714284</v>
      </c>
      <c r="T68" s="7">
        <f t="shared" si="9"/>
        <v>-5.770301112418047E-2</v>
      </c>
    </row>
    <row r="69" spans="1:20" ht="15.75" x14ac:dyDescent="0.25">
      <c r="A69" s="4">
        <v>42352</v>
      </c>
      <c r="B69">
        <v>3.74</v>
      </c>
      <c r="C69">
        <f t="shared" ref="C69:C132" si="15">(B69-B68)/B68</f>
        <v>-1.5789473684210423E-2</v>
      </c>
      <c r="D69">
        <v>1.7532000000000001</v>
      </c>
      <c r="E69">
        <v>2.2217000000000002</v>
      </c>
      <c r="F69">
        <v>9.4649999999999999</v>
      </c>
      <c r="G69">
        <f t="shared" si="11"/>
        <v>11.6867</v>
      </c>
      <c r="H69">
        <f t="shared" si="12"/>
        <v>18.815738000000003</v>
      </c>
      <c r="I69" s="15">
        <f t="shared" si="13"/>
        <v>4.7245043782617735E-4</v>
      </c>
      <c r="J69" s="15">
        <f t="shared" si="14"/>
        <v>1.0004724504378262</v>
      </c>
      <c r="K69">
        <f t="shared" ref="K69:K132" si="16">C69-I69</f>
        <v>-1.62619241220366E-2</v>
      </c>
      <c r="L69" s="29">
        <f t="shared" ref="L69:L132" si="17">K69^2</f>
        <v>2.6445017615087585E-4</v>
      </c>
      <c r="M69" s="7"/>
      <c r="N69" s="7"/>
      <c r="O69" s="7"/>
      <c r="P69" s="9">
        <v>42515</v>
      </c>
      <c r="Q69" s="7">
        <v>5.41</v>
      </c>
      <c r="R69" s="7">
        <v>9.2929292929292917E-2</v>
      </c>
      <c r="S69" s="7">
        <f t="shared" si="10"/>
        <v>1.0929292929292929</v>
      </c>
      <c r="T69" s="7">
        <f t="shared" si="9"/>
        <v>9.2369927744042901E-2</v>
      </c>
    </row>
    <row r="70" spans="1:20" ht="15.75" x14ac:dyDescent="0.25">
      <c r="A70" s="4">
        <v>42353</v>
      </c>
      <c r="B70">
        <v>3.96</v>
      </c>
      <c r="C70">
        <f t="shared" si="15"/>
        <v>5.8823529411764636E-2</v>
      </c>
      <c r="D70">
        <v>1.766</v>
      </c>
      <c r="E70">
        <v>2.2658</v>
      </c>
      <c r="F70">
        <v>9.4153000000000002</v>
      </c>
      <c r="G70">
        <f t="shared" si="11"/>
        <v>11.681100000000001</v>
      </c>
      <c r="H70">
        <f t="shared" si="12"/>
        <v>18.893219800000001</v>
      </c>
      <c r="I70" s="15">
        <f t="shared" si="13"/>
        <v>4.7423732372653404E-4</v>
      </c>
      <c r="J70" s="15">
        <f t="shared" si="14"/>
        <v>1.0004742373237265</v>
      </c>
      <c r="K70">
        <f t="shared" si="16"/>
        <v>5.8349292088038102E-2</v>
      </c>
      <c r="L70" s="29">
        <f t="shared" si="17"/>
        <v>3.4046398871751858E-3</v>
      </c>
      <c r="M70" s="7"/>
      <c r="N70" s="7"/>
      <c r="O70" s="7"/>
      <c r="P70" s="9">
        <v>42516</v>
      </c>
      <c r="Q70" s="7">
        <v>5.53</v>
      </c>
      <c r="R70" s="7">
        <v>2.2181146025878024E-2</v>
      </c>
      <c r="S70" s="7">
        <f t="shared" si="10"/>
        <v>1.0221811460258781</v>
      </c>
      <c r="T70" s="7">
        <f t="shared" si="9"/>
        <v>2.1623056945035708E-2</v>
      </c>
    </row>
    <row r="71" spans="1:20" ht="15.75" x14ac:dyDescent="0.25">
      <c r="A71" s="4">
        <v>42354</v>
      </c>
      <c r="B71">
        <v>3.77</v>
      </c>
      <c r="C71">
        <f t="shared" si="15"/>
        <v>-4.797979797979797E-2</v>
      </c>
      <c r="D71">
        <v>1.7374000000000001</v>
      </c>
      <c r="E71">
        <v>2.2959999999999998</v>
      </c>
      <c r="F71">
        <v>9.3544999999999998</v>
      </c>
      <c r="G71">
        <f t="shared" si="11"/>
        <v>11.650499999999999</v>
      </c>
      <c r="H71">
        <f t="shared" si="12"/>
        <v>18.548508299999998</v>
      </c>
      <c r="I71" s="15">
        <f t="shared" si="13"/>
        <v>4.662786564897381E-4</v>
      </c>
      <c r="J71" s="15">
        <f t="shared" si="14"/>
        <v>1.0004662786564897</v>
      </c>
      <c r="K71">
        <f t="shared" si="16"/>
        <v>-4.8446076636287708E-2</v>
      </c>
      <c r="L71" s="29">
        <f t="shared" si="17"/>
        <v>2.3470223414490616E-3</v>
      </c>
      <c r="M71" s="7"/>
      <c r="N71" s="7"/>
      <c r="O71" s="7"/>
      <c r="P71" s="9">
        <v>42517</v>
      </c>
      <c r="Q71" s="7">
        <v>5.19</v>
      </c>
      <c r="R71" s="7">
        <v>-6.1482820976491832E-2</v>
      </c>
      <c r="S71" s="7">
        <f t="shared" si="10"/>
        <v>0.93851717902350817</v>
      </c>
      <c r="T71" s="7">
        <f t="shared" si="9"/>
        <v>-6.2039097971898667E-2</v>
      </c>
    </row>
    <row r="72" spans="1:20" ht="15.75" x14ac:dyDescent="0.25">
      <c r="A72" s="4">
        <v>42355</v>
      </c>
      <c r="B72">
        <v>3.48</v>
      </c>
      <c r="C72">
        <f t="shared" si="15"/>
        <v>-7.6923076923076927E-2</v>
      </c>
      <c r="D72">
        <v>1.758</v>
      </c>
      <c r="E72">
        <v>2.2233999999999998</v>
      </c>
      <c r="F72">
        <v>9.4087999999999994</v>
      </c>
      <c r="G72">
        <f t="shared" si="11"/>
        <v>11.632199999999999</v>
      </c>
      <c r="H72">
        <f t="shared" si="12"/>
        <v>18.764070400000001</v>
      </c>
      <c r="I72" s="15">
        <f t="shared" si="13"/>
        <v>4.7125823327753835E-4</v>
      </c>
      <c r="J72" s="15">
        <f t="shared" si="14"/>
        <v>1.0004712582332775</v>
      </c>
      <c r="K72">
        <f t="shared" si="16"/>
        <v>-7.7394335156354466E-2</v>
      </c>
      <c r="L72" s="29">
        <f t="shared" si="17"/>
        <v>5.989883114294125E-3</v>
      </c>
      <c r="M72" s="7"/>
      <c r="N72" s="7"/>
      <c r="O72" s="7"/>
      <c r="P72" s="9">
        <v>42521</v>
      </c>
      <c r="Q72" s="7">
        <v>5.65</v>
      </c>
      <c r="R72" s="7">
        <v>8.8631984585741799E-2</v>
      </c>
      <c r="S72" s="7">
        <f t="shared" si="10"/>
        <v>1.0886319845857417</v>
      </c>
      <c r="T72" s="7">
        <f t="shared" si="9"/>
        <v>8.807087330479664E-2</v>
      </c>
    </row>
    <row r="73" spans="1:20" ht="15.75" x14ac:dyDescent="0.25">
      <c r="A73" s="4">
        <v>42356</v>
      </c>
      <c r="B73">
        <v>3.5</v>
      </c>
      <c r="C73">
        <f t="shared" si="15"/>
        <v>5.7471264367816143E-3</v>
      </c>
      <c r="D73">
        <v>1.7378</v>
      </c>
      <c r="E73">
        <v>2.2040000000000002</v>
      </c>
      <c r="F73">
        <v>9.4928000000000008</v>
      </c>
      <c r="G73">
        <f t="shared" si="11"/>
        <v>11.696800000000001</v>
      </c>
      <c r="H73">
        <f t="shared" si="12"/>
        <v>18.700587840000001</v>
      </c>
      <c r="I73" s="15">
        <f t="shared" si="13"/>
        <v>4.6979269593494521E-4</v>
      </c>
      <c r="J73" s="15">
        <f t="shared" si="14"/>
        <v>1.0004697926959349</v>
      </c>
      <c r="K73">
        <f t="shared" si="16"/>
        <v>5.2773337408466691E-3</v>
      </c>
      <c r="L73" s="29">
        <f t="shared" si="17"/>
        <v>2.7850251412278697E-5</v>
      </c>
      <c r="M73" s="7"/>
      <c r="N73" s="7"/>
      <c r="O73" s="7"/>
      <c r="P73" s="9">
        <v>42522</v>
      </c>
      <c r="Q73" s="7">
        <v>5.44</v>
      </c>
      <c r="R73" s="7">
        <v>-3.7168141592920347E-2</v>
      </c>
      <c r="S73" s="7">
        <f t="shared" si="10"/>
        <v>0.96283185840707963</v>
      </c>
      <c r="T73" s="7">
        <f t="shared" si="9"/>
        <v>-3.7731101923515122E-2</v>
      </c>
    </row>
    <row r="74" spans="1:20" ht="15.75" x14ac:dyDescent="0.25">
      <c r="A74" s="4">
        <v>42359</v>
      </c>
      <c r="B74">
        <v>3.5</v>
      </c>
      <c r="C74">
        <f t="shared" si="15"/>
        <v>0</v>
      </c>
      <c r="D74">
        <v>1.7356</v>
      </c>
      <c r="E74">
        <v>2.1917</v>
      </c>
      <c r="F74">
        <v>9.4673999999999996</v>
      </c>
      <c r="G74">
        <f t="shared" si="11"/>
        <v>11.659099999999999</v>
      </c>
      <c r="H74">
        <f t="shared" si="12"/>
        <v>18.623319439999996</v>
      </c>
      <c r="I74" s="15">
        <f t="shared" si="13"/>
        <v>4.6800784821354746E-4</v>
      </c>
      <c r="J74" s="15">
        <f t="shared" si="14"/>
        <v>1.0004680078482135</v>
      </c>
      <c r="K74">
        <f t="shared" si="16"/>
        <v>-4.6800784821354746E-4</v>
      </c>
      <c r="L74" s="29">
        <f t="shared" si="17"/>
        <v>2.1903134598947488E-7</v>
      </c>
      <c r="M74" s="7"/>
      <c r="N74" s="7"/>
      <c r="O74" s="7"/>
      <c r="P74" s="9">
        <v>42523</v>
      </c>
      <c r="Q74" s="7">
        <v>5.46</v>
      </c>
      <c r="R74" s="7">
        <v>3.6764705882352156E-3</v>
      </c>
      <c r="S74" s="7">
        <f t="shared" si="10"/>
        <v>1.0036764705882353</v>
      </c>
      <c r="T74" s="7">
        <f t="shared" si="9"/>
        <v>3.1132478317081225E-3</v>
      </c>
    </row>
    <row r="75" spans="1:20" ht="15.75" x14ac:dyDescent="0.25">
      <c r="A75" s="4">
        <v>42360</v>
      </c>
      <c r="B75">
        <v>3.85</v>
      </c>
      <c r="C75">
        <f t="shared" si="15"/>
        <v>0.10000000000000002</v>
      </c>
      <c r="D75">
        <v>1.7565</v>
      </c>
      <c r="E75">
        <v>2.2357</v>
      </c>
      <c r="F75">
        <v>9.4206000000000003</v>
      </c>
      <c r="G75">
        <f t="shared" si="11"/>
        <v>11.6563</v>
      </c>
      <c r="H75">
        <f t="shared" si="12"/>
        <v>18.782983900000001</v>
      </c>
      <c r="I75" s="15">
        <f t="shared" si="13"/>
        <v>4.7169471302566102E-4</v>
      </c>
      <c r="J75" s="15">
        <f t="shared" si="14"/>
        <v>1.0004716947130257</v>
      </c>
      <c r="K75">
        <f t="shared" si="16"/>
        <v>9.9528305286974358E-2</v>
      </c>
      <c r="L75" s="29">
        <f t="shared" si="17"/>
        <v>9.9058835532971675E-3</v>
      </c>
      <c r="M75" s="7"/>
      <c r="N75" s="7"/>
      <c r="O75" s="7"/>
      <c r="P75" s="9">
        <v>42524</v>
      </c>
      <c r="Q75" s="7">
        <v>5.26</v>
      </c>
      <c r="R75" s="7">
        <v>-3.6630036630036659E-2</v>
      </c>
      <c r="S75" s="7">
        <f t="shared" si="10"/>
        <v>0.96336996336996339</v>
      </c>
      <c r="T75" s="7">
        <f t="shared" ref="T75:T132" si="18">R75-I195</f>
        <v>-3.7193252683383075E-2</v>
      </c>
    </row>
    <row r="76" spans="1:20" ht="15.75" x14ac:dyDescent="0.25">
      <c r="A76" s="4">
        <v>42361</v>
      </c>
      <c r="B76">
        <v>4.8100000000000005</v>
      </c>
      <c r="C76">
        <f t="shared" si="15"/>
        <v>0.24935064935064946</v>
      </c>
      <c r="D76">
        <v>1.8340999999999998</v>
      </c>
      <c r="E76">
        <v>2.2534000000000001</v>
      </c>
      <c r="F76">
        <v>9.3605999999999998</v>
      </c>
      <c r="G76">
        <f t="shared" si="11"/>
        <v>11.614000000000001</v>
      </c>
      <c r="H76">
        <f t="shared" si="12"/>
        <v>19.42167646</v>
      </c>
      <c r="I76" s="15">
        <f t="shared" si="13"/>
        <v>4.8639371240555285E-4</v>
      </c>
      <c r="J76" s="15">
        <f t="shared" si="14"/>
        <v>1.0004863937124056</v>
      </c>
      <c r="K76">
        <f t="shared" si="16"/>
        <v>0.24886425563824391</v>
      </c>
      <c r="L76" s="29">
        <f t="shared" si="17"/>
        <v>6.1933417734377216E-2</v>
      </c>
      <c r="M76" s="7"/>
      <c r="N76" s="7"/>
      <c r="O76" s="7"/>
      <c r="P76" s="9">
        <v>42527</v>
      </c>
      <c r="Q76" s="7">
        <v>5.6</v>
      </c>
      <c r="R76" s="7">
        <v>6.4638783269961947E-2</v>
      </c>
      <c r="S76" s="7">
        <f t="shared" ref="S76:S132" si="19">1+R76</f>
        <v>1.064638783269962</v>
      </c>
      <c r="T76" s="7">
        <f t="shared" si="18"/>
        <v>6.4077335869883373E-2</v>
      </c>
    </row>
    <row r="77" spans="1:20" ht="15.75" x14ac:dyDescent="0.25">
      <c r="A77" s="4">
        <v>42362</v>
      </c>
      <c r="B77">
        <v>4.74</v>
      </c>
      <c r="C77">
        <f t="shared" si="15"/>
        <v>-1.4553014553014611E-2</v>
      </c>
      <c r="D77">
        <v>1.8345</v>
      </c>
      <c r="E77">
        <v>2.2410000000000001</v>
      </c>
      <c r="F77">
        <v>9.3620000000000001</v>
      </c>
      <c r="G77">
        <f t="shared" si="11"/>
        <v>11.603</v>
      </c>
      <c r="H77">
        <f t="shared" si="12"/>
        <v>19.415589000000001</v>
      </c>
      <c r="I77" s="15">
        <f t="shared" si="13"/>
        <v>4.8625398476742632E-4</v>
      </c>
      <c r="J77" s="15">
        <f t="shared" si="14"/>
        <v>1.0004862539847674</v>
      </c>
      <c r="K77">
        <f t="shared" si="16"/>
        <v>-1.5039268537782037E-2</v>
      </c>
      <c r="L77" s="29">
        <f t="shared" si="17"/>
        <v>2.2617959815152066E-4</v>
      </c>
      <c r="M77" s="7"/>
      <c r="N77" s="7"/>
      <c r="O77" s="7"/>
      <c r="P77" s="9">
        <v>42528</v>
      </c>
      <c r="Q77" s="7">
        <v>6.05</v>
      </c>
      <c r="R77" s="7">
        <v>8.0357142857142891E-2</v>
      </c>
      <c r="S77" s="7">
        <f t="shared" si="19"/>
        <v>1.0803571428571428</v>
      </c>
      <c r="T77" s="7">
        <f t="shared" si="18"/>
        <v>7.979676076193952E-2</v>
      </c>
    </row>
    <row r="78" spans="1:20" ht="15.75" x14ac:dyDescent="0.25">
      <c r="A78" s="4">
        <v>42366</v>
      </c>
      <c r="B78">
        <v>4.5999999999999996</v>
      </c>
      <c r="C78">
        <f t="shared" si="15"/>
        <v>-2.9535864978903072E-2</v>
      </c>
      <c r="D78">
        <v>1.8361000000000001</v>
      </c>
      <c r="E78">
        <v>2.2303999999999999</v>
      </c>
      <c r="F78">
        <v>9.3787000000000003</v>
      </c>
      <c r="G78">
        <f t="shared" si="11"/>
        <v>11.6091</v>
      </c>
      <c r="H78">
        <f t="shared" si="12"/>
        <v>19.45063107</v>
      </c>
      <c r="I78" s="15">
        <f t="shared" si="13"/>
        <v>4.8705822065842064E-4</v>
      </c>
      <c r="J78" s="15">
        <f t="shared" si="14"/>
        <v>1.0004870582206584</v>
      </c>
      <c r="K78">
        <f t="shared" si="16"/>
        <v>-3.0022923199561492E-2</v>
      </c>
      <c r="L78" s="29">
        <f t="shared" si="17"/>
        <v>9.0137591744676769E-4</v>
      </c>
      <c r="M78" s="7"/>
      <c r="N78" s="7"/>
      <c r="O78" s="7"/>
      <c r="P78" s="9">
        <v>42529</v>
      </c>
      <c r="Q78" s="7">
        <v>6.08</v>
      </c>
      <c r="R78" s="7">
        <v>4.9586776859504543E-3</v>
      </c>
      <c r="S78" s="7">
        <f t="shared" si="19"/>
        <v>1.0049586776859505</v>
      </c>
      <c r="T78" s="7">
        <f t="shared" si="18"/>
        <v>4.3966924053062371E-3</v>
      </c>
    </row>
    <row r="79" spans="1:20" ht="15.75" x14ac:dyDescent="0.25">
      <c r="A79" s="4">
        <v>42367</v>
      </c>
      <c r="B79">
        <v>4.43</v>
      </c>
      <c r="C79">
        <f t="shared" si="15"/>
        <v>-3.6956521739130423E-2</v>
      </c>
      <c r="D79">
        <v>1.8207</v>
      </c>
      <c r="E79">
        <v>2.3050000000000002</v>
      </c>
      <c r="F79">
        <v>9.3414000000000001</v>
      </c>
      <c r="G79">
        <f t="shared" si="11"/>
        <v>11.6464</v>
      </c>
      <c r="H79">
        <f t="shared" si="12"/>
        <v>19.312886979999998</v>
      </c>
      <c r="I79" s="15">
        <f t="shared" si="13"/>
        <v>4.8389555725614208E-4</v>
      </c>
      <c r="J79" s="15">
        <f t="shared" si="14"/>
        <v>1.0004838955572561</v>
      </c>
      <c r="K79">
        <f t="shared" si="16"/>
        <v>-3.7440417296386565E-2</v>
      </c>
      <c r="L79" s="29">
        <f t="shared" si="17"/>
        <v>1.4017848473275622E-3</v>
      </c>
      <c r="M79" s="7"/>
      <c r="N79" s="7"/>
      <c r="O79" s="7"/>
      <c r="P79" s="9">
        <v>42530</v>
      </c>
      <c r="Q79" s="7">
        <v>6.07</v>
      </c>
      <c r="R79" s="7">
        <v>-1.6447368421052282E-3</v>
      </c>
      <c r="S79" s="7">
        <f t="shared" si="19"/>
        <v>0.9983552631578948</v>
      </c>
      <c r="T79" s="7">
        <f t="shared" si="18"/>
        <v>-2.2064906051576811E-3</v>
      </c>
    </row>
    <row r="80" spans="1:20" ht="15.75" x14ac:dyDescent="0.25">
      <c r="A80" s="4">
        <v>42368</v>
      </c>
      <c r="B80">
        <v>4.1100000000000003</v>
      </c>
      <c r="C80">
        <f t="shared" si="15"/>
        <v>-7.2234762979683842E-2</v>
      </c>
      <c r="D80">
        <v>1.8323</v>
      </c>
      <c r="E80">
        <v>2.2942999999999998</v>
      </c>
      <c r="F80">
        <v>9.3696000000000002</v>
      </c>
      <c r="G80">
        <f t="shared" si="11"/>
        <v>11.6639</v>
      </c>
      <c r="H80">
        <f t="shared" si="12"/>
        <v>19.46221808</v>
      </c>
      <c r="I80" s="15">
        <f t="shared" si="13"/>
        <v>4.8732409751695016E-4</v>
      </c>
      <c r="J80" s="15">
        <f t="shared" si="14"/>
        <v>1.000487324097517</v>
      </c>
      <c r="K80">
        <f t="shared" si="16"/>
        <v>-7.2722087077200792E-2</v>
      </c>
      <c r="L80" s="29">
        <f t="shared" si="17"/>
        <v>5.2885019488639745E-3</v>
      </c>
      <c r="M80" s="7"/>
      <c r="N80" s="7"/>
      <c r="O80" s="7"/>
      <c r="P80" s="9">
        <v>42531</v>
      </c>
      <c r="Q80" s="7">
        <v>5.39</v>
      </c>
      <c r="R80" s="7">
        <v>-0.11202635914332794</v>
      </c>
      <c r="S80" s="7">
        <f t="shared" si="19"/>
        <v>0.88797364085667208</v>
      </c>
      <c r="T80" s="7">
        <f t="shared" si="18"/>
        <v>-0.11258887809828068</v>
      </c>
    </row>
    <row r="81" spans="1:20" ht="15.75" x14ac:dyDescent="0.25">
      <c r="A81" s="4">
        <v>42369</v>
      </c>
      <c r="B81">
        <v>4.38</v>
      </c>
      <c r="C81">
        <f t="shared" si="15"/>
        <v>6.5693430656934199E-2</v>
      </c>
      <c r="D81">
        <v>1.8096000000000001</v>
      </c>
      <c r="E81">
        <v>2.2694000000000001</v>
      </c>
      <c r="F81">
        <v>9.4065999999999992</v>
      </c>
      <c r="G81">
        <f t="shared" si="11"/>
        <v>11.675999999999998</v>
      </c>
      <c r="H81">
        <f t="shared" si="12"/>
        <v>19.291583359999997</v>
      </c>
      <c r="I81" s="15">
        <f t="shared" si="13"/>
        <v>4.8340609189900796E-4</v>
      </c>
      <c r="J81" s="15">
        <f t="shared" si="14"/>
        <v>1.000483406091899</v>
      </c>
      <c r="K81">
        <f t="shared" si="16"/>
        <v>6.5210024565035191E-2</v>
      </c>
      <c r="L81" s="29">
        <f t="shared" si="17"/>
        <v>4.2523473037724933E-3</v>
      </c>
      <c r="M81" s="7"/>
      <c r="N81" s="7"/>
      <c r="O81" s="7"/>
      <c r="P81" s="9">
        <v>42534</v>
      </c>
      <c r="Q81" s="7">
        <v>5.33</v>
      </c>
      <c r="R81" s="7">
        <v>-1.1131725417439632E-2</v>
      </c>
      <c r="S81" s="7">
        <f t="shared" si="19"/>
        <v>0.98886827458256032</v>
      </c>
      <c r="T81" s="7">
        <f t="shared" si="18"/>
        <v>-1.1691459017893991E-2</v>
      </c>
    </row>
    <row r="82" spans="1:20" ht="15.75" x14ac:dyDescent="0.25">
      <c r="A82" s="4">
        <v>42373</v>
      </c>
      <c r="B82">
        <v>4.78</v>
      </c>
      <c r="C82">
        <f t="shared" si="15"/>
        <v>9.1324200913242087E-2</v>
      </c>
      <c r="D82">
        <v>1.7581</v>
      </c>
      <c r="E82">
        <v>2.2427999999999999</v>
      </c>
      <c r="F82">
        <v>10.039199999999999</v>
      </c>
      <c r="G82">
        <f t="shared" si="11"/>
        <v>12.282</v>
      </c>
      <c r="H82">
        <f t="shared" si="12"/>
        <v>19.892717520000001</v>
      </c>
      <c r="I82" s="15">
        <f t="shared" si="13"/>
        <v>4.9718420238109573E-4</v>
      </c>
      <c r="J82" s="15">
        <f t="shared" si="14"/>
        <v>1.0004971842023811</v>
      </c>
      <c r="K82">
        <f t="shared" si="16"/>
        <v>9.0827016710860992E-2</v>
      </c>
      <c r="L82" s="29">
        <f t="shared" si="17"/>
        <v>8.2495469645950219E-3</v>
      </c>
      <c r="M82" s="7"/>
      <c r="N82" s="7"/>
      <c r="O82" s="7"/>
      <c r="P82" s="9">
        <v>42535</v>
      </c>
      <c r="Q82" s="7">
        <v>5.63</v>
      </c>
      <c r="R82" s="7">
        <v>5.6285178236397712E-2</v>
      </c>
      <c r="S82" s="7">
        <f t="shared" si="19"/>
        <v>1.0562851782363978</v>
      </c>
      <c r="T82" s="7">
        <f t="shared" si="18"/>
        <v>5.5729892290456481E-2</v>
      </c>
    </row>
    <row r="83" spans="1:20" ht="15.75" x14ac:dyDescent="0.25">
      <c r="A83" s="4">
        <v>42374</v>
      </c>
      <c r="B83">
        <v>4.59</v>
      </c>
      <c r="C83">
        <f t="shared" si="15"/>
        <v>-3.974895397489548E-2</v>
      </c>
      <c r="D83">
        <v>1.7561</v>
      </c>
      <c r="E83">
        <v>2.2357</v>
      </c>
      <c r="F83">
        <v>10.0403</v>
      </c>
      <c r="G83">
        <f t="shared" si="11"/>
        <v>12.276</v>
      </c>
      <c r="H83">
        <f t="shared" si="12"/>
        <v>19.867470830000002</v>
      </c>
      <c r="I83" s="15">
        <f t="shared" si="13"/>
        <v>4.9660693069819573E-4</v>
      </c>
      <c r="J83" s="15">
        <f t="shared" si="14"/>
        <v>1.0004966069306982</v>
      </c>
      <c r="K83">
        <f t="shared" si="16"/>
        <v>-4.0245560905593676E-2</v>
      </c>
      <c r="L83" s="29">
        <f t="shared" si="17"/>
        <v>1.6197051726058501E-3</v>
      </c>
      <c r="M83" s="7"/>
      <c r="N83" s="7"/>
      <c r="O83" s="7"/>
      <c r="P83" s="9">
        <v>42536</v>
      </c>
      <c r="Q83" s="7">
        <v>5.74</v>
      </c>
      <c r="R83" s="7">
        <v>1.9538188277087091E-2</v>
      </c>
      <c r="S83" s="7">
        <f t="shared" si="19"/>
        <v>1.0195381882770871</v>
      </c>
      <c r="T83" s="7">
        <f t="shared" si="18"/>
        <v>1.8973936210264112E-2</v>
      </c>
    </row>
    <row r="84" spans="1:20" ht="15.75" x14ac:dyDescent="0.25">
      <c r="A84" s="4">
        <v>42375</v>
      </c>
      <c r="B84">
        <v>4.04</v>
      </c>
      <c r="C84">
        <f t="shared" si="15"/>
        <v>-0.11982570806100214</v>
      </c>
      <c r="D84">
        <v>1.7902</v>
      </c>
      <c r="E84">
        <v>2.1701999999999999</v>
      </c>
      <c r="F84">
        <v>10.0847</v>
      </c>
      <c r="G84">
        <f t="shared" si="11"/>
        <v>12.254899999999999</v>
      </c>
      <c r="H84">
        <f t="shared" si="12"/>
        <v>20.223829940000002</v>
      </c>
      <c r="I84" s="15">
        <f t="shared" si="13"/>
        <v>5.0474396744681904E-4</v>
      </c>
      <c r="J84" s="15">
        <f t="shared" si="14"/>
        <v>1.0005047439674468</v>
      </c>
      <c r="K84">
        <f t="shared" si="16"/>
        <v>-0.12033045202844896</v>
      </c>
      <c r="L84" s="29">
        <f t="shared" si="17"/>
        <v>1.4479417685370855E-2</v>
      </c>
      <c r="M84" s="7"/>
      <c r="N84" s="7"/>
      <c r="O84" s="7"/>
      <c r="P84" s="9">
        <v>42537</v>
      </c>
      <c r="Q84" s="7">
        <v>5.37</v>
      </c>
      <c r="R84" s="7">
        <v>-6.4459930313588862E-2</v>
      </c>
      <c r="S84" s="7">
        <f t="shared" si="19"/>
        <v>0.93554006968641112</v>
      </c>
      <c r="T84" s="7">
        <f t="shared" si="18"/>
        <v>-6.5022160848293473E-2</v>
      </c>
    </row>
    <row r="85" spans="1:20" ht="15.75" x14ac:dyDescent="0.25">
      <c r="A85" s="4">
        <v>42376</v>
      </c>
      <c r="B85">
        <v>3.76</v>
      </c>
      <c r="C85">
        <f t="shared" si="15"/>
        <v>-6.9306930693069368E-2</v>
      </c>
      <c r="D85">
        <v>1.8058000000000001</v>
      </c>
      <c r="E85">
        <v>2.1455000000000002</v>
      </c>
      <c r="F85">
        <v>10.1744</v>
      </c>
      <c r="G85">
        <f t="shared" si="11"/>
        <v>12.319900000000001</v>
      </c>
      <c r="H85">
        <f t="shared" si="12"/>
        <v>20.51843152</v>
      </c>
      <c r="I85" s="15">
        <f t="shared" si="13"/>
        <v>5.1145270329433501E-4</v>
      </c>
      <c r="J85" s="15">
        <f t="shared" si="14"/>
        <v>1.0005114527032943</v>
      </c>
      <c r="K85">
        <f t="shared" si="16"/>
        <v>-6.9818383396363703E-2</v>
      </c>
      <c r="L85" s="29">
        <f t="shared" si="17"/>
        <v>4.8746066600816353E-3</v>
      </c>
      <c r="M85" s="7"/>
      <c r="N85" s="7"/>
      <c r="O85" s="7"/>
      <c r="P85" s="9">
        <v>42538</v>
      </c>
      <c r="Q85" s="7">
        <v>6</v>
      </c>
      <c r="R85" s="7">
        <v>0.11731843575418992</v>
      </c>
      <c r="S85" s="7">
        <f t="shared" si="19"/>
        <v>1.1173184357541899</v>
      </c>
      <c r="T85" s="7">
        <f t="shared" si="18"/>
        <v>0.11675765596845226</v>
      </c>
    </row>
    <row r="86" spans="1:20" ht="15.75" x14ac:dyDescent="0.25">
      <c r="A86" s="4">
        <v>42377</v>
      </c>
      <c r="B86">
        <v>3.67</v>
      </c>
      <c r="C86">
        <f t="shared" si="15"/>
        <v>-2.3936170212765923E-2</v>
      </c>
      <c r="D86">
        <v>1.8063</v>
      </c>
      <c r="E86">
        <v>2.1156000000000001</v>
      </c>
      <c r="F86">
        <v>10.210699999999999</v>
      </c>
      <c r="G86">
        <f t="shared" si="11"/>
        <v>12.3263</v>
      </c>
      <c r="H86">
        <f t="shared" si="12"/>
        <v>20.55918741</v>
      </c>
      <c r="I86" s="15">
        <f t="shared" si="13"/>
        <v>5.123795179418078E-4</v>
      </c>
      <c r="J86" s="15">
        <f t="shared" si="14"/>
        <v>1.0005123795179418</v>
      </c>
      <c r="K86">
        <f t="shared" si="16"/>
        <v>-2.444854973070773E-2</v>
      </c>
      <c r="L86" s="29">
        <f t="shared" si="17"/>
        <v>5.9773158393488905E-4</v>
      </c>
      <c r="M86" s="7"/>
      <c r="N86" s="7"/>
      <c r="O86" s="7"/>
      <c r="P86" s="9">
        <v>42541</v>
      </c>
      <c r="Q86" s="7">
        <v>6.34</v>
      </c>
      <c r="R86" s="7">
        <v>5.6666666666666643E-2</v>
      </c>
      <c r="S86" s="7">
        <f t="shared" si="19"/>
        <v>1.0566666666666666</v>
      </c>
      <c r="T86" s="7">
        <f t="shared" si="18"/>
        <v>5.6119319260591771E-2</v>
      </c>
    </row>
    <row r="87" spans="1:20" ht="15.75" x14ac:dyDescent="0.25">
      <c r="A87" s="4">
        <v>42380</v>
      </c>
      <c r="B87">
        <v>3.22</v>
      </c>
      <c r="C87">
        <f t="shared" si="15"/>
        <v>-0.12261580381471382</v>
      </c>
      <c r="D87">
        <v>1.8039000000000001</v>
      </c>
      <c r="E87">
        <v>2.1753999999999998</v>
      </c>
      <c r="F87">
        <v>10.196400000000001</v>
      </c>
      <c r="G87">
        <f t="shared" si="11"/>
        <v>12.3718</v>
      </c>
      <c r="H87">
        <f t="shared" si="12"/>
        <v>20.56868596</v>
      </c>
      <c r="I87" s="15">
        <f t="shared" si="13"/>
        <v>5.1259547606385958E-4</v>
      </c>
      <c r="J87" s="15">
        <f t="shared" si="14"/>
        <v>1.0005125954760639</v>
      </c>
      <c r="K87">
        <f t="shared" si="16"/>
        <v>-0.12312839929077768</v>
      </c>
      <c r="L87" s="29">
        <f t="shared" si="17"/>
        <v>1.5160602711909181E-2</v>
      </c>
      <c r="M87" s="7"/>
      <c r="N87" s="7"/>
      <c r="O87" s="7"/>
      <c r="P87" s="9">
        <v>42542</v>
      </c>
      <c r="Q87" s="7">
        <v>6.52</v>
      </c>
      <c r="R87" s="7">
        <v>2.8391167192428977E-2</v>
      </c>
      <c r="S87" s="7">
        <f t="shared" si="19"/>
        <v>1.0283911671924291</v>
      </c>
      <c r="T87" s="7">
        <f t="shared" si="18"/>
        <v>2.784379594880617E-2</v>
      </c>
    </row>
    <row r="88" spans="1:20" ht="15.75" x14ac:dyDescent="0.25">
      <c r="A88" s="4">
        <v>42381</v>
      </c>
      <c r="B88">
        <v>2.91</v>
      </c>
      <c r="C88">
        <f t="shared" si="15"/>
        <v>-9.6273291925465854E-2</v>
      </c>
      <c r="D88">
        <v>1.782</v>
      </c>
      <c r="E88">
        <v>2.1032000000000002</v>
      </c>
      <c r="F88">
        <v>10.147</v>
      </c>
      <c r="G88">
        <f t="shared" si="11"/>
        <v>12.2502</v>
      </c>
      <c r="H88">
        <f t="shared" si="12"/>
        <v>20.185153999999997</v>
      </c>
      <c r="I88" s="15">
        <f t="shared" si="13"/>
        <v>5.0386201274355003E-4</v>
      </c>
      <c r="J88" s="15">
        <f t="shared" si="14"/>
        <v>1.0005038620127436</v>
      </c>
      <c r="K88">
        <f t="shared" si="16"/>
        <v>-9.6777153938209404E-2</v>
      </c>
      <c r="L88" s="29">
        <f t="shared" si="17"/>
        <v>9.36581752437988E-3</v>
      </c>
      <c r="M88" s="7"/>
      <c r="N88" s="7"/>
      <c r="O88" s="7"/>
      <c r="P88" s="9">
        <v>42543</v>
      </c>
      <c r="Q88" s="7">
        <v>6.31</v>
      </c>
      <c r="R88" s="7">
        <v>-3.2208588957055209E-2</v>
      </c>
      <c r="S88" s="7">
        <f t="shared" si="19"/>
        <v>0.96779141104294475</v>
      </c>
      <c r="T88" s="7">
        <f t="shared" si="18"/>
        <v>-3.2758825711515074E-2</v>
      </c>
    </row>
    <row r="89" spans="1:20" ht="15.75" x14ac:dyDescent="0.25">
      <c r="A89" s="4">
        <v>42382</v>
      </c>
      <c r="B89">
        <v>2.6</v>
      </c>
      <c r="C89">
        <f t="shared" si="15"/>
        <v>-0.10652920962199314</v>
      </c>
      <c r="D89">
        <v>1.8207</v>
      </c>
      <c r="E89">
        <v>2.0926999999999998</v>
      </c>
      <c r="F89">
        <v>10.239100000000001</v>
      </c>
      <c r="G89">
        <f t="shared" si="11"/>
        <v>12.331800000000001</v>
      </c>
      <c r="H89">
        <f t="shared" si="12"/>
        <v>20.735029370000003</v>
      </c>
      <c r="I89" s="15">
        <f t="shared" si="13"/>
        <v>5.1637469604415287E-4</v>
      </c>
      <c r="J89" s="15">
        <f t="shared" si="14"/>
        <v>1.0005163746960442</v>
      </c>
      <c r="K89">
        <f t="shared" si="16"/>
        <v>-0.10704558431803729</v>
      </c>
      <c r="L89" s="29">
        <f t="shared" si="17"/>
        <v>1.1458757121990031E-2</v>
      </c>
      <c r="M89" s="7"/>
      <c r="N89" s="7"/>
      <c r="O89" s="7"/>
      <c r="P89" s="9">
        <v>42544</v>
      </c>
      <c r="Q89" s="7">
        <v>6.33</v>
      </c>
      <c r="R89" s="7">
        <v>3.1695721077655251E-3</v>
      </c>
      <c r="S89" s="7">
        <f t="shared" si="19"/>
        <v>1.0031695721077656</v>
      </c>
      <c r="T89" s="7">
        <f t="shared" si="18"/>
        <v>2.6201108233798146E-3</v>
      </c>
    </row>
    <row r="90" spans="1:20" ht="15.75" x14ac:dyDescent="0.25">
      <c r="A90" s="4">
        <v>42383</v>
      </c>
      <c r="B90">
        <v>2.76</v>
      </c>
      <c r="C90">
        <f t="shared" si="15"/>
        <v>6.1538461538461417E-2</v>
      </c>
      <c r="D90">
        <v>1.8355000000000001</v>
      </c>
      <c r="E90">
        <v>2.0874000000000001</v>
      </c>
      <c r="F90">
        <v>10.1648</v>
      </c>
      <c r="G90">
        <f t="shared" si="11"/>
        <v>12.2522</v>
      </c>
      <c r="H90">
        <f t="shared" si="12"/>
        <v>20.744890399999999</v>
      </c>
      <c r="I90" s="15">
        <f t="shared" si="13"/>
        <v>5.1659856951769001E-4</v>
      </c>
      <c r="J90" s="15">
        <f t="shared" si="14"/>
        <v>1.0005165985695177</v>
      </c>
      <c r="K90">
        <f t="shared" si="16"/>
        <v>6.1021862968943727E-2</v>
      </c>
      <c r="L90" s="29">
        <f t="shared" si="17"/>
        <v>3.7236677602005457E-3</v>
      </c>
      <c r="M90" s="7"/>
      <c r="N90" s="7"/>
      <c r="O90" s="7"/>
      <c r="P90" s="9">
        <v>42545</v>
      </c>
      <c r="Q90" s="7">
        <v>5.99</v>
      </c>
      <c r="R90" s="7">
        <v>-5.3712480252764587E-2</v>
      </c>
      <c r="S90" s="7">
        <f t="shared" si="19"/>
        <v>0.94628751974723546</v>
      </c>
      <c r="T90" s="7">
        <f t="shared" si="18"/>
        <v>-5.426276381394806E-2</v>
      </c>
    </row>
    <row r="91" spans="1:20" ht="15.75" x14ac:dyDescent="0.25">
      <c r="A91" s="4">
        <v>42384</v>
      </c>
      <c r="B91">
        <v>2.81</v>
      </c>
      <c r="C91">
        <f t="shared" si="15"/>
        <v>1.8115942028985605E-2</v>
      </c>
      <c r="D91">
        <v>1.8016000000000001</v>
      </c>
      <c r="E91">
        <v>2.0347</v>
      </c>
      <c r="F91">
        <v>10.2118</v>
      </c>
      <c r="G91">
        <f t="shared" si="11"/>
        <v>12.246500000000001</v>
      </c>
      <c r="H91">
        <f t="shared" si="12"/>
        <v>20.432278880000002</v>
      </c>
      <c r="I91" s="15">
        <f t="shared" si="13"/>
        <v>5.0949250878784547E-4</v>
      </c>
      <c r="J91" s="15">
        <f t="shared" si="14"/>
        <v>1.0005094925087878</v>
      </c>
      <c r="K91">
        <f t="shared" si="16"/>
        <v>1.760644952019776E-2</v>
      </c>
      <c r="L91" s="29">
        <f t="shared" si="17"/>
        <v>3.0998706470727194E-4</v>
      </c>
      <c r="M91" s="7"/>
      <c r="N91" s="7"/>
      <c r="O91" s="7"/>
      <c r="P91" s="9">
        <v>42548</v>
      </c>
      <c r="Q91" s="7">
        <v>5.27</v>
      </c>
      <c r="R91" s="7">
        <v>-0.12020033388981646</v>
      </c>
      <c r="S91" s="7">
        <f t="shared" si="19"/>
        <v>0.87979966611018356</v>
      </c>
      <c r="T91" s="7">
        <f t="shared" si="18"/>
        <v>-0.12074414754460908</v>
      </c>
    </row>
    <row r="92" spans="1:20" ht="15.75" x14ac:dyDescent="0.25">
      <c r="A92" s="4">
        <v>42388</v>
      </c>
      <c r="B92">
        <v>2.41</v>
      </c>
      <c r="C92">
        <f t="shared" si="15"/>
        <v>-0.14234875444839853</v>
      </c>
      <c r="D92">
        <v>1.7906</v>
      </c>
      <c r="E92">
        <v>2.0556000000000001</v>
      </c>
      <c r="F92">
        <v>10.206</v>
      </c>
      <c r="G92">
        <f t="shared" si="11"/>
        <v>12.2616</v>
      </c>
      <c r="H92">
        <f t="shared" si="12"/>
        <v>20.330463600000002</v>
      </c>
      <c r="I92" s="15">
        <f t="shared" si="13"/>
        <v>5.0717414520806692E-4</v>
      </c>
      <c r="J92" s="15">
        <f t="shared" si="14"/>
        <v>1.0005071741452081</v>
      </c>
      <c r="K92">
        <f t="shared" si="16"/>
        <v>-0.1428559285936066</v>
      </c>
      <c r="L92" s="29">
        <f t="shared" si="17"/>
        <v>2.040781633434163E-2</v>
      </c>
      <c r="M92" s="7"/>
      <c r="N92" s="7"/>
      <c r="O92" s="7"/>
      <c r="P92" s="9">
        <v>42549</v>
      </c>
      <c r="Q92" s="7">
        <v>5.5</v>
      </c>
      <c r="R92" s="7">
        <v>4.3643263757115837E-2</v>
      </c>
      <c r="S92" s="7">
        <f t="shared" si="19"/>
        <v>1.0436432637571158</v>
      </c>
      <c r="T92" s="7">
        <f t="shared" si="18"/>
        <v>4.3095313597582487E-2</v>
      </c>
    </row>
    <row r="93" spans="1:20" ht="15.75" x14ac:dyDescent="0.25">
      <c r="A93" s="4">
        <v>42389</v>
      </c>
      <c r="B93">
        <v>2.46</v>
      </c>
      <c r="C93">
        <f t="shared" si="15"/>
        <v>2.0746887966804906E-2</v>
      </c>
      <c r="D93">
        <v>1.7772000000000001</v>
      </c>
      <c r="E93">
        <v>1.9824000000000002</v>
      </c>
      <c r="F93">
        <v>10.257</v>
      </c>
      <c r="G93">
        <f t="shared" si="11"/>
        <v>12.2394</v>
      </c>
      <c r="H93">
        <f t="shared" si="12"/>
        <v>20.211140399999998</v>
      </c>
      <c r="I93" s="15">
        <f t="shared" si="13"/>
        <v>5.0445463011938863E-4</v>
      </c>
      <c r="J93" s="15">
        <f t="shared" si="14"/>
        <v>1.0005044546301194</v>
      </c>
      <c r="K93">
        <f t="shared" si="16"/>
        <v>2.0242433336685517E-2</v>
      </c>
      <c r="L93" s="29">
        <f t="shared" si="17"/>
        <v>4.0975610739015715E-4</v>
      </c>
      <c r="M93" s="7"/>
      <c r="N93" s="7"/>
      <c r="O93" s="7"/>
      <c r="P93" s="9">
        <v>42550</v>
      </c>
      <c r="Q93" s="7">
        <v>5.78</v>
      </c>
      <c r="R93" s="7">
        <v>5.0909090909090952E-2</v>
      </c>
      <c r="S93" s="7">
        <f t="shared" si="19"/>
        <v>1.050909090909091</v>
      </c>
      <c r="T93" s="7">
        <f t="shared" si="18"/>
        <v>5.0358840426041489E-2</v>
      </c>
    </row>
    <row r="94" spans="1:20" ht="15.75" x14ac:dyDescent="0.25">
      <c r="A94" s="4">
        <v>42390</v>
      </c>
      <c r="B94">
        <v>2.79</v>
      </c>
      <c r="C94">
        <f t="shared" si="15"/>
        <v>0.13414634146341467</v>
      </c>
      <c r="D94">
        <v>1.794</v>
      </c>
      <c r="E94">
        <v>2.0310999999999999</v>
      </c>
      <c r="F94">
        <v>10.2189</v>
      </c>
      <c r="G94">
        <f t="shared" si="11"/>
        <v>12.25</v>
      </c>
      <c r="H94">
        <f t="shared" si="12"/>
        <v>20.363806599999997</v>
      </c>
      <c r="I94" s="15">
        <f t="shared" si="13"/>
        <v>5.0793359038170394E-4</v>
      </c>
      <c r="J94" s="15">
        <f t="shared" si="14"/>
        <v>1.0005079335903817</v>
      </c>
      <c r="K94">
        <f t="shared" si="16"/>
        <v>0.13363840787303297</v>
      </c>
      <c r="L94" s="29">
        <f t="shared" si="17"/>
        <v>1.7859224058839121E-2</v>
      </c>
      <c r="M94" s="7"/>
      <c r="N94" s="7"/>
      <c r="O94" s="7"/>
      <c r="P94" s="9">
        <v>42551</v>
      </c>
      <c r="Q94" s="7">
        <v>5.18</v>
      </c>
      <c r="R94" s="7">
        <v>-0.10380622837370251</v>
      </c>
      <c r="S94" s="7">
        <f t="shared" si="19"/>
        <v>0.89619377162629754</v>
      </c>
      <c r="T94" s="7">
        <f t="shared" si="18"/>
        <v>-0.10435279918660806</v>
      </c>
    </row>
    <row r="95" spans="1:20" ht="15.75" x14ac:dyDescent="0.25">
      <c r="A95" s="4">
        <v>42391</v>
      </c>
      <c r="B95">
        <v>3.06</v>
      </c>
      <c r="C95">
        <f t="shared" si="15"/>
        <v>9.6774193548387108E-2</v>
      </c>
      <c r="D95">
        <v>1.8258999999999999</v>
      </c>
      <c r="E95">
        <v>2.0518999999999998</v>
      </c>
      <c r="F95">
        <v>10.1525</v>
      </c>
      <c r="G95">
        <f t="shared" si="11"/>
        <v>12.2044</v>
      </c>
      <c r="H95">
        <f t="shared" si="12"/>
        <v>20.589349749999997</v>
      </c>
      <c r="I95" s="15">
        <f t="shared" si="13"/>
        <v>5.1306522741323413E-4</v>
      </c>
      <c r="J95" s="15">
        <f t="shared" si="14"/>
        <v>1.0005130652274132</v>
      </c>
      <c r="K95">
        <f t="shared" si="16"/>
        <v>9.6261128320973874E-2</v>
      </c>
      <c r="L95" s="29">
        <f t="shared" si="17"/>
        <v>9.2662048256269992E-3</v>
      </c>
      <c r="M95" s="7"/>
      <c r="N95" s="7"/>
      <c r="O95" s="7"/>
      <c r="P95" s="9">
        <v>42552</v>
      </c>
      <c r="Q95" s="7">
        <v>5.21</v>
      </c>
      <c r="R95" s="7">
        <v>5.7915057915058398E-3</v>
      </c>
      <c r="S95" s="7">
        <f t="shared" si="19"/>
        <v>1.0057915057915059</v>
      </c>
      <c r="T95" s="7">
        <f t="shared" si="18"/>
        <v>5.24503373997937E-3</v>
      </c>
    </row>
    <row r="96" spans="1:20" ht="15.75" x14ac:dyDescent="0.25">
      <c r="A96" s="4">
        <v>42394</v>
      </c>
      <c r="B96">
        <v>2.87</v>
      </c>
      <c r="C96">
        <f t="shared" si="15"/>
        <v>-6.2091503267973837E-2</v>
      </c>
      <c r="D96">
        <v>1.8509</v>
      </c>
      <c r="E96">
        <v>2.0011999999999999</v>
      </c>
      <c r="F96">
        <v>10.0328</v>
      </c>
      <c r="G96">
        <f t="shared" si="11"/>
        <v>12.033999999999999</v>
      </c>
      <c r="H96">
        <f t="shared" si="12"/>
        <v>20.570909519999997</v>
      </c>
      <c r="I96" s="15">
        <f t="shared" si="13"/>
        <v>5.1264602826006644E-4</v>
      </c>
      <c r="J96" s="15">
        <f t="shared" si="14"/>
        <v>1.0005126460282601</v>
      </c>
      <c r="K96">
        <f t="shared" si="16"/>
        <v>-6.2604149296233896E-2</v>
      </c>
      <c r="L96" s="29">
        <f t="shared" si="17"/>
        <v>3.9192795091051429E-3</v>
      </c>
      <c r="M96" s="7"/>
      <c r="N96" s="7"/>
      <c r="O96" s="7"/>
      <c r="P96" s="9">
        <v>42556</v>
      </c>
      <c r="Q96" s="7">
        <v>4.63</v>
      </c>
      <c r="R96" s="7">
        <v>-0.11132437619961613</v>
      </c>
      <c r="S96" s="7">
        <f t="shared" si="19"/>
        <v>0.8886756238003839</v>
      </c>
      <c r="T96" s="7">
        <f t="shared" si="18"/>
        <v>-0.11187060385572292</v>
      </c>
    </row>
    <row r="97" spans="1:20" ht="15.75" x14ac:dyDescent="0.25">
      <c r="A97" s="4">
        <v>42395</v>
      </c>
      <c r="B97">
        <v>3.24</v>
      </c>
      <c r="C97">
        <f t="shared" si="15"/>
        <v>0.12891986062717772</v>
      </c>
      <c r="D97">
        <v>1.8883000000000001</v>
      </c>
      <c r="E97">
        <v>1.9942</v>
      </c>
      <c r="F97">
        <v>10.055999999999999</v>
      </c>
      <c r="G97">
        <f t="shared" si="11"/>
        <v>12.050199999999998</v>
      </c>
      <c r="H97">
        <f t="shared" si="12"/>
        <v>20.982944799999999</v>
      </c>
      <c r="I97" s="15">
        <f t="shared" si="13"/>
        <v>5.219975566408408E-4</v>
      </c>
      <c r="J97" s="15">
        <f t="shared" si="14"/>
        <v>1.0005219975566408</v>
      </c>
      <c r="K97">
        <f t="shared" si="16"/>
        <v>0.12839786307053688</v>
      </c>
      <c r="L97" s="29">
        <f t="shared" si="17"/>
        <v>1.6486011241080338E-2</v>
      </c>
      <c r="M97" s="7"/>
      <c r="N97" s="7"/>
      <c r="O97" s="7"/>
      <c r="P97" s="9">
        <v>42557</v>
      </c>
      <c r="Q97" s="7">
        <v>4.84</v>
      </c>
      <c r="R97" s="7">
        <v>4.5356371490280774E-2</v>
      </c>
      <c r="S97" s="7">
        <f t="shared" si="19"/>
        <v>1.0453563714902807</v>
      </c>
      <c r="T97" s="7">
        <f t="shared" si="18"/>
        <v>4.4810444064501249E-2</v>
      </c>
    </row>
    <row r="98" spans="1:20" ht="15.75" x14ac:dyDescent="0.25">
      <c r="A98" s="4">
        <v>42396</v>
      </c>
      <c r="B98">
        <v>3.38</v>
      </c>
      <c r="C98">
        <f t="shared" si="15"/>
        <v>4.3209876543209777E-2</v>
      </c>
      <c r="D98">
        <v>1.8698000000000001</v>
      </c>
      <c r="E98">
        <v>1.9992999999999999</v>
      </c>
      <c r="F98">
        <v>10.1462</v>
      </c>
      <c r="G98">
        <f t="shared" si="11"/>
        <v>12.1455</v>
      </c>
      <c r="H98">
        <f t="shared" si="12"/>
        <v>20.970664759999998</v>
      </c>
      <c r="I98" s="15">
        <f t="shared" si="13"/>
        <v>5.2171930906541597E-4</v>
      </c>
      <c r="J98" s="15">
        <f t="shared" si="14"/>
        <v>1.0005217193090654</v>
      </c>
      <c r="K98">
        <f t="shared" si="16"/>
        <v>4.2688157234144361E-2</v>
      </c>
      <c r="L98" s="29">
        <f t="shared" si="17"/>
        <v>1.8222787680470314E-3</v>
      </c>
      <c r="M98" s="7"/>
      <c r="N98" s="7"/>
      <c r="O98" s="7"/>
      <c r="P98" s="9">
        <v>42558</v>
      </c>
      <c r="Q98" s="7">
        <v>4.46</v>
      </c>
      <c r="R98" s="7">
        <v>-7.851239669421485E-2</v>
      </c>
      <c r="S98" s="7">
        <f t="shared" si="19"/>
        <v>0.92148760330578516</v>
      </c>
      <c r="T98" s="7">
        <f t="shared" si="18"/>
        <v>-7.9057543902094088E-2</v>
      </c>
    </row>
    <row r="99" spans="1:20" ht="15.75" x14ac:dyDescent="0.25">
      <c r="A99" s="4">
        <v>42397</v>
      </c>
      <c r="B99">
        <v>3.54</v>
      </c>
      <c r="C99">
        <f t="shared" si="15"/>
        <v>4.7337278106508916E-2</v>
      </c>
      <c r="D99">
        <v>1.8768</v>
      </c>
      <c r="E99">
        <v>1.9784000000000002</v>
      </c>
      <c r="F99">
        <v>10.066000000000001</v>
      </c>
      <c r="G99">
        <f t="shared" si="11"/>
        <v>12.044400000000001</v>
      </c>
      <c r="H99">
        <f t="shared" si="12"/>
        <v>20.870268800000002</v>
      </c>
      <c r="I99" s="15">
        <f t="shared" si="13"/>
        <v>5.1944342775622765E-4</v>
      </c>
      <c r="J99" s="15">
        <f t="shared" si="14"/>
        <v>1.0005194434277562</v>
      </c>
      <c r="K99">
        <f t="shared" si="16"/>
        <v>4.6817834678752689E-2</v>
      </c>
      <c r="L99" s="29">
        <f t="shared" si="17"/>
        <v>2.191909644007018E-3</v>
      </c>
      <c r="M99" s="7"/>
      <c r="N99" s="7"/>
      <c r="O99" s="7"/>
      <c r="P99" s="9">
        <v>42559</v>
      </c>
      <c r="Q99" s="7">
        <v>4.42</v>
      </c>
      <c r="R99" s="7">
        <v>-8.9686098654708606E-3</v>
      </c>
      <c r="S99" s="7">
        <f t="shared" si="19"/>
        <v>0.99103139013452912</v>
      </c>
      <c r="T99" s="7">
        <f t="shared" si="18"/>
        <v>-9.5142357616384392E-3</v>
      </c>
    </row>
    <row r="100" spans="1:20" ht="15.75" x14ac:dyDescent="0.25">
      <c r="A100" s="4">
        <v>42398</v>
      </c>
      <c r="B100">
        <v>3.74</v>
      </c>
      <c r="C100">
        <f t="shared" si="15"/>
        <v>5.6497175141242986E-2</v>
      </c>
      <c r="D100">
        <v>1.8856999999999999</v>
      </c>
      <c r="E100">
        <v>1.9209000000000001</v>
      </c>
      <c r="F100">
        <v>9.8673999999999999</v>
      </c>
      <c r="G100">
        <f t="shared" si="11"/>
        <v>11.7883</v>
      </c>
      <c r="H100">
        <f t="shared" si="12"/>
        <v>20.527856180000001</v>
      </c>
      <c r="I100" s="15">
        <f t="shared" si="13"/>
        <v>5.1166705378724586E-4</v>
      </c>
      <c r="J100" s="15">
        <f t="shared" si="14"/>
        <v>1.0005116670537872</v>
      </c>
      <c r="K100">
        <f t="shared" si="16"/>
        <v>5.598550808745574E-2</v>
      </c>
      <c r="L100" s="29">
        <f t="shared" si="17"/>
        <v>3.1343771158105723E-3</v>
      </c>
      <c r="M100" s="7"/>
      <c r="N100" s="7"/>
      <c r="O100" s="7"/>
      <c r="P100" s="9">
        <v>42562</v>
      </c>
      <c r="Q100" s="7">
        <v>4.24</v>
      </c>
      <c r="R100" s="7">
        <v>-4.0723981900452427E-2</v>
      </c>
      <c r="S100" s="7">
        <f t="shared" si="19"/>
        <v>0.95927601809954754</v>
      </c>
      <c r="T100" s="7">
        <f t="shared" si="18"/>
        <v>-4.1272003560370057E-2</v>
      </c>
    </row>
    <row r="101" spans="1:20" ht="15.75" x14ac:dyDescent="0.25">
      <c r="A101" s="4">
        <v>42401</v>
      </c>
      <c r="B101">
        <v>3.6</v>
      </c>
      <c r="C101">
        <f t="shared" si="15"/>
        <v>-3.7433155080213935E-2</v>
      </c>
      <c r="D101">
        <v>1.9198</v>
      </c>
      <c r="E101">
        <v>1.9485999999999999</v>
      </c>
      <c r="F101">
        <v>9.8507999999999996</v>
      </c>
      <c r="G101">
        <f t="shared" si="11"/>
        <v>11.799399999999999</v>
      </c>
      <c r="H101">
        <f t="shared" si="12"/>
        <v>20.860165839999997</v>
      </c>
      <c r="I101" s="15">
        <f t="shared" si="13"/>
        <v>5.1921429883239334E-4</v>
      </c>
      <c r="J101" s="15">
        <f t="shared" si="14"/>
        <v>1.0005192142988324</v>
      </c>
      <c r="K101">
        <f t="shared" si="16"/>
        <v>-3.7952369379046329E-2</v>
      </c>
      <c r="L101" s="29">
        <f t="shared" si="17"/>
        <v>1.4403823414835734E-3</v>
      </c>
      <c r="M101" s="7"/>
      <c r="N101" s="7"/>
      <c r="O101" s="7"/>
      <c r="P101" s="9">
        <v>42563</v>
      </c>
      <c r="Q101" s="7">
        <v>4.46</v>
      </c>
      <c r="R101" s="7">
        <v>5.1886792452830129E-2</v>
      </c>
      <c r="S101" s="7">
        <f t="shared" si="19"/>
        <v>1.0518867924528301</v>
      </c>
      <c r="T101" s="7">
        <f t="shared" si="18"/>
        <v>5.1340533552596053E-2</v>
      </c>
    </row>
    <row r="102" spans="1:20" ht="15.75" x14ac:dyDescent="0.25">
      <c r="A102" s="4">
        <v>42402</v>
      </c>
      <c r="B102">
        <v>3.54</v>
      </c>
      <c r="C102">
        <f t="shared" si="15"/>
        <v>-1.666666666666668E-2</v>
      </c>
      <c r="D102">
        <v>1.9094</v>
      </c>
      <c r="E102">
        <v>1.8448</v>
      </c>
      <c r="F102">
        <v>10.0032</v>
      </c>
      <c r="G102">
        <f t="shared" si="11"/>
        <v>11.847999999999999</v>
      </c>
      <c r="H102">
        <f t="shared" si="12"/>
        <v>20.94491008</v>
      </c>
      <c r="I102" s="15">
        <f t="shared" si="13"/>
        <v>5.2113565454248167E-4</v>
      </c>
      <c r="J102" s="15">
        <f t="shared" si="14"/>
        <v>1.0005211356545425</v>
      </c>
      <c r="K102">
        <f t="shared" si="16"/>
        <v>-1.7187802321209162E-2</v>
      </c>
      <c r="L102" s="29">
        <f t="shared" si="17"/>
        <v>2.9542054863296308E-4</v>
      </c>
      <c r="M102" s="7"/>
      <c r="N102" s="7"/>
      <c r="O102" s="7"/>
      <c r="P102" s="9">
        <v>42564</v>
      </c>
      <c r="Q102" s="7">
        <v>4.25</v>
      </c>
      <c r="R102" s="7">
        <v>-4.7085201793721963E-2</v>
      </c>
      <c r="S102" s="7">
        <f t="shared" si="19"/>
        <v>0.952914798206278</v>
      </c>
      <c r="T102" s="7">
        <f t="shared" si="18"/>
        <v>-4.7632820249021234E-2</v>
      </c>
    </row>
    <row r="103" spans="1:20" ht="15.75" x14ac:dyDescent="0.25">
      <c r="A103" s="4">
        <v>42403</v>
      </c>
      <c r="B103">
        <v>3.7</v>
      </c>
      <c r="C103">
        <f t="shared" si="15"/>
        <v>4.5197740112994392E-2</v>
      </c>
      <c r="D103">
        <v>1.9140000000000001</v>
      </c>
      <c r="E103">
        <v>1.8860999999999999</v>
      </c>
      <c r="F103">
        <v>9.9941999999999993</v>
      </c>
      <c r="G103">
        <f t="shared" si="11"/>
        <v>11.880299999999998</v>
      </c>
      <c r="H103">
        <f t="shared" si="12"/>
        <v>21.014998800000001</v>
      </c>
      <c r="I103" s="15">
        <f t="shared" si="13"/>
        <v>5.227237202649615E-4</v>
      </c>
      <c r="J103" s="15">
        <f t="shared" si="14"/>
        <v>1.000522723720265</v>
      </c>
      <c r="K103">
        <f t="shared" si="16"/>
        <v>4.467501639272943E-2</v>
      </c>
      <c r="L103" s="29">
        <f t="shared" si="17"/>
        <v>1.9958570896906431E-3</v>
      </c>
      <c r="M103" s="7"/>
      <c r="N103" s="7"/>
      <c r="O103" s="7"/>
      <c r="P103" s="9">
        <v>42565</v>
      </c>
      <c r="Q103" s="7">
        <v>4.2300000000000004</v>
      </c>
      <c r="R103" s="7">
        <v>-4.7058823529410763E-3</v>
      </c>
      <c r="S103" s="7">
        <f t="shared" si="19"/>
        <v>0.99529411764705888</v>
      </c>
      <c r="T103" s="7">
        <f t="shared" si="18"/>
        <v>-5.2526771094660472E-3</v>
      </c>
    </row>
    <row r="104" spans="1:20" ht="15.75" x14ac:dyDescent="0.25">
      <c r="A104" s="4">
        <v>42404</v>
      </c>
      <c r="B104">
        <v>3.59</v>
      </c>
      <c r="C104">
        <f t="shared" si="15"/>
        <v>-2.9729729729729815E-2</v>
      </c>
      <c r="D104">
        <v>1.9144999999999999</v>
      </c>
      <c r="E104">
        <v>1.8395000000000001</v>
      </c>
      <c r="F104">
        <v>9.9702999999999999</v>
      </c>
      <c r="G104">
        <f t="shared" si="11"/>
        <v>11.809799999999999</v>
      </c>
      <c r="H104">
        <f t="shared" si="12"/>
        <v>20.927639349999996</v>
      </c>
      <c r="I104" s="15">
        <f t="shared" si="13"/>
        <v>5.2074419451075826E-4</v>
      </c>
      <c r="J104" s="15">
        <f t="shared" si="14"/>
        <v>1.0005207441945108</v>
      </c>
      <c r="K104">
        <f t="shared" si="16"/>
        <v>-3.0250473924240573E-2</v>
      </c>
      <c r="L104" s="29">
        <f t="shared" si="17"/>
        <v>9.1509117264115889E-4</v>
      </c>
      <c r="M104" s="7"/>
      <c r="N104" s="7"/>
      <c r="O104" s="7"/>
      <c r="P104" s="9">
        <v>42566</v>
      </c>
      <c r="Q104" s="7">
        <v>4.13</v>
      </c>
      <c r="R104" s="7">
        <v>-2.3640661938534403E-2</v>
      </c>
      <c r="S104" s="7">
        <f t="shared" si="19"/>
        <v>0.97635933806146558</v>
      </c>
      <c r="T104" s="7">
        <f t="shared" si="18"/>
        <v>-2.4186488468630786E-2</v>
      </c>
    </row>
    <row r="105" spans="1:20" ht="15.75" x14ac:dyDescent="0.25">
      <c r="A105" s="4">
        <v>42405</v>
      </c>
      <c r="B105">
        <v>3.43</v>
      </c>
      <c r="C105">
        <f t="shared" si="15"/>
        <v>-4.4568245125348106E-2</v>
      </c>
      <c r="D105">
        <v>1.917</v>
      </c>
      <c r="E105">
        <v>1.8357000000000001</v>
      </c>
      <c r="F105">
        <v>10.0228</v>
      </c>
      <c r="G105">
        <f t="shared" si="11"/>
        <v>11.858499999999999</v>
      </c>
      <c r="H105">
        <f t="shared" si="12"/>
        <v>21.049407599999999</v>
      </c>
      <c r="I105" s="15">
        <f t="shared" si="13"/>
        <v>5.2350301699188861E-4</v>
      </c>
      <c r="J105" s="15">
        <f t="shared" si="14"/>
        <v>1.0005235030169919</v>
      </c>
      <c r="K105">
        <f t="shared" si="16"/>
        <v>-4.5091748142339995E-2</v>
      </c>
      <c r="L105" s="29">
        <f t="shared" si="17"/>
        <v>2.0332657505322226E-3</v>
      </c>
      <c r="M105" s="7"/>
      <c r="N105" s="7"/>
      <c r="O105" s="7"/>
      <c r="P105" s="9">
        <v>42569</v>
      </c>
      <c r="Q105" s="7">
        <v>4.17</v>
      </c>
      <c r="R105" s="7">
        <v>9.6852300242130842E-3</v>
      </c>
      <c r="S105" s="7">
        <f t="shared" si="19"/>
        <v>1.0096852300242132</v>
      </c>
      <c r="T105" s="7">
        <f t="shared" si="18"/>
        <v>9.1391793276932778E-3</v>
      </c>
    </row>
    <row r="106" spans="1:20" ht="15.75" x14ac:dyDescent="0.25">
      <c r="A106" s="4">
        <v>42408</v>
      </c>
      <c r="B106">
        <v>3.06</v>
      </c>
      <c r="C106">
        <f t="shared" si="15"/>
        <v>-0.10787172011661811</v>
      </c>
      <c r="D106">
        <v>1.9447999999999999</v>
      </c>
      <c r="E106">
        <v>1.7483</v>
      </c>
      <c r="F106">
        <v>10.072100000000001</v>
      </c>
      <c r="G106">
        <f t="shared" si="11"/>
        <v>11.820400000000001</v>
      </c>
      <c r="H106">
        <f t="shared" si="12"/>
        <v>21.33652008</v>
      </c>
      <c r="I106" s="15">
        <f t="shared" si="13"/>
        <v>5.2999699340761097E-4</v>
      </c>
      <c r="J106" s="15">
        <f t="shared" si="14"/>
        <v>1.0005299969934076</v>
      </c>
      <c r="K106">
        <f t="shared" si="16"/>
        <v>-0.10840171711002572</v>
      </c>
      <c r="L106" s="29">
        <f t="shared" si="17"/>
        <v>1.1750932272402042E-2</v>
      </c>
      <c r="M106" s="7"/>
      <c r="N106" s="7"/>
      <c r="O106" s="7"/>
      <c r="P106" s="9">
        <v>42570</v>
      </c>
      <c r="Q106" s="7">
        <v>4.0599999999999996</v>
      </c>
      <c r="R106" s="7">
        <v>-2.6378896882494084E-2</v>
      </c>
      <c r="S106" s="7">
        <f t="shared" si="19"/>
        <v>0.97362110311750594</v>
      </c>
      <c r="T106" s="7">
        <f t="shared" si="18"/>
        <v>-2.6922418938317726E-2</v>
      </c>
    </row>
    <row r="107" spans="1:20" ht="15.75" x14ac:dyDescent="0.25">
      <c r="A107" s="4">
        <v>42409</v>
      </c>
      <c r="B107">
        <v>2.83</v>
      </c>
      <c r="C107">
        <f t="shared" si="15"/>
        <v>-7.5163398692810454E-2</v>
      </c>
      <c r="D107">
        <v>1.9462000000000002</v>
      </c>
      <c r="E107">
        <v>1.726</v>
      </c>
      <c r="F107">
        <v>10.0581</v>
      </c>
      <c r="G107">
        <f t="shared" si="11"/>
        <v>11.784099999999999</v>
      </c>
      <c r="H107">
        <f t="shared" si="12"/>
        <v>21.30107422</v>
      </c>
      <c r="I107" s="15">
        <f t="shared" si="13"/>
        <v>5.2919610040236265E-4</v>
      </c>
      <c r="J107" s="15">
        <f t="shared" si="14"/>
        <v>1.0005291961004024</v>
      </c>
      <c r="K107">
        <f t="shared" si="16"/>
        <v>-7.5692594793212817E-2</v>
      </c>
      <c r="L107" s="29">
        <f t="shared" si="17"/>
        <v>5.729368906529508E-3</v>
      </c>
      <c r="M107" s="7"/>
      <c r="N107" s="7"/>
      <c r="O107" s="7"/>
      <c r="P107" s="9">
        <v>42571</v>
      </c>
      <c r="Q107" s="7">
        <v>4.18</v>
      </c>
      <c r="R107" s="7">
        <v>2.9556650246305449E-2</v>
      </c>
      <c r="S107" s="7">
        <f t="shared" si="19"/>
        <v>1.0295566502463054</v>
      </c>
      <c r="T107" s="7">
        <f t="shared" si="18"/>
        <v>2.900937234349683E-2</v>
      </c>
    </row>
    <row r="108" spans="1:20" ht="15.75" x14ac:dyDescent="0.25">
      <c r="A108" s="4">
        <v>42410</v>
      </c>
      <c r="B108">
        <v>2.93</v>
      </c>
      <c r="C108">
        <f t="shared" si="15"/>
        <v>3.5335689045936425E-2</v>
      </c>
      <c r="D108">
        <v>1.9459</v>
      </c>
      <c r="E108">
        <v>1.6680999999999999</v>
      </c>
      <c r="F108">
        <v>10.050700000000001</v>
      </c>
      <c r="G108">
        <f t="shared" si="11"/>
        <v>11.718800000000002</v>
      </c>
      <c r="H108">
        <f t="shared" si="12"/>
        <v>21.225757130000005</v>
      </c>
      <c r="I108" s="15">
        <f t="shared" si="13"/>
        <v>5.2749354881020949E-4</v>
      </c>
      <c r="J108" s="15">
        <f t="shared" si="14"/>
        <v>1.0005274935488102</v>
      </c>
      <c r="K108">
        <f t="shared" si="16"/>
        <v>3.4808195497126215E-2</v>
      </c>
      <c r="L108" s="29">
        <f t="shared" si="17"/>
        <v>1.2116104737661577E-3</v>
      </c>
      <c r="M108" s="7"/>
      <c r="N108" s="7"/>
      <c r="O108" s="7"/>
      <c r="P108" s="9">
        <v>42572</v>
      </c>
      <c r="Q108" s="7">
        <v>4.12</v>
      </c>
      <c r="R108" s="7">
        <v>-1.435406698564584E-2</v>
      </c>
      <c r="S108" s="7">
        <f t="shared" si="19"/>
        <v>0.98564593301435421</v>
      </c>
      <c r="T108" s="7">
        <f t="shared" si="18"/>
        <v>-1.4903835992385371E-2</v>
      </c>
    </row>
    <row r="109" spans="1:20" ht="15.75" x14ac:dyDescent="0.25">
      <c r="A109" s="4">
        <v>42411</v>
      </c>
      <c r="B109">
        <v>2.56</v>
      </c>
      <c r="C109">
        <f t="shared" si="15"/>
        <v>-0.12627986348122869</v>
      </c>
      <c r="D109">
        <v>1.9761</v>
      </c>
      <c r="E109">
        <v>1.659</v>
      </c>
      <c r="F109">
        <v>10.0928</v>
      </c>
      <c r="G109">
        <f t="shared" si="11"/>
        <v>11.751800000000001</v>
      </c>
      <c r="H109">
        <f t="shared" si="12"/>
        <v>21.603382079999999</v>
      </c>
      <c r="I109" s="15">
        <f t="shared" si="13"/>
        <v>5.3601921332613323E-4</v>
      </c>
      <c r="J109" s="15">
        <f t="shared" si="14"/>
        <v>1.0005360192133261</v>
      </c>
      <c r="K109">
        <f t="shared" si="16"/>
        <v>-0.12681588269455482</v>
      </c>
      <c r="L109" s="29">
        <f t="shared" si="17"/>
        <v>1.6082268103599088E-2</v>
      </c>
      <c r="M109" s="7"/>
      <c r="N109" s="7"/>
      <c r="O109" s="7"/>
      <c r="P109" s="9">
        <v>42573</v>
      </c>
      <c r="Q109" s="7">
        <v>4.0999999999999996</v>
      </c>
      <c r="R109" s="7">
        <v>-4.8543689320389473E-3</v>
      </c>
      <c r="S109" s="7">
        <f t="shared" si="19"/>
        <v>0.99514563106796106</v>
      </c>
      <c r="T109" s="7">
        <f t="shared" si="18"/>
        <v>-5.405083357961863E-3</v>
      </c>
    </row>
    <row r="110" spans="1:20" ht="15.75" x14ac:dyDescent="0.25">
      <c r="A110" s="4">
        <v>42412</v>
      </c>
      <c r="B110">
        <v>2.36</v>
      </c>
      <c r="C110">
        <f t="shared" si="15"/>
        <v>-7.8125000000000069E-2</v>
      </c>
      <c r="D110">
        <v>1.9212</v>
      </c>
      <c r="E110">
        <v>1.7481</v>
      </c>
      <c r="F110">
        <v>10.0406</v>
      </c>
      <c r="G110">
        <f t="shared" si="11"/>
        <v>11.788699999999999</v>
      </c>
      <c r="H110">
        <f t="shared" si="12"/>
        <v>21.038100719999996</v>
      </c>
      <c r="I110" s="15">
        <f t="shared" si="13"/>
        <v>5.2324696110006563E-4</v>
      </c>
      <c r="J110" s="15">
        <f t="shared" si="14"/>
        <v>1.0005232469611001</v>
      </c>
      <c r="K110">
        <f t="shared" si="16"/>
        <v>-7.8648246961100135E-2</v>
      </c>
      <c r="L110" s="29">
        <f t="shared" si="17"/>
        <v>6.1855467500541968E-3</v>
      </c>
      <c r="M110" s="7"/>
      <c r="N110" s="7"/>
      <c r="O110" s="7"/>
      <c r="P110" s="9">
        <v>42576</v>
      </c>
      <c r="Q110" s="7">
        <v>4.03</v>
      </c>
      <c r="R110" s="7">
        <v>-1.7073170731707173E-2</v>
      </c>
      <c r="S110" s="7">
        <f t="shared" si="19"/>
        <v>0.98292682926829278</v>
      </c>
      <c r="T110" s="7">
        <f t="shared" si="18"/>
        <v>-1.7622645752593931E-2</v>
      </c>
    </row>
    <row r="111" spans="1:20" ht="15.75" x14ac:dyDescent="0.25">
      <c r="A111" s="4">
        <v>42416</v>
      </c>
      <c r="B111">
        <v>2.5</v>
      </c>
      <c r="C111">
        <f t="shared" si="15"/>
        <v>5.9322033898305142E-2</v>
      </c>
      <c r="D111">
        <v>1.9337</v>
      </c>
      <c r="E111">
        <v>1.7723</v>
      </c>
      <c r="F111">
        <v>9.9839000000000002</v>
      </c>
      <c r="G111">
        <f t="shared" si="11"/>
        <v>11.7562</v>
      </c>
      <c r="H111">
        <f t="shared" si="12"/>
        <v>21.078167430000001</v>
      </c>
      <c r="I111" s="15">
        <f t="shared" si="13"/>
        <v>5.2415420535600887E-4</v>
      </c>
      <c r="J111" s="15">
        <f t="shared" si="14"/>
        <v>1.000524154205356</v>
      </c>
      <c r="K111">
        <f t="shared" si="16"/>
        <v>5.8797879692949133E-2</v>
      </c>
      <c r="L111" s="29">
        <f t="shared" si="17"/>
        <v>3.45719065638652E-3</v>
      </c>
      <c r="M111" s="7"/>
      <c r="N111" s="7"/>
      <c r="O111" s="7"/>
      <c r="P111" s="9">
        <v>42577</v>
      </c>
      <c r="Q111" s="7">
        <v>4.1500000000000004</v>
      </c>
      <c r="R111" s="7">
        <v>2.9776674937965285E-2</v>
      </c>
      <c r="S111" s="7">
        <f t="shared" si="19"/>
        <v>1.0297766749379653</v>
      </c>
      <c r="T111" s="7">
        <f t="shared" si="18"/>
        <v>2.9227604708310394E-2</v>
      </c>
    </row>
    <row r="112" spans="1:20" ht="15.75" x14ac:dyDescent="0.25">
      <c r="A112" s="4">
        <v>42417</v>
      </c>
      <c r="B112">
        <v>2.73</v>
      </c>
      <c r="C112">
        <f t="shared" si="15"/>
        <v>9.1999999999999998E-2</v>
      </c>
      <c r="D112">
        <v>1.9590000000000001</v>
      </c>
      <c r="E112">
        <v>1.819</v>
      </c>
      <c r="F112">
        <v>9.9054000000000002</v>
      </c>
      <c r="G112">
        <f t="shared" si="11"/>
        <v>11.724399999999999</v>
      </c>
      <c r="H112">
        <f t="shared" si="12"/>
        <v>21.2236786</v>
      </c>
      <c r="I112" s="15">
        <f t="shared" si="13"/>
        <v>5.2744654844127936E-4</v>
      </c>
      <c r="J112" s="15">
        <f t="shared" si="14"/>
        <v>1.0005274465484413</v>
      </c>
      <c r="K112">
        <f t="shared" si="16"/>
        <v>9.1472553451558719E-2</v>
      </c>
      <c r="L112" s="29">
        <f t="shared" si="17"/>
        <v>8.3672280349482674E-3</v>
      </c>
      <c r="M112" s="7"/>
      <c r="N112" s="7"/>
      <c r="O112" s="7"/>
      <c r="P112" s="9">
        <v>42578</v>
      </c>
      <c r="Q112" s="7">
        <v>4</v>
      </c>
      <c r="R112" s="7">
        <v>-3.6144578313253094E-2</v>
      </c>
      <c r="S112" s="7">
        <f t="shared" si="19"/>
        <v>0.96385542168674687</v>
      </c>
      <c r="T112" s="7">
        <f t="shared" si="18"/>
        <v>-3.6693568133561026E-2</v>
      </c>
    </row>
    <row r="113" spans="1:20" ht="15.75" x14ac:dyDescent="0.25">
      <c r="A113" s="4">
        <v>42418</v>
      </c>
      <c r="B113">
        <v>2.71</v>
      </c>
      <c r="C113">
        <f t="shared" si="15"/>
        <v>-7.3260073260073329E-3</v>
      </c>
      <c r="D113">
        <v>1.9584999999999999</v>
      </c>
      <c r="E113">
        <v>1.7396</v>
      </c>
      <c r="F113">
        <v>9.8940000000000001</v>
      </c>
      <c r="G113">
        <f t="shared" si="11"/>
        <v>11.633599999999999</v>
      </c>
      <c r="H113">
        <f t="shared" si="12"/>
        <v>21.116999</v>
      </c>
      <c r="I113" s="15">
        <f t="shared" si="13"/>
        <v>5.2503319626162614E-4</v>
      </c>
      <c r="J113" s="15">
        <f t="shared" si="14"/>
        <v>1.0005250331962616</v>
      </c>
      <c r="K113">
        <f t="shared" si="16"/>
        <v>-7.8510405222689591E-3</v>
      </c>
      <c r="L113" s="29">
        <f t="shared" si="17"/>
        <v>6.1638837282309249E-5</v>
      </c>
      <c r="M113" s="7"/>
      <c r="N113" s="7"/>
      <c r="O113" s="7"/>
      <c r="P113" s="9">
        <v>42579</v>
      </c>
      <c r="Q113" s="7">
        <v>3.87</v>
      </c>
      <c r="R113" s="7">
        <v>-3.2499999999999973E-2</v>
      </c>
      <c r="S113" s="7">
        <f t="shared" si="19"/>
        <v>0.96750000000000003</v>
      </c>
      <c r="T113" s="7">
        <f t="shared" si="18"/>
        <v>-3.3048235376331947E-2</v>
      </c>
    </row>
    <row r="114" spans="1:20" ht="15.75" x14ac:dyDescent="0.25">
      <c r="A114" s="4">
        <v>42419</v>
      </c>
      <c r="B114">
        <v>1.92</v>
      </c>
      <c r="C114">
        <f t="shared" si="15"/>
        <v>-0.29151291512915128</v>
      </c>
      <c r="D114">
        <v>1.9609000000000001</v>
      </c>
      <c r="E114">
        <v>1.7448999999999999</v>
      </c>
      <c r="F114">
        <v>9.8934999999999995</v>
      </c>
      <c r="G114">
        <f t="shared" si="11"/>
        <v>11.638399999999999</v>
      </c>
      <c r="H114">
        <f t="shared" si="12"/>
        <v>21.14506415</v>
      </c>
      <c r="I114" s="15">
        <f t="shared" si="13"/>
        <v>5.256683036813925E-4</v>
      </c>
      <c r="J114" s="15">
        <f t="shared" si="14"/>
        <v>1.0005256683036814</v>
      </c>
      <c r="K114">
        <f t="shared" si="16"/>
        <v>-0.29203858343283268</v>
      </c>
      <c r="L114" s="29">
        <f t="shared" si="17"/>
        <v>8.528653421345557E-2</v>
      </c>
      <c r="M114" s="7"/>
      <c r="N114" s="7"/>
      <c r="O114" s="7"/>
      <c r="P114" s="9">
        <v>42580</v>
      </c>
      <c r="Q114" s="7">
        <v>4.17</v>
      </c>
      <c r="R114" s="7">
        <v>7.7519379844961198E-2</v>
      </c>
      <c r="S114" s="7">
        <f t="shared" si="19"/>
        <v>1.0775193798449612</v>
      </c>
      <c r="T114" s="7">
        <f t="shared" si="18"/>
        <v>7.6971232431518863E-2</v>
      </c>
    </row>
    <row r="115" spans="1:20" ht="15.75" x14ac:dyDescent="0.25">
      <c r="A115" s="4">
        <v>42422</v>
      </c>
      <c r="B115">
        <v>2.04</v>
      </c>
      <c r="C115">
        <f t="shared" si="15"/>
        <v>6.2500000000000056E-2</v>
      </c>
      <c r="D115">
        <v>1.9782</v>
      </c>
      <c r="E115">
        <v>1.7518</v>
      </c>
      <c r="F115">
        <v>9.9993999999999996</v>
      </c>
      <c r="G115">
        <f t="shared" si="11"/>
        <v>11.751199999999999</v>
      </c>
      <c r="H115">
        <f t="shared" si="12"/>
        <v>21.532613079999997</v>
      </c>
      <c r="I115" s="15">
        <f t="shared" si="13"/>
        <v>5.3442346894105874E-4</v>
      </c>
      <c r="J115" s="15">
        <f t="shared" si="14"/>
        <v>1.0005344234689411</v>
      </c>
      <c r="K115">
        <f t="shared" si="16"/>
        <v>6.1965576531058997E-2</v>
      </c>
      <c r="L115" s="29">
        <f t="shared" si="17"/>
        <v>3.8397326748265295E-3</v>
      </c>
      <c r="M115" s="7"/>
      <c r="N115" s="7"/>
      <c r="O115" s="7"/>
      <c r="P115" s="9">
        <v>42583</v>
      </c>
      <c r="Q115" s="7">
        <v>3.67</v>
      </c>
      <c r="R115" s="7">
        <v>-0.11990407673860912</v>
      </c>
      <c r="S115" s="7">
        <f t="shared" si="19"/>
        <v>0.88009592326139086</v>
      </c>
      <c r="T115" s="7">
        <f t="shared" si="18"/>
        <v>-0.12045329727673013</v>
      </c>
    </row>
    <row r="116" spans="1:20" ht="15.75" x14ac:dyDescent="0.25">
      <c r="A116" s="4">
        <v>42423</v>
      </c>
      <c r="B116">
        <v>1.79</v>
      </c>
      <c r="C116">
        <f t="shared" si="15"/>
        <v>-0.12254901960784313</v>
      </c>
      <c r="D116">
        <v>2.0072000000000001</v>
      </c>
      <c r="E116">
        <v>1.7225000000000001</v>
      </c>
      <c r="F116">
        <v>9.9373000000000005</v>
      </c>
      <c r="G116">
        <f t="shared" si="11"/>
        <v>11.659800000000001</v>
      </c>
      <c r="H116">
        <f t="shared" si="12"/>
        <v>21.668648560000001</v>
      </c>
      <c r="I116" s="15">
        <f t="shared" si="13"/>
        <v>5.3749006269687705E-4</v>
      </c>
      <c r="J116" s="15">
        <f t="shared" si="14"/>
        <v>1.0005374900626969</v>
      </c>
      <c r="K116">
        <f t="shared" si="16"/>
        <v>-0.12308650967054001</v>
      </c>
      <c r="L116" s="29">
        <f t="shared" si="17"/>
        <v>1.5150288862875939E-2</v>
      </c>
      <c r="M116" s="7"/>
      <c r="N116" s="7"/>
      <c r="O116" s="7"/>
      <c r="P116" s="9">
        <v>42584</v>
      </c>
      <c r="Q116" s="7">
        <v>3.55</v>
      </c>
      <c r="R116" s="7">
        <v>-3.2697547683923738E-2</v>
      </c>
      <c r="S116" s="7">
        <f t="shared" si="19"/>
        <v>0.96730245231607626</v>
      </c>
      <c r="T116" s="7">
        <f t="shared" si="18"/>
        <v>-3.3247065672993507E-2</v>
      </c>
    </row>
    <row r="117" spans="1:20" ht="15.75" x14ac:dyDescent="0.25">
      <c r="A117" s="4">
        <v>42424</v>
      </c>
      <c r="B117">
        <v>1.73</v>
      </c>
      <c r="C117">
        <f t="shared" si="15"/>
        <v>-3.3519553072625725E-2</v>
      </c>
      <c r="D117">
        <v>2.0030999999999999</v>
      </c>
      <c r="E117">
        <v>1.7484</v>
      </c>
      <c r="F117">
        <v>9.8519000000000005</v>
      </c>
      <c r="G117">
        <f t="shared" si="11"/>
        <v>11.600300000000001</v>
      </c>
      <c r="H117">
        <f t="shared" si="12"/>
        <v>21.482740889999999</v>
      </c>
      <c r="I117" s="15">
        <f t="shared" si="13"/>
        <v>5.3329836238824591E-4</v>
      </c>
      <c r="J117" s="15">
        <f t="shared" si="14"/>
        <v>1.0005332983623882</v>
      </c>
      <c r="K117">
        <f t="shared" si="16"/>
        <v>-3.4052851435013971E-2</v>
      </c>
      <c r="L117" s="29">
        <f t="shared" si="17"/>
        <v>1.159596690855133E-3</v>
      </c>
      <c r="M117" s="7"/>
      <c r="N117" s="7"/>
      <c r="O117" s="7"/>
      <c r="P117" s="9">
        <v>42585</v>
      </c>
      <c r="Q117" s="7">
        <v>3.75</v>
      </c>
      <c r="R117" s="7">
        <v>5.6338028169014134E-2</v>
      </c>
      <c r="S117" s="7">
        <f t="shared" si="19"/>
        <v>1.0563380281690142</v>
      </c>
      <c r="T117" s="7">
        <f t="shared" si="18"/>
        <v>5.5786020371973902E-2</v>
      </c>
    </row>
    <row r="118" spans="1:20" ht="15.75" x14ac:dyDescent="0.25">
      <c r="A118" s="4">
        <v>42425</v>
      </c>
      <c r="B118">
        <v>1.65</v>
      </c>
      <c r="C118">
        <f t="shared" si="15"/>
        <v>-4.6242774566474028E-2</v>
      </c>
      <c r="D118">
        <v>1.9858</v>
      </c>
      <c r="E118">
        <v>1.7157</v>
      </c>
      <c r="F118">
        <v>9.8271999999999995</v>
      </c>
      <c r="G118">
        <f t="shared" si="11"/>
        <v>11.542899999999999</v>
      </c>
      <c r="H118">
        <f t="shared" si="12"/>
        <v>21.230553759999999</v>
      </c>
      <c r="I118" s="15">
        <f t="shared" si="13"/>
        <v>5.2760200863755102E-4</v>
      </c>
      <c r="J118" s="15">
        <f t="shared" si="14"/>
        <v>1.0005276020086376</v>
      </c>
      <c r="K118">
        <f t="shared" si="16"/>
        <v>-4.6770376575111579E-2</v>
      </c>
      <c r="L118" s="29">
        <f t="shared" si="17"/>
        <v>2.1874681249777457E-3</v>
      </c>
      <c r="M118" s="7"/>
      <c r="N118" s="7"/>
      <c r="O118" s="7"/>
      <c r="P118" s="9">
        <v>42586</v>
      </c>
      <c r="Q118" s="7">
        <v>3.95</v>
      </c>
      <c r="R118" s="7">
        <v>5.3333333333333378E-2</v>
      </c>
      <c r="S118" s="7">
        <f t="shared" si="19"/>
        <v>1.0533333333333335</v>
      </c>
      <c r="T118" s="7">
        <f t="shared" si="18"/>
        <v>5.2781424458195149E-2</v>
      </c>
    </row>
    <row r="119" spans="1:20" ht="15.75" x14ac:dyDescent="0.25">
      <c r="A119" s="4">
        <v>42426</v>
      </c>
      <c r="B119">
        <v>1.72</v>
      </c>
      <c r="C119">
        <f t="shared" si="15"/>
        <v>4.2424242424242462E-2</v>
      </c>
      <c r="D119">
        <v>1.9832000000000001</v>
      </c>
      <c r="E119">
        <v>1.7623</v>
      </c>
      <c r="F119">
        <v>9.8553999999999995</v>
      </c>
      <c r="G119">
        <f t="shared" si="11"/>
        <v>11.617699999999999</v>
      </c>
      <c r="H119">
        <f t="shared" si="12"/>
        <v>21.307529280000001</v>
      </c>
      <c r="I119" s="15">
        <f t="shared" si="13"/>
        <v>5.2934196873355432E-4</v>
      </c>
      <c r="J119" s="15">
        <f t="shared" si="14"/>
        <v>1.0005293419687336</v>
      </c>
      <c r="K119">
        <f t="shared" si="16"/>
        <v>4.1894900455508907E-2</v>
      </c>
      <c r="L119" s="29">
        <f t="shared" si="17"/>
        <v>1.7551826841770005E-3</v>
      </c>
      <c r="M119" s="7"/>
      <c r="N119" s="7"/>
      <c r="O119" s="7"/>
      <c r="P119" s="9">
        <v>42587</v>
      </c>
      <c r="Q119" s="7">
        <v>4</v>
      </c>
      <c r="R119" s="7">
        <v>1.2658227848101221E-2</v>
      </c>
      <c r="S119" s="7">
        <f t="shared" si="19"/>
        <v>1.0126582278481011</v>
      </c>
      <c r="T119" s="7">
        <f t="shared" si="18"/>
        <v>1.2108747215179403E-2</v>
      </c>
    </row>
    <row r="120" spans="1:20" ht="15.75" x14ac:dyDescent="0.25">
      <c r="A120" s="4">
        <v>42429</v>
      </c>
      <c r="B120">
        <v>1.72</v>
      </c>
      <c r="C120">
        <f t="shared" si="15"/>
        <v>0</v>
      </c>
      <c r="D120">
        <v>1.9762999999999999</v>
      </c>
      <c r="E120">
        <v>1.7347000000000001</v>
      </c>
      <c r="F120">
        <v>9.8697999999999997</v>
      </c>
      <c r="G120">
        <f t="shared" si="11"/>
        <v>11.6045</v>
      </c>
      <c r="H120">
        <f t="shared" si="12"/>
        <v>21.240385740000001</v>
      </c>
      <c r="I120" s="15">
        <f t="shared" si="13"/>
        <v>5.2782431277464958E-4</v>
      </c>
      <c r="J120" s="15">
        <f t="shared" si="14"/>
        <v>1.0005278243127746</v>
      </c>
      <c r="K120">
        <f t="shared" si="16"/>
        <v>-5.2782431277464958E-4</v>
      </c>
      <c r="L120" s="29">
        <f t="shared" si="17"/>
        <v>2.7859850515603109E-7</v>
      </c>
      <c r="M120" s="7"/>
      <c r="N120" s="7"/>
      <c r="O120" s="7"/>
      <c r="P120" s="9">
        <v>42590</v>
      </c>
      <c r="Q120" s="7">
        <v>4.41</v>
      </c>
      <c r="R120" s="7">
        <v>0.10250000000000004</v>
      </c>
      <c r="S120" s="7">
        <f t="shared" si="19"/>
        <v>1.1025</v>
      </c>
      <c r="T120" s="7">
        <f t="shared" si="18"/>
        <v>0.10195127168113882</v>
      </c>
    </row>
    <row r="121" spans="1:20" ht="15.75" x14ac:dyDescent="0.25">
      <c r="A121" s="4">
        <v>42430</v>
      </c>
      <c r="B121">
        <v>1.96</v>
      </c>
      <c r="C121">
        <f t="shared" si="15"/>
        <v>0.13953488372093023</v>
      </c>
      <c r="D121">
        <v>2.0407999999999999</v>
      </c>
      <c r="E121">
        <v>1.8249</v>
      </c>
      <c r="F121">
        <v>9.7735000000000003</v>
      </c>
      <c r="G121">
        <f t="shared" si="11"/>
        <v>11.5984</v>
      </c>
      <c r="H121">
        <f t="shared" si="12"/>
        <v>21.7706588</v>
      </c>
      <c r="I121" s="15">
        <f t="shared" si="13"/>
        <v>5.3978739641658002E-4</v>
      </c>
      <c r="J121" s="15">
        <f t="shared" si="14"/>
        <v>1.0005397873964166</v>
      </c>
      <c r="K121">
        <f t="shared" si="16"/>
        <v>0.13899509632451365</v>
      </c>
      <c r="L121" s="29">
        <f t="shared" si="17"/>
        <v>1.9319636802260828E-2</v>
      </c>
      <c r="M121" s="7"/>
      <c r="N121" s="7"/>
      <c r="O121" s="7"/>
      <c r="P121" s="9">
        <v>42591</v>
      </c>
      <c r="Q121" s="7">
        <v>4.22</v>
      </c>
      <c r="R121" s="7">
        <v>-4.3083900226757454E-2</v>
      </c>
      <c r="S121" s="7">
        <f t="shared" si="19"/>
        <v>0.95691609977324255</v>
      </c>
      <c r="T121" s="7">
        <f t="shared" si="18"/>
        <v>-4.3634596396709191E-2</v>
      </c>
    </row>
    <row r="122" spans="1:20" s="27" customFormat="1" ht="15.75" x14ac:dyDescent="0.25">
      <c r="A122" s="26">
        <v>42431</v>
      </c>
      <c r="B122" s="27">
        <v>2.31</v>
      </c>
      <c r="C122" s="27">
        <f t="shared" si="15"/>
        <v>0.17857142857142863</v>
      </c>
      <c r="D122">
        <v>2.0569999999999999</v>
      </c>
      <c r="E122" s="27">
        <v>1.8406</v>
      </c>
      <c r="F122" s="27">
        <v>9.7406000000000006</v>
      </c>
      <c r="G122">
        <f t="shared" si="11"/>
        <v>11.581200000000001</v>
      </c>
      <c r="H122">
        <f t="shared" si="12"/>
        <v>21.877014199999998</v>
      </c>
      <c r="I122" s="15">
        <f t="shared" si="13"/>
        <v>5.4218054310162245E-4</v>
      </c>
      <c r="J122" s="30">
        <f t="shared" si="14"/>
        <v>1.0005421805431016</v>
      </c>
      <c r="K122" s="27">
        <f t="shared" si="16"/>
        <v>0.17802924802832701</v>
      </c>
      <c r="L122" s="31">
        <f t="shared" si="17"/>
        <v>3.1694413153531574E-2</v>
      </c>
      <c r="P122" s="9">
        <v>42592</v>
      </c>
      <c r="Q122" s="7">
        <v>3.98</v>
      </c>
      <c r="R122" s="7">
        <v>-5.6872037914691892E-2</v>
      </c>
      <c r="S122" s="7">
        <f t="shared" si="19"/>
        <v>0.94312796208530814</v>
      </c>
      <c r="T122" s="7">
        <f t="shared" si="18"/>
        <v>-5.7423460171624835E-2</v>
      </c>
    </row>
    <row r="123" spans="1:20" ht="15.75" x14ac:dyDescent="0.25">
      <c r="A123" s="4">
        <v>42432</v>
      </c>
      <c r="B123">
        <v>2.96</v>
      </c>
      <c r="C123">
        <f t="shared" si="15"/>
        <v>0.28138528138528135</v>
      </c>
      <c r="D123">
        <v>2.0790000000000002</v>
      </c>
      <c r="E123">
        <v>1.8336999999999999</v>
      </c>
      <c r="F123">
        <v>9.6869999999999994</v>
      </c>
      <c r="G123">
        <f t="shared" si="11"/>
        <v>11.5207</v>
      </c>
      <c r="H123">
        <f t="shared" si="12"/>
        <v>21.972973</v>
      </c>
      <c r="I123" s="15">
        <f t="shared" si="13"/>
        <v>5.4433796506270227E-4</v>
      </c>
      <c r="J123" s="15">
        <f t="shared" si="14"/>
        <v>1.0005443379650627</v>
      </c>
      <c r="K123">
        <f t="shared" si="16"/>
        <v>0.28084094342021865</v>
      </c>
      <c r="L123" s="29">
        <f t="shared" si="17"/>
        <v>7.8871635501158457E-2</v>
      </c>
      <c r="M123" s="7"/>
      <c r="N123" s="7"/>
      <c r="O123" s="7"/>
      <c r="P123" s="9">
        <v>42593</v>
      </c>
      <c r="Q123" s="7">
        <v>4.1399999999999997</v>
      </c>
      <c r="R123" s="7">
        <v>4.0201005025125552E-2</v>
      </c>
      <c r="S123" s="7">
        <f t="shared" si="19"/>
        <v>1.0402010050251256</v>
      </c>
      <c r="T123" s="7">
        <f t="shared" si="18"/>
        <v>3.9649216023358774E-2</v>
      </c>
    </row>
    <row r="124" spans="1:20" ht="15.75" x14ac:dyDescent="0.25">
      <c r="A124" s="4">
        <v>42433</v>
      </c>
      <c r="B124">
        <v>3.93</v>
      </c>
      <c r="C124">
        <f t="shared" si="15"/>
        <v>0.3277027027027028</v>
      </c>
      <c r="D124">
        <v>2.1154000000000002</v>
      </c>
      <c r="E124">
        <v>1.8740999999999999</v>
      </c>
      <c r="F124">
        <v>9.6580999999999992</v>
      </c>
      <c r="G124">
        <f t="shared" si="11"/>
        <v>11.5322</v>
      </c>
      <c r="H124">
        <f t="shared" si="12"/>
        <v>22.30484474</v>
      </c>
      <c r="I124" s="15">
        <f t="shared" si="13"/>
        <v>5.5178634110197855E-4</v>
      </c>
      <c r="J124" s="15">
        <f t="shared" si="14"/>
        <v>1.000551786341102</v>
      </c>
      <c r="K124">
        <f t="shared" si="16"/>
        <v>0.32715091636160082</v>
      </c>
      <c r="L124" s="29">
        <f t="shared" si="17"/>
        <v>0.10702772207623514</v>
      </c>
      <c r="M124" s="7"/>
      <c r="N124" s="7"/>
      <c r="O124" s="7"/>
      <c r="P124" s="9">
        <v>42594</v>
      </c>
      <c r="Q124" s="7">
        <v>4.13</v>
      </c>
      <c r="R124" s="7">
        <v>-2.4154589371980163E-3</v>
      </c>
      <c r="S124" s="7">
        <f t="shared" si="19"/>
        <v>0.99758454106280203</v>
      </c>
      <c r="T124" s="7">
        <f t="shared" si="18"/>
        <v>-2.4154589371980163E-3</v>
      </c>
    </row>
    <row r="125" spans="1:20" ht="15.75" x14ac:dyDescent="0.25">
      <c r="A125" s="4">
        <v>42436</v>
      </c>
      <c r="B125">
        <v>6.84</v>
      </c>
      <c r="C125">
        <f t="shared" si="15"/>
        <v>0.74045801526717547</v>
      </c>
      <c r="D125">
        <v>2.1282999999999999</v>
      </c>
      <c r="E125">
        <v>1.9056999999999999</v>
      </c>
      <c r="F125">
        <v>9.7253000000000007</v>
      </c>
      <c r="G125">
        <f t="shared" si="11"/>
        <v>11.631</v>
      </c>
      <c r="H125">
        <f t="shared" si="12"/>
        <v>22.604055989999999</v>
      </c>
      <c r="I125" s="15">
        <f t="shared" si="13"/>
        <v>5.5848444256745289E-4</v>
      </c>
      <c r="J125" s="15">
        <f t="shared" si="14"/>
        <v>1.0005584844425675</v>
      </c>
      <c r="K125">
        <f t="shared" si="16"/>
        <v>0.73989953082460802</v>
      </c>
      <c r="L125" s="29">
        <f t="shared" si="17"/>
        <v>0.54745131571447503</v>
      </c>
      <c r="M125" s="7"/>
      <c r="N125" s="7"/>
      <c r="O125" s="7"/>
      <c r="P125" s="9">
        <v>42597</v>
      </c>
      <c r="Q125" s="7">
        <v>4.37</v>
      </c>
      <c r="R125" s="7">
        <v>5.8111380145278502E-2</v>
      </c>
      <c r="S125" s="7">
        <f t="shared" si="19"/>
        <v>1.0581113801452786</v>
      </c>
      <c r="T125" s="7">
        <f t="shared" si="18"/>
        <v>5.8111380145278502E-2</v>
      </c>
    </row>
    <row r="126" spans="1:20" ht="15.75" x14ac:dyDescent="0.25">
      <c r="A126" s="4">
        <v>42437</v>
      </c>
      <c r="B126">
        <v>5.42</v>
      </c>
      <c r="C126">
        <f t="shared" si="15"/>
        <v>-0.20760233918128654</v>
      </c>
      <c r="D126">
        <v>2.1783000000000001</v>
      </c>
      <c r="E126">
        <v>1.8287</v>
      </c>
      <c r="F126">
        <v>9.7931000000000008</v>
      </c>
      <c r="G126">
        <f t="shared" si="11"/>
        <v>11.6218</v>
      </c>
      <c r="H126">
        <f t="shared" si="12"/>
        <v>23.161009730000004</v>
      </c>
      <c r="I126" s="15">
        <f t="shared" si="13"/>
        <v>5.7090903137413385E-4</v>
      </c>
      <c r="J126" s="15">
        <f t="shared" si="14"/>
        <v>1.0005709090313741</v>
      </c>
      <c r="K126">
        <f t="shared" si="16"/>
        <v>-0.20817324821266067</v>
      </c>
      <c r="L126" s="29">
        <f t="shared" si="17"/>
        <v>4.3336101271410028E-2</v>
      </c>
      <c r="M126" s="7"/>
      <c r="N126" s="7"/>
      <c r="O126" s="7"/>
      <c r="P126" s="9">
        <v>42598</v>
      </c>
      <c r="Q126" s="7">
        <v>4.5199999999999996</v>
      </c>
      <c r="R126" s="7">
        <v>3.4324942791761889E-2</v>
      </c>
      <c r="S126" s="7">
        <f t="shared" si="19"/>
        <v>1.0343249427917618</v>
      </c>
      <c r="T126" s="7">
        <f t="shared" si="18"/>
        <v>3.4324942791761889E-2</v>
      </c>
    </row>
    <row r="127" spans="1:20" ht="15.75" x14ac:dyDescent="0.25">
      <c r="A127" s="4">
        <v>42438</v>
      </c>
      <c r="B127">
        <v>5.3</v>
      </c>
      <c r="C127">
        <f t="shared" si="15"/>
        <v>-2.2140221402214041E-2</v>
      </c>
      <c r="D127">
        <v>2.1745000000000001</v>
      </c>
      <c r="E127">
        <v>1.8759999999999999</v>
      </c>
      <c r="F127">
        <v>9.8123000000000005</v>
      </c>
      <c r="G127">
        <f t="shared" si="11"/>
        <v>11.6883</v>
      </c>
      <c r="H127">
        <f t="shared" si="12"/>
        <v>23.212846350000003</v>
      </c>
      <c r="I127" s="15">
        <f t="shared" si="13"/>
        <v>5.7206255717989762E-4</v>
      </c>
      <c r="J127" s="15">
        <f t="shared" si="14"/>
        <v>1.0005720625571799</v>
      </c>
      <c r="K127">
        <f t="shared" si="16"/>
        <v>-2.2712283959393939E-2</v>
      </c>
      <c r="L127" s="29">
        <f t="shared" si="17"/>
        <v>5.1584784265214321E-4</v>
      </c>
      <c r="M127" s="7"/>
      <c r="N127" s="7"/>
      <c r="O127" s="7"/>
      <c r="P127" s="9">
        <v>42599</v>
      </c>
      <c r="Q127" s="7">
        <v>4.5</v>
      </c>
      <c r="R127" s="7">
        <v>-4.4247787610618532E-3</v>
      </c>
      <c r="S127" s="7">
        <f t="shared" si="19"/>
        <v>0.99557522123893816</v>
      </c>
      <c r="T127" s="7">
        <f t="shared" si="18"/>
        <v>-4.4247787610618532E-3</v>
      </c>
    </row>
    <row r="128" spans="1:20" ht="15.75" x14ac:dyDescent="0.25">
      <c r="A128" s="4">
        <v>42439</v>
      </c>
      <c r="B128">
        <v>5.29</v>
      </c>
      <c r="C128">
        <f t="shared" si="15"/>
        <v>-1.8867924528301486E-3</v>
      </c>
      <c r="D128">
        <v>2.1745000000000001</v>
      </c>
      <c r="E128">
        <v>1.9323000000000001</v>
      </c>
      <c r="F128">
        <v>9.8018999999999998</v>
      </c>
      <c r="G128">
        <f t="shared" si="11"/>
        <v>11.7342</v>
      </c>
      <c r="H128">
        <f t="shared" si="12"/>
        <v>23.246531550000004</v>
      </c>
      <c r="I128" s="15">
        <f t="shared" si="13"/>
        <v>5.7281189810365341E-4</v>
      </c>
      <c r="J128" s="15">
        <f t="shared" si="14"/>
        <v>1.0005728118981037</v>
      </c>
      <c r="K128">
        <f t="shared" si="16"/>
        <v>-2.4596043509338018E-3</v>
      </c>
      <c r="L128" s="29">
        <f t="shared" si="17"/>
        <v>6.0496535631324879E-6</v>
      </c>
      <c r="M128" s="7"/>
      <c r="N128" s="7"/>
      <c r="O128" s="7"/>
      <c r="P128" s="9">
        <v>42600</v>
      </c>
      <c r="Q128" s="7">
        <v>4.58</v>
      </c>
      <c r="R128" s="7">
        <v>1.7777777777777795E-2</v>
      </c>
      <c r="S128" s="7">
        <f t="shared" si="19"/>
        <v>1.0177777777777779</v>
      </c>
      <c r="T128" s="7">
        <f t="shared" si="18"/>
        <v>1.7777777777777795E-2</v>
      </c>
    </row>
    <row r="129" spans="1:20" ht="15.75" x14ac:dyDescent="0.25">
      <c r="A129" s="4">
        <v>42440</v>
      </c>
      <c r="B129">
        <v>5.14</v>
      </c>
      <c r="C129">
        <f t="shared" si="15"/>
        <v>-2.8355387523629556E-2</v>
      </c>
      <c r="D129">
        <v>2.1507000000000001</v>
      </c>
      <c r="E129">
        <v>1.9839</v>
      </c>
      <c r="F129">
        <v>9.7341999999999995</v>
      </c>
      <c r="G129">
        <f t="shared" si="11"/>
        <v>11.7181</v>
      </c>
      <c r="H129">
        <f t="shared" si="12"/>
        <v>22.919243939999998</v>
      </c>
      <c r="I129" s="15">
        <f t="shared" si="13"/>
        <v>5.6552258852859971E-4</v>
      </c>
      <c r="J129" s="15">
        <f t="shared" si="14"/>
        <v>1.0005655225885286</v>
      </c>
      <c r="K129">
        <f t="shared" si="16"/>
        <v>-2.8920910112158155E-2</v>
      </c>
      <c r="L129" s="29">
        <f t="shared" si="17"/>
        <v>8.3641904171553188E-4</v>
      </c>
      <c r="M129" s="7"/>
      <c r="N129" s="7"/>
      <c r="O129" s="7"/>
      <c r="P129" s="9">
        <v>42597</v>
      </c>
      <c r="Q129" s="7">
        <v>4.47</v>
      </c>
      <c r="R129" s="7">
        <v>-2.4017467248908367E-2</v>
      </c>
      <c r="S129" s="7">
        <f t="shared" si="19"/>
        <v>0.97598253275109159</v>
      </c>
      <c r="T129" s="7">
        <f t="shared" si="18"/>
        <v>-2.4017467248908367E-2</v>
      </c>
    </row>
    <row r="130" spans="1:20" ht="15.75" x14ac:dyDescent="0.25">
      <c r="A130" s="4">
        <v>42443</v>
      </c>
      <c r="B130">
        <v>4.8899999999999997</v>
      </c>
      <c r="C130">
        <f t="shared" si="15"/>
        <v>-4.8638132295719845E-2</v>
      </c>
      <c r="D130">
        <v>2.1537000000000002</v>
      </c>
      <c r="E130">
        <v>1.9592000000000001</v>
      </c>
      <c r="F130">
        <v>9.7222000000000008</v>
      </c>
      <c r="G130">
        <f t="shared" si="11"/>
        <v>11.6814</v>
      </c>
      <c r="H130">
        <f t="shared" si="12"/>
        <v>22.897902140000003</v>
      </c>
      <c r="I130" s="15">
        <f t="shared" si="13"/>
        <v>5.6504659457479178E-4</v>
      </c>
      <c r="J130" s="15">
        <f t="shared" si="14"/>
        <v>1.0005650465945748</v>
      </c>
      <c r="K130">
        <f t="shared" si="16"/>
        <v>-4.9203178890294637E-2</v>
      </c>
      <c r="L130" s="29">
        <f t="shared" si="17"/>
        <v>2.4209528129103359E-3</v>
      </c>
      <c r="M130" s="7"/>
      <c r="N130" s="7"/>
      <c r="O130" s="7"/>
      <c r="P130" s="9">
        <v>42598</v>
      </c>
      <c r="Q130" s="7">
        <v>4.3</v>
      </c>
      <c r="R130" s="7">
        <v>-3.8031319910514526E-2</v>
      </c>
      <c r="S130" s="7">
        <f t="shared" si="19"/>
        <v>0.96196868008948544</v>
      </c>
      <c r="T130" s="7">
        <f t="shared" si="18"/>
        <v>-3.8031319910514526E-2</v>
      </c>
    </row>
    <row r="131" spans="1:20" ht="15.75" x14ac:dyDescent="0.25">
      <c r="A131" s="4">
        <v>42444</v>
      </c>
      <c r="B131">
        <v>5.26</v>
      </c>
      <c r="C131">
        <f t="shared" si="15"/>
        <v>7.5664621676891641E-2</v>
      </c>
      <c r="D131">
        <v>2.1505000000000001</v>
      </c>
      <c r="E131">
        <v>1.9699</v>
      </c>
      <c r="F131">
        <v>9.7213999999999992</v>
      </c>
      <c r="G131">
        <f t="shared" si="11"/>
        <v>11.691299999999998</v>
      </c>
      <c r="H131">
        <f t="shared" si="12"/>
        <v>22.875770699999997</v>
      </c>
      <c r="I131" s="15">
        <f t="shared" si="13"/>
        <v>5.6455290192025664E-4</v>
      </c>
      <c r="J131" s="15">
        <f t="shared" si="14"/>
        <v>1.0005645529019203</v>
      </c>
      <c r="K131">
        <f t="shared" si="16"/>
        <v>7.5100068774971385E-2</v>
      </c>
      <c r="L131" s="29">
        <f t="shared" si="17"/>
        <v>5.6400203300054318E-3</v>
      </c>
      <c r="M131" s="7"/>
      <c r="N131" s="7"/>
      <c r="O131" s="7"/>
      <c r="P131" s="9">
        <v>42599</v>
      </c>
      <c r="Q131" s="7">
        <v>4.4800000000000004</v>
      </c>
      <c r="R131" s="7">
        <v>4.1860465116279215E-2</v>
      </c>
      <c r="S131" s="7">
        <f t="shared" si="19"/>
        <v>1.0418604651162793</v>
      </c>
      <c r="T131" s="7">
        <f t="shared" si="18"/>
        <v>4.1860465116279215E-2</v>
      </c>
    </row>
    <row r="132" spans="1:20" ht="16.5" thickBot="1" x14ac:dyDescent="0.3">
      <c r="A132" s="4">
        <v>42445</v>
      </c>
      <c r="B132">
        <v>6.13</v>
      </c>
      <c r="C132">
        <f t="shared" si="15"/>
        <v>0.16539923954372626</v>
      </c>
      <c r="D132">
        <v>2.1705000000000001</v>
      </c>
      <c r="E132">
        <v>1.9081000000000001</v>
      </c>
      <c r="F132">
        <v>9.6991999999999994</v>
      </c>
      <c r="G132">
        <f t="shared" ref="G132:G195" si="20">F132+E132</f>
        <v>11.607299999999999</v>
      </c>
      <c r="H132">
        <f t="shared" ref="H132:H195" si="21">E132+D132*(G132-E132)</f>
        <v>22.960213599999996</v>
      </c>
      <c r="I132" s="15">
        <f t="shared" ref="I132:I195" si="22">(((H132/100)+1)^(1/365)-1)</f>
        <v>5.6643611887974288E-4</v>
      </c>
      <c r="J132" s="15">
        <f t="shared" ref="J132:J195" si="23">1+I132</f>
        <v>1.0005664361188797</v>
      </c>
      <c r="K132">
        <f t="shared" si="16"/>
        <v>0.16483280342484652</v>
      </c>
      <c r="L132" s="29">
        <f t="shared" si="17"/>
        <v>2.7169853084894096E-2</v>
      </c>
      <c r="M132" s="7"/>
      <c r="N132" s="7"/>
      <c r="O132" s="7"/>
      <c r="P132" s="12">
        <v>42600</v>
      </c>
      <c r="Q132" s="13">
        <v>6.2</v>
      </c>
      <c r="R132" s="13">
        <v>0.38392857142857134</v>
      </c>
      <c r="S132" s="13">
        <f t="shared" si="19"/>
        <v>1.3839285714285714</v>
      </c>
      <c r="T132" s="7">
        <f t="shared" si="18"/>
        <v>0.38392857142857134</v>
      </c>
    </row>
    <row r="133" spans="1:20" ht="15.75" x14ac:dyDescent="0.25">
      <c r="A133" s="4">
        <v>42446</v>
      </c>
      <c r="B133">
        <v>6.31</v>
      </c>
      <c r="C133">
        <f t="shared" ref="C133:C196" si="24">(B133-B132)/B132</f>
        <v>2.9363784665579075E-2</v>
      </c>
      <c r="D133">
        <v>2.1728999999999998</v>
      </c>
      <c r="E133">
        <v>1.8957999999999999</v>
      </c>
      <c r="F133">
        <v>9.6675000000000004</v>
      </c>
      <c r="G133">
        <f t="shared" si="20"/>
        <v>11.5633</v>
      </c>
      <c r="H133">
        <f t="shared" si="21"/>
        <v>22.902310750000002</v>
      </c>
      <c r="I133" s="15">
        <f t="shared" si="22"/>
        <v>5.651449281673937E-4</v>
      </c>
      <c r="J133" s="15">
        <f t="shared" si="23"/>
        <v>1.0005651449281674</v>
      </c>
      <c r="K133">
        <f t="shared" ref="K133:K196" si="25">C133-I133</f>
        <v>2.8798639737411681E-2</v>
      </c>
      <c r="L133" s="29">
        <f t="shared" ref="L133:L196" si="26">K133^2</f>
        <v>8.293616507252271E-4</v>
      </c>
      <c r="O133" s="7"/>
    </row>
    <row r="134" spans="1:20" ht="15.75" x14ac:dyDescent="0.25">
      <c r="A134" s="4">
        <v>42447</v>
      </c>
      <c r="B134">
        <v>5.9399999999999995</v>
      </c>
      <c r="C134">
        <f t="shared" si="24"/>
        <v>-5.8637083993660875E-2</v>
      </c>
      <c r="D134">
        <v>2.1673999999999998</v>
      </c>
      <c r="E134">
        <v>1.8732</v>
      </c>
      <c r="F134">
        <v>9.6438000000000006</v>
      </c>
      <c r="G134">
        <f t="shared" si="20"/>
        <v>11.517000000000001</v>
      </c>
      <c r="H134">
        <f t="shared" si="21"/>
        <v>22.775172120000001</v>
      </c>
      <c r="I134" s="15">
        <f t="shared" si="22"/>
        <v>5.6230770107834616E-4</v>
      </c>
      <c r="J134" s="15">
        <f t="shared" si="23"/>
        <v>1.0005623077010783</v>
      </c>
      <c r="K134">
        <f t="shared" si="25"/>
        <v>-5.9199391694739222E-2</v>
      </c>
      <c r="L134" s="29">
        <f t="shared" si="26"/>
        <v>3.5045679770271589E-3</v>
      </c>
      <c r="O134" s="7"/>
    </row>
    <row r="135" spans="1:20" ht="15.75" x14ac:dyDescent="0.25">
      <c r="A135" s="4">
        <v>42450</v>
      </c>
      <c r="B135">
        <v>5.43</v>
      </c>
      <c r="C135">
        <f t="shared" si="24"/>
        <v>-8.5858585858585829E-2</v>
      </c>
      <c r="D135">
        <v>2.1642999999999999</v>
      </c>
      <c r="E135">
        <v>1.9155</v>
      </c>
      <c r="F135">
        <v>9.6305999999999994</v>
      </c>
      <c r="G135">
        <f t="shared" si="20"/>
        <v>11.546099999999999</v>
      </c>
      <c r="H135">
        <f t="shared" si="21"/>
        <v>22.759007579999999</v>
      </c>
      <c r="I135" s="15">
        <f t="shared" si="22"/>
        <v>5.6194676309662128E-4</v>
      </c>
      <c r="J135" s="15">
        <f t="shared" si="23"/>
        <v>1.0005619467630966</v>
      </c>
      <c r="K135">
        <f t="shared" si="25"/>
        <v>-8.642053262168245E-2</v>
      </c>
      <c r="L135" s="29">
        <f t="shared" si="26"/>
        <v>7.4685084586152807E-3</v>
      </c>
      <c r="O135" s="7"/>
    </row>
    <row r="136" spans="1:20" ht="15.75" x14ac:dyDescent="0.25">
      <c r="A136" s="4">
        <v>42451</v>
      </c>
      <c r="B136">
        <v>5.68</v>
      </c>
      <c r="C136">
        <f t="shared" si="24"/>
        <v>4.6040515653775323E-2</v>
      </c>
      <c r="D136">
        <v>2.1661000000000001</v>
      </c>
      <c r="E136">
        <v>1.9403000000000001</v>
      </c>
      <c r="F136">
        <v>9.6295999999999999</v>
      </c>
      <c r="G136">
        <f t="shared" si="20"/>
        <v>11.569900000000001</v>
      </c>
      <c r="H136">
        <f t="shared" si="21"/>
        <v>22.798976560000003</v>
      </c>
      <c r="I136" s="15">
        <f t="shared" si="22"/>
        <v>5.6283914409949176E-4</v>
      </c>
      <c r="J136" s="15">
        <f t="shared" si="23"/>
        <v>1.0005628391440995</v>
      </c>
      <c r="K136">
        <f t="shared" si="25"/>
        <v>4.5477676509675831E-2</v>
      </c>
      <c r="L136" s="29">
        <f t="shared" si="26"/>
        <v>2.0682190607187209E-3</v>
      </c>
      <c r="O136" s="7"/>
    </row>
    <row r="137" spans="1:20" ht="15.75" x14ac:dyDescent="0.25">
      <c r="A137" s="4">
        <v>42452</v>
      </c>
      <c r="B137">
        <v>5.23</v>
      </c>
      <c r="C137">
        <f t="shared" si="24"/>
        <v>-7.9225352112675937E-2</v>
      </c>
      <c r="D137">
        <v>2.1764000000000001</v>
      </c>
      <c r="E137">
        <v>1.8786</v>
      </c>
      <c r="F137">
        <v>9.6488999999999994</v>
      </c>
      <c r="G137">
        <f t="shared" si="20"/>
        <v>11.5275</v>
      </c>
      <c r="H137">
        <f t="shared" si="21"/>
        <v>22.87846596</v>
      </c>
      <c r="I137" s="15">
        <f t="shared" si="22"/>
        <v>5.6461303063337631E-4</v>
      </c>
      <c r="J137" s="15">
        <f t="shared" si="23"/>
        <v>1.0005646130306334</v>
      </c>
      <c r="K137">
        <f t="shared" si="25"/>
        <v>-7.9789965143309313E-2</v>
      </c>
      <c r="L137" s="29">
        <f t="shared" si="26"/>
        <v>6.3664385375705153E-3</v>
      </c>
      <c r="O137" s="7"/>
    </row>
    <row r="138" spans="1:20" ht="15.75" x14ac:dyDescent="0.25">
      <c r="A138" s="4">
        <v>42453</v>
      </c>
      <c r="B138">
        <v>5.43</v>
      </c>
      <c r="C138">
        <f t="shared" si="24"/>
        <v>3.824091778202663E-2</v>
      </c>
      <c r="D138">
        <v>2.1758000000000002</v>
      </c>
      <c r="E138">
        <v>1.9</v>
      </c>
      <c r="F138">
        <v>9.6529000000000007</v>
      </c>
      <c r="G138">
        <f t="shared" si="20"/>
        <v>11.552900000000001</v>
      </c>
      <c r="H138">
        <f t="shared" si="21"/>
        <v>22.902779820000003</v>
      </c>
      <c r="I138" s="15">
        <f t="shared" si="22"/>
        <v>5.6515539051837926E-4</v>
      </c>
      <c r="J138" s="15">
        <f t="shared" si="23"/>
        <v>1.0005651553905184</v>
      </c>
      <c r="K138">
        <f t="shared" si="25"/>
        <v>3.7675762391508251E-2</v>
      </c>
      <c r="L138" s="29">
        <f t="shared" si="26"/>
        <v>1.4194630717813876E-3</v>
      </c>
      <c r="O138" s="7"/>
    </row>
    <row r="139" spans="1:20" ht="15.75" x14ac:dyDescent="0.25">
      <c r="A139" s="4">
        <v>42457</v>
      </c>
      <c r="B139">
        <v>5.1100000000000003</v>
      </c>
      <c r="C139">
        <f t="shared" si="24"/>
        <v>-5.8931860036832304E-2</v>
      </c>
      <c r="D139">
        <v>2.1785999999999999</v>
      </c>
      <c r="E139">
        <v>1.8860000000000001</v>
      </c>
      <c r="F139">
        <v>9.6549999999999994</v>
      </c>
      <c r="G139">
        <f t="shared" si="20"/>
        <v>11.541</v>
      </c>
      <c r="H139">
        <f t="shared" si="21"/>
        <v>22.920383000000001</v>
      </c>
      <c r="I139" s="15">
        <f t="shared" si="22"/>
        <v>5.6554799108265996E-4</v>
      </c>
      <c r="J139" s="15">
        <f t="shared" si="23"/>
        <v>1.0005655479910827</v>
      </c>
      <c r="K139">
        <f t="shared" si="25"/>
        <v>-5.9497408027914964E-2</v>
      </c>
      <c r="L139" s="29">
        <f t="shared" si="26"/>
        <v>3.5399415620402E-3</v>
      </c>
      <c r="O139" s="7"/>
    </row>
    <row r="140" spans="1:20" ht="15.75" x14ac:dyDescent="0.25">
      <c r="A140" s="4">
        <v>42458</v>
      </c>
      <c r="B140">
        <v>5.14</v>
      </c>
      <c r="C140">
        <f t="shared" si="24"/>
        <v>5.8708414872797182E-3</v>
      </c>
      <c r="D140">
        <v>2.1766999999999999</v>
      </c>
      <c r="E140">
        <v>1.8035000000000001</v>
      </c>
      <c r="F140">
        <v>9.6253999999999991</v>
      </c>
      <c r="G140">
        <f t="shared" si="20"/>
        <v>11.428899999999999</v>
      </c>
      <c r="H140">
        <f t="shared" si="21"/>
        <v>22.755108179999997</v>
      </c>
      <c r="I140" s="15">
        <f t="shared" si="22"/>
        <v>5.618596863059544E-4</v>
      </c>
      <c r="J140" s="15">
        <f t="shared" si="23"/>
        <v>1.000561859686306</v>
      </c>
      <c r="K140">
        <f t="shared" si="25"/>
        <v>5.3089818009737638E-3</v>
      </c>
      <c r="L140" s="29">
        <f t="shared" si="26"/>
        <v>2.8185287763070627E-5</v>
      </c>
      <c r="O140" s="7"/>
    </row>
    <row r="141" spans="1:20" ht="15.75" x14ac:dyDescent="0.25">
      <c r="A141" s="4">
        <v>42459</v>
      </c>
      <c r="B141">
        <v>4.7</v>
      </c>
      <c r="C141">
        <f t="shared" si="24"/>
        <v>-8.560311284046683E-2</v>
      </c>
      <c r="D141">
        <v>2.1673999999999998</v>
      </c>
      <c r="E141">
        <v>1.8228</v>
      </c>
      <c r="F141">
        <v>9.6190999999999995</v>
      </c>
      <c r="G141">
        <f t="shared" si="20"/>
        <v>11.4419</v>
      </c>
      <c r="H141">
        <f t="shared" si="21"/>
        <v>22.671237339999998</v>
      </c>
      <c r="I141" s="15">
        <f t="shared" si="22"/>
        <v>5.599861138305684E-4</v>
      </c>
      <c r="J141" s="15">
        <f t="shared" si="23"/>
        <v>1.0005599861138306</v>
      </c>
      <c r="K141">
        <f t="shared" si="25"/>
        <v>-8.6163098954297399E-2</v>
      </c>
      <c r="L141" s="29">
        <f t="shared" si="26"/>
        <v>7.4240796214080458E-3</v>
      </c>
      <c r="O141" s="7"/>
    </row>
    <row r="142" spans="1:20" ht="15.75" x14ac:dyDescent="0.25">
      <c r="A142" s="4">
        <v>42460</v>
      </c>
      <c r="B142">
        <v>4.5199999999999996</v>
      </c>
      <c r="C142">
        <f t="shared" si="24"/>
        <v>-3.8297872340425657E-2</v>
      </c>
      <c r="D142">
        <v>2.1692</v>
      </c>
      <c r="E142">
        <v>1.7686999999999999</v>
      </c>
      <c r="F142">
        <v>9.6257000000000001</v>
      </c>
      <c r="G142">
        <f t="shared" si="20"/>
        <v>11.394400000000001</v>
      </c>
      <c r="H142">
        <f t="shared" si="21"/>
        <v>22.648768440000005</v>
      </c>
      <c r="I142" s="15">
        <f t="shared" si="22"/>
        <v>5.5948396899618835E-4</v>
      </c>
      <c r="J142" s="15">
        <f t="shared" si="23"/>
        <v>1.0005594839689962</v>
      </c>
      <c r="K142">
        <f t="shared" si="25"/>
        <v>-3.8857356309421845E-2</v>
      </c>
      <c r="L142" s="29">
        <f t="shared" si="26"/>
        <v>1.5098941393573656E-3</v>
      </c>
      <c r="O142" s="7"/>
    </row>
    <row r="143" spans="1:20" ht="15.75" x14ac:dyDescent="0.25">
      <c r="A143" s="4">
        <v>42461</v>
      </c>
      <c r="B143">
        <v>4.03</v>
      </c>
      <c r="C143">
        <f t="shared" si="24"/>
        <v>-0.10840707964601756</v>
      </c>
      <c r="D143">
        <v>2.1516000000000002</v>
      </c>
      <c r="E143">
        <v>1.7705</v>
      </c>
      <c r="F143">
        <v>9.6029</v>
      </c>
      <c r="G143">
        <f t="shared" si="20"/>
        <v>11.3734</v>
      </c>
      <c r="H143">
        <f t="shared" si="21"/>
        <v>22.432099640000001</v>
      </c>
      <c r="I143" s="15">
        <f t="shared" si="22"/>
        <v>5.5463704652103374E-4</v>
      </c>
      <c r="J143" s="15">
        <f t="shared" si="23"/>
        <v>1.000554637046521</v>
      </c>
      <c r="K143">
        <f t="shared" si="25"/>
        <v>-0.1089617166925386</v>
      </c>
      <c r="L143" s="29">
        <f t="shared" si="26"/>
        <v>1.1872655704585044E-2</v>
      </c>
      <c r="O143" s="7"/>
    </row>
    <row r="144" spans="1:20" ht="15.75" x14ac:dyDescent="0.25">
      <c r="A144" s="4">
        <v>42464</v>
      </c>
      <c r="B144">
        <v>3.9699999999999998</v>
      </c>
      <c r="C144">
        <f t="shared" si="24"/>
        <v>-1.4888337468982753E-2</v>
      </c>
      <c r="D144">
        <v>2.1512000000000002</v>
      </c>
      <c r="E144">
        <v>1.7618</v>
      </c>
      <c r="F144">
        <v>9.5993999999999993</v>
      </c>
      <c r="G144">
        <f t="shared" si="20"/>
        <v>11.3612</v>
      </c>
      <c r="H144">
        <f t="shared" si="21"/>
        <v>22.412029280000002</v>
      </c>
      <c r="I144" s="15">
        <f t="shared" si="22"/>
        <v>5.5418763592118836E-4</v>
      </c>
      <c r="J144" s="15">
        <f t="shared" si="23"/>
        <v>1.0005541876359212</v>
      </c>
      <c r="K144">
        <f t="shared" si="25"/>
        <v>-1.5442525104903942E-2</v>
      </c>
      <c r="L144" s="29">
        <f t="shared" si="26"/>
        <v>2.3847158161558851E-4</v>
      </c>
      <c r="O144" s="7"/>
    </row>
    <row r="145" spans="1:15" ht="15.75" x14ac:dyDescent="0.25">
      <c r="A145" s="4">
        <v>42465</v>
      </c>
      <c r="B145">
        <v>3.98</v>
      </c>
      <c r="C145">
        <f t="shared" si="24"/>
        <v>2.5188916876574892E-3</v>
      </c>
      <c r="D145">
        <v>2.1451000000000002</v>
      </c>
      <c r="E145">
        <v>1.7201</v>
      </c>
      <c r="F145">
        <v>9.6488999999999994</v>
      </c>
      <c r="G145">
        <f t="shared" si="20"/>
        <v>11.369</v>
      </c>
      <c r="H145">
        <f t="shared" si="21"/>
        <v>22.417955389999999</v>
      </c>
      <c r="I145" s="15">
        <f t="shared" si="22"/>
        <v>5.5432033957392157E-4</v>
      </c>
      <c r="J145" s="15">
        <f t="shared" si="23"/>
        <v>1.0005543203395739</v>
      </c>
      <c r="K145">
        <f t="shared" si="25"/>
        <v>1.9645713480835676E-3</v>
      </c>
      <c r="L145" s="29">
        <f t="shared" si="26"/>
        <v>3.8595405817108866E-6</v>
      </c>
      <c r="O145" s="7"/>
    </row>
    <row r="146" spans="1:15" ht="15.75" x14ac:dyDescent="0.25">
      <c r="A146" s="4">
        <v>42466</v>
      </c>
      <c r="B146">
        <v>4.12</v>
      </c>
      <c r="C146">
        <f t="shared" si="24"/>
        <v>3.5175879396984959E-2</v>
      </c>
      <c r="D146">
        <v>2.1486000000000001</v>
      </c>
      <c r="E146">
        <v>1.7549000000000001</v>
      </c>
      <c r="F146">
        <v>9.5945</v>
      </c>
      <c r="G146">
        <f t="shared" si="20"/>
        <v>11.349399999999999</v>
      </c>
      <c r="H146">
        <f t="shared" si="21"/>
        <v>22.3696427</v>
      </c>
      <c r="I146" s="15">
        <f t="shared" si="22"/>
        <v>5.5323828445996703E-4</v>
      </c>
      <c r="J146" s="15">
        <f t="shared" si="23"/>
        <v>1.00055323828446</v>
      </c>
      <c r="K146">
        <f t="shared" si="25"/>
        <v>3.4622641112524992E-2</v>
      </c>
      <c r="L146" s="29">
        <f t="shared" si="26"/>
        <v>1.1987272776067058E-3</v>
      </c>
      <c r="O146" s="7"/>
    </row>
    <row r="147" spans="1:15" ht="15.75" x14ac:dyDescent="0.25">
      <c r="A147" s="4">
        <v>42467</v>
      </c>
      <c r="B147">
        <v>3.74</v>
      </c>
      <c r="C147">
        <f t="shared" si="24"/>
        <v>-9.2233009708737837E-2</v>
      </c>
      <c r="D147">
        <v>2.1677</v>
      </c>
      <c r="E147">
        <v>1.6888999999999998</v>
      </c>
      <c r="F147">
        <v>9.6379999999999999</v>
      </c>
      <c r="G147">
        <f t="shared" si="20"/>
        <v>11.3269</v>
      </c>
      <c r="H147">
        <f t="shared" si="21"/>
        <v>22.581192600000001</v>
      </c>
      <c r="I147" s="15">
        <f t="shared" si="22"/>
        <v>5.5797320143580187E-4</v>
      </c>
      <c r="J147" s="15">
        <f t="shared" si="23"/>
        <v>1.0005579732014358</v>
      </c>
      <c r="K147">
        <f t="shared" si="25"/>
        <v>-9.2790982910173639E-2</v>
      </c>
      <c r="L147" s="29">
        <f t="shared" si="26"/>
        <v>8.6101665094361363E-3</v>
      </c>
      <c r="O147" s="7"/>
    </row>
    <row r="148" spans="1:15" ht="15.75" x14ac:dyDescent="0.25">
      <c r="A148" s="4">
        <v>42468</v>
      </c>
      <c r="B148">
        <v>3.93</v>
      </c>
      <c r="C148">
        <f t="shared" si="24"/>
        <v>5.0802139037433136E-2</v>
      </c>
      <c r="D148">
        <v>2.1688999999999998</v>
      </c>
      <c r="E148">
        <v>1.7166999999999999</v>
      </c>
      <c r="F148">
        <v>9.6385000000000005</v>
      </c>
      <c r="G148">
        <f t="shared" si="20"/>
        <v>11.3552</v>
      </c>
      <c r="H148">
        <f t="shared" si="21"/>
        <v>22.621642649999998</v>
      </c>
      <c r="I148" s="15">
        <f t="shared" si="22"/>
        <v>5.5887762769613047E-4</v>
      </c>
      <c r="J148" s="15">
        <f t="shared" si="23"/>
        <v>1.0005588776276961</v>
      </c>
      <c r="K148">
        <f t="shared" si="25"/>
        <v>5.0243261409737006E-2</v>
      </c>
      <c r="L148" s="29">
        <f t="shared" si="26"/>
        <v>2.5243853170871678E-3</v>
      </c>
      <c r="O148" s="7"/>
    </row>
    <row r="149" spans="1:15" ht="15.75" x14ac:dyDescent="0.25">
      <c r="A149" s="4">
        <v>42471</v>
      </c>
      <c r="B149">
        <v>4.07</v>
      </c>
      <c r="C149">
        <f t="shared" si="24"/>
        <v>3.5623409669211223E-2</v>
      </c>
      <c r="D149">
        <v>2.1949999999999998</v>
      </c>
      <c r="E149">
        <v>1.7254</v>
      </c>
      <c r="F149">
        <v>9.5801999999999996</v>
      </c>
      <c r="G149">
        <f t="shared" si="20"/>
        <v>11.3056</v>
      </c>
      <c r="H149">
        <f t="shared" si="21"/>
        <v>22.753938999999999</v>
      </c>
      <c r="I149" s="15">
        <f t="shared" si="22"/>
        <v>5.6183357702277448E-4</v>
      </c>
      <c r="J149" s="15">
        <f t="shared" si="23"/>
        <v>1.0005618335770228</v>
      </c>
      <c r="K149">
        <f t="shared" si="25"/>
        <v>3.5061576092188448E-2</v>
      </c>
      <c r="L149" s="29">
        <f t="shared" si="26"/>
        <v>1.2293141180683205E-3</v>
      </c>
      <c r="O149" s="7"/>
    </row>
    <row r="150" spans="1:15" ht="15.75" x14ac:dyDescent="0.25">
      <c r="A150" s="4">
        <v>42472</v>
      </c>
      <c r="B150">
        <v>4.8499999999999996</v>
      </c>
      <c r="C150">
        <f t="shared" si="24"/>
        <v>0.19164619164619148</v>
      </c>
      <c r="D150">
        <v>2.2372999999999998</v>
      </c>
      <c r="E150">
        <v>1.7761</v>
      </c>
      <c r="F150">
        <v>9.5440000000000005</v>
      </c>
      <c r="G150">
        <f t="shared" si="20"/>
        <v>11.3201</v>
      </c>
      <c r="H150">
        <f t="shared" si="21"/>
        <v>23.128891199999998</v>
      </c>
      <c r="I150" s="15">
        <f t="shared" si="22"/>
        <v>5.7019405135250167E-4</v>
      </c>
      <c r="J150" s="15">
        <f t="shared" si="23"/>
        <v>1.0005701940513525</v>
      </c>
      <c r="K150">
        <f t="shared" si="25"/>
        <v>0.19107599759483898</v>
      </c>
      <c r="L150" s="29">
        <f t="shared" si="26"/>
        <v>3.651003685686291E-2</v>
      </c>
      <c r="O150" s="7"/>
    </row>
    <row r="151" spans="1:15" ht="15.75" x14ac:dyDescent="0.25">
      <c r="A151" s="4">
        <v>42473</v>
      </c>
      <c r="B151">
        <v>4.46</v>
      </c>
      <c r="C151">
        <f t="shared" si="24"/>
        <v>-8.0412371134020555E-2</v>
      </c>
      <c r="D151">
        <v>2.2132000000000001</v>
      </c>
      <c r="E151">
        <v>1.7639</v>
      </c>
      <c r="F151">
        <v>9.5025999999999993</v>
      </c>
      <c r="G151">
        <f t="shared" si="20"/>
        <v>11.266499999999999</v>
      </c>
      <c r="H151">
        <f t="shared" si="21"/>
        <v>22.795054319999998</v>
      </c>
      <c r="I151" s="15">
        <f t="shared" si="22"/>
        <v>5.6275158569518702E-4</v>
      </c>
      <c r="J151" s="15">
        <f t="shared" si="23"/>
        <v>1.0005627515856952</v>
      </c>
      <c r="K151">
        <f t="shared" si="25"/>
        <v>-8.0975122719715742E-2</v>
      </c>
      <c r="L151" s="29">
        <f t="shared" si="26"/>
        <v>6.5569704994730242E-3</v>
      </c>
      <c r="O151" s="7"/>
    </row>
    <row r="152" spans="1:15" ht="15.75" x14ac:dyDescent="0.25">
      <c r="A152" s="4">
        <v>42474</v>
      </c>
      <c r="B152">
        <v>4.4000000000000004</v>
      </c>
      <c r="C152">
        <f t="shared" si="24"/>
        <v>-1.345291479820619E-2</v>
      </c>
      <c r="D152">
        <v>2.2132000000000001</v>
      </c>
      <c r="E152">
        <v>1.7919</v>
      </c>
      <c r="F152">
        <v>9.4893000000000001</v>
      </c>
      <c r="G152">
        <f t="shared" si="20"/>
        <v>11.2812</v>
      </c>
      <c r="H152">
        <f t="shared" si="21"/>
        <v>22.793618760000001</v>
      </c>
      <c r="I152" s="15">
        <f t="shared" si="22"/>
        <v>5.6271953817188525E-4</v>
      </c>
      <c r="J152" s="15">
        <f t="shared" si="23"/>
        <v>1.0005627195381719</v>
      </c>
      <c r="K152">
        <f t="shared" si="25"/>
        <v>-1.4015634336378075E-2</v>
      </c>
      <c r="L152" s="29">
        <f t="shared" si="26"/>
        <v>1.9643800585106009E-4</v>
      </c>
      <c r="O152" s="7"/>
    </row>
    <row r="153" spans="1:15" ht="15.75" x14ac:dyDescent="0.25">
      <c r="A153" s="4">
        <v>42475</v>
      </c>
      <c r="B153">
        <v>4.32</v>
      </c>
      <c r="C153">
        <f t="shared" si="24"/>
        <v>-1.8181818181818195E-2</v>
      </c>
      <c r="D153">
        <v>2.2159</v>
      </c>
      <c r="E153">
        <v>1.7518</v>
      </c>
      <c r="F153">
        <v>9.4956999999999994</v>
      </c>
      <c r="G153">
        <f t="shared" si="20"/>
        <v>11.247499999999999</v>
      </c>
      <c r="H153">
        <f t="shared" si="21"/>
        <v>22.793321629999998</v>
      </c>
      <c r="I153" s="15">
        <f t="shared" si="22"/>
        <v>5.6271290497811322E-4</v>
      </c>
      <c r="J153" s="15">
        <f t="shared" si="23"/>
        <v>1.0005627129049781</v>
      </c>
      <c r="K153">
        <f t="shared" si="25"/>
        <v>-1.8744531086796308E-2</v>
      </c>
      <c r="L153" s="29">
        <f t="shared" si="26"/>
        <v>3.5135744566387316E-4</v>
      </c>
      <c r="O153" s="7"/>
    </row>
    <row r="154" spans="1:15" ht="15.75" x14ac:dyDescent="0.25">
      <c r="A154" s="4">
        <v>42478</v>
      </c>
      <c r="B154">
        <v>4.29</v>
      </c>
      <c r="C154">
        <f t="shared" si="24"/>
        <v>-6.9444444444445013E-3</v>
      </c>
      <c r="D154">
        <v>2.2202999999999999</v>
      </c>
      <c r="E154">
        <v>1.7711000000000001</v>
      </c>
      <c r="F154">
        <v>9.4754000000000005</v>
      </c>
      <c r="G154">
        <f t="shared" si="20"/>
        <v>11.246500000000001</v>
      </c>
      <c r="H154">
        <f t="shared" si="21"/>
        <v>22.809330620000001</v>
      </c>
      <c r="I154" s="15">
        <f t="shared" si="22"/>
        <v>5.6307027029811607E-4</v>
      </c>
      <c r="J154" s="15">
        <f t="shared" si="23"/>
        <v>1.0005630702702981</v>
      </c>
      <c r="K154">
        <f t="shared" si="25"/>
        <v>-7.5075147147426174E-3</v>
      </c>
      <c r="L154" s="29">
        <f t="shared" si="26"/>
        <v>5.6362777192076924E-5</v>
      </c>
      <c r="O154" s="7"/>
    </row>
    <row r="155" spans="1:15" ht="15.75" x14ac:dyDescent="0.25">
      <c r="A155" s="4">
        <v>42479</v>
      </c>
      <c r="B155">
        <v>4.8100000000000005</v>
      </c>
      <c r="C155">
        <f t="shared" si="24"/>
        <v>0.12121212121212131</v>
      </c>
      <c r="D155">
        <v>2.2282000000000002</v>
      </c>
      <c r="E155">
        <v>1.7850999999999999</v>
      </c>
      <c r="F155">
        <v>9.4419000000000004</v>
      </c>
      <c r="G155">
        <f t="shared" si="20"/>
        <v>11.227</v>
      </c>
      <c r="H155">
        <f t="shared" si="21"/>
        <v>22.823541580000004</v>
      </c>
      <c r="I155" s="15">
        <f t="shared" si="22"/>
        <v>5.6338745965067716E-4</v>
      </c>
      <c r="J155" s="15">
        <f t="shared" si="23"/>
        <v>1.0005633874596507</v>
      </c>
      <c r="K155">
        <f t="shared" si="25"/>
        <v>0.12064873375247064</v>
      </c>
      <c r="L155" s="29">
        <f t="shared" si="26"/>
        <v>1.4556116956074547E-2</v>
      </c>
      <c r="O155" s="7"/>
    </row>
    <row r="156" spans="1:15" ht="15.75" x14ac:dyDescent="0.25">
      <c r="A156" s="4">
        <v>42480</v>
      </c>
      <c r="B156">
        <v>4.8100000000000005</v>
      </c>
      <c r="C156">
        <f t="shared" si="24"/>
        <v>0</v>
      </c>
      <c r="D156">
        <v>2.2282000000000002</v>
      </c>
      <c r="E156">
        <v>1.845</v>
      </c>
      <c r="F156">
        <v>9.4580000000000002</v>
      </c>
      <c r="G156">
        <f t="shared" si="20"/>
        <v>11.303000000000001</v>
      </c>
      <c r="H156">
        <f t="shared" si="21"/>
        <v>22.919315600000001</v>
      </c>
      <c r="I156" s="15">
        <f t="shared" si="22"/>
        <v>5.6552418664890247E-4</v>
      </c>
      <c r="J156" s="15">
        <f t="shared" si="23"/>
        <v>1.0005655241866489</v>
      </c>
      <c r="K156">
        <f t="shared" si="25"/>
        <v>-5.6552418664890247E-4</v>
      </c>
      <c r="L156" s="29">
        <f t="shared" si="26"/>
        <v>3.198176056849027E-7</v>
      </c>
      <c r="O156" s="7"/>
    </row>
    <row r="157" spans="1:15" ht="15.75" x14ac:dyDescent="0.25">
      <c r="A157" s="4">
        <v>42481</v>
      </c>
      <c r="B157">
        <v>4.43</v>
      </c>
      <c r="C157">
        <f t="shared" si="24"/>
        <v>-7.9002079002079159E-2</v>
      </c>
      <c r="D157">
        <v>2.2370000000000001</v>
      </c>
      <c r="E157">
        <v>1.861</v>
      </c>
      <c r="F157">
        <v>9.5104000000000006</v>
      </c>
      <c r="G157">
        <f t="shared" si="20"/>
        <v>11.371400000000001</v>
      </c>
      <c r="H157">
        <f t="shared" si="21"/>
        <v>23.135764800000004</v>
      </c>
      <c r="I157" s="15">
        <f t="shared" si="22"/>
        <v>5.7034707794056949E-4</v>
      </c>
      <c r="J157" s="15">
        <f t="shared" si="23"/>
        <v>1.0005703470779406</v>
      </c>
      <c r="K157">
        <f t="shared" si="25"/>
        <v>-7.9572426080019729E-2</v>
      </c>
      <c r="L157" s="29">
        <f t="shared" si="26"/>
        <v>6.3317709922602041E-3</v>
      </c>
      <c r="O157" s="7"/>
    </row>
    <row r="158" spans="1:15" ht="15.75" x14ac:dyDescent="0.25">
      <c r="A158" s="4">
        <v>42482</v>
      </c>
      <c r="B158">
        <v>4.6399999999999997</v>
      </c>
      <c r="C158">
        <f t="shared" si="24"/>
        <v>4.7404063205417603E-2</v>
      </c>
      <c r="D158">
        <v>2.2366999999999999</v>
      </c>
      <c r="E158">
        <v>1.8877999999999999</v>
      </c>
      <c r="F158">
        <v>9.4959000000000007</v>
      </c>
      <c r="G158">
        <f t="shared" si="20"/>
        <v>11.383700000000001</v>
      </c>
      <c r="H158">
        <f t="shared" si="21"/>
        <v>23.127279529999999</v>
      </c>
      <c r="I158" s="15">
        <f t="shared" si="22"/>
        <v>5.7015816959671284E-4</v>
      </c>
      <c r="J158" s="15">
        <f t="shared" si="23"/>
        <v>1.0005701581695967</v>
      </c>
      <c r="K158">
        <f t="shared" si="25"/>
        <v>4.683390503582089E-2</v>
      </c>
      <c r="L158" s="29">
        <f t="shared" si="26"/>
        <v>2.1934146609042895E-3</v>
      </c>
      <c r="O158" s="7"/>
    </row>
    <row r="159" spans="1:15" ht="15.75" x14ac:dyDescent="0.25">
      <c r="A159" s="4">
        <v>42485</v>
      </c>
      <c r="B159">
        <v>4.5199999999999996</v>
      </c>
      <c r="C159">
        <f t="shared" si="24"/>
        <v>-2.5862068965517265E-2</v>
      </c>
      <c r="D159">
        <v>2.2442000000000002</v>
      </c>
      <c r="E159">
        <v>1.9127999999999998</v>
      </c>
      <c r="F159">
        <v>9.4892000000000003</v>
      </c>
      <c r="G159">
        <f t="shared" si="20"/>
        <v>11.402000000000001</v>
      </c>
      <c r="H159">
        <f t="shared" si="21"/>
        <v>23.208462640000004</v>
      </c>
      <c r="I159" s="15">
        <f t="shared" si="22"/>
        <v>5.7196502475131972E-4</v>
      </c>
      <c r="J159" s="15">
        <f t="shared" si="23"/>
        <v>1.0005719650247513</v>
      </c>
      <c r="K159">
        <f t="shared" si="25"/>
        <v>-2.6434033990268585E-2</v>
      </c>
      <c r="L159" s="29">
        <f t="shared" si="26"/>
        <v>6.9875815299867488E-4</v>
      </c>
      <c r="O159" s="7"/>
    </row>
    <row r="160" spans="1:15" ht="15.75" x14ac:dyDescent="0.25">
      <c r="A160" s="4">
        <v>42486</v>
      </c>
      <c r="B160">
        <v>4.72</v>
      </c>
      <c r="C160">
        <f t="shared" si="24"/>
        <v>4.424778761061951E-2</v>
      </c>
      <c r="D160">
        <v>2.2471999999999999</v>
      </c>
      <c r="E160">
        <v>1.9271</v>
      </c>
      <c r="F160">
        <v>9.4634</v>
      </c>
      <c r="G160">
        <f t="shared" si="20"/>
        <v>11.390499999999999</v>
      </c>
      <c r="H160">
        <f t="shared" si="21"/>
        <v>23.193252479999998</v>
      </c>
      <c r="I160" s="15">
        <f t="shared" si="22"/>
        <v>5.716265896154038E-4</v>
      </c>
      <c r="J160" s="15">
        <f t="shared" si="23"/>
        <v>1.0005716265896154</v>
      </c>
      <c r="K160">
        <f t="shared" si="25"/>
        <v>4.3676161021004106E-2</v>
      </c>
      <c r="L160" s="29">
        <f t="shared" si="26"/>
        <v>1.9076070415326785E-3</v>
      </c>
      <c r="O160" s="7"/>
    </row>
    <row r="161" spans="1:15" ht="15.75" x14ac:dyDescent="0.25">
      <c r="A161" s="4">
        <v>42487</v>
      </c>
      <c r="B161">
        <v>5.25</v>
      </c>
      <c r="C161">
        <f t="shared" si="24"/>
        <v>0.1122881355932204</v>
      </c>
      <c r="D161">
        <v>2.2509000000000001</v>
      </c>
      <c r="E161">
        <v>1.8508</v>
      </c>
      <c r="F161">
        <v>9.3933</v>
      </c>
      <c r="G161">
        <f t="shared" si="20"/>
        <v>11.2441</v>
      </c>
      <c r="H161">
        <f t="shared" si="21"/>
        <v>22.99417897</v>
      </c>
      <c r="I161" s="15">
        <f t="shared" si="22"/>
        <v>5.6719323936249566E-4</v>
      </c>
      <c r="J161" s="15">
        <f t="shared" si="23"/>
        <v>1.0005671932393625</v>
      </c>
      <c r="K161">
        <f t="shared" si="25"/>
        <v>0.1117209423538579</v>
      </c>
      <c r="L161" s="29">
        <f t="shared" si="26"/>
        <v>1.2481568960434042E-2</v>
      </c>
      <c r="O161" s="7"/>
    </row>
    <row r="162" spans="1:15" ht="15.75" x14ac:dyDescent="0.25">
      <c r="A162" s="4">
        <v>42488</v>
      </c>
      <c r="B162">
        <v>4.8600000000000003</v>
      </c>
      <c r="C162">
        <f t="shared" si="24"/>
        <v>-7.4285714285714219E-2</v>
      </c>
      <c r="D162">
        <v>2.2629999999999999</v>
      </c>
      <c r="E162">
        <v>1.8243</v>
      </c>
      <c r="F162">
        <v>9.4239999999999995</v>
      </c>
      <c r="G162">
        <f t="shared" si="20"/>
        <v>11.2483</v>
      </c>
      <c r="H162">
        <f t="shared" si="21"/>
        <v>23.150811999999998</v>
      </c>
      <c r="I162" s="15">
        <f t="shared" si="22"/>
        <v>5.7068204321275573E-4</v>
      </c>
      <c r="J162" s="15">
        <f t="shared" si="23"/>
        <v>1.0005706820432128</v>
      </c>
      <c r="K162">
        <f t="shared" si="25"/>
        <v>-7.4856396328926975E-2</v>
      </c>
      <c r="L162" s="29">
        <f t="shared" si="26"/>
        <v>5.603480071353392E-3</v>
      </c>
      <c r="O162" s="7"/>
    </row>
    <row r="163" spans="1:15" ht="15.75" x14ac:dyDescent="0.25">
      <c r="A163" s="4">
        <v>42489</v>
      </c>
      <c r="B163">
        <v>4.91</v>
      </c>
      <c r="C163">
        <f t="shared" si="24"/>
        <v>1.0288065843621363E-2</v>
      </c>
      <c r="D163">
        <v>2.2602000000000002</v>
      </c>
      <c r="E163">
        <v>1.8332999999999999</v>
      </c>
      <c r="F163">
        <v>9.4735999999999994</v>
      </c>
      <c r="G163">
        <f t="shared" si="20"/>
        <v>11.306899999999999</v>
      </c>
      <c r="H163">
        <f t="shared" si="21"/>
        <v>23.245530720000001</v>
      </c>
      <c r="I163" s="15">
        <f t="shared" si="22"/>
        <v>5.7278963717899423E-4</v>
      </c>
      <c r="J163" s="15">
        <f t="shared" si="23"/>
        <v>1.000572789637179</v>
      </c>
      <c r="K163">
        <f t="shared" si="25"/>
        <v>9.7152762064423685E-3</v>
      </c>
      <c r="L163" s="29">
        <f t="shared" si="26"/>
        <v>9.4386591767465217E-5</v>
      </c>
      <c r="O163" s="7"/>
    </row>
    <row r="164" spans="1:15" ht="15.75" x14ac:dyDescent="0.25">
      <c r="A164" s="4">
        <v>42492</v>
      </c>
      <c r="B164">
        <v>4.74</v>
      </c>
      <c r="C164">
        <f t="shared" si="24"/>
        <v>-3.4623217922606912E-2</v>
      </c>
      <c r="D164">
        <v>2.2511999999999999</v>
      </c>
      <c r="E164">
        <v>1.8723000000000001</v>
      </c>
      <c r="F164">
        <v>9.49</v>
      </c>
      <c r="G164">
        <f t="shared" si="20"/>
        <v>11.362300000000001</v>
      </c>
      <c r="H164">
        <f t="shared" si="21"/>
        <v>23.236188000000002</v>
      </c>
      <c r="I164" s="15">
        <f t="shared" si="22"/>
        <v>5.7258182337416308E-4</v>
      </c>
      <c r="J164" s="15">
        <f t="shared" si="23"/>
        <v>1.0005725818233742</v>
      </c>
      <c r="K164">
        <f t="shared" si="25"/>
        <v>-3.5195799745981075E-2</v>
      </c>
      <c r="L164" s="29">
        <f t="shared" si="26"/>
        <v>1.2387443197592015E-3</v>
      </c>
      <c r="O164" s="7"/>
    </row>
    <row r="165" spans="1:15" ht="15.75" x14ac:dyDescent="0.25">
      <c r="A165" s="4">
        <v>42493</v>
      </c>
      <c r="B165">
        <v>4.41</v>
      </c>
      <c r="C165">
        <f t="shared" si="24"/>
        <v>-6.9620253164556972E-2</v>
      </c>
      <c r="D165">
        <v>2.262</v>
      </c>
      <c r="E165">
        <v>1.7963</v>
      </c>
      <c r="F165">
        <v>9.5214999999999996</v>
      </c>
      <c r="G165">
        <f t="shared" si="20"/>
        <v>11.3178</v>
      </c>
      <c r="H165">
        <f t="shared" si="21"/>
        <v>23.333932999999998</v>
      </c>
      <c r="I165" s="15">
        <f t="shared" si="22"/>
        <v>5.7475522669458989E-4</v>
      </c>
      <c r="J165" s="15">
        <f t="shared" si="23"/>
        <v>1.0005747552266946</v>
      </c>
      <c r="K165">
        <f t="shared" si="25"/>
        <v>-7.0195008391251562E-2</v>
      </c>
      <c r="L165" s="29">
        <f t="shared" si="26"/>
        <v>4.9273392030478773E-3</v>
      </c>
      <c r="O165" s="7"/>
    </row>
    <row r="166" spans="1:15" ht="15.75" x14ac:dyDescent="0.25">
      <c r="A166" s="4">
        <v>42494</v>
      </c>
      <c r="B166">
        <v>4.42</v>
      </c>
      <c r="C166">
        <f t="shared" si="24"/>
        <v>2.2675736961450762E-3</v>
      </c>
      <c r="D166">
        <v>2.2593999999999999</v>
      </c>
      <c r="E166">
        <v>1.7751999999999999</v>
      </c>
      <c r="F166">
        <v>9.5252999999999997</v>
      </c>
      <c r="G166">
        <f t="shared" si="20"/>
        <v>11.3005</v>
      </c>
      <c r="H166">
        <f t="shared" si="21"/>
        <v>23.296662819999995</v>
      </c>
      <c r="I166" s="15">
        <f t="shared" si="22"/>
        <v>5.7392671043832166E-4</v>
      </c>
      <c r="J166" s="15">
        <f t="shared" si="23"/>
        <v>1.0005739267104383</v>
      </c>
      <c r="K166">
        <f t="shared" si="25"/>
        <v>1.6936469857067545E-3</v>
      </c>
      <c r="L166" s="29">
        <f t="shared" si="26"/>
        <v>2.8684401121935756E-6</v>
      </c>
      <c r="O166" s="7"/>
    </row>
    <row r="167" spans="1:15" ht="15.75" x14ac:dyDescent="0.25">
      <c r="A167" s="4">
        <v>42495</v>
      </c>
      <c r="B167">
        <v>5.85</v>
      </c>
      <c r="C167">
        <f t="shared" si="24"/>
        <v>0.32352941176470584</v>
      </c>
      <c r="D167">
        <v>2.2559</v>
      </c>
      <c r="E167">
        <v>1.7452999999999999</v>
      </c>
      <c r="F167">
        <v>9.5158000000000005</v>
      </c>
      <c r="G167">
        <f t="shared" si="20"/>
        <v>11.261100000000001</v>
      </c>
      <c r="H167">
        <f t="shared" si="21"/>
        <v>23.21199322</v>
      </c>
      <c r="I167" s="15">
        <f t="shared" si="22"/>
        <v>5.7204357630480374E-4</v>
      </c>
      <c r="J167" s="15">
        <f t="shared" si="23"/>
        <v>1.0005720435763048</v>
      </c>
      <c r="K167">
        <f t="shared" si="25"/>
        <v>0.32295736818840104</v>
      </c>
      <c r="L167" s="29">
        <f t="shared" si="26"/>
        <v>0.10430146166717844</v>
      </c>
      <c r="O167" s="7"/>
    </row>
    <row r="168" spans="1:15" ht="15.75" x14ac:dyDescent="0.25">
      <c r="A168" s="4">
        <v>42496</v>
      </c>
      <c r="B168">
        <v>6.03</v>
      </c>
      <c r="C168">
        <f t="shared" si="24"/>
        <v>3.0769230769230875E-2</v>
      </c>
      <c r="D168">
        <v>2.2597999999999998</v>
      </c>
      <c r="E168">
        <v>1.7789000000000001</v>
      </c>
      <c r="F168">
        <v>9.4887999999999995</v>
      </c>
      <c r="G168">
        <f t="shared" si="20"/>
        <v>11.2677</v>
      </c>
      <c r="H168">
        <f t="shared" si="21"/>
        <v>23.221690239999997</v>
      </c>
      <c r="I168" s="15">
        <f t="shared" si="22"/>
        <v>5.7225931287274712E-4</v>
      </c>
      <c r="J168" s="15">
        <f t="shared" si="23"/>
        <v>1.0005722593128727</v>
      </c>
      <c r="K168">
        <f t="shared" si="25"/>
        <v>3.0196971456358128E-2</v>
      </c>
      <c r="L168" s="29">
        <f t="shared" si="26"/>
        <v>9.1185708513610755E-4</v>
      </c>
      <c r="O168" s="7"/>
    </row>
    <row r="169" spans="1:15" ht="15.75" x14ac:dyDescent="0.25">
      <c r="A169" s="4">
        <v>42499</v>
      </c>
      <c r="B169">
        <v>5.84</v>
      </c>
      <c r="C169">
        <f t="shared" si="24"/>
        <v>-3.1509121061359932E-2</v>
      </c>
      <c r="D169">
        <v>2.2621000000000002</v>
      </c>
      <c r="E169">
        <v>1.7507000000000001</v>
      </c>
      <c r="F169">
        <v>9.4780999999999995</v>
      </c>
      <c r="G169">
        <f t="shared" si="20"/>
        <v>11.2288</v>
      </c>
      <c r="H169">
        <f t="shared" si="21"/>
        <v>23.191110010000003</v>
      </c>
      <c r="I169" s="15">
        <f t="shared" si="22"/>
        <v>5.715789150313455E-4</v>
      </c>
      <c r="J169" s="15">
        <f t="shared" si="23"/>
        <v>1.0005715789150313</v>
      </c>
      <c r="K169">
        <f t="shared" si="25"/>
        <v>-3.2080699976391278E-2</v>
      </c>
      <c r="L169" s="29">
        <f t="shared" si="26"/>
        <v>1.0291713109752314E-3</v>
      </c>
      <c r="O169" s="7"/>
    </row>
    <row r="170" spans="1:15" ht="15.75" x14ac:dyDescent="0.25">
      <c r="A170" s="4">
        <v>42500</v>
      </c>
      <c r="B170">
        <v>5.65</v>
      </c>
      <c r="C170">
        <f t="shared" si="24"/>
        <v>-3.2534246575342381E-2</v>
      </c>
      <c r="D170">
        <v>2.2481</v>
      </c>
      <c r="E170">
        <v>1.7612999999999999</v>
      </c>
      <c r="F170">
        <v>9.4285999999999994</v>
      </c>
      <c r="G170">
        <f t="shared" si="20"/>
        <v>11.1899</v>
      </c>
      <c r="H170">
        <f t="shared" si="21"/>
        <v>22.957735659999997</v>
      </c>
      <c r="I170" s="15">
        <f t="shared" si="22"/>
        <v>5.6638087507177026E-4</v>
      </c>
      <c r="J170" s="15">
        <f t="shared" si="23"/>
        <v>1.0005663808750718</v>
      </c>
      <c r="K170">
        <f t="shared" si="25"/>
        <v>-3.3100627450414151E-2</v>
      </c>
      <c r="L170" s="29">
        <f t="shared" si="26"/>
        <v>1.0956515376111108E-3</v>
      </c>
      <c r="O170" s="7"/>
    </row>
    <row r="171" spans="1:15" ht="15.75" x14ac:dyDescent="0.25">
      <c r="A171" s="4">
        <v>42501</v>
      </c>
      <c r="B171">
        <v>5.71</v>
      </c>
      <c r="C171">
        <f t="shared" si="24"/>
        <v>1.0619469026548603E-2</v>
      </c>
      <c r="D171">
        <v>2.2403</v>
      </c>
      <c r="E171">
        <v>1.7366999999999999</v>
      </c>
      <c r="F171">
        <v>9.4644999999999992</v>
      </c>
      <c r="G171">
        <f t="shared" si="20"/>
        <v>11.2012</v>
      </c>
      <c r="H171">
        <f t="shared" si="21"/>
        <v>22.94001935</v>
      </c>
      <c r="I171" s="15">
        <f t="shared" si="22"/>
        <v>5.6598587092038244E-4</v>
      </c>
      <c r="J171" s="15">
        <f t="shared" si="23"/>
        <v>1.0005659858709204</v>
      </c>
      <c r="K171">
        <f t="shared" si="25"/>
        <v>1.0053483155628221E-2</v>
      </c>
      <c r="L171" s="29">
        <f t="shared" si="26"/>
        <v>1.0107252356050036E-4</v>
      </c>
      <c r="O171" s="7"/>
    </row>
    <row r="172" spans="1:15" ht="15.75" x14ac:dyDescent="0.25">
      <c r="A172" s="4">
        <v>42502</v>
      </c>
      <c r="B172">
        <v>5.45</v>
      </c>
      <c r="C172">
        <f t="shared" si="24"/>
        <v>-4.5534150612959685E-2</v>
      </c>
      <c r="D172">
        <v>2.2406999999999999</v>
      </c>
      <c r="E172">
        <v>1.7516</v>
      </c>
      <c r="F172">
        <v>9.4581999999999997</v>
      </c>
      <c r="G172">
        <f t="shared" si="20"/>
        <v>11.2098</v>
      </c>
      <c r="H172">
        <f t="shared" si="21"/>
        <v>22.944588739999997</v>
      </c>
      <c r="I172" s="15">
        <f t="shared" si="22"/>
        <v>5.6608775580824222E-4</v>
      </c>
      <c r="J172" s="15">
        <f t="shared" si="23"/>
        <v>1.0005660877558082</v>
      </c>
      <c r="K172">
        <f t="shared" si="25"/>
        <v>-4.6100238368767928E-2</v>
      </c>
      <c r="L172" s="29">
        <f t="shared" si="26"/>
        <v>2.1252319776572225E-3</v>
      </c>
      <c r="O172" s="7"/>
    </row>
    <row r="173" spans="1:15" ht="15.75" x14ac:dyDescent="0.25">
      <c r="A173" s="4">
        <v>42503</v>
      </c>
      <c r="B173">
        <v>5.3</v>
      </c>
      <c r="C173">
        <f t="shared" si="24"/>
        <v>-2.7522935779816578E-2</v>
      </c>
      <c r="D173">
        <v>2.2423999999999999</v>
      </c>
      <c r="E173">
        <v>1.7000999999999999</v>
      </c>
      <c r="F173">
        <v>9.5114000000000001</v>
      </c>
      <c r="G173">
        <f t="shared" si="20"/>
        <v>11.211500000000001</v>
      </c>
      <c r="H173">
        <f t="shared" si="21"/>
        <v>23.028463360000003</v>
      </c>
      <c r="I173" s="15">
        <f t="shared" si="22"/>
        <v>5.6795725967839772E-4</v>
      </c>
      <c r="J173" s="15">
        <f t="shared" si="23"/>
        <v>1.0005679572596784</v>
      </c>
      <c r="K173">
        <f t="shared" si="25"/>
        <v>-2.8090893039494975E-2</v>
      </c>
      <c r="L173" s="29">
        <f t="shared" si="26"/>
        <v>7.8909827175634726E-4</v>
      </c>
      <c r="O173" s="7"/>
    </row>
    <row r="174" spans="1:15" ht="15.75" x14ac:dyDescent="0.25">
      <c r="A174" s="4">
        <v>42506</v>
      </c>
      <c r="B174">
        <v>5.62</v>
      </c>
      <c r="C174">
        <f t="shared" si="24"/>
        <v>6.0377358490566094E-2</v>
      </c>
      <c r="D174">
        <v>2.2534000000000001</v>
      </c>
      <c r="E174">
        <v>1.7532999999999999</v>
      </c>
      <c r="F174">
        <v>9.4962999999999997</v>
      </c>
      <c r="G174">
        <f t="shared" si="20"/>
        <v>11.249599999999999</v>
      </c>
      <c r="H174">
        <f t="shared" si="21"/>
        <v>23.15226242</v>
      </c>
      <c r="I174" s="15">
        <f t="shared" si="22"/>
        <v>5.7071432881250495E-4</v>
      </c>
      <c r="J174" s="15">
        <f t="shared" si="23"/>
        <v>1.0005707143288125</v>
      </c>
      <c r="K174">
        <f t="shared" si="25"/>
        <v>5.9806644161753589E-2</v>
      </c>
      <c r="L174" s="29">
        <f t="shared" si="26"/>
        <v>3.5768346858906148E-3</v>
      </c>
      <c r="O174" s="7"/>
    </row>
    <row r="175" spans="1:15" ht="15.75" x14ac:dyDescent="0.25">
      <c r="A175" s="4">
        <v>42507</v>
      </c>
      <c r="B175">
        <v>5.75</v>
      </c>
      <c r="C175">
        <f t="shared" si="24"/>
        <v>2.313167259786475E-2</v>
      </c>
      <c r="D175">
        <v>2.2408999999999999</v>
      </c>
      <c r="E175">
        <v>1.7723</v>
      </c>
      <c r="F175">
        <v>9.5393000000000008</v>
      </c>
      <c r="G175">
        <f t="shared" si="20"/>
        <v>11.3116</v>
      </c>
      <c r="H175">
        <f t="shared" si="21"/>
        <v>23.148917370000003</v>
      </c>
      <c r="I175" s="15">
        <f t="shared" si="22"/>
        <v>5.7063986915673048E-4</v>
      </c>
      <c r="J175" s="15">
        <f t="shared" si="23"/>
        <v>1.0005706398691567</v>
      </c>
      <c r="K175">
        <f t="shared" si="25"/>
        <v>2.2561032728708019E-2</v>
      </c>
      <c r="L175" s="29">
        <f t="shared" si="26"/>
        <v>5.0900019778583438E-4</v>
      </c>
      <c r="O175" s="7"/>
    </row>
    <row r="176" spans="1:15" ht="15.75" x14ac:dyDescent="0.25">
      <c r="A176" s="4">
        <v>42508</v>
      </c>
      <c r="B176">
        <v>5.22</v>
      </c>
      <c r="C176">
        <f t="shared" si="24"/>
        <v>-9.21739130434783E-2</v>
      </c>
      <c r="D176">
        <v>2.2408999999999999</v>
      </c>
      <c r="E176">
        <v>1.8538000000000001</v>
      </c>
      <c r="F176">
        <v>9.5470000000000006</v>
      </c>
      <c r="G176">
        <f t="shared" si="20"/>
        <v>11.4008</v>
      </c>
      <c r="H176">
        <f t="shared" si="21"/>
        <v>23.247672300000001</v>
      </c>
      <c r="I176" s="15">
        <f t="shared" si="22"/>
        <v>5.7283727097412473E-4</v>
      </c>
      <c r="J176" s="15">
        <f t="shared" si="23"/>
        <v>1.0005728372709741</v>
      </c>
      <c r="K176">
        <f t="shared" si="25"/>
        <v>-9.2746750314452425E-2</v>
      </c>
      <c r="L176" s="29">
        <f t="shared" si="26"/>
        <v>8.6019596938913812E-3</v>
      </c>
      <c r="O176" s="7"/>
    </row>
    <row r="177" spans="1:15" ht="15.75" x14ac:dyDescent="0.25">
      <c r="A177" s="4">
        <v>42509</v>
      </c>
      <c r="B177">
        <v>5.07</v>
      </c>
      <c r="C177">
        <f t="shared" si="24"/>
        <v>-2.8735632183907945E-2</v>
      </c>
      <c r="D177">
        <v>2.2427000000000001</v>
      </c>
      <c r="E177">
        <v>1.8487</v>
      </c>
      <c r="F177">
        <v>9.5595999999999997</v>
      </c>
      <c r="G177">
        <f t="shared" si="20"/>
        <v>11.408300000000001</v>
      </c>
      <c r="H177">
        <f t="shared" si="21"/>
        <v>23.288014920000002</v>
      </c>
      <c r="I177" s="15">
        <f t="shared" si="22"/>
        <v>5.7373443188613038E-4</v>
      </c>
      <c r="J177" s="15">
        <f t="shared" si="23"/>
        <v>1.0005737344318861</v>
      </c>
      <c r="K177">
        <f t="shared" si="25"/>
        <v>-2.9309366615794075E-2</v>
      </c>
      <c r="L177" s="29">
        <f t="shared" si="26"/>
        <v>8.5903897141902422E-4</v>
      </c>
      <c r="O177" s="7"/>
    </row>
    <row r="178" spans="1:15" ht="15.75" x14ac:dyDescent="0.25">
      <c r="A178" s="4">
        <v>42510</v>
      </c>
      <c r="B178">
        <v>5.14</v>
      </c>
      <c r="C178">
        <f t="shared" si="24"/>
        <v>1.3806706114398302E-2</v>
      </c>
      <c r="D178">
        <v>2.2456</v>
      </c>
      <c r="E178">
        <v>1.8384</v>
      </c>
      <c r="F178">
        <v>9.5379000000000005</v>
      </c>
      <c r="G178">
        <f t="shared" si="20"/>
        <v>11.376300000000001</v>
      </c>
      <c r="H178">
        <f t="shared" si="21"/>
        <v>23.256708240000002</v>
      </c>
      <c r="I178" s="15">
        <f t="shared" si="22"/>
        <v>5.7303824252352697E-4</v>
      </c>
      <c r="J178" s="15">
        <f t="shared" si="23"/>
        <v>1.0005730382425235</v>
      </c>
      <c r="K178">
        <f t="shared" si="25"/>
        <v>1.3233667871874775E-2</v>
      </c>
      <c r="L178" s="29">
        <f t="shared" si="26"/>
        <v>1.7512996534309064E-4</v>
      </c>
      <c r="O178" s="7"/>
    </row>
    <row r="179" spans="1:15" ht="15.75" x14ac:dyDescent="0.25">
      <c r="A179" s="4">
        <v>42513</v>
      </c>
      <c r="B179">
        <v>5.25</v>
      </c>
      <c r="C179">
        <f t="shared" si="24"/>
        <v>2.1400778210116794E-2</v>
      </c>
      <c r="D179">
        <v>2.2477</v>
      </c>
      <c r="E179">
        <v>1.835</v>
      </c>
      <c r="F179">
        <v>9.5592000000000006</v>
      </c>
      <c r="G179">
        <f t="shared" si="20"/>
        <v>11.394200000000001</v>
      </c>
      <c r="H179">
        <f t="shared" si="21"/>
        <v>23.321213840000002</v>
      </c>
      <c r="I179" s="15">
        <f t="shared" si="22"/>
        <v>5.7447250778319692E-4</v>
      </c>
      <c r="J179" s="15">
        <f t="shared" si="23"/>
        <v>1.0005744725077832</v>
      </c>
      <c r="K179">
        <f t="shared" si="25"/>
        <v>2.0826305702333597E-2</v>
      </c>
      <c r="L179" s="29">
        <f t="shared" si="26"/>
        <v>4.3373500920705291E-4</v>
      </c>
      <c r="O179" s="7"/>
    </row>
    <row r="180" spans="1:15" ht="15.75" x14ac:dyDescent="0.25">
      <c r="A180" s="4">
        <v>42514</v>
      </c>
      <c r="B180">
        <v>4.95</v>
      </c>
      <c r="C180">
        <f t="shared" si="24"/>
        <v>-5.7142857142857106E-2</v>
      </c>
      <c r="D180">
        <v>2.2193000000000001</v>
      </c>
      <c r="E180">
        <v>1.8629</v>
      </c>
      <c r="F180">
        <v>9.4677000000000007</v>
      </c>
      <c r="G180">
        <f t="shared" si="20"/>
        <v>11.3306</v>
      </c>
      <c r="H180">
        <f t="shared" si="21"/>
        <v>22.874566610000002</v>
      </c>
      <c r="I180" s="15">
        <f t="shared" si="22"/>
        <v>5.6452603938073054E-4</v>
      </c>
      <c r="J180" s="15">
        <f t="shared" si="23"/>
        <v>1.0005645260393807</v>
      </c>
      <c r="K180">
        <f t="shared" si="25"/>
        <v>-5.7707383182237837E-2</v>
      </c>
      <c r="L180" s="29">
        <f t="shared" si="26"/>
        <v>3.3301420737416264E-3</v>
      </c>
      <c r="O180" s="7"/>
    </row>
    <row r="181" spans="1:15" ht="15.75" x14ac:dyDescent="0.25">
      <c r="A181" s="4">
        <v>42515</v>
      </c>
      <c r="B181">
        <v>5.41</v>
      </c>
      <c r="C181">
        <f t="shared" si="24"/>
        <v>9.2929292929292917E-2</v>
      </c>
      <c r="D181">
        <v>2.2320000000000002</v>
      </c>
      <c r="E181">
        <v>1.8664000000000001</v>
      </c>
      <c r="F181">
        <v>9.4141999999999992</v>
      </c>
      <c r="G181">
        <f t="shared" si="20"/>
        <v>11.2806</v>
      </c>
      <c r="H181">
        <f t="shared" si="21"/>
        <v>22.8788944</v>
      </c>
      <c r="I181" s="15">
        <f t="shared" si="22"/>
        <v>5.6462258860534575E-4</v>
      </c>
      <c r="J181" s="15">
        <f t="shared" si="23"/>
        <v>1.0005646225886053</v>
      </c>
      <c r="K181">
        <f t="shared" si="25"/>
        <v>9.2364670340687571E-2</v>
      </c>
      <c r="L181" s="29">
        <f t="shared" si="26"/>
        <v>8.5312323271438898E-3</v>
      </c>
      <c r="O181" s="7"/>
    </row>
    <row r="182" spans="1:15" ht="15.75" x14ac:dyDescent="0.25">
      <c r="A182" s="4">
        <v>42516</v>
      </c>
      <c r="B182">
        <v>5.53</v>
      </c>
      <c r="C182">
        <f t="shared" si="24"/>
        <v>2.2181146025878024E-2</v>
      </c>
      <c r="D182">
        <v>2.2317999999999998</v>
      </c>
      <c r="E182">
        <v>1.8282</v>
      </c>
      <c r="F182">
        <v>9.4054000000000002</v>
      </c>
      <c r="G182">
        <f t="shared" si="20"/>
        <v>11.233600000000001</v>
      </c>
      <c r="H182">
        <f t="shared" si="21"/>
        <v>22.819171719999996</v>
      </c>
      <c r="I182" s="15">
        <f t="shared" si="22"/>
        <v>5.6328992804943745E-4</v>
      </c>
      <c r="J182" s="15">
        <f t="shared" si="23"/>
        <v>1.0005632899280494</v>
      </c>
      <c r="K182">
        <f t="shared" si="25"/>
        <v>2.1617856097828587E-2</v>
      </c>
      <c r="L182" s="29">
        <f t="shared" si="26"/>
        <v>4.6733170226642462E-4</v>
      </c>
      <c r="O182" s="7"/>
    </row>
    <row r="183" spans="1:15" ht="15.75" x14ac:dyDescent="0.25">
      <c r="A183" s="4">
        <v>42517</v>
      </c>
      <c r="B183">
        <v>5.19</v>
      </c>
      <c r="C183">
        <f t="shared" si="24"/>
        <v>-6.1482820976491832E-2</v>
      </c>
      <c r="D183">
        <v>2.2248999999999999</v>
      </c>
      <c r="E183">
        <v>1.851</v>
      </c>
      <c r="F183">
        <v>9.3812999999999995</v>
      </c>
      <c r="G183">
        <f t="shared" si="20"/>
        <v>11.232299999999999</v>
      </c>
      <c r="H183">
        <f t="shared" si="21"/>
        <v>22.723454369999995</v>
      </c>
      <c r="I183" s="15">
        <f t="shared" si="22"/>
        <v>5.6115272874457389E-4</v>
      </c>
      <c r="J183" s="15">
        <f t="shared" si="23"/>
        <v>1.0005611527287446</v>
      </c>
      <c r="K183">
        <f t="shared" si="25"/>
        <v>-6.2043973705236406E-2</v>
      </c>
      <c r="L183" s="29">
        <f t="shared" si="26"/>
        <v>3.8494546731360664E-3</v>
      </c>
      <c r="O183" s="7"/>
    </row>
    <row r="184" spans="1:15" ht="15.75" x14ac:dyDescent="0.25">
      <c r="A184" s="4">
        <v>42521</v>
      </c>
      <c r="B184">
        <v>5.65</v>
      </c>
      <c r="C184">
        <f t="shared" si="24"/>
        <v>8.8631984585741799E-2</v>
      </c>
      <c r="D184">
        <v>2.2240000000000002</v>
      </c>
      <c r="E184">
        <v>1.8458000000000001</v>
      </c>
      <c r="F184">
        <v>9.3932000000000002</v>
      </c>
      <c r="G184">
        <f t="shared" si="20"/>
        <v>11.239000000000001</v>
      </c>
      <c r="H184">
        <f t="shared" si="21"/>
        <v>22.736276800000002</v>
      </c>
      <c r="I184" s="15">
        <f t="shared" si="22"/>
        <v>5.6143912735961976E-4</v>
      </c>
      <c r="J184" s="15">
        <f t="shared" si="23"/>
        <v>1.0005614391273596</v>
      </c>
      <c r="K184">
        <f t="shared" si="25"/>
        <v>8.807054545838218E-2</v>
      </c>
      <c r="L184" s="29">
        <f t="shared" si="26"/>
        <v>7.7564209773369622E-3</v>
      </c>
      <c r="O184" s="7"/>
    </row>
    <row r="185" spans="1:15" ht="15.75" x14ac:dyDescent="0.25">
      <c r="A185" s="4">
        <v>42522</v>
      </c>
      <c r="B185">
        <v>5.44</v>
      </c>
      <c r="C185">
        <f t="shared" si="24"/>
        <v>-3.7168141592920347E-2</v>
      </c>
      <c r="D185">
        <v>2.2231999999999998</v>
      </c>
      <c r="E185">
        <v>1.8353999999999999</v>
      </c>
      <c r="F185">
        <v>9.3933999999999997</v>
      </c>
      <c r="G185">
        <f t="shared" si="20"/>
        <v>11.2288</v>
      </c>
      <c r="H185">
        <f t="shared" si="21"/>
        <v>22.718806879999999</v>
      </c>
      <c r="I185" s="15">
        <f t="shared" si="22"/>
        <v>5.6104891619268571E-4</v>
      </c>
      <c r="J185" s="15">
        <f t="shared" si="23"/>
        <v>1.0005610489161927</v>
      </c>
      <c r="K185">
        <f t="shared" si="25"/>
        <v>-3.7729190509113032E-2</v>
      </c>
      <c r="L185" s="29">
        <f t="shared" si="26"/>
        <v>1.4234918164729448E-3</v>
      </c>
      <c r="O185" s="7"/>
    </row>
    <row r="186" spans="1:15" ht="15.75" x14ac:dyDescent="0.25">
      <c r="A186" s="4">
        <v>42523</v>
      </c>
      <c r="B186">
        <v>5.46</v>
      </c>
      <c r="C186">
        <f t="shared" si="24"/>
        <v>3.6764705882352156E-3</v>
      </c>
      <c r="D186">
        <v>2.2231000000000001</v>
      </c>
      <c r="E186">
        <v>1.7989000000000002</v>
      </c>
      <c r="F186">
        <v>9.3824000000000005</v>
      </c>
      <c r="G186">
        <f t="shared" si="20"/>
        <v>11.1813</v>
      </c>
      <c r="H186">
        <f t="shared" si="21"/>
        <v>22.65691344</v>
      </c>
      <c r="I186" s="15">
        <f t="shared" si="22"/>
        <v>5.596660076288007E-4</v>
      </c>
      <c r="J186" s="15">
        <f t="shared" si="23"/>
        <v>1.0005596660076288</v>
      </c>
      <c r="K186">
        <f t="shared" si="25"/>
        <v>3.1168045806064149E-3</v>
      </c>
      <c r="L186" s="29">
        <f t="shared" si="26"/>
        <v>9.7144707936891292E-6</v>
      </c>
      <c r="O186" s="7"/>
    </row>
    <row r="187" spans="1:15" ht="15.75" x14ac:dyDescent="0.25">
      <c r="A187" s="4">
        <v>42524</v>
      </c>
      <c r="B187">
        <v>5.26</v>
      </c>
      <c r="C187">
        <f t="shared" si="24"/>
        <v>-3.6630036630036659E-2</v>
      </c>
      <c r="D187">
        <v>2.2254999999999998</v>
      </c>
      <c r="E187">
        <v>1.7004000000000001</v>
      </c>
      <c r="F187">
        <v>9.3874999999999993</v>
      </c>
      <c r="G187">
        <f t="shared" si="20"/>
        <v>11.087899999999999</v>
      </c>
      <c r="H187">
        <f t="shared" si="21"/>
        <v>22.592281249999999</v>
      </c>
      <c r="I187" s="15">
        <f t="shared" si="22"/>
        <v>5.5822116315429327E-4</v>
      </c>
      <c r="J187" s="15">
        <f t="shared" si="23"/>
        <v>1.0005582211631543</v>
      </c>
      <c r="K187">
        <f t="shared" si="25"/>
        <v>-3.7188257793190953E-2</v>
      </c>
      <c r="L187" s="29">
        <f t="shared" si="26"/>
        <v>1.3829665176928276E-3</v>
      </c>
      <c r="O187" s="7"/>
    </row>
    <row r="188" spans="1:15" ht="15.75" x14ac:dyDescent="0.25">
      <c r="A188" s="4">
        <v>42527</v>
      </c>
      <c r="B188">
        <v>5.6</v>
      </c>
      <c r="C188">
        <f t="shared" si="24"/>
        <v>6.4638783269961947E-2</v>
      </c>
      <c r="D188">
        <v>2.2317</v>
      </c>
      <c r="E188">
        <v>1.7366999999999999</v>
      </c>
      <c r="F188">
        <v>9.3839000000000006</v>
      </c>
      <c r="G188">
        <f t="shared" si="20"/>
        <v>11.1206</v>
      </c>
      <c r="H188">
        <f t="shared" si="21"/>
        <v>22.678749630000002</v>
      </c>
      <c r="I188" s="15">
        <f t="shared" si="22"/>
        <v>5.6015398132336358E-4</v>
      </c>
      <c r="J188" s="15">
        <f t="shared" si="23"/>
        <v>1.0005601539813234</v>
      </c>
      <c r="K188">
        <f t="shared" si="25"/>
        <v>6.4078629288638583E-2</v>
      </c>
      <c r="L188" s="29">
        <f t="shared" si="26"/>
        <v>4.1060707315107702E-3</v>
      </c>
      <c r="O188" s="7"/>
    </row>
    <row r="189" spans="1:15" ht="15.75" x14ac:dyDescent="0.25">
      <c r="A189" s="4">
        <v>42528</v>
      </c>
      <c r="B189">
        <v>6.05</v>
      </c>
      <c r="C189">
        <f t="shared" si="24"/>
        <v>8.0357142857142891E-2</v>
      </c>
      <c r="D189">
        <v>2.2332000000000001</v>
      </c>
      <c r="E189">
        <v>1.7177</v>
      </c>
      <c r="F189">
        <v>9.3703000000000003</v>
      </c>
      <c r="G189">
        <f t="shared" si="20"/>
        <v>11.088000000000001</v>
      </c>
      <c r="H189">
        <f t="shared" si="21"/>
        <v>22.643453960000002</v>
      </c>
      <c r="I189" s="15">
        <f t="shared" si="22"/>
        <v>5.5936518525001588E-4</v>
      </c>
      <c r="J189" s="15">
        <f t="shared" si="23"/>
        <v>1.00055936518525</v>
      </c>
      <c r="K189">
        <f t="shared" si="25"/>
        <v>7.9797777671892875E-2</v>
      </c>
      <c r="L189" s="29">
        <f t="shared" si="26"/>
        <v>6.3676853213728447E-3</v>
      </c>
      <c r="O189" s="7"/>
    </row>
    <row r="190" spans="1:15" ht="15.75" x14ac:dyDescent="0.25">
      <c r="A190" s="4">
        <v>42529</v>
      </c>
      <c r="B190">
        <v>6.08</v>
      </c>
      <c r="C190">
        <f t="shared" si="24"/>
        <v>4.9586776859504543E-3</v>
      </c>
      <c r="D190">
        <v>2.2330999999999999</v>
      </c>
      <c r="E190">
        <v>1.7021999999999999</v>
      </c>
      <c r="F190">
        <v>9.3521000000000001</v>
      </c>
      <c r="G190">
        <f t="shared" si="20"/>
        <v>11.0543</v>
      </c>
      <c r="H190">
        <f t="shared" si="21"/>
        <v>22.586374509999999</v>
      </c>
      <c r="I190" s="15">
        <f t="shared" si="22"/>
        <v>5.5808908084231668E-4</v>
      </c>
      <c r="J190" s="15">
        <f t="shared" si="23"/>
        <v>1.0005580890808423</v>
      </c>
      <c r="K190">
        <f t="shared" si="25"/>
        <v>4.4005886051081376E-3</v>
      </c>
      <c r="L190" s="29">
        <f t="shared" si="26"/>
        <v>1.9365180071407585E-5</v>
      </c>
      <c r="O190" s="7"/>
    </row>
    <row r="191" spans="1:15" ht="15.75" x14ac:dyDescent="0.25">
      <c r="A191" s="4">
        <v>42530</v>
      </c>
      <c r="B191">
        <v>6.07</v>
      </c>
      <c r="C191">
        <f t="shared" si="24"/>
        <v>-1.6447368421052282E-3</v>
      </c>
      <c r="D191">
        <v>2.2328999999999999</v>
      </c>
      <c r="E191">
        <v>1.6867000000000001</v>
      </c>
      <c r="F191">
        <v>9.3236000000000008</v>
      </c>
      <c r="G191">
        <f t="shared" si="20"/>
        <v>11.010300000000001</v>
      </c>
      <c r="H191">
        <f t="shared" si="21"/>
        <v>22.505366440000003</v>
      </c>
      <c r="I191" s="15">
        <f t="shared" si="22"/>
        <v>5.5627699540683473E-4</v>
      </c>
      <c r="J191" s="15">
        <f t="shared" si="23"/>
        <v>1.0005562769954068</v>
      </c>
      <c r="K191">
        <f t="shared" si="25"/>
        <v>-2.2010138375120631E-3</v>
      </c>
      <c r="L191" s="29">
        <f t="shared" si="26"/>
        <v>4.8444619129195786E-6</v>
      </c>
      <c r="O191" s="7"/>
    </row>
    <row r="192" spans="1:15" ht="15.75" x14ac:dyDescent="0.25">
      <c r="A192" s="4">
        <v>42531</v>
      </c>
      <c r="B192">
        <v>5.39</v>
      </c>
      <c r="C192">
        <f t="shared" si="24"/>
        <v>-0.11202635914332794</v>
      </c>
      <c r="D192">
        <v>2.2532999999999999</v>
      </c>
      <c r="E192">
        <v>1.6404000000000001</v>
      </c>
      <c r="F192">
        <v>9.3557000000000006</v>
      </c>
      <c r="G192">
        <f t="shared" si="20"/>
        <v>10.9961</v>
      </c>
      <c r="H192">
        <f t="shared" si="21"/>
        <v>22.72159881</v>
      </c>
      <c r="I192" s="15">
        <f t="shared" si="22"/>
        <v>5.6111128094515905E-4</v>
      </c>
      <c r="J192" s="15">
        <f t="shared" si="23"/>
        <v>1.0005611112809452</v>
      </c>
      <c r="K192">
        <f t="shared" si="25"/>
        <v>-0.1125874704242731</v>
      </c>
      <c r="L192" s="29">
        <f t="shared" si="26"/>
        <v>1.267593849653657E-2</v>
      </c>
      <c r="O192" s="7"/>
    </row>
    <row r="193" spans="1:15" ht="15.75" x14ac:dyDescent="0.25">
      <c r="A193" s="4">
        <v>42534</v>
      </c>
      <c r="B193">
        <v>5.33</v>
      </c>
      <c r="C193">
        <f t="shared" si="24"/>
        <v>-1.1131725417439632E-2</v>
      </c>
      <c r="D193">
        <v>2.2629999999999999</v>
      </c>
      <c r="E193">
        <v>1.6095999999999999</v>
      </c>
      <c r="F193">
        <v>9.3658000000000001</v>
      </c>
      <c r="G193">
        <f t="shared" si="20"/>
        <v>10.9754</v>
      </c>
      <c r="H193">
        <f t="shared" si="21"/>
        <v>22.8044054</v>
      </c>
      <c r="I193" s="15">
        <f t="shared" si="22"/>
        <v>5.6296033059477502E-4</v>
      </c>
      <c r="J193" s="15">
        <f t="shared" si="23"/>
        <v>1.0005629603305948</v>
      </c>
      <c r="K193">
        <f t="shared" si="25"/>
        <v>-1.1694685748034407E-2</v>
      </c>
      <c r="L193" s="29">
        <f t="shared" si="26"/>
        <v>1.3676567474527908E-4</v>
      </c>
      <c r="O193" s="7"/>
    </row>
    <row r="194" spans="1:15" ht="15.75" x14ac:dyDescent="0.25">
      <c r="A194" s="4">
        <v>42535</v>
      </c>
      <c r="B194">
        <v>5.63</v>
      </c>
      <c r="C194">
        <f t="shared" si="24"/>
        <v>5.6285178236397712E-2</v>
      </c>
      <c r="D194">
        <v>2.2602000000000002</v>
      </c>
      <c r="E194">
        <v>1.613</v>
      </c>
      <c r="F194">
        <v>9.3811</v>
      </c>
      <c r="G194">
        <f t="shared" si="20"/>
        <v>10.9941</v>
      </c>
      <c r="H194">
        <f t="shared" si="21"/>
        <v>22.816162220000002</v>
      </c>
      <c r="I194" s="15">
        <f t="shared" si="22"/>
        <v>5.6322275652709308E-4</v>
      </c>
      <c r="J194" s="15">
        <f t="shared" si="23"/>
        <v>1.0005632227565271</v>
      </c>
      <c r="K194">
        <f t="shared" si="25"/>
        <v>5.5721955479870619E-2</v>
      </c>
      <c r="L194" s="29">
        <f t="shared" si="26"/>
        <v>3.1049363225006833E-3</v>
      </c>
      <c r="O194" s="7"/>
    </row>
    <row r="195" spans="1:15" ht="15.75" x14ac:dyDescent="0.25">
      <c r="A195" s="4">
        <v>42536</v>
      </c>
      <c r="B195">
        <v>5.74</v>
      </c>
      <c r="C195">
        <f t="shared" si="24"/>
        <v>1.9538188277087091E-2</v>
      </c>
      <c r="D195">
        <v>2.2589999999999999</v>
      </c>
      <c r="E195">
        <v>1.5720000000000001</v>
      </c>
      <c r="F195">
        <v>9.4040999999999997</v>
      </c>
      <c r="G195">
        <f t="shared" si="20"/>
        <v>10.976099999999999</v>
      </c>
      <c r="H195">
        <f t="shared" si="21"/>
        <v>22.815861899999998</v>
      </c>
      <c r="I195" s="15">
        <f t="shared" si="22"/>
        <v>5.6321605334641589E-4</v>
      </c>
      <c r="J195" s="15">
        <f t="shared" si="23"/>
        <v>1.0005632160533464</v>
      </c>
      <c r="K195">
        <f t="shared" si="25"/>
        <v>1.8974972223740675E-2</v>
      </c>
      <c r="L195" s="29">
        <f t="shared" si="26"/>
        <v>3.6004957089173014E-4</v>
      </c>
      <c r="O195" s="7"/>
    </row>
    <row r="196" spans="1:15" ht="15.75" x14ac:dyDescent="0.25">
      <c r="A196" s="4">
        <v>42537</v>
      </c>
      <c r="B196">
        <v>5.37</v>
      </c>
      <c r="C196">
        <f t="shared" si="24"/>
        <v>-6.4459930313588862E-2</v>
      </c>
      <c r="D196">
        <v>2.254</v>
      </c>
      <c r="E196">
        <v>1.5788</v>
      </c>
      <c r="F196">
        <v>9.3867999999999991</v>
      </c>
      <c r="G196">
        <f t="shared" ref="G196:G244" si="27">F196+E196</f>
        <v>10.965599999999998</v>
      </c>
      <c r="H196">
        <f t="shared" ref="H196:H244" si="28">E196+D196*(G196-E196)</f>
        <v>22.7366472</v>
      </c>
      <c r="I196" s="15">
        <f t="shared" ref="I196:I244" si="29">(((H196/100)+1)^(1/365)-1)</f>
        <v>5.6144740007857408E-4</v>
      </c>
      <c r="J196" s="15">
        <f t="shared" ref="J196:J244" si="30">1+I196</f>
        <v>1.0005614474000786</v>
      </c>
      <c r="K196">
        <f t="shared" si="25"/>
        <v>-6.5021377713667436E-2</v>
      </c>
      <c r="L196" s="29">
        <f t="shared" si="26"/>
        <v>4.2277795597834081E-3</v>
      </c>
      <c r="O196" s="7"/>
    </row>
    <row r="197" spans="1:15" ht="15.75" x14ac:dyDescent="0.25">
      <c r="A197" s="4">
        <v>42538</v>
      </c>
      <c r="B197">
        <v>6</v>
      </c>
      <c r="C197">
        <f t="shared" ref="C197:C244" si="31">(B197-B196)/B196</f>
        <v>0.11731843575418992</v>
      </c>
      <c r="D197">
        <v>2.2443</v>
      </c>
      <c r="E197">
        <v>1.6078000000000001</v>
      </c>
      <c r="F197">
        <v>9.3932000000000002</v>
      </c>
      <c r="G197">
        <f t="shared" si="27"/>
        <v>11.001000000000001</v>
      </c>
      <c r="H197">
        <f t="shared" si="28"/>
        <v>22.688958760000002</v>
      </c>
      <c r="I197" s="15">
        <f t="shared" si="29"/>
        <v>5.6038209520337112E-4</v>
      </c>
      <c r="J197" s="15">
        <f t="shared" si="30"/>
        <v>1.0005603820952034</v>
      </c>
      <c r="K197">
        <f t="shared" ref="K197:K244" si="32">C197-I197</f>
        <v>0.11675805365898655</v>
      </c>
      <c r="L197" s="29">
        <f t="shared" ref="L197:L244" si="33">K197^2</f>
        <v>1.3632443094234782E-2</v>
      </c>
      <c r="O197" s="7"/>
    </row>
    <row r="198" spans="1:15" ht="15.75" x14ac:dyDescent="0.25">
      <c r="A198" s="4">
        <v>42541</v>
      </c>
      <c r="B198">
        <v>6.34</v>
      </c>
      <c r="C198">
        <f t="shared" si="31"/>
        <v>5.6666666666666643E-2</v>
      </c>
      <c r="D198">
        <v>2.2511999999999999</v>
      </c>
      <c r="E198">
        <v>1.6886000000000001</v>
      </c>
      <c r="F198">
        <v>9.3604000000000003</v>
      </c>
      <c r="G198">
        <f t="shared" si="27"/>
        <v>11.048999999999999</v>
      </c>
      <c r="H198">
        <f t="shared" si="28"/>
        <v>22.760732479999998</v>
      </c>
      <c r="I198" s="15">
        <f t="shared" si="29"/>
        <v>5.6198528064421716E-4</v>
      </c>
      <c r="J198" s="15">
        <f t="shared" si="30"/>
        <v>1.0005619852806442</v>
      </c>
      <c r="K198">
        <f t="shared" si="32"/>
        <v>5.6104681386022426E-2</v>
      </c>
      <c r="L198" s="29">
        <f t="shared" si="33"/>
        <v>3.1477352734270913E-3</v>
      </c>
      <c r="O198" s="7"/>
    </row>
    <row r="199" spans="1:15" ht="15.75" x14ac:dyDescent="0.25">
      <c r="A199" s="4">
        <v>42542</v>
      </c>
      <c r="B199">
        <v>6.52</v>
      </c>
      <c r="C199">
        <f t="shared" si="31"/>
        <v>2.8391167192428977E-2</v>
      </c>
      <c r="D199">
        <v>2.2526000000000002</v>
      </c>
      <c r="E199">
        <v>1.7059</v>
      </c>
      <c r="F199">
        <v>9.3422999999999998</v>
      </c>
      <c r="G199">
        <f t="shared" si="27"/>
        <v>11.0482</v>
      </c>
      <c r="H199">
        <f t="shared" si="28"/>
        <v>22.750364980000001</v>
      </c>
      <c r="I199" s="15">
        <f t="shared" si="29"/>
        <v>5.6175376305245273E-4</v>
      </c>
      <c r="J199" s="15">
        <f t="shared" si="30"/>
        <v>1.0005617537630525</v>
      </c>
      <c r="K199">
        <f t="shared" si="32"/>
        <v>2.7829413429376525E-2</v>
      </c>
      <c r="L199" s="29">
        <f t="shared" si="33"/>
        <v>7.7447625182316244E-4</v>
      </c>
      <c r="O199" s="7"/>
    </row>
    <row r="200" spans="1:15" ht="15.75" x14ac:dyDescent="0.25">
      <c r="A200" s="4">
        <v>42543</v>
      </c>
      <c r="B200">
        <v>6.31</v>
      </c>
      <c r="C200">
        <f t="shared" si="31"/>
        <v>-3.2208588957055209E-2</v>
      </c>
      <c r="D200">
        <v>2.2538999999999998</v>
      </c>
      <c r="E200">
        <v>1.6852</v>
      </c>
      <c r="F200">
        <v>9.3613</v>
      </c>
      <c r="G200">
        <f t="shared" si="27"/>
        <v>11.0465</v>
      </c>
      <c r="H200">
        <f t="shared" si="28"/>
        <v>22.784634069999996</v>
      </c>
      <c r="I200" s="15">
        <f t="shared" si="29"/>
        <v>5.6251895495273985E-4</v>
      </c>
      <c r="J200" s="15">
        <f t="shared" si="30"/>
        <v>1.0005625189549527</v>
      </c>
      <c r="K200">
        <f t="shared" si="32"/>
        <v>-3.2771107912007949E-2</v>
      </c>
      <c r="L200" s="29">
        <f t="shared" si="33"/>
        <v>1.07394551378047E-3</v>
      </c>
      <c r="O200" s="7"/>
    </row>
    <row r="201" spans="1:15" ht="15.75" x14ac:dyDescent="0.25">
      <c r="A201" s="4">
        <v>42544</v>
      </c>
      <c r="B201">
        <v>6.33</v>
      </c>
      <c r="C201">
        <f t="shared" si="31"/>
        <v>3.1695721077655251E-3</v>
      </c>
      <c r="D201">
        <v>2.2454999999999998</v>
      </c>
      <c r="E201">
        <v>1.7458</v>
      </c>
      <c r="F201">
        <v>9.3138000000000005</v>
      </c>
      <c r="G201">
        <f t="shared" si="27"/>
        <v>11.0596</v>
      </c>
      <c r="H201">
        <f t="shared" si="28"/>
        <v>22.659937899999999</v>
      </c>
      <c r="I201" s="15">
        <f t="shared" si="29"/>
        <v>5.597336004543596E-4</v>
      </c>
      <c r="J201" s="15">
        <f t="shared" si="30"/>
        <v>1.0005597336004544</v>
      </c>
      <c r="K201">
        <f t="shared" si="32"/>
        <v>2.6098385073111655E-3</v>
      </c>
      <c r="L201" s="29">
        <f t="shared" si="33"/>
        <v>6.8112570342441726E-6</v>
      </c>
      <c r="O201" s="7"/>
    </row>
    <row r="202" spans="1:15" ht="15.75" x14ac:dyDescent="0.25">
      <c r="A202" s="4">
        <v>42545</v>
      </c>
      <c r="B202">
        <v>5.99</v>
      </c>
      <c r="C202">
        <f t="shared" si="31"/>
        <v>-5.3712480252764587E-2</v>
      </c>
      <c r="D202">
        <v>2.2202000000000002</v>
      </c>
      <c r="E202">
        <v>1.5598999999999998</v>
      </c>
      <c r="F202">
        <v>9.4140999999999995</v>
      </c>
      <c r="G202">
        <f t="shared" si="27"/>
        <v>10.974</v>
      </c>
      <c r="H202">
        <f t="shared" si="28"/>
        <v>22.461084820000004</v>
      </c>
      <c r="I202" s="15">
        <f t="shared" si="29"/>
        <v>5.5528594594123071E-4</v>
      </c>
      <c r="J202" s="15">
        <f t="shared" si="30"/>
        <v>1.0005552859459412</v>
      </c>
      <c r="K202">
        <f t="shared" si="32"/>
        <v>-5.4267766198705818E-2</v>
      </c>
      <c r="L202" s="29">
        <f t="shared" si="33"/>
        <v>2.9449904481973978E-3</v>
      </c>
      <c r="O202" s="7"/>
    </row>
    <row r="203" spans="1:15" ht="15.75" x14ac:dyDescent="0.25">
      <c r="A203" s="4">
        <v>42548</v>
      </c>
      <c r="B203">
        <v>5.27</v>
      </c>
      <c r="C203">
        <f t="shared" si="31"/>
        <v>-0.12020033388981646</v>
      </c>
      <c r="D203">
        <v>2.2505999999999999</v>
      </c>
      <c r="E203">
        <v>1.4377</v>
      </c>
      <c r="F203">
        <v>9.5195000000000007</v>
      </c>
      <c r="G203">
        <f t="shared" si="27"/>
        <v>10.9572</v>
      </c>
      <c r="H203">
        <f t="shared" si="28"/>
        <v>22.862286700000002</v>
      </c>
      <c r="I203" s="15">
        <f t="shared" si="29"/>
        <v>5.642520668229789E-4</v>
      </c>
      <c r="J203" s="15">
        <f t="shared" si="30"/>
        <v>1.000564252066823</v>
      </c>
      <c r="K203">
        <f t="shared" si="32"/>
        <v>-0.12076458595663944</v>
      </c>
      <c r="L203" s="29">
        <f t="shared" si="33"/>
        <v>1.4584085221278556E-2</v>
      </c>
      <c r="O203" s="7"/>
    </row>
    <row r="204" spans="1:15" ht="15.75" x14ac:dyDescent="0.25">
      <c r="A204" s="4">
        <v>42549</v>
      </c>
      <c r="B204">
        <v>5.5</v>
      </c>
      <c r="C204">
        <f t="shared" si="31"/>
        <v>4.3643263757115837E-2</v>
      </c>
      <c r="D204">
        <v>2.2526000000000002</v>
      </c>
      <c r="E204">
        <v>1.4663999999999999</v>
      </c>
      <c r="F204">
        <v>9.4581</v>
      </c>
      <c r="G204">
        <f t="shared" si="27"/>
        <v>10.9245</v>
      </c>
      <c r="H204">
        <f t="shared" si="28"/>
        <v>22.771716060000003</v>
      </c>
      <c r="I204" s="15">
        <f t="shared" si="29"/>
        <v>5.6223053470461082E-4</v>
      </c>
      <c r="J204" s="15">
        <f t="shared" si="30"/>
        <v>1.0005622305347046</v>
      </c>
      <c r="K204">
        <f t="shared" si="32"/>
        <v>4.3081033222411226E-2</v>
      </c>
      <c r="L204" s="29">
        <f t="shared" si="33"/>
        <v>1.8559754235104998E-3</v>
      </c>
      <c r="O204" s="7"/>
    </row>
    <row r="205" spans="1:15" ht="15.75" x14ac:dyDescent="0.25">
      <c r="A205" s="4">
        <v>42550</v>
      </c>
      <c r="B205">
        <v>5.78</v>
      </c>
      <c r="C205">
        <f t="shared" si="31"/>
        <v>5.0909090909090952E-2</v>
      </c>
      <c r="D205">
        <v>2.2578</v>
      </c>
      <c r="E205">
        <v>1.5154999999999998</v>
      </c>
      <c r="F205">
        <v>9.3857999999999997</v>
      </c>
      <c r="G205">
        <f t="shared" si="27"/>
        <v>10.901299999999999</v>
      </c>
      <c r="H205">
        <f t="shared" si="28"/>
        <v>22.70675924</v>
      </c>
      <c r="I205" s="15">
        <f t="shared" si="29"/>
        <v>5.6077978573765286E-4</v>
      </c>
      <c r="J205" s="15">
        <f t="shared" si="30"/>
        <v>1.0005607797857377</v>
      </c>
      <c r="K205">
        <f t="shared" si="32"/>
        <v>5.03483111233533E-2</v>
      </c>
      <c r="L205" s="29">
        <f t="shared" si="33"/>
        <v>2.5349524329739818E-3</v>
      </c>
      <c r="O205" s="7"/>
    </row>
    <row r="206" spans="1:15" ht="15.75" x14ac:dyDescent="0.25">
      <c r="A206" s="4">
        <v>42551</v>
      </c>
      <c r="B206">
        <v>5.18</v>
      </c>
      <c r="C206">
        <f t="shared" si="31"/>
        <v>-0.10380622837370251</v>
      </c>
      <c r="D206">
        <v>2.2172000000000001</v>
      </c>
      <c r="E206">
        <v>1.4697</v>
      </c>
      <c r="F206">
        <v>9.3078000000000003</v>
      </c>
      <c r="G206">
        <f t="shared" si="27"/>
        <v>10.7775</v>
      </c>
      <c r="H206">
        <f t="shared" si="28"/>
        <v>22.106954160000001</v>
      </c>
      <c r="I206" s="15">
        <f t="shared" si="29"/>
        <v>5.4734740607487176E-4</v>
      </c>
      <c r="J206" s="15">
        <f t="shared" si="30"/>
        <v>1.0005473474060749</v>
      </c>
      <c r="K206">
        <f t="shared" si="32"/>
        <v>-0.10435357577977739</v>
      </c>
      <c r="L206" s="29">
        <f t="shared" si="33"/>
        <v>1.0889668778025741E-2</v>
      </c>
      <c r="O206" s="7"/>
    </row>
    <row r="207" spans="1:15" ht="15.75" x14ac:dyDescent="0.25">
      <c r="A207" s="4">
        <v>42552</v>
      </c>
      <c r="B207">
        <v>5.21</v>
      </c>
      <c r="C207">
        <f t="shared" si="31"/>
        <v>5.7915057915058398E-3</v>
      </c>
      <c r="D207">
        <v>2.2225000000000001</v>
      </c>
      <c r="E207">
        <v>1.4440999999999999</v>
      </c>
      <c r="F207">
        <v>9.2975999999999992</v>
      </c>
      <c r="G207">
        <f t="shared" si="27"/>
        <v>10.7417</v>
      </c>
      <c r="H207">
        <f t="shared" si="28"/>
        <v>22.108015999999999</v>
      </c>
      <c r="I207" s="15">
        <f t="shared" si="29"/>
        <v>5.4737124362280731E-4</v>
      </c>
      <c r="J207" s="15">
        <f t="shared" si="30"/>
        <v>1.0005473712436228</v>
      </c>
      <c r="K207">
        <f t="shared" si="32"/>
        <v>5.2441345478830325E-3</v>
      </c>
      <c r="L207" s="29">
        <f t="shared" si="33"/>
        <v>2.7500947156300379E-5</v>
      </c>
      <c r="O207" s="7"/>
    </row>
    <row r="208" spans="1:15" ht="15.75" x14ac:dyDescent="0.25">
      <c r="A208" s="4">
        <v>42556</v>
      </c>
      <c r="B208">
        <v>4.63</v>
      </c>
      <c r="C208">
        <f t="shared" si="31"/>
        <v>-0.11132437619961613</v>
      </c>
      <c r="D208">
        <v>2.2389000000000001</v>
      </c>
      <c r="E208">
        <v>1.375</v>
      </c>
      <c r="F208">
        <v>9.3173999999999992</v>
      </c>
      <c r="G208">
        <f t="shared" si="27"/>
        <v>10.692399999999999</v>
      </c>
      <c r="H208">
        <f t="shared" si="28"/>
        <v>22.23572686</v>
      </c>
      <c r="I208" s="15">
        <f t="shared" si="29"/>
        <v>5.502367544598652E-4</v>
      </c>
      <c r="J208" s="15">
        <f t="shared" si="30"/>
        <v>1.0005502367544599</v>
      </c>
      <c r="K208">
        <f t="shared" si="32"/>
        <v>-0.111874612954076</v>
      </c>
      <c r="L208" s="29">
        <f t="shared" si="33"/>
        <v>1.2515929023624309E-2</v>
      </c>
      <c r="O208" s="7"/>
    </row>
    <row r="209" spans="1:15" ht="15.75" x14ac:dyDescent="0.25">
      <c r="A209" s="4">
        <v>42557</v>
      </c>
      <c r="B209">
        <v>4.84</v>
      </c>
      <c r="C209">
        <f t="shared" si="31"/>
        <v>4.5356371490280774E-2</v>
      </c>
      <c r="D209">
        <v>2.2429000000000001</v>
      </c>
      <c r="E209">
        <v>1.3682000000000001</v>
      </c>
      <c r="F209">
        <v>9.2883999999999993</v>
      </c>
      <c r="G209">
        <f t="shared" si="27"/>
        <v>10.656599999999999</v>
      </c>
      <c r="H209">
        <f t="shared" si="28"/>
        <v>22.201152360000002</v>
      </c>
      <c r="I209" s="15">
        <f t="shared" si="29"/>
        <v>5.4946128438571051E-4</v>
      </c>
      <c r="J209" s="15">
        <f t="shared" si="30"/>
        <v>1.0005494612843857</v>
      </c>
      <c r="K209">
        <f t="shared" si="32"/>
        <v>4.4806910205895063E-2</v>
      </c>
      <c r="L209" s="29">
        <f t="shared" si="33"/>
        <v>2.007659202199143E-3</v>
      </c>
      <c r="O209" s="7"/>
    </row>
    <row r="210" spans="1:15" ht="15.75" x14ac:dyDescent="0.25">
      <c r="A210" s="4">
        <v>42558</v>
      </c>
      <c r="B210">
        <v>4.46</v>
      </c>
      <c r="C210">
        <f t="shared" si="31"/>
        <v>-7.851239669421485E-2</v>
      </c>
      <c r="D210">
        <v>2.2446999999999999</v>
      </c>
      <c r="E210">
        <v>1.385</v>
      </c>
      <c r="F210">
        <v>9.2897999999999996</v>
      </c>
      <c r="G210">
        <f t="shared" si="27"/>
        <v>10.674799999999999</v>
      </c>
      <c r="H210">
        <f t="shared" si="28"/>
        <v>22.237814060000002</v>
      </c>
      <c r="I210" s="15">
        <f t="shared" si="29"/>
        <v>5.5028356118347332E-4</v>
      </c>
      <c r="J210" s="15">
        <f t="shared" si="30"/>
        <v>1.0005502835611835</v>
      </c>
      <c r="K210">
        <f t="shared" si="32"/>
        <v>-7.9062680255398324E-2</v>
      </c>
      <c r="L210" s="29">
        <f t="shared" si="33"/>
        <v>6.2509074091673519E-3</v>
      </c>
      <c r="O210" s="7"/>
    </row>
    <row r="211" spans="1:15" ht="15.75" x14ac:dyDescent="0.25">
      <c r="A211" s="4">
        <v>42559</v>
      </c>
      <c r="B211">
        <v>4.42</v>
      </c>
      <c r="C211">
        <f t="shared" si="31"/>
        <v>-8.9686098654708606E-3</v>
      </c>
      <c r="D211">
        <v>2.2326999999999999</v>
      </c>
      <c r="E211">
        <v>1.3578999999999999</v>
      </c>
      <c r="F211">
        <v>9.2227999999999994</v>
      </c>
      <c r="G211">
        <f t="shared" si="27"/>
        <v>10.5807</v>
      </c>
      <c r="H211">
        <f t="shared" si="28"/>
        <v>21.94964556</v>
      </c>
      <c r="I211" s="15">
        <f t="shared" si="29"/>
        <v>5.4381365479261312E-4</v>
      </c>
      <c r="J211" s="15">
        <f t="shared" si="30"/>
        <v>1.0005438136547926</v>
      </c>
      <c r="K211">
        <f t="shared" si="32"/>
        <v>-9.5124235202634737E-3</v>
      </c>
      <c r="L211" s="29">
        <f t="shared" si="33"/>
        <v>9.048620122886174E-5</v>
      </c>
      <c r="O211" s="7"/>
    </row>
    <row r="212" spans="1:15" ht="15.75" x14ac:dyDescent="0.25">
      <c r="A212" s="4">
        <v>42562</v>
      </c>
      <c r="B212">
        <v>4.24</v>
      </c>
      <c r="C212">
        <f t="shared" si="31"/>
        <v>-4.0723981900452427E-2</v>
      </c>
      <c r="D212">
        <v>2.2298999999999998</v>
      </c>
      <c r="E212">
        <v>1.4302999999999999</v>
      </c>
      <c r="F212">
        <v>9.2844999999999995</v>
      </c>
      <c r="G212">
        <f t="shared" si="27"/>
        <v>10.7148</v>
      </c>
      <c r="H212">
        <f t="shared" si="28"/>
        <v>22.133806549999999</v>
      </c>
      <c r="I212" s="15">
        <f t="shared" si="29"/>
        <v>5.4795015953335025E-4</v>
      </c>
      <c r="J212" s="15">
        <f t="shared" si="30"/>
        <v>1.0005479501595334</v>
      </c>
      <c r="K212">
        <f t="shared" si="32"/>
        <v>-4.1271932059985778E-2</v>
      </c>
      <c r="L212" s="29">
        <f t="shared" si="33"/>
        <v>1.7033723759640818E-3</v>
      </c>
      <c r="O212" s="7"/>
    </row>
    <row r="213" spans="1:15" ht="15.75" x14ac:dyDescent="0.25">
      <c r="A213" s="4">
        <v>42563</v>
      </c>
      <c r="B213">
        <v>4.46</v>
      </c>
      <c r="C213">
        <f t="shared" si="31"/>
        <v>5.1886792452830129E-2</v>
      </c>
      <c r="D213">
        <v>2.2351999999999999</v>
      </c>
      <c r="E213">
        <v>1.51</v>
      </c>
      <c r="F213">
        <v>9.2727000000000004</v>
      </c>
      <c r="G213">
        <f t="shared" si="27"/>
        <v>10.7827</v>
      </c>
      <c r="H213">
        <f t="shared" si="28"/>
        <v>22.236339040000001</v>
      </c>
      <c r="I213" s="15">
        <f t="shared" si="29"/>
        <v>5.5025048304946367E-4</v>
      </c>
      <c r="J213" s="15">
        <f t="shared" si="30"/>
        <v>1.0005502504830495</v>
      </c>
      <c r="K213">
        <f t="shared" si="32"/>
        <v>5.1336541969780665E-2</v>
      </c>
      <c r="L213" s="29">
        <f t="shared" si="33"/>
        <v>2.6354405414150519E-3</v>
      </c>
      <c r="O213" s="7"/>
    </row>
    <row r="214" spans="1:15" ht="15.75" x14ac:dyDescent="0.25">
      <c r="A214" s="4">
        <v>42564</v>
      </c>
      <c r="B214">
        <v>4.25</v>
      </c>
      <c r="C214">
        <f t="shared" si="31"/>
        <v>-4.7085201793721963E-2</v>
      </c>
      <c r="D214">
        <v>2.2353000000000001</v>
      </c>
      <c r="E214">
        <v>1.4742999999999999</v>
      </c>
      <c r="F214">
        <v>9.2149000000000001</v>
      </c>
      <c r="G214">
        <f t="shared" si="27"/>
        <v>10.6892</v>
      </c>
      <c r="H214">
        <f t="shared" si="28"/>
        <v>22.07236597</v>
      </c>
      <c r="I214" s="15">
        <f t="shared" si="29"/>
        <v>5.4657081290554466E-4</v>
      </c>
      <c r="J214" s="15">
        <f t="shared" si="30"/>
        <v>1.0005465708129055</v>
      </c>
      <c r="K214">
        <f t="shared" si="32"/>
        <v>-4.7631772606627508E-2</v>
      </c>
      <c r="L214" s="29">
        <f t="shared" si="33"/>
        <v>2.2687857616494706E-3</v>
      </c>
      <c r="O214" s="7"/>
    </row>
    <row r="215" spans="1:15" ht="15.75" x14ac:dyDescent="0.25">
      <c r="A215" s="4">
        <v>42565</v>
      </c>
      <c r="B215">
        <v>4.2300000000000004</v>
      </c>
      <c r="C215">
        <f t="shared" si="31"/>
        <v>-4.7058823529410763E-3</v>
      </c>
      <c r="D215">
        <v>2.2336</v>
      </c>
      <c r="E215">
        <v>1.5356000000000001</v>
      </c>
      <c r="F215">
        <v>9.1925000000000008</v>
      </c>
      <c r="G215">
        <f t="shared" si="27"/>
        <v>10.728100000000001</v>
      </c>
      <c r="H215">
        <f t="shared" si="28"/>
        <v>22.067968</v>
      </c>
      <c r="I215" s="15">
        <f t="shared" si="29"/>
        <v>5.4647205152646983E-4</v>
      </c>
      <c r="J215" s="15">
        <f t="shared" si="30"/>
        <v>1.0005464720515265</v>
      </c>
      <c r="K215">
        <f t="shared" si="32"/>
        <v>-5.2523544044675461E-3</v>
      </c>
      <c r="L215" s="29">
        <f t="shared" si="33"/>
        <v>2.758722679012963E-5</v>
      </c>
      <c r="O215" s="7"/>
    </row>
    <row r="216" spans="1:15" ht="15.75" x14ac:dyDescent="0.25">
      <c r="A216" s="4">
        <v>42566</v>
      </c>
      <c r="B216">
        <v>4.13</v>
      </c>
      <c r="C216">
        <f t="shared" si="31"/>
        <v>-2.3640661938534403E-2</v>
      </c>
      <c r="D216">
        <v>2.2334000000000001</v>
      </c>
      <c r="E216">
        <v>1.5508999999999999</v>
      </c>
      <c r="F216">
        <v>9.1815999999999995</v>
      </c>
      <c r="G216">
        <f t="shared" si="27"/>
        <v>10.7325</v>
      </c>
      <c r="H216">
        <f t="shared" si="28"/>
        <v>22.057085439999998</v>
      </c>
      <c r="I216" s="15">
        <f t="shared" si="29"/>
        <v>5.4622765610679025E-4</v>
      </c>
      <c r="J216" s="15">
        <f t="shared" si="30"/>
        <v>1.0005462276561068</v>
      </c>
      <c r="K216">
        <f t="shared" si="32"/>
        <v>-2.4186889594641194E-2</v>
      </c>
      <c r="L216" s="29">
        <f t="shared" si="33"/>
        <v>5.8500562826336244E-4</v>
      </c>
      <c r="O216" s="7"/>
    </row>
    <row r="217" spans="1:15" ht="15.75" x14ac:dyDescent="0.25">
      <c r="A217" s="4">
        <v>42569</v>
      </c>
      <c r="B217">
        <v>4.17</v>
      </c>
      <c r="C217">
        <f t="shared" si="31"/>
        <v>9.6852300242130842E-3</v>
      </c>
      <c r="D217">
        <v>2.2374000000000001</v>
      </c>
      <c r="E217">
        <v>1.5817999999999999</v>
      </c>
      <c r="F217">
        <v>9.1454000000000004</v>
      </c>
      <c r="G217">
        <f t="shared" si="27"/>
        <v>10.7272</v>
      </c>
      <c r="H217">
        <f t="shared" si="28"/>
        <v>22.043717960000002</v>
      </c>
      <c r="I217" s="15">
        <f t="shared" si="29"/>
        <v>5.4592742577952436E-4</v>
      </c>
      <c r="J217" s="15">
        <f t="shared" si="30"/>
        <v>1.0005459274257795</v>
      </c>
      <c r="K217">
        <f t="shared" si="32"/>
        <v>9.1393025984335598E-3</v>
      </c>
      <c r="L217" s="29">
        <f t="shared" si="33"/>
        <v>8.3526851985734417E-5</v>
      </c>
      <c r="O217" s="7"/>
    </row>
    <row r="218" spans="1:15" ht="15.75" x14ac:dyDescent="0.25">
      <c r="A218" s="4">
        <v>42570</v>
      </c>
      <c r="B218">
        <v>4.0599999999999996</v>
      </c>
      <c r="C218">
        <f t="shared" si="31"/>
        <v>-2.6378896882494084E-2</v>
      </c>
      <c r="D218">
        <v>2.2402000000000002</v>
      </c>
      <c r="E218">
        <v>1.5526</v>
      </c>
      <c r="F218">
        <v>9.1315000000000008</v>
      </c>
      <c r="G218">
        <f t="shared" si="27"/>
        <v>10.684100000000001</v>
      </c>
      <c r="H218">
        <f t="shared" si="28"/>
        <v>22.008986300000004</v>
      </c>
      <c r="I218" s="15">
        <f t="shared" si="29"/>
        <v>5.4514720787923743E-4</v>
      </c>
      <c r="J218" s="15">
        <f t="shared" si="30"/>
        <v>1.0005451472078792</v>
      </c>
      <c r="K218">
        <f t="shared" si="32"/>
        <v>-2.6924044090373321E-2</v>
      </c>
      <c r="L218" s="29">
        <f t="shared" si="33"/>
        <v>7.2490415018036658E-4</v>
      </c>
      <c r="O218" s="7"/>
    </row>
    <row r="219" spans="1:15" ht="15.75" x14ac:dyDescent="0.25">
      <c r="A219" s="4">
        <v>42571</v>
      </c>
      <c r="B219">
        <v>4.18</v>
      </c>
      <c r="C219">
        <f t="shared" si="31"/>
        <v>2.9556650246305449E-2</v>
      </c>
      <c r="D219">
        <v>2.2421000000000002</v>
      </c>
      <c r="E219">
        <v>1.5800999999999998</v>
      </c>
      <c r="F219">
        <v>9.1210000000000004</v>
      </c>
      <c r="G219">
        <f t="shared" si="27"/>
        <v>10.7011</v>
      </c>
      <c r="H219">
        <f t="shared" si="28"/>
        <v>22.030294100000006</v>
      </c>
      <c r="I219" s="15">
        <f t="shared" si="29"/>
        <v>5.4562589616757862E-4</v>
      </c>
      <c r="J219" s="15">
        <f t="shared" si="30"/>
        <v>1.0005456258961676</v>
      </c>
      <c r="K219">
        <f t="shared" si="32"/>
        <v>2.901102435013787E-2</v>
      </c>
      <c r="L219" s="29">
        <f t="shared" si="33"/>
        <v>8.4163953384429238E-4</v>
      </c>
      <c r="O219" s="7"/>
    </row>
    <row r="220" spans="1:15" ht="15.75" x14ac:dyDescent="0.25">
      <c r="A220" s="4">
        <v>42572</v>
      </c>
      <c r="B220">
        <v>4.12</v>
      </c>
      <c r="C220">
        <f t="shared" si="31"/>
        <v>-1.435406698564584E-2</v>
      </c>
      <c r="D220">
        <v>2.2425000000000002</v>
      </c>
      <c r="E220">
        <v>1.556</v>
      </c>
      <c r="F220">
        <v>9.1776999999999997</v>
      </c>
      <c r="G220">
        <f t="shared" si="27"/>
        <v>10.733699999999999</v>
      </c>
      <c r="H220">
        <f t="shared" si="28"/>
        <v>22.136992249999999</v>
      </c>
      <c r="I220" s="15">
        <f t="shared" si="29"/>
        <v>5.4802165991763019E-4</v>
      </c>
      <c r="J220" s="15">
        <f t="shared" si="30"/>
        <v>1.0005480216599176</v>
      </c>
      <c r="K220">
        <f t="shared" si="32"/>
        <v>-1.490208864556347E-2</v>
      </c>
      <c r="L220" s="29">
        <f t="shared" si="33"/>
        <v>2.2207224600023168E-4</v>
      </c>
      <c r="O220" s="7"/>
    </row>
    <row r="221" spans="1:15" ht="15.75" x14ac:dyDescent="0.25">
      <c r="A221" s="4">
        <v>42573</v>
      </c>
      <c r="B221">
        <v>4.0999999999999996</v>
      </c>
      <c r="C221">
        <f t="shared" si="31"/>
        <v>-4.8543689320389473E-3</v>
      </c>
      <c r="D221">
        <v>2.2437999999999998</v>
      </c>
      <c r="E221">
        <v>1.5663</v>
      </c>
      <c r="F221">
        <v>9.1327999999999996</v>
      </c>
      <c r="G221">
        <f t="shared" si="27"/>
        <v>10.6991</v>
      </c>
      <c r="H221">
        <f t="shared" si="28"/>
        <v>22.058476639999995</v>
      </c>
      <c r="I221" s="15">
        <f t="shared" si="29"/>
        <v>5.4625890023407564E-4</v>
      </c>
      <c r="J221" s="15">
        <f t="shared" si="30"/>
        <v>1.0005462589002341</v>
      </c>
      <c r="K221">
        <f t="shared" si="32"/>
        <v>-5.4006278322730229E-3</v>
      </c>
      <c r="L221" s="29">
        <f t="shared" si="33"/>
        <v>2.916678098272201E-5</v>
      </c>
      <c r="O221" s="7"/>
    </row>
    <row r="222" spans="1:15" ht="15.75" x14ac:dyDescent="0.25">
      <c r="A222" s="4">
        <v>42576</v>
      </c>
      <c r="B222">
        <v>4.03</v>
      </c>
      <c r="C222">
        <f t="shared" si="31"/>
        <v>-1.7073170731707173E-2</v>
      </c>
      <c r="D222">
        <v>2.2444999999999999</v>
      </c>
      <c r="E222">
        <v>1.5731000000000002</v>
      </c>
      <c r="F222">
        <v>9.1539000000000001</v>
      </c>
      <c r="G222">
        <f t="shared" si="27"/>
        <v>10.727</v>
      </c>
      <c r="H222">
        <f t="shared" si="28"/>
        <v>22.119028549999999</v>
      </c>
      <c r="I222" s="15">
        <f t="shared" si="29"/>
        <v>5.4761845529927022E-4</v>
      </c>
      <c r="J222" s="15">
        <f t="shared" si="30"/>
        <v>1.0005476184552993</v>
      </c>
      <c r="K222">
        <f t="shared" si="32"/>
        <v>-1.7620789187006443E-2</v>
      </c>
      <c r="L222" s="29">
        <f t="shared" si="33"/>
        <v>3.1049221157292318E-4</v>
      </c>
      <c r="O222" s="7"/>
    </row>
    <row r="223" spans="1:15" ht="15.75" x14ac:dyDescent="0.25">
      <c r="A223" s="4">
        <v>42577</v>
      </c>
      <c r="B223">
        <v>4.1500000000000004</v>
      </c>
      <c r="C223">
        <f t="shared" si="31"/>
        <v>2.9776674937965285E-2</v>
      </c>
      <c r="D223">
        <v>2.2444999999999999</v>
      </c>
      <c r="E223">
        <v>1.5611000000000002</v>
      </c>
      <c r="F223">
        <v>9.1428999999999991</v>
      </c>
      <c r="G223">
        <f t="shared" si="27"/>
        <v>10.703999999999999</v>
      </c>
      <c r="H223">
        <f t="shared" si="28"/>
        <v>22.082339049999998</v>
      </c>
      <c r="I223" s="15">
        <f t="shared" si="29"/>
        <v>5.4679475652497089E-4</v>
      </c>
      <c r="J223" s="15">
        <f t="shared" si="30"/>
        <v>1.000546794756525</v>
      </c>
      <c r="K223">
        <f t="shared" si="32"/>
        <v>2.9229880181440314E-2</v>
      </c>
      <c r="L223" s="29">
        <f t="shared" si="33"/>
        <v>8.5438589542135722E-4</v>
      </c>
      <c r="O223" s="7"/>
    </row>
    <row r="224" spans="1:15" ht="15.75" x14ac:dyDescent="0.25">
      <c r="A224" s="4">
        <v>42578</v>
      </c>
      <c r="B224">
        <v>4</v>
      </c>
      <c r="C224">
        <f t="shared" si="31"/>
        <v>-3.6144578313253094E-2</v>
      </c>
      <c r="D224">
        <v>2.2456</v>
      </c>
      <c r="E224">
        <v>1.4976</v>
      </c>
      <c r="F224">
        <v>9.1475000000000009</v>
      </c>
      <c r="G224">
        <f t="shared" si="27"/>
        <v>10.645100000000001</v>
      </c>
      <c r="H224">
        <f t="shared" si="28"/>
        <v>22.039225999999999</v>
      </c>
      <c r="I224" s="15">
        <f t="shared" si="29"/>
        <v>5.4582653009638271E-4</v>
      </c>
      <c r="J224" s="15">
        <f t="shared" si="30"/>
        <v>1.0005458265300964</v>
      </c>
      <c r="K224">
        <f t="shared" si="32"/>
        <v>-3.6690404843349476E-2</v>
      </c>
      <c r="L224" s="29">
        <f t="shared" si="33"/>
        <v>1.3461858075688828E-3</v>
      </c>
      <c r="O224" s="7"/>
    </row>
    <row r="225" spans="1:15" ht="15.75" x14ac:dyDescent="0.25">
      <c r="A225" s="4">
        <v>42579</v>
      </c>
      <c r="B225">
        <v>3.87</v>
      </c>
      <c r="C225">
        <f t="shared" si="31"/>
        <v>-3.2499999999999973E-2</v>
      </c>
      <c r="D225">
        <v>2.2444999999999999</v>
      </c>
      <c r="E225">
        <v>1.5044</v>
      </c>
      <c r="F225">
        <v>9.1533999999999995</v>
      </c>
      <c r="G225">
        <f t="shared" si="27"/>
        <v>10.6578</v>
      </c>
      <c r="H225">
        <f t="shared" si="28"/>
        <v>22.049206299999998</v>
      </c>
      <c r="I225" s="15">
        <f t="shared" si="29"/>
        <v>5.4605069651980642E-4</v>
      </c>
      <c r="J225" s="15">
        <f t="shared" si="30"/>
        <v>1.0005460506965198</v>
      </c>
      <c r="K225">
        <f t="shared" si="32"/>
        <v>-3.304605069651978E-2</v>
      </c>
      <c r="L225" s="29">
        <f t="shared" si="33"/>
        <v>1.0920414666369554E-3</v>
      </c>
      <c r="O225" s="7"/>
    </row>
    <row r="226" spans="1:15" ht="15.75" x14ac:dyDescent="0.25">
      <c r="A226" s="4">
        <v>42580</v>
      </c>
      <c r="B226">
        <v>4.17</v>
      </c>
      <c r="C226">
        <f t="shared" si="31"/>
        <v>7.7519379844961198E-2</v>
      </c>
      <c r="D226">
        <v>2.2464</v>
      </c>
      <c r="E226">
        <v>1.4531000000000001</v>
      </c>
      <c r="F226">
        <v>9.1183999999999994</v>
      </c>
      <c r="G226">
        <f t="shared" si="27"/>
        <v>10.5715</v>
      </c>
      <c r="H226">
        <f t="shared" si="28"/>
        <v>21.936673760000001</v>
      </c>
      <c r="I226" s="15">
        <f t="shared" si="29"/>
        <v>5.4352205582364199E-4</v>
      </c>
      <c r="J226" s="15">
        <f t="shared" si="30"/>
        <v>1.0005435220558236</v>
      </c>
      <c r="K226">
        <f t="shared" si="32"/>
        <v>7.6975857789137556E-2</v>
      </c>
      <c r="L226" s="29">
        <f t="shared" si="33"/>
        <v>5.9252826823735288E-3</v>
      </c>
      <c r="O226" s="7"/>
    </row>
    <row r="227" spans="1:15" ht="15.75" x14ac:dyDescent="0.25">
      <c r="A227" s="4">
        <v>42583</v>
      </c>
      <c r="B227">
        <v>3.67</v>
      </c>
      <c r="C227">
        <f t="shared" si="31"/>
        <v>-0.11990407673860912</v>
      </c>
      <c r="D227">
        <v>2.2635000000000001</v>
      </c>
      <c r="E227">
        <v>1.5213999999999999</v>
      </c>
      <c r="F227">
        <v>9.0931999999999995</v>
      </c>
      <c r="G227">
        <f t="shared" si="27"/>
        <v>10.614599999999999</v>
      </c>
      <c r="H227">
        <f t="shared" si="28"/>
        <v>22.103858199999998</v>
      </c>
      <c r="I227" s="15">
        <f t="shared" si="29"/>
        <v>5.4727790280861832E-4</v>
      </c>
      <c r="J227" s="15">
        <f t="shared" si="30"/>
        <v>1.0005472779028086</v>
      </c>
      <c r="K227">
        <f t="shared" si="32"/>
        <v>-0.12045135464141773</v>
      </c>
      <c r="L227" s="29">
        <f t="shared" si="33"/>
        <v>1.4508528834952586E-2</v>
      </c>
      <c r="O227" s="7"/>
    </row>
    <row r="228" spans="1:15" ht="15.75" x14ac:dyDescent="0.25">
      <c r="A228" s="4">
        <v>42584</v>
      </c>
      <c r="B228">
        <v>3.55</v>
      </c>
      <c r="C228">
        <f t="shared" si="31"/>
        <v>-3.2697547683923738E-2</v>
      </c>
      <c r="D228">
        <v>2.2650999999999999</v>
      </c>
      <c r="E228">
        <v>1.5558000000000001</v>
      </c>
      <c r="F228">
        <v>9.1205999999999996</v>
      </c>
      <c r="G228">
        <f t="shared" si="27"/>
        <v>10.676399999999999</v>
      </c>
      <c r="H228">
        <f t="shared" si="28"/>
        <v>22.21487106</v>
      </c>
      <c r="I228" s="15">
        <f t="shared" si="29"/>
        <v>5.4976900673953111E-4</v>
      </c>
      <c r="J228" s="15">
        <f t="shared" si="30"/>
        <v>1.0005497690067395</v>
      </c>
      <c r="K228">
        <f t="shared" si="32"/>
        <v>-3.3247316690663269E-2</v>
      </c>
      <c r="L228" s="29">
        <f t="shared" si="33"/>
        <v>1.1053840671292564E-3</v>
      </c>
      <c r="O228" s="7"/>
    </row>
    <row r="229" spans="1:15" ht="15.75" x14ac:dyDescent="0.25">
      <c r="A229" s="4">
        <v>42585</v>
      </c>
      <c r="B229">
        <v>3.75</v>
      </c>
      <c r="C229">
        <f t="shared" si="31"/>
        <v>5.6338028169014134E-2</v>
      </c>
      <c r="D229">
        <v>2.2684000000000002</v>
      </c>
      <c r="E229">
        <v>1.542</v>
      </c>
      <c r="F229">
        <v>9.1319999999999997</v>
      </c>
      <c r="G229">
        <f t="shared" si="27"/>
        <v>10.673999999999999</v>
      </c>
      <c r="H229">
        <f t="shared" si="28"/>
        <v>22.257028800000004</v>
      </c>
      <c r="I229" s="15">
        <f t="shared" si="29"/>
        <v>5.5071442592291575E-4</v>
      </c>
      <c r="J229" s="15">
        <f t="shared" si="30"/>
        <v>1.0005507144259229</v>
      </c>
      <c r="K229">
        <f t="shared" si="32"/>
        <v>5.5787313743091219E-2</v>
      </c>
      <c r="L229" s="29">
        <f t="shared" si="33"/>
        <v>3.1122243746700942E-3</v>
      </c>
      <c r="O229" s="7"/>
    </row>
    <row r="230" spans="1:15" ht="15.75" x14ac:dyDescent="0.25">
      <c r="A230" s="4">
        <v>42586</v>
      </c>
      <c r="B230">
        <v>3.95</v>
      </c>
      <c r="C230">
        <f t="shared" si="31"/>
        <v>5.3333333333333378E-2</v>
      </c>
      <c r="D230">
        <v>2.2684000000000002</v>
      </c>
      <c r="E230">
        <v>1.5007999999999999</v>
      </c>
      <c r="F230">
        <v>9.1257999999999999</v>
      </c>
      <c r="G230">
        <f t="shared" si="27"/>
        <v>10.6266</v>
      </c>
      <c r="H230">
        <f t="shared" si="28"/>
        <v>22.20176472</v>
      </c>
      <c r="I230" s="15">
        <f t="shared" si="29"/>
        <v>5.4947502088675826E-4</v>
      </c>
      <c r="J230" s="15">
        <f t="shared" si="30"/>
        <v>1.0005494750208868</v>
      </c>
      <c r="K230">
        <f t="shared" si="32"/>
        <v>5.278385831244662E-2</v>
      </c>
      <c r="L230" s="29">
        <f t="shared" si="33"/>
        <v>2.7861356983484402E-3</v>
      </c>
      <c r="O230" s="7"/>
    </row>
    <row r="231" spans="1:15" ht="15.75" x14ac:dyDescent="0.25">
      <c r="A231" s="4">
        <v>42587</v>
      </c>
      <c r="B231">
        <v>4</v>
      </c>
      <c r="C231">
        <f t="shared" si="31"/>
        <v>1.2658227848101221E-2</v>
      </c>
      <c r="D231">
        <v>2.266</v>
      </c>
      <c r="E231">
        <v>1.5885</v>
      </c>
      <c r="F231">
        <v>9.0888000000000009</v>
      </c>
      <c r="G231">
        <f t="shared" si="27"/>
        <v>10.677300000000001</v>
      </c>
      <c r="H231">
        <f t="shared" si="28"/>
        <v>22.183720800000003</v>
      </c>
      <c r="I231" s="15">
        <f t="shared" si="29"/>
        <v>5.4907022965489105E-4</v>
      </c>
      <c r="J231" s="15">
        <f t="shared" si="30"/>
        <v>1.0005490702296549</v>
      </c>
      <c r="K231">
        <f t="shared" si="32"/>
        <v>1.2109157618446329E-2</v>
      </c>
      <c r="L231" s="29">
        <f t="shared" si="33"/>
        <v>1.4663169822837679E-4</v>
      </c>
      <c r="O231" s="7"/>
    </row>
    <row r="232" spans="1:15" ht="15.75" x14ac:dyDescent="0.25">
      <c r="A232" s="4">
        <v>42590</v>
      </c>
      <c r="B232">
        <v>4.41</v>
      </c>
      <c r="C232">
        <f t="shared" si="31"/>
        <v>0.10250000000000004</v>
      </c>
      <c r="D232">
        <v>2.2640000000000002</v>
      </c>
      <c r="E232">
        <v>1.5920000000000001</v>
      </c>
      <c r="F232">
        <v>9.0937000000000001</v>
      </c>
      <c r="G232">
        <f t="shared" si="27"/>
        <v>10.685700000000001</v>
      </c>
      <c r="H232">
        <f t="shared" si="28"/>
        <v>22.1801368</v>
      </c>
      <c r="I232" s="15">
        <f t="shared" si="29"/>
        <v>5.4898982030793242E-4</v>
      </c>
      <c r="J232" s="15">
        <f t="shared" si="30"/>
        <v>1.0005489898203079</v>
      </c>
      <c r="K232">
        <f t="shared" si="32"/>
        <v>0.1019510101796921</v>
      </c>
      <c r="L232" s="29">
        <f t="shared" si="33"/>
        <v>1.0394008476659684E-2</v>
      </c>
      <c r="O232" s="7"/>
    </row>
    <row r="233" spans="1:15" ht="15.75" x14ac:dyDescent="0.25">
      <c r="A233" s="4">
        <v>42591</v>
      </c>
      <c r="B233">
        <v>4.22</v>
      </c>
      <c r="C233">
        <f t="shared" si="31"/>
        <v>-4.3083900226757454E-2</v>
      </c>
      <c r="D233">
        <v>2.2656000000000001</v>
      </c>
      <c r="E233">
        <v>1.5470000000000002</v>
      </c>
      <c r="F233">
        <v>9.0922999999999998</v>
      </c>
      <c r="G233">
        <f t="shared" si="27"/>
        <v>10.6393</v>
      </c>
      <c r="H233">
        <f t="shared" si="28"/>
        <v>22.146514880000002</v>
      </c>
      <c r="I233" s="15">
        <f t="shared" si="29"/>
        <v>5.4823537633197361E-4</v>
      </c>
      <c r="J233" s="15">
        <f t="shared" si="30"/>
        <v>1.000548235376332</v>
      </c>
      <c r="K233">
        <f t="shared" si="32"/>
        <v>-4.3632135603089428E-2</v>
      </c>
      <c r="L233" s="29">
        <f t="shared" si="33"/>
        <v>1.903763257286384E-3</v>
      </c>
      <c r="O233" s="7"/>
    </row>
    <row r="234" spans="1:15" ht="15.75" x14ac:dyDescent="0.25">
      <c r="A234" s="4">
        <v>42592</v>
      </c>
      <c r="B234">
        <v>3.98</v>
      </c>
      <c r="C234">
        <f t="shared" si="31"/>
        <v>-5.6872037914691892E-2</v>
      </c>
      <c r="D234">
        <v>2.2690999999999999</v>
      </c>
      <c r="E234">
        <v>1.5074000000000001</v>
      </c>
      <c r="F234">
        <v>9.0939999999999994</v>
      </c>
      <c r="G234">
        <f t="shared" si="27"/>
        <v>10.6014</v>
      </c>
      <c r="H234">
        <f t="shared" si="28"/>
        <v>22.142595399999998</v>
      </c>
      <c r="I234" s="15">
        <f t="shared" si="29"/>
        <v>5.4814741344233475E-4</v>
      </c>
      <c r="J234" s="15">
        <f t="shared" si="30"/>
        <v>1.0005481474134423</v>
      </c>
      <c r="K234">
        <f t="shared" si="32"/>
        <v>-5.7420185328134227E-2</v>
      </c>
      <c r="L234" s="29">
        <f t="shared" si="33"/>
        <v>3.2970776831172813E-3</v>
      </c>
      <c r="O234" s="7"/>
    </row>
    <row r="235" spans="1:15" ht="15.75" x14ac:dyDescent="0.25">
      <c r="A235" s="4">
        <v>42593</v>
      </c>
      <c r="B235">
        <v>4.1399999999999997</v>
      </c>
      <c r="C235">
        <f t="shared" si="31"/>
        <v>4.0201005025125552E-2</v>
      </c>
      <c r="D235">
        <v>2.2723</v>
      </c>
      <c r="E235">
        <v>1.5592999999999999</v>
      </c>
      <c r="F235">
        <v>9.0793999999999997</v>
      </c>
      <c r="G235">
        <f t="shared" si="27"/>
        <v>10.6387</v>
      </c>
      <c r="H235">
        <f t="shared" si="28"/>
        <v>22.190420620000001</v>
      </c>
      <c r="I235" s="15">
        <f t="shared" si="29"/>
        <v>5.4922053812100913E-4</v>
      </c>
      <c r="J235" s="15">
        <f t="shared" si="30"/>
        <v>1.000549220538121</v>
      </c>
      <c r="K235">
        <f t="shared" si="32"/>
        <v>3.9651784487004543E-2</v>
      </c>
      <c r="L235" s="29">
        <f t="shared" si="33"/>
        <v>1.5722640130038542E-3</v>
      </c>
      <c r="O235" s="7"/>
    </row>
    <row r="236" spans="1:15" ht="15.75" x14ac:dyDescent="0.25">
      <c r="A236" s="4">
        <v>42594</v>
      </c>
      <c r="B236">
        <v>4.13</v>
      </c>
      <c r="C236">
        <f t="shared" si="31"/>
        <v>-2.4154589371980163E-3</v>
      </c>
      <c r="D236">
        <v>2.2713000000000001</v>
      </c>
      <c r="E236">
        <v>1.5135000000000001</v>
      </c>
      <c r="F236">
        <v>9.1094000000000008</v>
      </c>
      <c r="G236">
        <f t="shared" si="27"/>
        <v>10.622900000000001</v>
      </c>
      <c r="H236">
        <f t="shared" si="28"/>
        <v>22.203680220000003</v>
      </c>
      <c r="I236" s="15">
        <f t="shared" si="29"/>
        <v>5.495179890697699E-4</v>
      </c>
      <c r="J236" s="15">
        <f t="shared" si="30"/>
        <v>1.0005495179890698</v>
      </c>
      <c r="K236">
        <f t="shared" si="32"/>
        <v>-2.9649769262677862E-3</v>
      </c>
      <c r="L236" s="29">
        <f t="shared" si="33"/>
        <v>8.7910881733003695E-6</v>
      </c>
      <c r="O236" s="7"/>
    </row>
    <row r="237" spans="1:15" ht="15.75" x14ac:dyDescent="0.25">
      <c r="A237" s="4">
        <v>42597</v>
      </c>
      <c r="B237">
        <v>4.37</v>
      </c>
      <c r="C237">
        <f t="shared" si="31"/>
        <v>5.8111380145278502E-2</v>
      </c>
      <c r="D237">
        <v>2.2795999999999998</v>
      </c>
      <c r="E237">
        <v>1.5575999999999999</v>
      </c>
      <c r="F237">
        <v>9.1056000000000008</v>
      </c>
      <c r="G237">
        <f t="shared" si="27"/>
        <v>10.6632</v>
      </c>
      <c r="H237">
        <f t="shared" si="28"/>
        <v>22.314725759999998</v>
      </c>
      <c r="I237" s="15">
        <f t="shared" si="29"/>
        <v>5.5200779704023262E-4</v>
      </c>
      <c r="J237" s="15">
        <f t="shared" si="30"/>
        <v>1.0005520077970402</v>
      </c>
      <c r="K237">
        <f t="shared" si="32"/>
        <v>5.7559372348238269E-2</v>
      </c>
      <c r="L237" s="29">
        <f t="shared" si="33"/>
        <v>3.3130813451231361E-3</v>
      </c>
      <c r="O237" s="7"/>
    </row>
    <row r="238" spans="1:15" ht="15.75" x14ac:dyDescent="0.25">
      <c r="A238" s="4">
        <v>42598</v>
      </c>
      <c r="B238">
        <v>4.5199999999999996</v>
      </c>
      <c r="C238">
        <f t="shared" si="31"/>
        <v>3.4324942791761889E-2</v>
      </c>
      <c r="D238">
        <v>2.2747999999999999</v>
      </c>
      <c r="E238">
        <v>1.5746</v>
      </c>
      <c r="F238">
        <v>9.1153999999999993</v>
      </c>
      <c r="G238">
        <f t="shared" si="27"/>
        <v>10.69</v>
      </c>
      <c r="H238">
        <f t="shared" si="28"/>
        <v>22.310311919999997</v>
      </c>
      <c r="I238" s="15">
        <f t="shared" si="29"/>
        <v>5.519088751382295E-4</v>
      </c>
      <c r="J238" s="15">
        <f t="shared" si="30"/>
        <v>1.0005519088751382</v>
      </c>
      <c r="K238">
        <f t="shared" si="32"/>
        <v>3.377303391662366E-2</v>
      </c>
      <c r="L238" s="29">
        <f t="shared" si="33"/>
        <v>1.140617819933412E-3</v>
      </c>
      <c r="O238" s="7"/>
    </row>
    <row r="239" spans="1:15" ht="15.75" x14ac:dyDescent="0.25">
      <c r="A239" s="4">
        <v>42599</v>
      </c>
      <c r="B239">
        <v>4.5</v>
      </c>
      <c r="C239">
        <f t="shared" si="31"/>
        <v>-4.4247787610618532E-3</v>
      </c>
      <c r="D239">
        <v>2.2745000000000002</v>
      </c>
      <c r="E239">
        <v>1.5491000000000001</v>
      </c>
      <c r="F239">
        <v>9.0801999999999996</v>
      </c>
      <c r="G239">
        <f t="shared" si="27"/>
        <v>10.629300000000001</v>
      </c>
      <c r="H239">
        <f t="shared" si="28"/>
        <v>22.202014900000005</v>
      </c>
      <c r="I239" s="15">
        <f t="shared" si="29"/>
        <v>5.4948063292181715E-4</v>
      </c>
      <c r="J239" s="15">
        <f t="shared" si="30"/>
        <v>1.0005494806329218</v>
      </c>
      <c r="K239">
        <f t="shared" si="32"/>
        <v>-4.9742593939836703E-3</v>
      </c>
      <c r="L239" s="29">
        <f t="shared" si="33"/>
        <v>2.4743256518634791E-5</v>
      </c>
      <c r="O239" s="7"/>
    </row>
    <row r="240" spans="1:15" ht="15.75" x14ac:dyDescent="0.25">
      <c r="A240" s="4">
        <v>42600</v>
      </c>
      <c r="B240">
        <v>4.58</v>
      </c>
      <c r="C240">
        <f t="shared" si="31"/>
        <v>1.7777777777777795E-2</v>
      </c>
      <c r="D240">
        <v>2.2751000000000001</v>
      </c>
      <c r="E240">
        <v>1.5356000000000001</v>
      </c>
      <c r="F240">
        <v>9.0690000000000008</v>
      </c>
      <c r="G240">
        <f t="shared" si="27"/>
        <v>10.604600000000001</v>
      </c>
      <c r="H240">
        <f t="shared" si="28"/>
        <v>22.168481900000003</v>
      </c>
      <c r="I240" s="15">
        <f t="shared" si="29"/>
        <v>5.4872831886121354E-4</v>
      </c>
      <c r="J240" s="15">
        <f t="shared" si="30"/>
        <v>1.0005487283188612</v>
      </c>
      <c r="K240">
        <f t="shared" si="32"/>
        <v>1.7229049458916582E-2</v>
      </c>
      <c r="L240" s="29">
        <f t="shared" si="33"/>
        <v>2.9684014525779373E-4</v>
      </c>
      <c r="O240" s="7"/>
    </row>
    <row r="241" spans="1:15" ht="15.75" x14ac:dyDescent="0.25">
      <c r="A241" s="4">
        <v>42601</v>
      </c>
      <c r="B241">
        <v>4.47</v>
      </c>
      <c r="C241">
        <f t="shared" si="31"/>
        <v>-2.4017467248908367E-2</v>
      </c>
      <c r="D241">
        <v>2.2772000000000001</v>
      </c>
      <c r="E241">
        <v>1.5781000000000001</v>
      </c>
      <c r="F241">
        <v>9.0805000000000007</v>
      </c>
      <c r="G241">
        <f t="shared" si="27"/>
        <v>10.6586</v>
      </c>
      <c r="H241">
        <f t="shared" si="28"/>
        <v>22.256214600000003</v>
      </c>
      <c r="I241" s="15">
        <f t="shared" si="29"/>
        <v>5.5069616995173654E-4</v>
      </c>
      <c r="J241" s="15">
        <f t="shared" si="30"/>
        <v>1.0005506961699517</v>
      </c>
      <c r="K241">
        <f t="shared" si="32"/>
        <v>-2.4568163418860103E-2</v>
      </c>
      <c r="L241" s="29">
        <f t="shared" si="33"/>
        <v>6.0359465377581576E-4</v>
      </c>
      <c r="O241" s="7"/>
    </row>
    <row r="242" spans="1:15" ht="15.75" x14ac:dyDescent="0.25">
      <c r="A242" s="4">
        <v>42604</v>
      </c>
      <c r="B242">
        <v>4.3</v>
      </c>
      <c r="C242">
        <f t="shared" si="31"/>
        <v>-3.8031319910514526E-2</v>
      </c>
      <c r="D242">
        <v>2.278</v>
      </c>
      <c r="E242">
        <v>1.5424</v>
      </c>
      <c r="F242">
        <v>9.1072000000000006</v>
      </c>
      <c r="G242">
        <f t="shared" si="27"/>
        <v>10.649600000000001</v>
      </c>
      <c r="H242">
        <f t="shared" si="28"/>
        <v>22.288601600000003</v>
      </c>
      <c r="I242" s="15">
        <f t="shared" si="29"/>
        <v>5.51422256932943E-4</v>
      </c>
      <c r="J242" s="15">
        <f t="shared" si="30"/>
        <v>1.0005514222569329</v>
      </c>
      <c r="K242">
        <f t="shared" si="32"/>
        <v>-3.8582742167447469E-2</v>
      </c>
      <c r="L242" s="29">
        <f t="shared" si="33"/>
        <v>1.4886279931597289E-3</v>
      </c>
      <c r="O242" s="7"/>
    </row>
    <row r="243" spans="1:15" ht="15.75" x14ac:dyDescent="0.25">
      <c r="A243" s="4">
        <v>42605</v>
      </c>
      <c r="B243">
        <v>4.4800000000000004</v>
      </c>
      <c r="C243">
        <f t="shared" si="31"/>
        <v>4.1860465116279215E-2</v>
      </c>
      <c r="D243">
        <v>2.2805</v>
      </c>
      <c r="E243">
        <v>1.5457999999999998</v>
      </c>
      <c r="F243">
        <v>9.1029</v>
      </c>
      <c r="G243">
        <f t="shared" si="27"/>
        <v>10.6487</v>
      </c>
      <c r="H243">
        <f t="shared" si="28"/>
        <v>22.304963449999999</v>
      </c>
      <c r="I243" s="15">
        <f t="shared" si="29"/>
        <v>5.5178900176677814E-4</v>
      </c>
      <c r="J243" s="15">
        <f t="shared" si="30"/>
        <v>1.0005517890017668</v>
      </c>
      <c r="K243">
        <f t="shared" si="32"/>
        <v>4.1308676114512437E-2</v>
      </c>
      <c r="L243" s="29">
        <f t="shared" si="33"/>
        <v>1.7064067223336904E-3</v>
      </c>
      <c r="O243" s="7"/>
    </row>
    <row r="244" spans="1:15" ht="15.75" x14ac:dyDescent="0.25">
      <c r="A244" s="4">
        <v>42600</v>
      </c>
      <c r="B244">
        <v>6.2</v>
      </c>
      <c r="C244">
        <f t="shared" si="31"/>
        <v>0.38392857142857134</v>
      </c>
      <c r="G244">
        <f t="shared" si="27"/>
        <v>0</v>
      </c>
      <c r="H244">
        <f t="shared" si="28"/>
        <v>0</v>
      </c>
      <c r="I244" s="15">
        <f t="shared" si="29"/>
        <v>0</v>
      </c>
      <c r="J244" s="15">
        <f t="shared" si="30"/>
        <v>1</v>
      </c>
      <c r="K244">
        <f t="shared" si="32"/>
        <v>0.38392857142857134</v>
      </c>
      <c r="L244" s="29">
        <f t="shared" si="33"/>
        <v>0.1474011479591836</v>
      </c>
      <c r="O244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4"/>
  <sheetViews>
    <sheetView topLeftCell="M106" workbookViewId="0">
      <selection activeCell="X128" sqref="X128"/>
    </sheetView>
  </sheetViews>
  <sheetFormatPr defaultRowHeight="15" x14ac:dyDescent="0.25"/>
  <cols>
    <col min="1" max="1" width="13.28515625" customWidth="1"/>
    <col min="2" max="2" width="9.5703125" customWidth="1"/>
    <col min="4" max="4" width="11.42578125"/>
    <col min="9" max="9" width="39.42578125" customWidth="1"/>
    <col min="10" max="10" width="12.42578125" customWidth="1"/>
    <col min="12" max="12" width="10.7109375" style="24" customWidth="1"/>
    <col min="13" max="13" width="27.28515625" customWidth="1"/>
    <col min="16" max="18" width="22.140625" customWidth="1"/>
    <col min="19" max="19" width="29.7109375" customWidth="1"/>
    <col min="20" max="20" width="12" customWidth="1"/>
    <col min="21" max="21" width="10.7109375" customWidth="1"/>
    <col min="22" max="22" width="17.42578125" customWidth="1"/>
  </cols>
  <sheetData>
    <row r="1" spans="1:32" ht="15.75" thickBot="1" x14ac:dyDescent="0.3">
      <c r="A1" t="s">
        <v>34</v>
      </c>
      <c r="V1" t="s">
        <v>54</v>
      </c>
      <c r="W1" t="s">
        <v>68</v>
      </c>
      <c r="X1" t="s">
        <v>69</v>
      </c>
      <c r="Y1" t="s">
        <v>70</v>
      </c>
      <c r="Z1" t="s">
        <v>54</v>
      </c>
      <c r="AA1" t="s">
        <v>68</v>
      </c>
      <c r="AB1" t="s">
        <v>69</v>
      </c>
    </row>
    <row r="2" spans="1:32" x14ac:dyDescent="0.25">
      <c r="A2" t="s">
        <v>7</v>
      </c>
      <c r="B2" t="s">
        <v>8</v>
      </c>
      <c r="C2" t="s">
        <v>19</v>
      </c>
      <c r="D2" t="s">
        <v>43</v>
      </c>
      <c r="E2" t="s">
        <v>11</v>
      </c>
      <c r="F2" t="s">
        <v>12</v>
      </c>
      <c r="G2" t="s">
        <v>64</v>
      </c>
      <c r="H2" t="s">
        <v>65</v>
      </c>
      <c r="I2" t="s">
        <v>35</v>
      </c>
      <c r="J2" t="s">
        <v>36</v>
      </c>
      <c r="K2" t="s">
        <v>62</v>
      </c>
      <c r="L2" s="29" t="s">
        <v>53</v>
      </c>
      <c r="M2" s="5" t="s">
        <v>45</v>
      </c>
      <c r="N2" s="7">
        <f>SUM(L4:L122)/(COUNT(F4:F122)-2)</f>
        <v>5.9883947662684196E-3</v>
      </c>
      <c r="O2" s="11" t="s">
        <v>63</v>
      </c>
      <c r="P2" s="7"/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66</v>
      </c>
      <c r="V2" s="11" t="s">
        <v>60</v>
      </c>
      <c r="W2" s="11"/>
      <c r="X2" s="11"/>
      <c r="Y2" s="11"/>
      <c r="Z2" s="11" t="s">
        <v>61</v>
      </c>
      <c r="AA2" s="11"/>
      <c r="AB2" s="7"/>
    </row>
    <row r="3" spans="1:32" ht="15.75" x14ac:dyDescent="0.25">
      <c r="A3" s="4">
        <v>42257</v>
      </c>
      <c r="B3">
        <v>6.07</v>
      </c>
      <c r="C3">
        <v>0</v>
      </c>
      <c r="D3">
        <v>1.6962000000000002</v>
      </c>
      <c r="E3">
        <v>2.222</v>
      </c>
      <c r="F3">
        <v>9.7805999999999997</v>
      </c>
      <c r="G3">
        <f>F3+E3</f>
        <v>12.002599999999999</v>
      </c>
      <c r="H3">
        <f>E3+D3*(G3-E3)</f>
        <v>18.811853720000002</v>
      </c>
      <c r="I3" s="15">
        <f>(((H3/100)+1)^(1/365)-1)</f>
        <v>4.7236082794355205E-4</v>
      </c>
      <c r="J3" s="15">
        <f>1+I3</f>
        <v>1.0004723608279436</v>
      </c>
      <c r="L3" s="29"/>
      <c r="M3" s="19" t="s">
        <v>46</v>
      </c>
      <c r="N3" s="7">
        <f>SQRT(N2)</f>
        <v>7.7384719203912725E-2</v>
      </c>
      <c r="O3" s="7"/>
      <c r="P3" s="7"/>
      <c r="Q3" s="7"/>
      <c r="R3" s="7"/>
      <c r="S3" s="7"/>
      <c r="T3" s="7"/>
      <c r="AE3" t="s">
        <v>28</v>
      </c>
      <c r="AF3">
        <f>1+I3</f>
        <v>1.0004723608279436</v>
      </c>
    </row>
    <row r="4" spans="1:32" ht="15.75" x14ac:dyDescent="0.25">
      <c r="A4" s="4">
        <v>42258</v>
      </c>
      <c r="B4">
        <v>5.6899999999999995</v>
      </c>
      <c r="C4">
        <f>(B4-B3)/B3</f>
        <v>-6.2602965403624505E-2</v>
      </c>
      <c r="D4">
        <v>1.6861999999999999</v>
      </c>
      <c r="E4">
        <v>2.1882999999999999</v>
      </c>
      <c r="F4">
        <v>9.6817999999999991</v>
      </c>
      <c r="G4">
        <f t="shared" ref="G4:G67" si="0">F4+E4</f>
        <v>11.870099999999999</v>
      </c>
      <c r="H4">
        <f t="shared" ref="H4:H67" si="1">E4+D4*(G4-E4)</f>
        <v>18.513751159999998</v>
      </c>
      <c r="I4" s="15">
        <f t="shared" ref="I4:I67" si="2">(((H4/100)+1)^(1/365)-1)</f>
        <v>4.6547490641057898E-4</v>
      </c>
      <c r="J4" s="15">
        <f t="shared" ref="J4:J67" si="3">1+I4</f>
        <v>1.0004654749064106</v>
      </c>
      <c r="K4">
        <f>C4-I4</f>
        <v>-6.3068440310035084E-2</v>
      </c>
      <c r="L4" s="29">
        <f>K4^2</f>
        <v>3.9776281631404582E-3</v>
      </c>
      <c r="M4" s="7"/>
      <c r="N4" s="7"/>
      <c r="O4" s="7">
        <f>C4/$N$3</f>
        <v>-0.80898355705940428</v>
      </c>
      <c r="P4" s="7"/>
      <c r="Q4" s="7">
        <f>O4</f>
        <v>-0.80898355705940428</v>
      </c>
      <c r="R4" s="7">
        <f>RANK(Q4,$Q$4:$Q$123)</f>
        <v>97</v>
      </c>
      <c r="S4" s="7">
        <f>O4</f>
        <v>-0.80898355705940428</v>
      </c>
      <c r="T4" s="7">
        <f>RANK(S4,$S$4:$S$123)</f>
        <v>97</v>
      </c>
      <c r="U4">
        <v>1</v>
      </c>
      <c r="V4">
        <f>R4/(COUNT($U$4:$U$123)+1)-0.5</f>
        <v>0.30165289256198347</v>
      </c>
      <c r="W4">
        <f>SUM($V$4:V4)/U4</f>
        <v>0.30165289256198347</v>
      </c>
      <c r="X4">
        <f>(U4/11)*W4^2</f>
        <v>8.2722243264555951E-3</v>
      </c>
      <c r="Z4">
        <f>T4/(COUNT($O$4:$O$123)+1)-0.5</f>
        <v>0.30165289256198347</v>
      </c>
      <c r="AA4">
        <f>SUM($Z$4:Z4)/U4</f>
        <v>0.30165289256198347</v>
      </c>
      <c r="AB4">
        <f>(U4/11)*AA4^2</f>
        <v>8.2722243264555951E-3</v>
      </c>
    </row>
    <row r="5" spans="1:32" ht="15.75" x14ac:dyDescent="0.25">
      <c r="A5" s="4">
        <v>42261</v>
      </c>
      <c r="B5">
        <v>5.21</v>
      </c>
      <c r="C5">
        <f t="shared" ref="C5:C68" si="4">(B5-B4)/B4</f>
        <v>-8.435852372583473E-2</v>
      </c>
      <c r="D5">
        <v>1.6971000000000001</v>
      </c>
      <c r="E5">
        <v>2.1831</v>
      </c>
      <c r="F5">
        <v>9.7218999999999998</v>
      </c>
      <c r="G5">
        <f t="shared" si="0"/>
        <v>11.904999999999999</v>
      </c>
      <c r="H5">
        <f t="shared" si="1"/>
        <v>18.682136490000001</v>
      </c>
      <c r="I5" s="15">
        <f t="shared" si="2"/>
        <v>4.6936658757257277E-4</v>
      </c>
      <c r="J5" s="15">
        <f t="shared" si="3"/>
        <v>1.0004693665875726</v>
      </c>
      <c r="K5">
        <f t="shared" ref="K5:K68" si="5">C5-I5</f>
        <v>-8.4827890313407303E-2</v>
      </c>
      <c r="L5" s="29">
        <f t="shared" ref="L5:L68" si="6">K5^2</f>
        <v>7.1957709750234602E-3</v>
      </c>
      <c r="M5" s="7"/>
      <c r="N5" s="7"/>
      <c r="O5" s="7">
        <f t="shared" ref="O5:O68" si="7">C5/$N$3</f>
        <v>-1.0901186254038819</v>
      </c>
      <c r="P5" s="7"/>
      <c r="Q5" s="7">
        <f t="shared" ref="Q5:Q68" si="8">O5</f>
        <v>-1.0901186254038819</v>
      </c>
      <c r="R5" s="7">
        <f t="shared" ref="R5:R68" si="9">RANK(Q5,$Q$4:$Q$123)</f>
        <v>104</v>
      </c>
      <c r="S5" s="7">
        <f t="shared" ref="S5:S68" si="10">O5</f>
        <v>-1.0901186254038819</v>
      </c>
      <c r="T5" s="7">
        <f t="shared" ref="T5:T68" si="11">RANK(S5,$S$4:$S$123)</f>
        <v>104</v>
      </c>
      <c r="U5">
        <v>2</v>
      </c>
      <c r="V5">
        <f t="shared" ref="V5:V68" si="12">R5/(COUNT($U$4:$U$123)+1)-0.5</f>
        <v>0.35950413223140498</v>
      </c>
      <c r="W5">
        <f>SUM($V$4:V5)/U5</f>
        <v>0.33057851239669422</v>
      </c>
      <c r="X5">
        <f t="shared" ref="X5:X68" si="13">(U5/11)*W5^2</f>
        <v>1.9869482337892968E-2</v>
      </c>
      <c r="Z5">
        <f t="shared" ref="Z5:Z68" si="14">T5/(COUNT($O$4:$O$123)+1)-0.5</f>
        <v>0.35950413223140498</v>
      </c>
      <c r="AA5">
        <f>SUM($Z$4:Z5)/U5</f>
        <v>0.33057851239669422</v>
      </c>
      <c r="AB5">
        <f t="shared" ref="AB5:AB68" si="15">(U5/11)*AA5^2</f>
        <v>1.9869482337892968E-2</v>
      </c>
    </row>
    <row r="6" spans="1:32" ht="15.75" x14ac:dyDescent="0.25">
      <c r="A6" s="4">
        <v>42262</v>
      </c>
      <c r="B6">
        <v>5.34</v>
      </c>
      <c r="C6">
        <f t="shared" si="4"/>
        <v>2.4952015355086354E-2</v>
      </c>
      <c r="D6">
        <v>1.6997</v>
      </c>
      <c r="E6">
        <v>2.2867000000000002</v>
      </c>
      <c r="F6">
        <v>9.6042000000000005</v>
      </c>
      <c r="G6">
        <f t="shared" si="0"/>
        <v>11.8909</v>
      </c>
      <c r="H6">
        <f t="shared" si="1"/>
        <v>18.610958740000001</v>
      </c>
      <c r="I6" s="15">
        <f t="shared" si="2"/>
        <v>4.677222168452122E-4</v>
      </c>
      <c r="J6" s="15">
        <f t="shared" si="3"/>
        <v>1.0004677222168452</v>
      </c>
      <c r="K6">
        <f t="shared" si="5"/>
        <v>2.4484293138241141E-2</v>
      </c>
      <c r="L6" s="29">
        <f t="shared" si="6"/>
        <v>5.9948061047932226E-4</v>
      </c>
      <c r="M6" s="7"/>
      <c r="N6" s="7"/>
      <c r="O6" s="7">
        <f t="shared" si="7"/>
        <v>0.32244111772682804</v>
      </c>
      <c r="P6" s="7"/>
      <c r="Q6" s="7">
        <f t="shared" si="8"/>
        <v>0.32244111772682804</v>
      </c>
      <c r="R6" s="7">
        <f t="shared" si="9"/>
        <v>37</v>
      </c>
      <c r="S6" s="7">
        <f t="shared" si="10"/>
        <v>0.32244111772682804</v>
      </c>
      <c r="T6" s="7">
        <f t="shared" si="11"/>
        <v>37</v>
      </c>
      <c r="U6">
        <v>3</v>
      </c>
      <c r="V6">
        <f t="shared" si="12"/>
        <v>-0.19421487603305787</v>
      </c>
      <c r="W6">
        <f>SUM($V$4:V6)/U6</f>
        <v>0.15564738292011018</v>
      </c>
      <c r="X6">
        <f t="shared" si="13"/>
        <v>6.6071203117852922E-3</v>
      </c>
      <c r="Z6">
        <f t="shared" si="14"/>
        <v>-0.19421487603305787</v>
      </c>
      <c r="AA6">
        <f>SUM($Z$4:Z6)/U6</f>
        <v>0.15564738292011018</v>
      </c>
      <c r="AB6">
        <f t="shared" si="15"/>
        <v>6.6071203117852922E-3</v>
      </c>
    </row>
    <row r="7" spans="1:32" ht="15.75" x14ac:dyDescent="0.25">
      <c r="A7" s="4">
        <v>42263</v>
      </c>
      <c r="B7">
        <v>6.24</v>
      </c>
      <c r="C7">
        <f t="shared" si="4"/>
        <v>0.16853932584269671</v>
      </c>
      <c r="D7">
        <v>1.7448999999999999</v>
      </c>
      <c r="E7">
        <v>2.294</v>
      </c>
      <c r="F7">
        <v>9.5228999999999999</v>
      </c>
      <c r="G7">
        <f t="shared" si="0"/>
        <v>11.8169</v>
      </c>
      <c r="H7">
        <f t="shared" si="1"/>
        <v>18.91050821</v>
      </c>
      <c r="I7" s="15">
        <f t="shared" si="2"/>
        <v>4.7463587070684099E-4</v>
      </c>
      <c r="J7" s="15">
        <f t="shared" si="3"/>
        <v>1.0004746358707068</v>
      </c>
      <c r="K7">
        <f t="shared" si="5"/>
        <v>0.16806468997198987</v>
      </c>
      <c r="L7" s="29">
        <f t="shared" si="6"/>
        <v>2.824574001538107E-2</v>
      </c>
      <c r="M7" s="7"/>
      <c r="N7" s="7"/>
      <c r="O7" s="7">
        <f t="shared" si="7"/>
        <v>2.17794065258009</v>
      </c>
      <c r="P7" s="7"/>
      <c r="Q7" s="7">
        <f t="shared" si="8"/>
        <v>2.17794065258009</v>
      </c>
      <c r="R7" s="7">
        <f t="shared" si="9"/>
        <v>4</v>
      </c>
      <c r="S7" s="7">
        <f t="shared" si="10"/>
        <v>2.17794065258009</v>
      </c>
      <c r="T7" s="7">
        <f t="shared" si="11"/>
        <v>4</v>
      </c>
      <c r="U7">
        <v>4</v>
      </c>
      <c r="V7">
        <f t="shared" si="12"/>
        <v>-0.46694214876033058</v>
      </c>
      <c r="W7">
        <f>SUM($V$4:V7)/U7</f>
        <v>0</v>
      </c>
      <c r="X7">
        <f t="shared" si="13"/>
        <v>0</v>
      </c>
      <c r="Z7">
        <f t="shared" si="14"/>
        <v>-0.46694214876033058</v>
      </c>
      <c r="AA7">
        <f>SUM($Z$4:Z7)/U7</f>
        <v>0</v>
      </c>
      <c r="AB7">
        <f t="shared" si="15"/>
        <v>0</v>
      </c>
    </row>
    <row r="8" spans="1:32" ht="15.75" x14ac:dyDescent="0.25">
      <c r="A8" s="4">
        <v>42264</v>
      </c>
      <c r="B8">
        <v>6.39</v>
      </c>
      <c r="C8">
        <f t="shared" si="4"/>
        <v>2.4038461538461453E-2</v>
      </c>
      <c r="D8">
        <v>1.742</v>
      </c>
      <c r="E8">
        <v>2.1903000000000001</v>
      </c>
      <c r="F8">
        <v>9.5274999999999999</v>
      </c>
      <c r="G8">
        <f t="shared" si="0"/>
        <v>11.7178</v>
      </c>
      <c r="H8">
        <f t="shared" si="1"/>
        <v>18.787205</v>
      </c>
      <c r="I8" s="15">
        <f t="shared" si="2"/>
        <v>4.7179211677095267E-4</v>
      </c>
      <c r="J8" s="15">
        <f t="shared" si="3"/>
        <v>1.000471792116771</v>
      </c>
      <c r="K8">
        <f t="shared" si="5"/>
        <v>2.35666694216905E-2</v>
      </c>
      <c r="L8" s="29">
        <f t="shared" si="6"/>
        <v>5.5538790763124204E-4</v>
      </c>
      <c r="M8" s="7"/>
      <c r="N8" s="7"/>
      <c r="O8" s="7">
        <f t="shared" si="7"/>
        <v>0.31063576615324878</v>
      </c>
      <c r="P8" s="7"/>
      <c r="Q8" s="7">
        <f t="shared" si="8"/>
        <v>0.31063576615324878</v>
      </c>
      <c r="R8" s="7">
        <f t="shared" si="9"/>
        <v>39</v>
      </c>
      <c r="S8" s="7">
        <f t="shared" si="10"/>
        <v>0.31063576615324878</v>
      </c>
      <c r="T8" s="7">
        <f t="shared" si="11"/>
        <v>39</v>
      </c>
      <c r="U8">
        <v>5</v>
      </c>
      <c r="V8">
        <f t="shared" si="12"/>
        <v>-0.17768595041322316</v>
      </c>
      <c r="W8">
        <f>SUM($V$4:V8)/U8</f>
        <v>-3.553719008264463E-2</v>
      </c>
      <c r="X8">
        <f t="shared" si="13"/>
        <v>5.7404176316818898E-4</v>
      </c>
      <c r="Z8">
        <f t="shared" si="14"/>
        <v>-0.17768595041322316</v>
      </c>
      <c r="AA8">
        <f>SUM($Z$4:Z8)/U8</f>
        <v>-3.553719008264463E-2</v>
      </c>
      <c r="AB8">
        <f t="shared" si="15"/>
        <v>5.7404176316818898E-4</v>
      </c>
    </row>
    <row r="9" spans="1:32" ht="15.75" x14ac:dyDescent="0.25">
      <c r="A9" s="4">
        <v>42265</v>
      </c>
      <c r="B9">
        <v>5.83</v>
      </c>
      <c r="C9">
        <f t="shared" si="4"/>
        <v>-8.7636932707355189E-2</v>
      </c>
      <c r="D9">
        <v>1.7736000000000001</v>
      </c>
      <c r="E9">
        <v>2.1335999999999999</v>
      </c>
      <c r="F9">
        <v>9.5728000000000009</v>
      </c>
      <c r="G9">
        <f t="shared" si="0"/>
        <v>11.7064</v>
      </c>
      <c r="H9">
        <f t="shared" si="1"/>
        <v>19.111918080000002</v>
      </c>
      <c r="I9" s="15">
        <f t="shared" si="2"/>
        <v>4.7927468723396593E-4</v>
      </c>
      <c r="J9" s="15">
        <f t="shared" si="3"/>
        <v>1.000479274687234</v>
      </c>
      <c r="K9">
        <f t="shared" si="5"/>
        <v>-8.8116207394589155E-2</v>
      </c>
      <c r="L9" s="29">
        <f t="shared" si="6"/>
        <v>7.7644660056062484E-3</v>
      </c>
      <c r="M9" s="7"/>
      <c r="N9" s="7"/>
      <c r="O9" s="7">
        <f t="shared" si="7"/>
        <v>-1.1324836945705954</v>
      </c>
      <c r="P9" s="7"/>
      <c r="Q9" s="7">
        <f t="shared" si="8"/>
        <v>-1.1324836945705954</v>
      </c>
      <c r="R9" s="7">
        <f t="shared" si="9"/>
        <v>105</v>
      </c>
      <c r="S9" s="7">
        <f t="shared" si="10"/>
        <v>-1.1324836945705954</v>
      </c>
      <c r="T9" s="7">
        <f t="shared" si="11"/>
        <v>105</v>
      </c>
      <c r="U9">
        <v>6</v>
      </c>
      <c r="V9">
        <f t="shared" si="12"/>
        <v>0.36776859504132231</v>
      </c>
      <c r="W9">
        <f>SUM($V$4:V9)/U9</f>
        <v>3.1680440771349856E-2</v>
      </c>
      <c r="X9">
        <f t="shared" si="13"/>
        <v>5.4744563316382153E-4</v>
      </c>
      <c r="Z9">
        <f t="shared" si="14"/>
        <v>0.36776859504132231</v>
      </c>
      <c r="AA9">
        <f>SUM($Z$4:Z9)/U9</f>
        <v>3.1680440771349856E-2</v>
      </c>
      <c r="AB9">
        <f t="shared" si="15"/>
        <v>5.4744563316382153E-4</v>
      </c>
    </row>
    <row r="10" spans="1:32" ht="15.75" x14ac:dyDescent="0.25">
      <c r="A10" s="4">
        <v>42268</v>
      </c>
      <c r="B10">
        <v>5.84</v>
      </c>
      <c r="C10">
        <f t="shared" si="4"/>
        <v>1.7152658662092258E-3</v>
      </c>
      <c r="D10">
        <v>1.7730000000000001</v>
      </c>
      <c r="E10">
        <v>2.2012</v>
      </c>
      <c r="F10">
        <v>9.5913000000000004</v>
      </c>
      <c r="G10">
        <f t="shared" si="0"/>
        <v>11.7925</v>
      </c>
      <c r="H10">
        <f t="shared" si="1"/>
        <v>19.206574900000003</v>
      </c>
      <c r="I10" s="15">
        <f t="shared" si="2"/>
        <v>4.8145209561112345E-4</v>
      </c>
      <c r="J10" s="15">
        <f t="shared" si="3"/>
        <v>1.0004814520956111</v>
      </c>
      <c r="K10">
        <f t="shared" si="5"/>
        <v>1.2338137705981023E-3</v>
      </c>
      <c r="L10" s="29">
        <f t="shared" si="6"/>
        <v>1.5222964205175066E-6</v>
      </c>
      <c r="M10" s="7"/>
      <c r="N10" s="7"/>
      <c r="O10" s="7">
        <f t="shared" si="7"/>
        <v>2.21654337426671E-2</v>
      </c>
      <c r="P10" s="7"/>
      <c r="Q10" s="7">
        <f t="shared" si="8"/>
        <v>2.21654337426671E-2</v>
      </c>
      <c r="R10" s="7">
        <f t="shared" si="9"/>
        <v>50</v>
      </c>
      <c r="S10" s="7">
        <f t="shared" si="10"/>
        <v>2.21654337426671E-2</v>
      </c>
      <c r="T10" s="7">
        <f t="shared" si="11"/>
        <v>50</v>
      </c>
      <c r="U10">
        <v>7</v>
      </c>
      <c r="V10">
        <f t="shared" si="12"/>
        <v>-8.677685950413222E-2</v>
      </c>
      <c r="W10">
        <f>SUM($V$4:V10)/U10</f>
        <v>1.4757969303423848E-2</v>
      </c>
      <c r="X10">
        <f t="shared" si="13"/>
        <v>1.3859850961141855E-4</v>
      </c>
      <c r="Z10">
        <f t="shared" si="14"/>
        <v>-8.677685950413222E-2</v>
      </c>
      <c r="AA10">
        <f>SUM($Z$4:Z10)/U10</f>
        <v>1.4757969303423848E-2</v>
      </c>
      <c r="AB10">
        <f t="shared" si="15"/>
        <v>1.3859850961141855E-4</v>
      </c>
    </row>
    <row r="11" spans="1:32" ht="15.75" x14ac:dyDescent="0.25">
      <c r="A11" s="4">
        <v>42269</v>
      </c>
      <c r="B11">
        <v>5.8</v>
      </c>
      <c r="C11">
        <f t="shared" si="4"/>
        <v>-6.8493150684931572E-3</v>
      </c>
      <c r="D11">
        <v>1.7657</v>
      </c>
      <c r="E11">
        <v>2.1337000000000002</v>
      </c>
      <c r="F11">
        <v>9.6486999999999998</v>
      </c>
      <c r="G11">
        <f t="shared" si="0"/>
        <v>11.782399999999999</v>
      </c>
      <c r="H11">
        <f t="shared" si="1"/>
        <v>19.170409589999998</v>
      </c>
      <c r="I11" s="15">
        <f t="shared" si="2"/>
        <v>4.806203818901178E-4</v>
      </c>
      <c r="J11" s="15">
        <f t="shared" si="3"/>
        <v>1.0004806203818901</v>
      </c>
      <c r="K11">
        <f t="shared" si="5"/>
        <v>-7.329935450383275E-3</v>
      </c>
      <c r="L11" s="29">
        <f t="shared" si="6"/>
        <v>5.3727953706785463E-5</v>
      </c>
      <c r="M11" s="7"/>
      <c r="N11" s="7"/>
      <c r="O11" s="7">
        <f t="shared" si="7"/>
        <v>-8.8509916931337043E-2</v>
      </c>
      <c r="P11" s="7"/>
      <c r="Q11" s="7">
        <f t="shared" si="8"/>
        <v>-8.8509916931337043E-2</v>
      </c>
      <c r="R11" s="7">
        <f t="shared" si="9"/>
        <v>60</v>
      </c>
      <c r="S11" s="7">
        <f t="shared" si="10"/>
        <v>-8.8509916931337043E-2</v>
      </c>
      <c r="T11" s="7">
        <f t="shared" si="11"/>
        <v>60</v>
      </c>
      <c r="U11">
        <v>8</v>
      </c>
      <c r="V11">
        <f t="shared" si="12"/>
        <v>-4.1322314049586639E-3</v>
      </c>
      <c r="W11">
        <f>SUM($V$4:V11)/U11</f>
        <v>1.2396694214876033E-2</v>
      </c>
      <c r="X11">
        <f t="shared" si="13"/>
        <v>1.1176583815064795E-4</v>
      </c>
      <c r="Z11">
        <f t="shared" si="14"/>
        <v>-4.1322314049586639E-3</v>
      </c>
      <c r="AA11">
        <f>SUM($Z$4:Z11)/U11</f>
        <v>1.2396694214876033E-2</v>
      </c>
      <c r="AB11">
        <f t="shared" si="15"/>
        <v>1.1176583815064795E-4</v>
      </c>
    </row>
    <row r="12" spans="1:32" ht="15.75" x14ac:dyDescent="0.25">
      <c r="A12" s="4">
        <v>42270</v>
      </c>
      <c r="B12">
        <v>5.46</v>
      </c>
      <c r="C12">
        <f t="shared" si="4"/>
        <v>-5.8620689655172392E-2</v>
      </c>
      <c r="D12">
        <v>1.7696000000000001</v>
      </c>
      <c r="E12">
        <v>2.1497000000000002</v>
      </c>
      <c r="F12">
        <v>9.6641999999999992</v>
      </c>
      <c r="G12">
        <f t="shared" si="0"/>
        <v>11.8139</v>
      </c>
      <c r="H12">
        <f t="shared" si="1"/>
        <v>19.251468320000001</v>
      </c>
      <c r="I12" s="15">
        <f t="shared" si="2"/>
        <v>4.8248418453566977E-4</v>
      </c>
      <c r="J12" s="15">
        <f t="shared" si="3"/>
        <v>1.0004824841845357</v>
      </c>
      <c r="K12">
        <f t="shared" si="5"/>
        <v>-5.9103173839708062E-2</v>
      </c>
      <c r="L12" s="29">
        <f t="shared" si="6"/>
        <v>3.4931851579267513E-3</v>
      </c>
      <c r="M12" s="7"/>
      <c r="N12" s="7"/>
      <c r="O12" s="7">
        <f t="shared" si="7"/>
        <v>-0.75752280628820079</v>
      </c>
      <c r="P12" s="7"/>
      <c r="Q12" s="7">
        <f t="shared" si="8"/>
        <v>-0.75752280628820079</v>
      </c>
      <c r="R12" s="7">
        <f t="shared" si="9"/>
        <v>93</v>
      </c>
      <c r="S12" s="7">
        <f t="shared" si="10"/>
        <v>-0.75752280628820079</v>
      </c>
      <c r="T12" s="7">
        <f t="shared" si="11"/>
        <v>93</v>
      </c>
      <c r="U12">
        <v>9</v>
      </c>
      <c r="V12">
        <f t="shared" si="12"/>
        <v>0.26859504132231404</v>
      </c>
      <c r="W12">
        <f>SUM($V$4:V12)/U12</f>
        <v>4.0863177226813589E-2</v>
      </c>
      <c r="X12">
        <f t="shared" si="13"/>
        <v>1.3661993888754356E-3</v>
      </c>
      <c r="Z12">
        <f t="shared" si="14"/>
        <v>0.26859504132231404</v>
      </c>
      <c r="AA12">
        <f>SUM($Z$4:Z12)/U12</f>
        <v>4.0863177226813589E-2</v>
      </c>
      <c r="AB12">
        <f t="shared" si="15"/>
        <v>1.3661993888754356E-3</v>
      </c>
    </row>
    <row r="13" spans="1:32" ht="15.75" x14ac:dyDescent="0.25">
      <c r="A13" s="4">
        <v>42271</v>
      </c>
      <c r="B13">
        <v>5.45</v>
      </c>
      <c r="C13">
        <f t="shared" si="4"/>
        <v>-1.8315018315017925E-3</v>
      </c>
      <c r="D13">
        <v>1.7688000000000001</v>
      </c>
      <c r="E13">
        <v>2.1265999999999998</v>
      </c>
      <c r="F13">
        <v>9.6738</v>
      </c>
      <c r="G13">
        <f t="shared" si="0"/>
        <v>11.8004</v>
      </c>
      <c r="H13">
        <f t="shared" si="1"/>
        <v>19.237617440000001</v>
      </c>
      <c r="I13" s="15">
        <f t="shared" si="2"/>
        <v>4.8216579747450972E-4</v>
      </c>
      <c r="J13" s="15">
        <f t="shared" si="3"/>
        <v>1.0004821657974745</v>
      </c>
      <c r="K13">
        <f t="shared" si="5"/>
        <v>-2.3136676289763022E-3</v>
      </c>
      <c r="L13" s="29">
        <f t="shared" si="6"/>
        <v>5.3530578973728238E-6</v>
      </c>
      <c r="M13" s="7"/>
      <c r="N13" s="7"/>
      <c r="O13" s="7">
        <f t="shared" si="7"/>
        <v>-2.366748694500901E-2</v>
      </c>
      <c r="P13" s="7"/>
      <c r="Q13" s="7">
        <f t="shared" si="8"/>
        <v>-2.366748694500901E-2</v>
      </c>
      <c r="R13" s="7">
        <f t="shared" si="9"/>
        <v>57</v>
      </c>
      <c r="S13" s="7">
        <f t="shared" si="10"/>
        <v>-2.366748694500901E-2</v>
      </c>
      <c r="T13" s="7">
        <f t="shared" si="11"/>
        <v>57</v>
      </c>
      <c r="U13">
        <v>10</v>
      </c>
      <c r="V13">
        <f t="shared" si="12"/>
        <v>-2.8925619834710758E-2</v>
      </c>
      <c r="W13">
        <f>SUM($V$4:V13)/U13</f>
        <v>3.3884297520661154E-2</v>
      </c>
      <c r="X13">
        <f t="shared" si="13"/>
        <v>1.0437687440624395E-3</v>
      </c>
      <c r="Z13">
        <f t="shared" si="14"/>
        <v>-2.8925619834710758E-2</v>
      </c>
      <c r="AA13">
        <f>SUM($Z$4:Z13)/U13</f>
        <v>3.3884297520661154E-2</v>
      </c>
      <c r="AB13">
        <f t="shared" si="15"/>
        <v>1.0437687440624395E-3</v>
      </c>
    </row>
    <row r="14" spans="1:32" ht="15.75" x14ac:dyDescent="0.25">
      <c r="A14" s="4">
        <v>42272</v>
      </c>
      <c r="B14">
        <v>5.28</v>
      </c>
      <c r="C14">
        <f t="shared" si="4"/>
        <v>-3.11926605504587E-2</v>
      </c>
      <c r="D14">
        <v>1.7694000000000001</v>
      </c>
      <c r="E14">
        <v>2.1623000000000001</v>
      </c>
      <c r="F14">
        <v>9.6707999999999998</v>
      </c>
      <c r="G14">
        <f t="shared" si="0"/>
        <v>11.8331</v>
      </c>
      <c r="H14">
        <f t="shared" si="1"/>
        <v>19.273813519999997</v>
      </c>
      <c r="I14" s="15">
        <f t="shared" si="2"/>
        <v>4.8299775088800345E-4</v>
      </c>
      <c r="J14" s="15">
        <f t="shared" si="3"/>
        <v>1.000482997750888</v>
      </c>
      <c r="K14">
        <f t="shared" si="5"/>
        <v>-3.1675658301346707E-2</v>
      </c>
      <c r="L14" s="29">
        <f t="shared" si="6"/>
        <v>1.0033473288236746E-3</v>
      </c>
      <c r="M14" s="7"/>
      <c r="N14" s="7"/>
      <c r="O14" s="7">
        <f t="shared" si="7"/>
        <v>-0.40308552995151964</v>
      </c>
      <c r="P14" s="7"/>
      <c r="Q14" s="7">
        <f t="shared" si="8"/>
        <v>-0.40308552995151964</v>
      </c>
      <c r="R14" s="7">
        <f t="shared" si="9"/>
        <v>81</v>
      </c>
      <c r="S14" s="7">
        <f t="shared" si="10"/>
        <v>-0.40308552995151964</v>
      </c>
      <c r="T14" s="7">
        <f t="shared" si="11"/>
        <v>81</v>
      </c>
      <c r="U14">
        <v>11</v>
      </c>
      <c r="V14">
        <f t="shared" si="12"/>
        <v>0.16942148760330578</v>
      </c>
      <c r="W14">
        <f>SUM($V$4:V14)/U14</f>
        <v>4.6205860255447033E-2</v>
      </c>
      <c r="X14">
        <f t="shared" si="13"/>
        <v>2.1349815219458999E-3</v>
      </c>
      <c r="Z14">
        <f t="shared" si="14"/>
        <v>0.16942148760330578</v>
      </c>
      <c r="AA14">
        <f>SUM($Z$4:Z14)/U14</f>
        <v>4.6205860255447033E-2</v>
      </c>
      <c r="AB14">
        <f t="shared" si="15"/>
        <v>2.1349815219458999E-3</v>
      </c>
    </row>
    <row r="15" spans="1:32" ht="15.75" x14ac:dyDescent="0.25">
      <c r="A15" s="4">
        <v>42275</v>
      </c>
      <c r="B15">
        <v>4.8499999999999996</v>
      </c>
      <c r="C15">
        <f t="shared" si="4"/>
        <v>-8.1439393939394047E-2</v>
      </c>
      <c r="D15">
        <v>1.7976999999999999</v>
      </c>
      <c r="E15">
        <v>2.0949</v>
      </c>
      <c r="F15">
        <v>9.7843</v>
      </c>
      <c r="G15">
        <f t="shared" si="0"/>
        <v>11.879200000000001</v>
      </c>
      <c r="H15">
        <f t="shared" si="1"/>
        <v>19.684136110000001</v>
      </c>
      <c r="I15" s="15">
        <f t="shared" si="2"/>
        <v>4.9241129707988662E-4</v>
      </c>
      <c r="J15" s="15">
        <f t="shared" si="3"/>
        <v>1.0004924112970799</v>
      </c>
      <c r="K15">
        <f t="shared" si="5"/>
        <v>-8.1931805236473934E-2</v>
      </c>
      <c r="L15" s="29">
        <f t="shared" si="6"/>
        <v>6.7128207093074977E-3</v>
      </c>
      <c r="M15" s="7"/>
      <c r="N15" s="7"/>
      <c r="O15" s="7">
        <f t="shared" si="7"/>
        <v>-1.0523963229070723</v>
      </c>
      <c r="P15" s="7"/>
      <c r="Q15" s="7">
        <f t="shared" si="8"/>
        <v>-1.0523963229070723</v>
      </c>
      <c r="R15" s="7">
        <f t="shared" si="9"/>
        <v>103</v>
      </c>
      <c r="S15" s="7">
        <f t="shared" si="10"/>
        <v>-1.0523963229070723</v>
      </c>
      <c r="T15" s="7">
        <f t="shared" si="11"/>
        <v>103</v>
      </c>
      <c r="U15">
        <v>12</v>
      </c>
      <c r="V15">
        <f t="shared" si="12"/>
        <v>0.35123966942148765</v>
      </c>
      <c r="W15">
        <f>SUM($V$4:V15)/U15</f>
        <v>7.1625344352617082E-2</v>
      </c>
      <c r="X15">
        <f t="shared" si="13"/>
        <v>5.5965708585065188E-3</v>
      </c>
      <c r="Z15">
        <f t="shared" si="14"/>
        <v>0.35123966942148765</v>
      </c>
      <c r="AA15">
        <f>SUM($Z$4:Z15)/U15</f>
        <v>7.1625344352617082E-2</v>
      </c>
      <c r="AB15">
        <f t="shared" si="15"/>
        <v>5.5965708585065188E-3</v>
      </c>
    </row>
    <row r="16" spans="1:32" ht="15.75" x14ac:dyDescent="0.25">
      <c r="A16" s="4">
        <v>42276</v>
      </c>
      <c r="B16">
        <v>4.8899999999999997</v>
      </c>
      <c r="C16">
        <f t="shared" si="4"/>
        <v>8.2474226804123783E-3</v>
      </c>
      <c r="D16">
        <v>1.798</v>
      </c>
      <c r="E16">
        <v>2.0508000000000002</v>
      </c>
      <c r="F16">
        <v>9.7726000000000006</v>
      </c>
      <c r="G16">
        <f t="shared" si="0"/>
        <v>11.823400000000001</v>
      </c>
      <c r="H16">
        <f t="shared" si="1"/>
        <v>19.621934800000002</v>
      </c>
      <c r="I16" s="15">
        <f t="shared" si="2"/>
        <v>4.9098635751398945E-4</v>
      </c>
      <c r="J16" s="15">
        <f t="shared" si="3"/>
        <v>1.000490986357514</v>
      </c>
      <c r="K16">
        <f t="shared" si="5"/>
        <v>7.7564363228983888E-3</v>
      </c>
      <c r="L16" s="29">
        <f t="shared" si="6"/>
        <v>6.0162304431177476E-5</v>
      </c>
      <c r="M16" s="7"/>
      <c r="N16" s="7"/>
      <c r="O16" s="7">
        <f t="shared" si="7"/>
        <v>0.1065768896657749</v>
      </c>
      <c r="P16" s="7"/>
      <c r="Q16" s="7">
        <f t="shared" si="8"/>
        <v>0.1065768896657749</v>
      </c>
      <c r="R16" s="7">
        <f t="shared" si="9"/>
        <v>46</v>
      </c>
      <c r="S16" s="7">
        <f t="shared" si="10"/>
        <v>0.1065768896657749</v>
      </c>
      <c r="T16" s="7">
        <f t="shared" si="11"/>
        <v>46</v>
      </c>
      <c r="U16">
        <v>13</v>
      </c>
      <c r="V16">
        <f t="shared" si="12"/>
        <v>-0.11983471074380164</v>
      </c>
      <c r="W16">
        <f>SUM($V$4:V16)/U16</f>
        <v>5.689764780673872E-2</v>
      </c>
      <c r="X16">
        <f t="shared" si="13"/>
        <v>3.825950021565076E-3</v>
      </c>
      <c r="Z16">
        <f t="shared" si="14"/>
        <v>-0.11983471074380164</v>
      </c>
      <c r="AA16">
        <f>SUM($Z$4:Z16)/U16</f>
        <v>5.689764780673872E-2</v>
      </c>
      <c r="AB16">
        <f t="shared" si="15"/>
        <v>3.825950021565076E-3</v>
      </c>
    </row>
    <row r="17" spans="1:28" ht="15.75" x14ac:dyDescent="0.25">
      <c r="A17" s="4">
        <v>42277</v>
      </c>
      <c r="B17">
        <v>5.15</v>
      </c>
      <c r="C17">
        <f t="shared" si="4"/>
        <v>5.3169734151329383E-2</v>
      </c>
      <c r="D17">
        <v>1.8111999999999999</v>
      </c>
      <c r="E17">
        <v>2.0367999999999999</v>
      </c>
      <c r="F17">
        <v>9.6963000000000008</v>
      </c>
      <c r="G17">
        <f t="shared" si="0"/>
        <v>11.7331</v>
      </c>
      <c r="H17">
        <f t="shared" si="1"/>
        <v>19.598738560000001</v>
      </c>
      <c r="I17" s="15">
        <f t="shared" si="2"/>
        <v>4.9045477696352258E-4</v>
      </c>
      <c r="J17" s="15">
        <f t="shared" si="3"/>
        <v>1.0004904547769635</v>
      </c>
      <c r="K17">
        <f t="shared" si="5"/>
        <v>5.267927937436586E-2</v>
      </c>
      <c r="L17" s="29">
        <f t="shared" si="6"/>
        <v>2.7751064754024885E-3</v>
      </c>
      <c r="M17" s="7"/>
      <c r="N17" s="7"/>
      <c r="O17" s="7">
        <f t="shared" si="7"/>
        <v>0.68708311793733323</v>
      </c>
      <c r="P17" s="7"/>
      <c r="Q17" s="7">
        <f t="shared" si="8"/>
        <v>0.68708311793733323</v>
      </c>
      <c r="R17" s="7">
        <f t="shared" si="9"/>
        <v>26</v>
      </c>
      <c r="S17" s="7">
        <f t="shared" si="10"/>
        <v>0.68708311793733323</v>
      </c>
      <c r="T17" s="7">
        <f t="shared" si="11"/>
        <v>26</v>
      </c>
      <c r="U17">
        <v>14</v>
      </c>
      <c r="V17">
        <f t="shared" si="12"/>
        <v>-0.28512396694214875</v>
      </c>
      <c r="W17">
        <f>SUM($V$4:V17)/U17</f>
        <v>3.2467532467532471E-2</v>
      </c>
      <c r="X17">
        <f t="shared" si="13"/>
        <v>1.3416335730385321E-3</v>
      </c>
      <c r="Z17">
        <f t="shared" si="14"/>
        <v>-0.28512396694214875</v>
      </c>
      <c r="AA17">
        <f>SUM($Z$4:Z17)/U17</f>
        <v>3.2467532467532471E-2</v>
      </c>
      <c r="AB17">
        <f t="shared" si="15"/>
        <v>1.3416335730385321E-3</v>
      </c>
    </row>
    <row r="18" spans="1:28" ht="15.75" x14ac:dyDescent="0.25">
      <c r="A18" s="4">
        <v>42278</v>
      </c>
      <c r="B18">
        <v>5.31</v>
      </c>
      <c r="C18">
        <f t="shared" si="4"/>
        <v>3.1067961165048397E-2</v>
      </c>
      <c r="D18">
        <v>1.8129999999999999</v>
      </c>
      <c r="E18">
        <v>2.0367999999999999</v>
      </c>
      <c r="F18">
        <v>9.6281999999999996</v>
      </c>
      <c r="G18">
        <f t="shared" si="0"/>
        <v>11.664999999999999</v>
      </c>
      <c r="H18">
        <f t="shared" si="1"/>
        <v>19.492726599999997</v>
      </c>
      <c r="I18" s="15">
        <f t="shared" si="2"/>
        <v>4.8802402652747823E-4</v>
      </c>
      <c r="J18" s="15">
        <f t="shared" si="3"/>
        <v>1.0004880240265275</v>
      </c>
      <c r="K18">
        <f t="shared" si="5"/>
        <v>3.0579937138520918E-2</v>
      </c>
      <c r="L18" s="29">
        <f t="shared" si="6"/>
        <v>9.3513255539589093E-4</v>
      </c>
      <c r="M18" s="7"/>
      <c r="N18" s="7"/>
      <c r="O18" s="7">
        <f t="shared" si="7"/>
        <v>0.40147410864388766</v>
      </c>
      <c r="P18" s="7"/>
      <c r="Q18" s="7">
        <f t="shared" si="8"/>
        <v>0.40147410864388766</v>
      </c>
      <c r="R18" s="7">
        <f t="shared" si="9"/>
        <v>33</v>
      </c>
      <c r="S18" s="7">
        <f t="shared" si="10"/>
        <v>0.40147410864388766</v>
      </c>
      <c r="T18" s="7">
        <f t="shared" si="11"/>
        <v>33</v>
      </c>
      <c r="U18">
        <v>15</v>
      </c>
      <c r="V18">
        <f t="shared" si="12"/>
        <v>-0.22727272727272729</v>
      </c>
      <c r="W18">
        <f>SUM($V$4:V18)/U18</f>
        <v>1.5151515151515157E-2</v>
      </c>
      <c r="X18">
        <f t="shared" si="13"/>
        <v>3.1304783370899095E-4</v>
      </c>
      <c r="Z18">
        <f t="shared" si="14"/>
        <v>-0.22727272727272729</v>
      </c>
      <c r="AA18">
        <f>SUM($Z$4:Z18)/U18</f>
        <v>1.5151515151515157E-2</v>
      </c>
      <c r="AB18">
        <f t="shared" si="15"/>
        <v>3.1304783370899095E-4</v>
      </c>
    </row>
    <row r="19" spans="1:28" ht="15.75" x14ac:dyDescent="0.25">
      <c r="A19" s="4">
        <v>42279</v>
      </c>
      <c r="B19">
        <v>5.8100000000000005</v>
      </c>
      <c r="C19">
        <f t="shared" si="4"/>
        <v>9.4161958568738408E-2</v>
      </c>
      <c r="D19">
        <v>1.8452999999999999</v>
      </c>
      <c r="E19">
        <v>1.9929000000000001</v>
      </c>
      <c r="F19">
        <v>9.5782000000000007</v>
      </c>
      <c r="G19">
        <f t="shared" si="0"/>
        <v>11.571100000000001</v>
      </c>
      <c r="H19">
        <f t="shared" si="1"/>
        <v>19.66755246</v>
      </c>
      <c r="I19" s="15">
        <f t="shared" si="2"/>
        <v>4.920314625211919E-4</v>
      </c>
      <c r="J19" s="15">
        <f t="shared" si="3"/>
        <v>1.0004920314625212</v>
      </c>
      <c r="K19">
        <f t="shared" si="5"/>
        <v>9.3669927106217216E-2</v>
      </c>
      <c r="L19" s="29">
        <f t="shared" si="6"/>
        <v>8.7740552440840475E-3</v>
      </c>
      <c r="M19" s="7"/>
      <c r="N19" s="7"/>
      <c r="O19" s="7">
        <f t="shared" si="7"/>
        <v>1.2168030011276101</v>
      </c>
      <c r="P19" s="7"/>
      <c r="Q19" s="7">
        <f t="shared" si="8"/>
        <v>1.2168030011276101</v>
      </c>
      <c r="R19" s="7">
        <f t="shared" si="9"/>
        <v>12</v>
      </c>
      <c r="S19" s="7">
        <f t="shared" si="10"/>
        <v>1.2168030011276101</v>
      </c>
      <c r="T19" s="7">
        <f t="shared" si="11"/>
        <v>12</v>
      </c>
      <c r="U19">
        <v>16</v>
      </c>
      <c r="V19">
        <f t="shared" si="12"/>
        <v>-0.40082644628099173</v>
      </c>
      <c r="W19">
        <f>SUM($V$4:V19)/U19</f>
        <v>-1.0847107438016524E-2</v>
      </c>
      <c r="X19">
        <f t="shared" si="13"/>
        <v>1.711414396681795E-4</v>
      </c>
      <c r="Z19">
        <f t="shared" si="14"/>
        <v>-0.40082644628099173</v>
      </c>
      <c r="AA19">
        <f>SUM($Z$4:Z19)/U19</f>
        <v>-1.0847107438016524E-2</v>
      </c>
      <c r="AB19">
        <f t="shared" si="15"/>
        <v>1.711414396681795E-4</v>
      </c>
    </row>
    <row r="20" spans="1:28" ht="15.75" x14ac:dyDescent="0.25">
      <c r="A20" s="4">
        <v>42282</v>
      </c>
      <c r="B20">
        <v>6.44</v>
      </c>
      <c r="C20">
        <f t="shared" si="4"/>
        <v>0.10843373493975901</v>
      </c>
      <c r="D20">
        <v>1.8895999999999999</v>
      </c>
      <c r="E20">
        <v>2.0562</v>
      </c>
      <c r="F20">
        <v>9.4962999999999997</v>
      </c>
      <c r="G20">
        <f t="shared" si="0"/>
        <v>11.5525</v>
      </c>
      <c r="H20">
        <f t="shared" si="1"/>
        <v>20.000408480000001</v>
      </c>
      <c r="I20" s="15">
        <f t="shared" si="2"/>
        <v>4.9964522162682101E-4</v>
      </c>
      <c r="J20" s="15">
        <f t="shared" si="3"/>
        <v>1.0004996452216268</v>
      </c>
      <c r="K20">
        <f t="shared" si="5"/>
        <v>0.10793408971813219</v>
      </c>
      <c r="L20" s="29">
        <f t="shared" si="6"/>
        <v>1.164976772328181E-2</v>
      </c>
      <c r="M20" s="7"/>
      <c r="N20" s="7"/>
      <c r="O20" s="7">
        <f t="shared" si="7"/>
        <v>1.4012292873226111</v>
      </c>
      <c r="P20" s="7"/>
      <c r="Q20" s="7">
        <f t="shared" si="8"/>
        <v>1.4012292873226111</v>
      </c>
      <c r="R20" s="7">
        <f t="shared" si="9"/>
        <v>8</v>
      </c>
      <c r="S20" s="7">
        <f t="shared" si="10"/>
        <v>1.4012292873226111</v>
      </c>
      <c r="T20" s="7">
        <f t="shared" si="11"/>
        <v>9</v>
      </c>
      <c r="U20">
        <v>17</v>
      </c>
      <c r="V20">
        <f t="shared" si="12"/>
        <v>-0.43388429752066116</v>
      </c>
      <c r="W20">
        <f>SUM($V$4:V20)/U20</f>
        <v>-3.5731648031113263E-2</v>
      </c>
      <c r="X20">
        <f t="shared" si="13"/>
        <v>1.9731601279390112E-3</v>
      </c>
      <c r="Z20">
        <f t="shared" si="14"/>
        <v>-0.42561983471074383</v>
      </c>
      <c r="AA20">
        <f>SUM($Z$4:Z20)/U20</f>
        <v>-3.5245503159941655E-2</v>
      </c>
      <c r="AB20">
        <f t="shared" si="15"/>
        <v>1.9198339437233429E-3</v>
      </c>
    </row>
    <row r="21" spans="1:28" ht="15.75" x14ac:dyDescent="0.25">
      <c r="A21" s="4">
        <v>42283</v>
      </c>
      <c r="B21">
        <v>7.59</v>
      </c>
      <c r="C21">
        <f t="shared" si="4"/>
        <v>0.17857142857142846</v>
      </c>
      <c r="D21">
        <v>1.867</v>
      </c>
      <c r="E21">
        <v>2.0314999999999999</v>
      </c>
      <c r="F21">
        <v>9.4918999999999993</v>
      </c>
      <c r="G21">
        <f t="shared" si="0"/>
        <v>11.523399999999999</v>
      </c>
      <c r="H21">
        <f t="shared" si="1"/>
        <v>19.752877300000002</v>
      </c>
      <c r="I21" s="15">
        <f t="shared" si="2"/>
        <v>4.9398519674492825E-4</v>
      </c>
      <c r="J21" s="15">
        <f t="shared" si="3"/>
        <v>1.0004939851967449</v>
      </c>
      <c r="K21">
        <f t="shared" si="5"/>
        <v>0.17807744337468354</v>
      </c>
      <c r="L21" s="29">
        <f t="shared" si="6"/>
        <v>3.1711575838863623E-2</v>
      </c>
      <c r="M21" s="7"/>
      <c r="N21" s="7"/>
      <c r="O21" s="7">
        <f t="shared" si="7"/>
        <v>2.3075799771384262</v>
      </c>
      <c r="P21" s="7"/>
      <c r="Q21" s="7">
        <f t="shared" si="8"/>
        <v>2.3075799771384262</v>
      </c>
      <c r="R21" s="7">
        <f t="shared" si="9"/>
        <v>3</v>
      </c>
      <c r="S21" s="7">
        <f t="shared" si="10"/>
        <v>2.3075799771384262</v>
      </c>
      <c r="T21" s="7">
        <f t="shared" si="11"/>
        <v>3</v>
      </c>
      <c r="U21">
        <v>18</v>
      </c>
      <c r="V21">
        <f t="shared" si="12"/>
        <v>-0.47520661157024791</v>
      </c>
      <c r="W21">
        <f>SUM($V$4:V21)/U21</f>
        <v>-6.0146923783287405E-2</v>
      </c>
      <c r="X21">
        <f t="shared" si="13"/>
        <v>5.9197949027878652E-3</v>
      </c>
      <c r="Z21">
        <f t="shared" si="14"/>
        <v>-0.47520661157024791</v>
      </c>
      <c r="AA21">
        <f>SUM($Z$4:Z21)/U21</f>
        <v>-5.968778696051423E-2</v>
      </c>
      <c r="AB21">
        <f t="shared" si="15"/>
        <v>5.8297613109442896E-3</v>
      </c>
    </row>
    <row r="22" spans="1:28" ht="15.75" x14ac:dyDescent="0.25">
      <c r="A22" s="4">
        <v>42284</v>
      </c>
      <c r="B22">
        <v>7.49</v>
      </c>
      <c r="C22">
        <f t="shared" si="4"/>
        <v>-1.3175230566534867E-2</v>
      </c>
      <c r="D22">
        <v>1.8604000000000001</v>
      </c>
      <c r="E22">
        <v>2.0668000000000002</v>
      </c>
      <c r="F22">
        <v>9.4591999999999992</v>
      </c>
      <c r="G22">
        <f t="shared" si="0"/>
        <v>11.526</v>
      </c>
      <c r="H22">
        <f t="shared" si="1"/>
        <v>19.664695680000001</v>
      </c>
      <c r="I22" s="15">
        <f t="shared" si="2"/>
        <v>4.9196602507706189E-4</v>
      </c>
      <c r="J22" s="15">
        <f t="shared" si="3"/>
        <v>1.0004919660250771</v>
      </c>
      <c r="K22">
        <f t="shared" si="5"/>
        <v>-1.3667196591611929E-2</v>
      </c>
      <c r="L22" s="29">
        <f t="shared" si="6"/>
        <v>1.8679226267376872E-4</v>
      </c>
      <c r="M22" s="7"/>
      <c r="N22" s="7"/>
      <c r="O22" s="7">
        <f t="shared" si="7"/>
        <v>-0.17025623019730105</v>
      </c>
      <c r="P22" s="7"/>
      <c r="Q22" s="7">
        <f t="shared" si="8"/>
        <v>-0.17025623019730105</v>
      </c>
      <c r="R22" s="7">
        <f t="shared" si="9"/>
        <v>64</v>
      </c>
      <c r="S22" s="7">
        <f t="shared" si="10"/>
        <v>-0.17025623019730105</v>
      </c>
      <c r="T22" s="7">
        <f t="shared" si="11"/>
        <v>64</v>
      </c>
      <c r="U22">
        <v>19</v>
      </c>
      <c r="V22">
        <f t="shared" si="12"/>
        <v>2.8925619834710758E-2</v>
      </c>
      <c r="W22">
        <f>SUM($V$4:V22)/U22</f>
        <v>-5.5458895171813814E-2</v>
      </c>
      <c r="X22">
        <f t="shared" si="13"/>
        <v>5.3125538199896762E-3</v>
      </c>
      <c r="Z22">
        <f t="shared" si="14"/>
        <v>2.8925619834710758E-2</v>
      </c>
      <c r="AA22">
        <f>SUM($Z$4:Z22)/U22</f>
        <v>-5.5023923444976072E-2</v>
      </c>
      <c r="AB22">
        <f t="shared" si="15"/>
        <v>5.2295464431175599E-3</v>
      </c>
    </row>
    <row r="23" spans="1:28" ht="15.75" x14ac:dyDescent="0.25">
      <c r="A23" s="4">
        <v>42285</v>
      </c>
      <c r="B23">
        <v>7.82</v>
      </c>
      <c r="C23">
        <f t="shared" si="4"/>
        <v>4.405874499332444E-2</v>
      </c>
      <c r="D23">
        <v>1.8683999999999998</v>
      </c>
      <c r="E23">
        <v>2.1040000000000001</v>
      </c>
      <c r="F23">
        <v>9.4025999999999996</v>
      </c>
      <c r="G23">
        <f t="shared" si="0"/>
        <v>11.506599999999999</v>
      </c>
      <c r="H23">
        <f t="shared" si="1"/>
        <v>19.671817839999996</v>
      </c>
      <c r="I23" s="15">
        <f t="shared" si="2"/>
        <v>4.9212916247776128E-4</v>
      </c>
      <c r="J23" s="15">
        <f t="shared" si="3"/>
        <v>1.0004921291624778</v>
      </c>
      <c r="K23">
        <f t="shared" si="5"/>
        <v>4.3566615830846679E-2</v>
      </c>
      <c r="L23" s="29">
        <f t="shared" si="6"/>
        <v>1.8980500149525805E-3</v>
      </c>
      <c r="M23" s="7"/>
      <c r="N23" s="7"/>
      <c r="O23" s="7">
        <f t="shared" si="7"/>
        <v>0.56934683548088316</v>
      </c>
      <c r="P23" s="7"/>
      <c r="Q23" s="7">
        <f t="shared" si="8"/>
        <v>0.56934683548088316</v>
      </c>
      <c r="R23" s="7">
        <f t="shared" si="9"/>
        <v>29</v>
      </c>
      <c r="S23" s="7">
        <f t="shared" si="10"/>
        <v>0.56934683548088316</v>
      </c>
      <c r="T23" s="7">
        <f t="shared" si="11"/>
        <v>29</v>
      </c>
      <c r="U23">
        <v>20</v>
      </c>
      <c r="V23">
        <f t="shared" si="12"/>
        <v>-0.26033057851239672</v>
      </c>
      <c r="W23">
        <f>SUM($V$4:V23)/U23</f>
        <v>-6.5702479338842962E-2</v>
      </c>
      <c r="X23">
        <f t="shared" si="13"/>
        <v>7.8487559841292475E-3</v>
      </c>
      <c r="Z23">
        <f t="shared" si="14"/>
        <v>-0.26033057851239672</v>
      </c>
      <c r="AA23">
        <f>SUM($Z$4:Z23)/U23</f>
        <v>-6.5289256198347106E-2</v>
      </c>
      <c r="AB23">
        <f t="shared" si="15"/>
        <v>7.7503399544243748E-3</v>
      </c>
    </row>
    <row r="24" spans="1:28" ht="15.75" x14ac:dyDescent="0.25">
      <c r="A24" s="4">
        <v>42286</v>
      </c>
      <c r="B24">
        <v>7.52</v>
      </c>
      <c r="C24">
        <f t="shared" si="4"/>
        <v>-3.8363171355498812E-2</v>
      </c>
      <c r="D24">
        <v>1.8679000000000001</v>
      </c>
      <c r="E24">
        <v>2.0880999999999998</v>
      </c>
      <c r="F24">
        <v>9.3792000000000009</v>
      </c>
      <c r="G24">
        <f t="shared" si="0"/>
        <v>11.467300000000002</v>
      </c>
      <c r="H24">
        <f t="shared" si="1"/>
        <v>19.607507680000005</v>
      </c>
      <c r="I24" s="15">
        <f t="shared" si="2"/>
        <v>4.9065574806905765E-4</v>
      </c>
      <c r="J24" s="15">
        <f t="shared" si="3"/>
        <v>1.0004906557480691</v>
      </c>
      <c r="K24">
        <f t="shared" si="5"/>
        <v>-3.885382710356787E-2</v>
      </c>
      <c r="L24" s="29">
        <f t="shared" si="6"/>
        <v>1.5096198805939452E-3</v>
      </c>
      <c r="M24" s="7"/>
      <c r="N24" s="7"/>
      <c r="O24" s="7">
        <f t="shared" si="7"/>
        <v>-0.49574608204508541</v>
      </c>
      <c r="P24" s="7"/>
      <c r="Q24" s="7">
        <f t="shared" si="8"/>
        <v>-0.49574608204508541</v>
      </c>
      <c r="R24" s="7">
        <f t="shared" si="9"/>
        <v>87</v>
      </c>
      <c r="S24" s="7">
        <f t="shared" si="10"/>
        <v>-0.49574608204508541</v>
      </c>
      <c r="T24" s="7">
        <f t="shared" si="11"/>
        <v>87</v>
      </c>
      <c r="U24">
        <v>21</v>
      </c>
      <c r="V24">
        <f t="shared" si="12"/>
        <v>0.21900826446280997</v>
      </c>
      <c r="W24">
        <f>SUM($V$4:V24)/U24</f>
        <v>-5.2144824872097588E-2</v>
      </c>
      <c r="X24">
        <f t="shared" si="13"/>
        <v>5.1909761799796613E-3</v>
      </c>
      <c r="Z24">
        <f t="shared" si="14"/>
        <v>0.21900826446280997</v>
      </c>
      <c r="AA24">
        <f>SUM($Z$4:Z24)/U24</f>
        <v>-5.1751279024006301E-2</v>
      </c>
      <c r="AB24">
        <f t="shared" si="15"/>
        <v>5.1129174993665132E-3</v>
      </c>
    </row>
    <row r="25" spans="1:28" ht="15.75" x14ac:dyDescent="0.25">
      <c r="A25" s="4">
        <v>42289</v>
      </c>
      <c r="B25">
        <v>6.75</v>
      </c>
      <c r="C25">
        <f t="shared" si="4"/>
        <v>-0.10239361702127654</v>
      </c>
      <c r="D25">
        <v>1.8645</v>
      </c>
      <c r="E25">
        <v>2.0880999999999998</v>
      </c>
      <c r="F25">
        <v>9.3475000000000001</v>
      </c>
      <c r="G25">
        <f t="shared" si="0"/>
        <v>11.435600000000001</v>
      </c>
      <c r="H25">
        <f t="shared" si="1"/>
        <v>19.516513750000001</v>
      </c>
      <c r="I25" s="15">
        <f t="shared" si="2"/>
        <v>4.885696296725861E-4</v>
      </c>
      <c r="J25" s="15">
        <f t="shared" si="3"/>
        <v>1.0004885696296726</v>
      </c>
      <c r="K25">
        <f t="shared" si="5"/>
        <v>-0.10288218665094913</v>
      </c>
      <c r="L25" s="29">
        <f t="shared" si="6"/>
        <v>1.0584744330080735E-2</v>
      </c>
      <c r="M25" s="7"/>
      <c r="N25" s="7"/>
      <c r="O25" s="7">
        <f t="shared" si="7"/>
        <v>-1.3231761783804381</v>
      </c>
      <c r="P25" s="7"/>
      <c r="Q25" s="7">
        <f t="shared" si="8"/>
        <v>-1.3231761783804381</v>
      </c>
      <c r="R25" s="7">
        <f t="shared" si="9"/>
        <v>109</v>
      </c>
      <c r="S25" s="7">
        <f t="shared" si="10"/>
        <v>-1.3231761783804381</v>
      </c>
      <c r="T25" s="7">
        <f t="shared" si="11"/>
        <v>109</v>
      </c>
      <c r="U25">
        <v>22</v>
      </c>
      <c r="V25">
        <f t="shared" si="12"/>
        <v>0.40082644628099173</v>
      </c>
      <c r="W25">
        <f>SUM($V$4:V25)/U25</f>
        <v>-3.1555221637866254E-2</v>
      </c>
      <c r="X25">
        <f t="shared" si="13"/>
        <v>1.9914640252297255E-3</v>
      </c>
      <c r="Z25">
        <f t="shared" si="14"/>
        <v>0.40082644628099173</v>
      </c>
      <c r="AA25">
        <f>SUM($Z$4:Z25)/U25</f>
        <v>-3.117956423741548E-2</v>
      </c>
      <c r="AB25">
        <f t="shared" si="15"/>
        <v>1.9443304520702367E-3</v>
      </c>
    </row>
    <row r="26" spans="1:28" ht="15.75" x14ac:dyDescent="0.25">
      <c r="A26" s="4">
        <v>42290</v>
      </c>
      <c r="B26">
        <v>6.73</v>
      </c>
      <c r="C26">
        <f t="shared" si="4"/>
        <v>-2.9629629629628999E-3</v>
      </c>
      <c r="D26">
        <v>1.8618000000000001</v>
      </c>
      <c r="E26">
        <v>2.0438999999999998</v>
      </c>
      <c r="F26">
        <v>9.3893000000000004</v>
      </c>
      <c r="G26">
        <f t="shared" si="0"/>
        <v>11.433199999999999</v>
      </c>
      <c r="H26">
        <f t="shared" si="1"/>
        <v>19.524898739999998</v>
      </c>
      <c r="I26" s="15">
        <f t="shared" si="2"/>
        <v>4.8876192941693652E-4</v>
      </c>
      <c r="J26" s="15">
        <f t="shared" si="3"/>
        <v>1.0004887619294169</v>
      </c>
      <c r="K26">
        <f t="shared" si="5"/>
        <v>-3.4517248923798365E-3</v>
      </c>
      <c r="L26" s="29">
        <f t="shared" si="6"/>
        <v>1.1914404732674594E-5</v>
      </c>
      <c r="M26" s="7"/>
      <c r="N26" s="7"/>
      <c r="O26" s="7">
        <f t="shared" si="7"/>
        <v>-3.8288734435481246E-2</v>
      </c>
      <c r="P26" s="7"/>
      <c r="Q26" s="7">
        <f t="shared" si="8"/>
        <v>-3.8288734435481246E-2</v>
      </c>
      <c r="R26" s="7">
        <f t="shared" si="9"/>
        <v>58</v>
      </c>
      <c r="S26" s="7">
        <f t="shared" si="10"/>
        <v>-3.8288734435481246E-2</v>
      </c>
      <c r="T26" s="7">
        <f t="shared" si="11"/>
        <v>58</v>
      </c>
      <c r="U26">
        <v>23</v>
      </c>
      <c r="V26">
        <f t="shared" si="12"/>
        <v>-2.0661157024793375E-2</v>
      </c>
      <c r="W26">
        <f>SUM($V$4:V26)/U26</f>
        <v>-3.1081566654689172E-2</v>
      </c>
      <c r="X26">
        <f t="shared" si="13"/>
        <v>2.0199515519388521E-3</v>
      </c>
      <c r="Z26">
        <f t="shared" si="14"/>
        <v>-2.0661157024793375E-2</v>
      </c>
      <c r="AA26">
        <f>SUM($Z$4:Z26)/U26</f>
        <v>-3.0722242184692775E-2</v>
      </c>
      <c r="AB26">
        <f t="shared" si="15"/>
        <v>1.9735174356057339E-3</v>
      </c>
    </row>
    <row r="27" spans="1:28" ht="15.75" x14ac:dyDescent="0.25">
      <c r="A27" s="4">
        <v>42291</v>
      </c>
      <c r="B27">
        <v>6.55</v>
      </c>
      <c r="C27">
        <f t="shared" si="4"/>
        <v>-2.6745913818722229E-2</v>
      </c>
      <c r="D27">
        <v>1.8643000000000001</v>
      </c>
      <c r="E27">
        <v>1.9718</v>
      </c>
      <c r="F27">
        <v>9.4246999999999996</v>
      </c>
      <c r="G27">
        <f t="shared" si="0"/>
        <v>11.3965</v>
      </c>
      <c r="H27">
        <f t="shared" si="1"/>
        <v>19.542268210000003</v>
      </c>
      <c r="I27" s="15">
        <f t="shared" si="2"/>
        <v>4.8916023469836034E-4</v>
      </c>
      <c r="J27" s="15">
        <f t="shared" si="3"/>
        <v>1.0004891602346984</v>
      </c>
      <c r="K27">
        <f t="shared" si="5"/>
        <v>-2.7235074053420589E-2</v>
      </c>
      <c r="L27" s="29">
        <f t="shared" si="6"/>
        <v>7.4174925869530334E-4</v>
      </c>
      <c r="M27" s="7"/>
      <c r="N27" s="7"/>
      <c r="O27" s="7">
        <f t="shared" si="7"/>
        <v>-0.34562267711077904</v>
      </c>
      <c r="P27" s="7"/>
      <c r="Q27" s="7">
        <f t="shared" si="8"/>
        <v>-0.34562267711077904</v>
      </c>
      <c r="R27" s="7">
        <f t="shared" si="9"/>
        <v>76</v>
      </c>
      <c r="S27" s="7">
        <f t="shared" si="10"/>
        <v>-0.34562267711077904</v>
      </c>
      <c r="T27" s="7">
        <f t="shared" si="11"/>
        <v>76</v>
      </c>
      <c r="U27">
        <v>24</v>
      </c>
      <c r="V27">
        <f t="shared" si="12"/>
        <v>0.12809917355371903</v>
      </c>
      <c r="W27">
        <f>SUM($V$4:V27)/U27</f>
        <v>-2.4449035812672163E-2</v>
      </c>
      <c r="X27">
        <f t="shared" si="13"/>
        <v>1.3041934956421657E-3</v>
      </c>
      <c r="Z27">
        <f t="shared" si="14"/>
        <v>0.12809917355371903</v>
      </c>
      <c r="AA27">
        <f>SUM($Z$4:Z27)/U27</f>
        <v>-2.4104683195592284E-2</v>
      </c>
      <c r="AB27">
        <f t="shared" si="15"/>
        <v>1.2677143679124415E-3</v>
      </c>
    </row>
    <row r="28" spans="1:28" ht="15.75" x14ac:dyDescent="0.25">
      <c r="A28" s="4">
        <v>42292</v>
      </c>
      <c r="B28">
        <v>6.71</v>
      </c>
      <c r="C28">
        <f t="shared" si="4"/>
        <v>2.4427480916030558E-2</v>
      </c>
      <c r="D28">
        <v>1.8637999999999999</v>
      </c>
      <c r="E28">
        <v>2.0175000000000001</v>
      </c>
      <c r="F28">
        <v>9.3559000000000001</v>
      </c>
      <c r="G28">
        <f t="shared" si="0"/>
        <v>11.3734</v>
      </c>
      <c r="H28">
        <f t="shared" si="1"/>
        <v>19.455026419999996</v>
      </c>
      <c r="I28" s="15">
        <f t="shared" si="2"/>
        <v>4.8715907989071994E-4</v>
      </c>
      <c r="J28" s="15">
        <f t="shared" si="3"/>
        <v>1.0004871590798907</v>
      </c>
      <c r="K28">
        <f t="shared" si="5"/>
        <v>2.3940321836139838E-2</v>
      </c>
      <c r="L28" s="29">
        <f t="shared" si="6"/>
        <v>5.7313900961795396E-4</v>
      </c>
      <c r="M28" s="7"/>
      <c r="N28" s="7"/>
      <c r="O28" s="7">
        <f t="shared" si="7"/>
        <v>0.31566284878107376</v>
      </c>
      <c r="P28" s="7"/>
      <c r="Q28" s="7">
        <f t="shared" si="8"/>
        <v>0.31566284878107376</v>
      </c>
      <c r="R28" s="7">
        <f t="shared" si="9"/>
        <v>38</v>
      </c>
      <c r="S28" s="7">
        <f t="shared" si="10"/>
        <v>0.31566284878107376</v>
      </c>
      <c r="T28" s="7">
        <f t="shared" si="11"/>
        <v>38</v>
      </c>
      <c r="U28">
        <v>25</v>
      </c>
      <c r="V28">
        <f t="shared" si="12"/>
        <v>-0.18595041322314049</v>
      </c>
      <c r="W28">
        <f>SUM($V$4:V28)/U28</f>
        <v>-3.09090909090909E-2</v>
      </c>
      <c r="X28">
        <f t="shared" si="13"/>
        <v>2.1712997746055583E-3</v>
      </c>
      <c r="Z28">
        <f t="shared" si="14"/>
        <v>-0.18595041322314049</v>
      </c>
      <c r="AA28">
        <f>SUM($Z$4:Z28)/U28</f>
        <v>-3.0578512396694214E-2</v>
      </c>
      <c r="AB28">
        <f t="shared" si="15"/>
        <v>2.1251032281699588E-3</v>
      </c>
    </row>
    <row r="29" spans="1:28" ht="15.75" x14ac:dyDescent="0.25">
      <c r="A29" s="4">
        <v>42293</v>
      </c>
      <c r="B29">
        <v>6.8100000000000005</v>
      </c>
      <c r="C29">
        <f t="shared" si="4"/>
        <v>1.4903129657228098E-2</v>
      </c>
      <c r="D29">
        <v>1.8649</v>
      </c>
      <c r="E29">
        <v>2.0333999999999999</v>
      </c>
      <c r="F29">
        <v>9.3609000000000009</v>
      </c>
      <c r="G29">
        <f t="shared" si="0"/>
        <v>11.394300000000001</v>
      </c>
      <c r="H29">
        <f t="shared" si="1"/>
        <v>19.490542410000003</v>
      </c>
      <c r="I29" s="15">
        <f t="shared" si="2"/>
        <v>4.8797392258137506E-4</v>
      </c>
      <c r="J29" s="15">
        <f t="shared" si="3"/>
        <v>1.0004879739225814</v>
      </c>
      <c r="K29">
        <f t="shared" si="5"/>
        <v>1.4415155734646723E-2</v>
      </c>
      <c r="L29" s="29">
        <f t="shared" si="6"/>
        <v>2.0779671485411828E-4</v>
      </c>
      <c r="M29" s="7"/>
      <c r="N29" s="7"/>
      <c r="O29" s="7">
        <f t="shared" si="7"/>
        <v>0.19258491612481765</v>
      </c>
      <c r="P29" s="7"/>
      <c r="Q29" s="7">
        <f t="shared" si="8"/>
        <v>0.19258491612481765</v>
      </c>
      <c r="R29" s="7">
        <f t="shared" si="9"/>
        <v>45</v>
      </c>
      <c r="S29" s="7">
        <f t="shared" si="10"/>
        <v>0.19258491612481765</v>
      </c>
      <c r="T29" s="7">
        <f t="shared" si="11"/>
        <v>45</v>
      </c>
      <c r="U29">
        <v>26</v>
      </c>
      <c r="V29">
        <f t="shared" si="12"/>
        <v>-0.12809917355371903</v>
      </c>
      <c r="W29">
        <f>SUM($V$4:V29)/U29</f>
        <v>-3.4647171010807366E-2</v>
      </c>
      <c r="X29">
        <f t="shared" si="13"/>
        <v>2.8373716304868537E-3</v>
      </c>
      <c r="Z29">
        <f t="shared" si="14"/>
        <v>-0.12809917355371903</v>
      </c>
      <c r="AA29">
        <f>SUM($Z$4:Z29)/U29</f>
        <v>-3.4329307056579786E-2</v>
      </c>
      <c r="AB29">
        <f t="shared" si="15"/>
        <v>2.7855485816007642E-3</v>
      </c>
    </row>
    <row r="30" spans="1:28" ht="15.75" x14ac:dyDescent="0.25">
      <c r="A30" s="4">
        <v>42296</v>
      </c>
      <c r="B30">
        <v>6.02</v>
      </c>
      <c r="C30">
        <f t="shared" si="4"/>
        <v>-0.11600587371512494</v>
      </c>
      <c r="D30">
        <v>1.8648</v>
      </c>
      <c r="E30">
        <v>2.0228000000000002</v>
      </c>
      <c r="F30">
        <v>9.3887</v>
      </c>
      <c r="G30">
        <f t="shared" si="0"/>
        <v>11.4115</v>
      </c>
      <c r="H30">
        <f t="shared" si="1"/>
        <v>19.53084776</v>
      </c>
      <c r="I30" s="15">
        <f t="shared" si="2"/>
        <v>4.8889835493670653E-4</v>
      </c>
      <c r="J30" s="15">
        <f t="shared" si="3"/>
        <v>1.0004888983549367</v>
      </c>
      <c r="K30">
        <f t="shared" si="5"/>
        <v>-0.11649477207006165</v>
      </c>
      <c r="L30" s="29">
        <f t="shared" si="6"/>
        <v>1.3571031919655615E-2</v>
      </c>
      <c r="M30" s="7"/>
      <c r="N30" s="7"/>
      <c r="O30" s="7">
        <f t="shared" si="7"/>
        <v>-1.4990798559266396</v>
      </c>
      <c r="P30" s="7"/>
      <c r="Q30" s="7">
        <f t="shared" si="8"/>
        <v>-1.4990798559266396</v>
      </c>
      <c r="R30" s="7">
        <f t="shared" si="9"/>
        <v>112</v>
      </c>
      <c r="S30" s="7">
        <f t="shared" si="10"/>
        <v>-1.4990798559266396</v>
      </c>
      <c r="T30" s="7">
        <f t="shared" si="11"/>
        <v>112</v>
      </c>
      <c r="U30">
        <v>27</v>
      </c>
      <c r="V30">
        <f t="shared" si="12"/>
        <v>0.42561983471074383</v>
      </c>
      <c r="W30">
        <f>SUM($V$4:V30)/U30</f>
        <v>-1.7600244872972137E-2</v>
      </c>
      <c r="X30">
        <f t="shared" si="13"/>
        <v>7.6034115717197399E-4</v>
      </c>
      <c r="Z30">
        <f t="shared" si="14"/>
        <v>0.42561983471074383</v>
      </c>
      <c r="AA30">
        <f>SUM($Z$4:Z30)/U30</f>
        <v>-1.729415365779002E-2</v>
      </c>
      <c r="AB30">
        <f t="shared" si="15"/>
        <v>7.3412447908725474E-4</v>
      </c>
    </row>
    <row r="31" spans="1:28" ht="15.75" x14ac:dyDescent="0.25">
      <c r="A31" s="4">
        <v>42297</v>
      </c>
      <c r="B31">
        <v>6.03</v>
      </c>
      <c r="C31">
        <f t="shared" si="4"/>
        <v>1.6611295681064244E-3</v>
      </c>
      <c r="D31">
        <v>1.8645</v>
      </c>
      <c r="E31">
        <v>2.0670000000000002</v>
      </c>
      <c r="F31">
        <v>9.3926999999999996</v>
      </c>
      <c r="G31">
        <f t="shared" si="0"/>
        <v>11.4597</v>
      </c>
      <c r="H31">
        <f t="shared" si="1"/>
        <v>19.57968915</v>
      </c>
      <c r="I31" s="15">
        <f t="shared" si="2"/>
        <v>4.9001815104765534E-4</v>
      </c>
      <c r="J31" s="15">
        <f t="shared" si="3"/>
        <v>1.0004900181510477</v>
      </c>
      <c r="K31">
        <f t="shared" si="5"/>
        <v>1.1711114170587691E-3</v>
      </c>
      <c r="L31" s="29">
        <f t="shared" si="6"/>
        <v>1.3715019511653981E-6</v>
      </c>
      <c r="M31" s="7"/>
      <c r="N31" s="7"/>
      <c r="O31" s="7">
        <f t="shared" si="7"/>
        <v>2.1465860252451938E-2</v>
      </c>
      <c r="P31" s="7"/>
      <c r="Q31" s="7">
        <f t="shared" si="8"/>
        <v>2.1465860252451938E-2</v>
      </c>
      <c r="R31" s="7">
        <f t="shared" si="9"/>
        <v>52</v>
      </c>
      <c r="S31" s="7">
        <f t="shared" si="10"/>
        <v>2.1465860252451938E-2</v>
      </c>
      <c r="T31" s="7">
        <f t="shared" si="11"/>
        <v>52</v>
      </c>
      <c r="U31">
        <v>28</v>
      </c>
      <c r="V31">
        <f t="shared" si="12"/>
        <v>-7.0247933884297509E-2</v>
      </c>
      <c r="W31">
        <f>SUM($V$4:V31)/U31</f>
        <v>-1.948051948051947E-2</v>
      </c>
      <c r="X31">
        <f t="shared" si="13"/>
        <v>9.6597617258774174E-4</v>
      </c>
      <c r="Z31">
        <f t="shared" si="14"/>
        <v>-7.0247933884297509E-2</v>
      </c>
      <c r="AA31">
        <f>SUM($Z$4:Z31)/U31</f>
        <v>-1.9185360094451005E-2</v>
      </c>
      <c r="AB31">
        <f t="shared" si="15"/>
        <v>9.3692592497318964E-4</v>
      </c>
    </row>
    <row r="32" spans="1:28" ht="15.75" x14ac:dyDescent="0.25">
      <c r="A32" s="4">
        <v>42298</v>
      </c>
      <c r="B32">
        <v>5.85</v>
      </c>
      <c r="C32">
        <f t="shared" si="4"/>
        <v>-2.9850746268656816E-2</v>
      </c>
      <c r="D32">
        <v>1.8677000000000001</v>
      </c>
      <c r="E32">
        <v>2.0228000000000002</v>
      </c>
      <c r="F32">
        <v>9.407</v>
      </c>
      <c r="G32">
        <f t="shared" si="0"/>
        <v>11.4298</v>
      </c>
      <c r="H32">
        <f t="shared" si="1"/>
        <v>19.592253900000003</v>
      </c>
      <c r="I32" s="15">
        <f t="shared" si="2"/>
        <v>4.9030615176826053E-4</v>
      </c>
      <c r="J32" s="15">
        <f t="shared" si="3"/>
        <v>1.0004903061517683</v>
      </c>
      <c r="K32">
        <f t="shared" si="5"/>
        <v>-3.0341052420425077E-2</v>
      </c>
      <c r="L32" s="29">
        <f t="shared" si="6"/>
        <v>9.2057946197898245E-4</v>
      </c>
      <c r="M32" s="7"/>
      <c r="N32" s="7"/>
      <c r="O32" s="7">
        <f t="shared" si="7"/>
        <v>-0.3857447125962758</v>
      </c>
      <c r="P32" s="7"/>
      <c r="Q32" s="7">
        <f t="shared" si="8"/>
        <v>-0.3857447125962758</v>
      </c>
      <c r="R32" s="7">
        <f t="shared" si="9"/>
        <v>80</v>
      </c>
      <c r="S32" s="7">
        <f t="shared" si="10"/>
        <v>-0.3857447125962758</v>
      </c>
      <c r="T32" s="7">
        <f t="shared" si="11"/>
        <v>80</v>
      </c>
      <c r="U32">
        <v>29</v>
      </c>
      <c r="V32">
        <f t="shared" si="12"/>
        <v>0.16115702479338845</v>
      </c>
      <c r="W32">
        <f>SUM($V$4:V32)/U32</f>
        <v>-1.3251638643488163E-2</v>
      </c>
      <c r="X32">
        <f t="shared" si="13"/>
        <v>4.6296107958091593E-4</v>
      </c>
      <c r="Z32">
        <f t="shared" si="14"/>
        <v>0.16115702479338845</v>
      </c>
      <c r="AA32">
        <f>SUM($Z$4:Z32)/U32</f>
        <v>-1.2966657167284125E-2</v>
      </c>
      <c r="AB32">
        <f t="shared" si="15"/>
        <v>4.432628858838675E-4</v>
      </c>
    </row>
    <row r="33" spans="1:28" ht="15.75" x14ac:dyDescent="0.25">
      <c r="A33" s="4">
        <v>42299</v>
      </c>
      <c r="B33">
        <v>5.86</v>
      </c>
      <c r="C33">
        <f t="shared" si="4"/>
        <v>1.709401709401825E-3</v>
      </c>
      <c r="D33">
        <v>1.8538999999999999</v>
      </c>
      <c r="E33">
        <v>2.0263</v>
      </c>
      <c r="F33">
        <v>9.3343000000000007</v>
      </c>
      <c r="G33">
        <f t="shared" si="0"/>
        <v>11.360600000000002</v>
      </c>
      <c r="H33">
        <f t="shared" si="1"/>
        <v>19.331158770000002</v>
      </c>
      <c r="I33" s="15">
        <f t="shared" si="2"/>
        <v>4.8431529480086333E-4</v>
      </c>
      <c r="J33" s="15">
        <f t="shared" si="3"/>
        <v>1.0004843152948009</v>
      </c>
      <c r="K33">
        <f t="shared" si="5"/>
        <v>1.2250864146009616E-3</v>
      </c>
      <c r="L33" s="29">
        <f t="shared" si="6"/>
        <v>1.5008367232398393E-6</v>
      </c>
      <c r="M33" s="7"/>
      <c r="N33" s="7"/>
      <c r="O33" s="7">
        <f t="shared" si="7"/>
        <v>2.2089654482010373E-2</v>
      </c>
      <c r="P33" s="7"/>
      <c r="Q33" s="7">
        <f t="shared" si="8"/>
        <v>2.2089654482010373E-2</v>
      </c>
      <c r="R33" s="7">
        <f t="shared" si="9"/>
        <v>51</v>
      </c>
      <c r="S33" s="7">
        <f t="shared" si="10"/>
        <v>2.2089654482010373E-2</v>
      </c>
      <c r="T33" s="7">
        <f t="shared" si="11"/>
        <v>51</v>
      </c>
      <c r="U33">
        <v>30</v>
      </c>
      <c r="V33">
        <f t="shared" si="12"/>
        <v>-7.8512396694214892E-2</v>
      </c>
      <c r="W33">
        <f>SUM($V$4:V33)/U33</f>
        <v>-1.5426997245179054E-2</v>
      </c>
      <c r="X33">
        <f t="shared" si="13"/>
        <v>6.4906975637116931E-4</v>
      </c>
      <c r="Z33">
        <f t="shared" si="14"/>
        <v>-7.8512396694214892E-2</v>
      </c>
      <c r="AA33">
        <f>SUM($Z$4:Z33)/U33</f>
        <v>-1.515151515151515E-2</v>
      </c>
      <c r="AB33">
        <f t="shared" si="15"/>
        <v>6.2609566741798136E-4</v>
      </c>
    </row>
    <row r="34" spans="1:28" ht="15.75" x14ac:dyDescent="0.25">
      <c r="A34" s="4">
        <v>42300</v>
      </c>
      <c r="B34">
        <v>5.79</v>
      </c>
      <c r="C34">
        <f t="shared" si="4"/>
        <v>-1.1945392491467624E-2</v>
      </c>
      <c r="D34">
        <v>1.8439000000000001</v>
      </c>
      <c r="E34">
        <v>2.0865999999999998</v>
      </c>
      <c r="F34">
        <v>9.3175000000000008</v>
      </c>
      <c r="G34">
        <f t="shared" si="0"/>
        <v>11.4041</v>
      </c>
      <c r="H34">
        <f t="shared" si="1"/>
        <v>19.267138249999999</v>
      </c>
      <c r="I34" s="15">
        <f t="shared" si="2"/>
        <v>4.8284434123080366E-4</v>
      </c>
      <c r="J34" s="15">
        <f t="shared" si="3"/>
        <v>1.0004828443412308</v>
      </c>
      <c r="K34">
        <f t="shared" si="5"/>
        <v>-1.2428236832698428E-2</v>
      </c>
      <c r="L34" s="29">
        <f t="shared" si="6"/>
        <v>1.5446107076964185E-4</v>
      </c>
      <c r="M34" s="7"/>
      <c r="N34" s="7"/>
      <c r="O34" s="7">
        <f t="shared" si="7"/>
        <v>-0.15436371178127428</v>
      </c>
      <c r="P34" s="7"/>
      <c r="Q34" s="7">
        <f t="shared" si="8"/>
        <v>-0.15436371178127428</v>
      </c>
      <c r="R34" s="7">
        <f t="shared" si="9"/>
        <v>63</v>
      </c>
      <c r="S34" s="7">
        <f t="shared" si="10"/>
        <v>-0.15436371178127428</v>
      </c>
      <c r="T34" s="7">
        <f t="shared" si="11"/>
        <v>63</v>
      </c>
      <c r="U34">
        <v>31</v>
      </c>
      <c r="V34">
        <f t="shared" si="12"/>
        <v>2.0661157024793431E-2</v>
      </c>
      <c r="W34">
        <f>SUM($V$4:V34)/U34</f>
        <v>-1.4262863236470264E-2</v>
      </c>
      <c r="X34">
        <f t="shared" si="13"/>
        <v>5.7330066352453686E-4</v>
      </c>
      <c r="Z34">
        <f t="shared" si="14"/>
        <v>2.0661157024793431E-2</v>
      </c>
      <c r="AA34">
        <f>SUM($Z$4:Z34)/U34</f>
        <v>-1.399626766195681E-2</v>
      </c>
      <c r="AB34">
        <f t="shared" si="15"/>
        <v>5.520691602199343E-4</v>
      </c>
    </row>
    <row r="35" spans="1:28" ht="15.75" x14ac:dyDescent="0.25">
      <c r="A35" s="4">
        <v>42303</v>
      </c>
      <c r="B35">
        <v>5.44</v>
      </c>
      <c r="C35">
        <f t="shared" si="4"/>
        <v>-6.0449050086355725E-2</v>
      </c>
      <c r="D35">
        <v>1.8475999999999999</v>
      </c>
      <c r="E35">
        <v>2.0564</v>
      </c>
      <c r="F35">
        <v>9.3518000000000008</v>
      </c>
      <c r="G35">
        <f t="shared" si="0"/>
        <v>11.408200000000001</v>
      </c>
      <c r="H35">
        <f t="shared" si="1"/>
        <v>19.33478568</v>
      </c>
      <c r="I35" s="15">
        <f t="shared" si="2"/>
        <v>4.8439860415339098E-4</v>
      </c>
      <c r="J35" s="15">
        <f t="shared" si="3"/>
        <v>1.0004843986041534</v>
      </c>
      <c r="K35">
        <f t="shared" si="5"/>
        <v>-6.0933448690509116E-2</v>
      </c>
      <c r="L35" s="29">
        <f t="shared" si="6"/>
        <v>3.712885169318907E-3</v>
      </c>
      <c r="M35" s="7"/>
      <c r="N35" s="7"/>
      <c r="O35" s="7">
        <f t="shared" si="7"/>
        <v>-0.78114969865134953</v>
      </c>
      <c r="P35" s="7"/>
      <c r="Q35" s="7">
        <f t="shared" si="8"/>
        <v>-0.78114969865134953</v>
      </c>
      <c r="R35" s="7">
        <f t="shared" si="9"/>
        <v>94</v>
      </c>
      <c r="S35" s="7">
        <f t="shared" si="10"/>
        <v>-0.78114969865134953</v>
      </c>
      <c r="T35" s="7">
        <f t="shared" si="11"/>
        <v>94</v>
      </c>
      <c r="U35">
        <v>32</v>
      </c>
      <c r="V35">
        <f t="shared" si="12"/>
        <v>0.27685950413223137</v>
      </c>
      <c r="W35">
        <f>SUM($V$4:V35)/U35</f>
        <v>-5.1652892561983386E-3</v>
      </c>
      <c r="X35">
        <f t="shared" si="13"/>
        <v>7.7615165382394135E-5</v>
      </c>
      <c r="Z35">
        <f t="shared" si="14"/>
        <v>0.27685950413223137</v>
      </c>
      <c r="AA35">
        <f>SUM($Z$4:Z35)/U35</f>
        <v>-4.907024793388429E-3</v>
      </c>
      <c r="AB35">
        <f t="shared" si="15"/>
        <v>7.0047686757610932E-5</v>
      </c>
    </row>
    <row r="36" spans="1:28" ht="15.75" x14ac:dyDescent="0.25">
      <c r="A36" s="4">
        <v>42304</v>
      </c>
      <c r="B36">
        <v>5.24</v>
      </c>
      <c r="C36">
        <f t="shared" si="4"/>
        <v>-3.676470588235297E-2</v>
      </c>
      <c r="D36">
        <v>1.8502000000000001</v>
      </c>
      <c r="E36">
        <v>2.0369999999999999</v>
      </c>
      <c r="F36">
        <v>9.2766000000000002</v>
      </c>
      <c r="G36">
        <f t="shared" si="0"/>
        <v>11.313600000000001</v>
      </c>
      <c r="H36">
        <f t="shared" si="1"/>
        <v>19.200565320000003</v>
      </c>
      <c r="I36" s="15">
        <f t="shared" si="2"/>
        <v>4.8131390739647451E-4</v>
      </c>
      <c r="J36" s="15">
        <f t="shared" si="3"/>
        <v>1.0004813139073965</v>
      </c>
      <c r="K36">
        <f t="shared" si="5"/>
        <v>-3.7246019789749445E-2</v>
      </c>
      <c r="L36" s="29">
        <f t="shared" si="6"/>
        <v>1.3872659901784073E-3</v>
      </c>
      <c r="M36" s="7"/>
      <c r="N36" s="7"/>
      <c r="O36" s="7">
        <f t="shared" si="7"/>
        <v>-0.47508999529320606</v>
      </c>
      <c r="P36" s="7"/>
      <c r="Q36" s="7">
        <f t="shared" si="8"/>
        <v>-0.47508999529320606</v>
      </c>
      <c r="R36" s="7">
        <f t="shared" si="9"/>
        <v>84</v>
      </c>
      <c r="S36" s="7">
        <f t="shared" si="10"/>
        <v>-0.47508999529320606</v>
      </c>
      <c r="T36" s="7">
        <f t="shared" si="11"/>
        <v>84</v>
      </c>
      <c r="U36">
        <v>33</v>
      </c>
      <c r="V36">
        <f t="shared" si="12"/>
        <v>0.19421487603305787</v>
      </c>
      <c r="W36">
        <f>SUM($V$4:V36)/U36</f>
        <v>8.7653393438518292E-4</v>
      </c>
      <c r="X36">
        <f t="shared" si="13"/>
        <v>2.3049352143863044E-6</v>
      </c>
      <c r="Z36">
        <f t="shared" si="14"/>
        <v>0.19421487603305787</v>
      </c>
      <c r="AA36">
        <f>SUM($Z$4:Z36)/U36</f>
        <v>1.1269722013523679E-3</v>
      </c>
      <c r="AB36">
        <f t="shared" si="15"/>
        <v>3.8101990278630058E-6</v>
      </c>
    </row>
    <row r="37" spans="1:28" ht="15.75" x14ac:dyDescent="0.25">
      <c r="A37" s="4">
        <v>42305</v>
      </c>
      <c r="B37">
        <v>5.12</v>
      </c>
      <c r="C37">
        <f t="shared" si="4"/>
        <v>-2.2900763358778647E-2</v>
      </c>
      <c r="D37">
        <v>1.8351999999999999</v>
      </c>
      <c r="E37">
        <v>2.1009000000000002</v>
      </c>
      <c r="F37">
        <v>9.2527000000000008</v>
      </c>
      <c r="G37">
        <f t="shared" si="0"/>
        <v>11.3536</v>
      </c>
      <c r="H37">
        <f t="shared" si="1"/>
        <v>19.081455040000002</v>
      </c>
      <c r="I37" s="15">
        <f t="shared" si="2"/>
        <v>4.7857357322644845E-4</v>
      </c>
      <c r="J37" s="15">
        <f t="shared" si="3"/>
        <v>1.0004785735732264</v>
      </c>
      <c r="K37">
        <f t="shared" si="5"/>
        <v>-2.3379336932005095E-2</v>
      </c>
      <c r="L37" s="29">
        <f t="shared" si="6"/>
        <v>5.4659339538021745E-4</v>
      </c>
      <c r="M37" s="7"/>
      <c r="N37" s="7"/>
      <c r="O37" s="7">
        <f t="shared" si="7"/>
        <v>-0.29593392073225666</v>
      </c>
      <c r="P37" s="7"/>
      <c r="Q37" s="7">
        <f t="shared" si="8"/>
        <v>-0.29593392073225666</v>
      </c>
      <c r="R37" s="7">
        <f t="shared" si="9"/>
        <v>72</v>
      </c>
      <c r="S37" s="7">
        <f t="shared" si="10"/>
        <v>-0.29593392073225666</v>
      </c>
      <c r="T37" s="7">
        <f t="shared" si="11"/>
        <v>72</v>
      </c>
      <c r="U37">
        <v>34</v>
      </c>
      <c r="V37">
        <f t="shared" si="12"/>
        <v>9.5041322314049603E-2</v>
      </c>
      <c r="W37">
        <f>SUM($V$4:V37)/U37</f>
        <v>3.6460865337870777E-3</v>
      </c>
      <c r="X37">
        <f t="shared" si="13"/>
        <v>4.1090381673032536E-5</v>
      </c>
      <c r="Z37">
        <f t="shared" si="14"/>
        <v>9.5041322314049603E-2</v>
      </c>
      <c r="AA37">
        <f>SUM($Z$4:Z37)/U37</f>
        <v>3.8891589693728747E-3</v>
      </c>
      <c r="AB37">
        <f t="shared" si="15"/>
        <v>4.6751723147983484E-5</v>
      </c>
    </row>
    <row r="38" spans="1:28" ht="15.75" x14ac:dyDescent="0.25">
      <c r="A38" s="4">
        <v>42306</v>
      </c>
      <c r="B38">
        <v>5.16</v>
      </c>
      <c r="C38">
        <f t="shared" si="4"/>
        <v>7.8125000000000069E-3</v>
      </c>
      <c r="D38">
        <v>1.835</v>
      </c>
      <c r="E38">
        <v>2.1724999999999999</v>
      </c>
      <c r="F38">
        <v>9.2386999999999997</v>
      </c>
      <c r="G38">
        <f t="shared" si="0"/>
        <v>11.411199999999999</v>
      </c>
      <c r="H38">
        <f t="shared" si="1"/>
        <v>19.125514499999998</v>
      </c>
      <c r="I38" s="15">
        <f t="shared" si="2"/>
        <v>4.7958755431309896E-4</v>
      </c>
      <c r="J38" s="15">
        <f t="shared" si="3"/>
        <v>1.0004795875543131</v>
      </c>
      <c r="K38">
        <f t="shared" si="5"/>
        <v>7.332912445686908E-3</v>
      </c>
      <c r="L38" s="29">
        <f t="shared" si="6"/>
        <v>5.377160493610995E-5</v>
      </c>
      <c r="M38" s="7"/>
      <c r="N38" s="7"/>
      <c r="O38" s="7">
        <f t="shared" si="7"/>
        <v>0.1009566239998063</v>
      </c>
      <c r="P38" s="7"/>
      <c r="Q38" s="7">
        <f t="shared" si="8"/>
        <v>0.1009566239998063</v>
      </c>
      <c r="R38" s="7">
        <f t="shared" si="9"/>
        <v>47</v>
      </c>
      <c r="S38" s="7">
        <f t="shared" si="10"/>
        <v>0.1009566239998063</v>
      </c>
      <c r="T38" s="7">
        <f t="shared" si="11"/>
        <v>47</v>
      </c>
      <c r="U38">
        <v>35</v>
      </c>
      <c r="V38">
        <f t="shared" si="12"/>
        <v>-0.11157024793388431</v>
      </c>
      <c r="W38">
        <f>SUM($V$4:V38)/U38</f>
        <v>3.5419126328218074E-4</v>
      </c>
      <c r="X38">
        <f t="shared" si="13"/>
        <v>3.9916370768090425E-7</v>
      </c>
      <c r="Z38">
        <f t="shared" si="14"/>
        <v>-0.11157024793388431</v>
      </c>
      <c r="AA38">
        <f>SUM($Z$4:Z38)/U38</f>
        <v>5.9031877213695512E-4</v>
      </c>
      <c r="AB38">
        <f t="shared" si="15"/>
        <v>1.1087880768913527E-6</v>
      </c>
    </row>
    <row r="39" spans="1:28" ht="15.75" x14ac:dyDescent="0.25">
      <c r="A39" s="4">
        <v>42307</v>
      </c>
      <c r="B39">
        <v>5.51</v>
      </c>
      <c r="C39">
        <f t="shared" si="4"/>
        <v>6.7829457364341011E-2</v>
      </c>
      <c r="D39">
        <v>1.8224</v>
      </c>
      <c r="E39">
        <v>2.1421000000000001</v>
      </c>
      <c r="F39">
        <v>9.2590000000000003</v>
      </c>
      <c r="G39">
        <f t="shared" si="0"/>
        <v>11.4011</v>
      </c>
      <c r="H39">
        <f t="shared" si="1"/>
        <v>19.0157016</v>
      </c>
      <c r="I39" s="15">
        <f t="shared" si="2"/>
        <v>4.7705963248878547E-4</v>
      </c>
      <c r="J39" s="15">
        <f t="shared" si="3"/>
        <v>1.0004770596324888</v>
      </c>
      <c r="K39">
        <f t="shared" si="5"/>
        <v>6.7352397731852226E-2</v>
      </c>
      <c r="L39" s="29">
        <f t="shared" si="6"/>
        <v>4.5363454802296128E-3</v>
      </c>
      <c r="M39" s="7"/>
      <c r="N39" s="7"/>
      <c r="O39" s="7">
        <f t="shared" si="7"/>
        <v>0.87652262697506078</v>
      </c>
      <c r="P39" s="7"/>
      <c r="Q39" s="7">
        <f t="shared" si="8"/>
        <v>0.87652262697506078</v>
      </c>
      <c r="R39" s="7">
        <f t="shared" si="9"/>
        <v>17</v>
      </c>
      <c r="S39" s="7">
        <f t="shared" si="10"/>
        <v>0.87652262697506078</v>
      </c>
      <c r="T39" s="7">
        <f t="shared" si="11"/>
        <v>17</v>
      </c>
      <c r="U39">
        <v>36</v>
      </c>
      <c r="V39">
        <f t="shared" si="12"/>
        <v>-0.35950413223140498</v>
      </c>
      <c r="W39">
        <f>SUM($V$4:V39)/U39</f>
        <v>-9.6418732782369079E-3</v>
      </c>
      <c r="X39">
        <f t="shared" si="13"/>
        <v>3.0425144829898562E-4</v>
      </c>
      <c r="Z39">
        <f t="shared" si="14"/>
        <v>-0.35950413223140498</v>
      </c>
      <c r="AA39">
        <f>SUM($Z$4:Z39)/U39</f>
        <v>-9.4123048668503205E-3</v>
      </c>
      <c r="AB39">
        <f t="shared" si="15"/>
        <v>2.8993576223956656E-4</v>
      </c>
    </row>
    <row r="40" spans="1:28" ht="15.75" x14ac:dyDescent="0.25">
      <c r="A40" s="4">
        <v>42310</v>
      </c>
      <c r="B40">
        <v>5.84</v>
      </c>
      <c r="C40">
        <f t="shared" si="4"/>
        <v>5.9891107078039942E-2</v>
      </c>
      <c r="D40">
        <v>1.8369</v>
      </c>
      <c r="E40">
        <v>2.1709000000000001</v>
      </c>
      <c r="F40">
        <v>9.2248999999999999</v>
      </c>
      <c r="G40">
        <f t="shared" si="0"/>
        <v>11.395799999999999</v>
      </c>
      <c r="H40">
        <f t="shared" si="1"/>
        <v>19.11611881</v>
      </c>
      <c r="I40" s="15">
        <f t="shared" si="2"/>
        <v>4.7937135399012121E-4</v>
      </c>
      <c r="J40" s="15">
        <f t="shared" si="3"/>
        <v>1.0004793713539901</v>
      </c>
      <c r="K40">
        <f t="shared" si="5"/>
        <v>5.941173572404982E-2</v>
      </c>
      <c r="L40" s="29">
        <f t="shared" si="6"/>
        <v>3.5297543417443377E-3</v>
      </c>
      <c r="M40" s="7"/>
      <c r="N40" s="7"/>
      <c r="O40" s="7">
        <f t="shared" si="7"/>
        <v>0.77393970921085575</v>
      </c>
      <c r="P40" s="7"/>
      <c r="Q40" s="7">
        <f t="shared" si="8"/>
        <v>0.77393970921085575</v>
      </c>
      <c r="R40" s="7">
        <f t="shared" si="9"/>
        <v>21</v>
      </c>
      <c r="S40" s="7">
        <f t="shared" si="10"/>
        <v>0.77393970921085575</v>
      </c>
      <c r="T40" s="7">
        <f t="shared" si="11"/>
        <v>21</v>
      </c>
      <c r="U40">
        <v>37</v>
      </c>
      <c r="V40">
        <f t="shared" si="12"/>
        <v>-0.32644628099173556</v>
      </c>
      <c r="W40">
        <f>SUM($V$4:V40)/U40</f>
        <v>-1.8204154567790926E-2</v>
      </c>
      <c r="X40">
        <f t="shared" si="13"/>
        <v>1.1146796373215327E-3</v>
      </c>
      <c r="Z40">
        <f t="shared" si="14"/>
        <v>-0.32644628099173556</v>
      </c>
      <c r="AA40">
        <f>SUM($Z$4:Z40)/U40</f>
        <v>-1.7980790708063434E-2</v>
      </c>
      <c r="AB40">
        <f t="shared" si="15"/>
        <v>1.0874933523659703E-3</v>
      </c>
    </row>
    <row r="41" spans="1:28" ht="15.75" x14ac:dyDescent="0.25">
      <c r="A41" s="4">
        <v>42311</v>
      </c>
      <c r="B41">
        <v>6.3</v>
      </c>
      <c r="C41">
        <f t="shared" si="4"/>
        <v>7.8767123287671229E-2</v>
      </c>
      <c r="D41">
        <v>1.8425</v>
      </c>
      <c r="E41">
        <v>2.2105000000000001</v>
      </c>
      <c r="F41">
        <v>9.2333999999999996</v>
      </c>
      <c r="G41">
        <f t="shared" si="0"/>
        <v>11.443899999999999</v>
      </c>
      <c r="H41">
        <f t="shared" si="1"/>
        <v>19.223039499999999</v>
      </c>
      <c r="I41" s="15">
        <f t="shared" si="2"/>
        <v>4.8183065780826873E-4</v>
      </c>
      <c r="J41" s="15">
        <f t="shared" si="3"/>
        <v>1.0004818306578083</v>
      </c>
      <c r="K41">
        <f t="shared" si="5"/>
        <v>7.828529262986296E-2</v>
      </c>
      <c r="L41" s="29">
        <f t="shared" si="6"/>
        <v>6.1285870421432754E-3</v>
      </c>
      <c r="M41" s="7"/>
      <c r="N41" s="7"/>
      <c r="O41" s="7">
        <f t="shared" si="7"/>
        <v>1.0178640447103748</v>
      </c>
      <c r="P41" s="7"/>
      <c r="Q41" s="7">
        <f t="shared" si="8"/>
        <v>1.0178640447103748</v>
      </c>
      <c r="R41" s="7">
        <f t="shared" si="9"/>
        <v>15</v>
      </c>
      <c r="S41" s="7">
        <f t="shared" si="10"/>
        <v>1.0178640447103748</v>
      </c>
      <c r="T41" s="7">
        <f t="shared" si="11"/>
        <v>15</v>
      </c>
      <c r="U41">
        <v>38</v>
      </c>
      <c r="V41">
        <f t="shared" si="12"/>
        <v>-0.37603305785123964</v>
      </c>
      <c r="W41">
        <f>SUM($V$4:V41)/U41</f>
        <v>-2.7620704654197473E-2</v>
      </c>
      <c r="X41">
        <f t="shared" si="13"/>
        <v>2.635484215689766E-3</v>
      </c>
      <c r="Z41">
        <f t="shared" si="14"/>
        <v>-0.37603305785123964</v>
      </c>
      <c r="AA41">
        <f>SUM($Z$4:Z41)/U41</f>
        <v>-2.7403218790778602E-2</v>
      </c>
      <c r="AB41">
        <f t="shared" si="15"/>
        <v>2.5941439276018813E-3</v>
      </c>
    </row>
    <row r="42" spans="1:28" ht="15.75" x14ac:dyDescent="0.25">
      <c r="A42" s="4">
        <v>42312</v>
      </c>
      <c r="B42">
        <v>6.18</v>
      </c>
      <c r="C42">
        <f t="shared" si="4"/>
        <v>-1.9047619047619067E-2</v>
      </c>
      <c r="D42">
        <v>1.8437000000000001</v>
      </c>
      <c r="E42">
        <v>2.2250000000000001</v>
      </c>
      <c r="F42">
        <v>9.2637</v>
      </c>
      <c r="G42">
        <f t="shared" si="0"/>
        <v>11.4887</v>
      </c>
      <c r="H42">
        <f t="shared" si="1"/>
        <v>19.304483690000001</v>
      </c>
      <c r="I42" s="15">
        <f t="shared" si="2"/>
        <v>4.8370249628471029E-4</v>
      </c>
      <c r="J42" s="15">
        <f t="shared" si="3"/>
        <v>1.0004837024962847</v>
      </c>
      <c r="K42">
        <f t="shared" si="5"/>
        <v>-1.9531321543903777E-2</v>
      </c>
      <c r="L42" s="29">
        <f t="shared" si="6"/>
        <v>3.8147252125135983E-4</v>
      </c>
      <c r="M42" s="7"/>
      <c r="N42" s="7"/>
      <c r="O42" s="7">
        <f t="shared" si="7"/>
        <v>-0.24614186422809919</v>
      </c>
      <c r="P42" s="7"/>
      <c r="Q42" s="7">
        <f t="shared" si="8"/>
        <v>-0.24614186422809919</v>
      </c>
      <c r="R42" s="7">
        <f t="shared" si="9"/>
        <v>70</v>
      </c>
      <c r="S42" s="7">
        <f t="shared" si="10"/>
        <v>-0.24614186422809919</v>
      </c>
      <c r="T42" s="7">
        <f t="shared" si="11"/>
        <v>70</v>
      </c>
      <c r="U42">
        <v>39</v>
      </c>
      <c r="V42">
        <f t="shared" si="12"/>
        <v>7.8512396694214837E-2</v>
      </c>
      <c r="W42">
        <f>SUM($V$4:V42)/U42</f>
        <v>-2.4899343081161259E-2</v>
      </c>
      <c r="X42">
        <f t="shared" si="13"/>
        <v>2.1981012862783227E-3</v>
      </c>
      <c r="Z42">
        <f t="shared" si="14"/>
        <v>7.8512396694214837E-2</v>
      </c>
      <c r="AA42">
        <f>SUM($Z$4:Z42)/U42</f>
        <v>-2.4687433778342871E-2</v>
      </c>
      <c r="AB42">
        <f t="shared" si="15"/>
        <v>2.1608460068947744E-3</v>
      </c>
    </row>
    <row r="43" spans="1:28" ht="15.75" x14ac:dyDescent="0.25">
      <c r="A43" s="4">
        <v>42313</v>
      </c>
      <c r="B43">
        <v>6.16</v>
      </c>
      <c r="C43">
        <f t="shared" si="4"/>
        <v>-3.2362459546924878E-3</v>
      </c>
      <c r="D43">
        <v>1.8437000000000001</v>
      </c>
      <c r="E43">
        <v>2.2323</v>
      </c>
      <c r="F43">
        <v>9.2740000000000009</v>
      </c>
      <c r="G43">
        <f t="shared" si="0"/>
        <v>11.506300000000001</v>
      </c>
      <c r="H43">
        <f t="shared" si="1"/>
        <v>19.330773800000003</v>
      </c>
      <c r="I43" s="15">
        <f t="shared" si="2"/>
        <v>4.8430645197350408E-4</v>
      </c>
      <c r="J43" s="15">
        <f t="shared" si="3"/>
        <v>1.0004843064519735</v>
      </c>
      <c r="K43">
        <f t="shared" si="5"/>
        <v>-3.7205524066659919E-3</v>
      </c>
      <c r="L43" s="29">
        <f t="shared" si="6"/>
        <v>1.3842510210748105E-5</v>
      </c>
      <c r="M43" s="7"/>
      <c r="N43" s="7"/>
      <c r="O43" s="7">
        <f t="shared" si="7"/>
        <v>-4.1820219650404271E-2</v>
      </c>
      <c r="P43" s="7"/>
      <c r="Q43" s="7">
        <f t="shared" si="8"/>
        <v>-4.1820219650404271E-2</v>
      </c>
      <c r="R43" s="7">
        <f t="shared" si="9"/>
        <v>59</v>
      </c>
      <c r="S43" s="7">
        <f t="shared" si="10"/>
        <v>-4.1820219650404271E-2</v>
      </c>
      <c r="T43" s="7">
        <f t="shared" si="11"/>
        <v>59</v>
      </c>
      <c r="U43">
        <v>40</v>
      </c>
      <c r="V43">
        <f t="shared" si="12"/>
        <v>-1.2396694214876047E-2</v>
      </c>
      <c r="W43">
        <f>SUM($V$4:V43)/U43</f>
        <v>-2.4586776859504129E-2</v>
      </c>
      <c r="X43">
        <f t="shared" si="13"/>
        <v>2.1982167139601733E-3</v>
      </c>
      <c r="Z43">
        <f t="shared" si="14"/>
        <v>-1.2396694214876047E-2</v>
      </c>
      <c r="AA43">
        <f>SUM($Z$4:Z43)/U43</f>
        <v>-2.4380165289256201E-2</v>
      </c>
      <c r="AB43">
        <f t="shared" si="15"/>
        <v>2.1614271255689199E-3</v>
      </c>
    </row>
    <row r="44" spans="1:28" ht="15.75" x14ac:dyDescent="0.25">
      <c r="A44" s="4">
        <v>42314</v>
      </c>
      <c r="B44">
        <v>6.32</v>
      </c>
      <c r="C44">
        <f t="shared" si="4"/>
        <v>2.5974025974025997E-2</v>
      </c>
      <c r="D44">
        <v>1.8431</v>
      </c>
      <c r="E44">
        <v>2.3252000000000002</v>
      </c>
      <c r="F44">
        <v>9.3039000000000005</v>
      </c>
      <c r="G44">
        <f t="shared" si="0"/>
        <v>11.629100000000001</v>
      </c>
      <c r="H44">
        <f t="shared" si="1"/>
        <v>19.47321809</v>
      </c>
      <c r="I44" s="15">
        <f t="shared" si="2"/>
        <v>4.8757648121111608E-4</v>
      </c>
      <c r="J44" s="15">
        <f t="shared" si="3"/>
        <v>1.0004875764812111</v>
      </c>
      <c r="K44">
        <f t="shared" si="5"/>
        <v>2.548644949281488E-2</v>
      </c>
      <c r="L44" s="29">
        <f t="shared" si="6"/>
        <v>6.4955910774980384E-4</v>
      </c>
      <c r="M44" s="7"/>
      <c r="N44" s="7"/>
      <c r="O44" s="7">
        <f t="shared" si="7"/>
        <v>0.3356479966746807</v>
      </c>
      <c r="P44" s="7"/>
      <c r="Q44" s="7">
        <f t="shared" si="8"/>
        <v>0.3356479966746807</v>
      </c>
      <c r="R44" s="7">
        <f t="shared" si="9"/>
        <v>36</v>
      </c>
      <c r="S44" s="7">
        <f t="shared" si="10"/>
        <v>0.3356479966746807</v>
      </c>
      <c r="T44" s="7">
        <f t="shared" si="11"/>
        <v>36</v>
      </c>
      <c r="U44">
        <v>41</v>
      </c>
      <c r="V44">
        <f t="shared" si="12"/>
        <v>-0.2024793388429752</v>
      </c>
      <c r="W44">
        <f>SUM($V$4:V44)/U44</f>
        <v>-2.8925619834710738E-2</v>
      </c>
      <c r="X44">
        <f t="shared" si="13"/>
        <v>3.1185773450646053E-3</v>
      </c>
      <c r="Z44">
        <f t="shared" si="14"/>
        <v>-0.2024793388429752</v>
      </c>
      <c r="AA44">
        <f>SUM($Z$4:Z44)/U44</f>
        <v>-2.872404757105422E-2</v>
      </c>
      <c r="AB44">
        <f t="shared" si="15"/>
        <v>3.0752642966756015E-3</v>
      </c>
    </row>
    <row r="45" spans="1:28" ht="15.75" x14ac:dyDescent="0.25">
      <c r="A45" s="4">
        <v>42317</v>
      </c>
      <c r="B45">
        <v>6.42</v>
      </c>
      <c r="C45">
        <f t="shared" si="4"/>
        <v>1.5822784810126524E-2</v>
      </c>
      <c r="D45">
        <v>1.8319000000000001</v>
      </c>
      <c r="E45">
        <v>2.3435999999999999</v>
      </c>
      <c r="F45">
        <v>9.3978000000000002</v>
      </c>
      <c r="G45">
        <f t="shared" si="0"/>
        <v>11.741400000000001</v>
      </c>
      <c r="H45">
        <f t="shared" si="1"/>
        <v>19.559429819999998</v>
      </c>
      <c r="I45" s="15">
        <f t="shared" si="2"/>
        <v>4.89553716791713E-4</v>
      </c>
      <c r="J45" s="15">
        <f t="shared" si="3"/>
        <v>1.0004895537167917</v>
      </c>
      <c r="K45">
        <f t="shared" si="5"/>
        <v>1.5333231093334811E-2</v>
      </c>
      <c r="L45" s="29">
        <f t="shared" si="6"/>
        <v>2.3510797576160945E-4</v>
      </c>
      <c r="M45" s="7"/>
      <c r="N45" s="7"/>
      <c r="O45" s="7">
        <f t="shared" si="7"/>
        <v>0.20446911189834094</v>
      </c>
      <c r="P45" s="7"/>
      <c r="Q45" s="7">
        <f t="shared" si="8"/>
        <v>0.20446911189834094</v>
      </c>
      <c r="R45" s="7">
        <f t="shared" si="9"/>
        <v>44</v>
      </c>
      <c r="S45" s="7">
        <f t="shared" si="10"/>
        <v>0.20446911189834094</v>
      </c>
      <c r="T45" s="7">
        <f t="shared" si="11"/>
        <v>44</v>
      </c>
      <c r="U45">
        <v>42</v>
      </c>
      <c r="V45">
        <f t="shared" si="12"/>
        <v>-0.13636363636363635</v>
      </c>
      <c r="W45">
        <f>SUM($V$4:V45)/U45</f>
        <v>-3.1483667847304199E-2</v>
      </c>
      <c r="X45">
        <f t="shared" si="13"/>
        <v>3.7846633024558006E-3</v>
      </c>
      <c r="Z45">
        <f t="shared" si="14"/>
        <v>-0.13636363636363635</v>
      </c>
      <c r="AA45">
        <f>SUM($Z$4:Z45)/U45</f>
        <v>-3.1286894923258556E-2</v>
      </c>
      <c r="AB45">
        <f t="shared" si="15"/>
        <v>3.7375028495853567E-3</v>
      </c>
    </row>
    <row r="46" spans="1:28" ht="15.75" x14ac:dyDescent="0.25">
      <c r="A46" s="4">
        <v>42318</v>
      </c>
      <c r="B46">
        <v>6.33</v>
      </c>
      <c r="C46">
        <f t="shared" si="4"/>
        <v>-1.4018691588785024E-2</v>
      </c>
      <c r="D46">
        <v>1.8313999999999999</v>
      </c>
      <c r="E46">
        <v>2.3418999999999999</v>
      </c>
      <c r="F46">
        <v>9.3999000000000006</v>
      </c>
      <c r="G46">
        <f t="shared" si="0"/>
        <v>11.741800000000001</v>
      </c>
      <c r="H46">
        <f t="shared" si="1"/>
        <v>19.556876860000003</v>
      </c>
      <c r="I46" s="15">
        <f t="shared" si="2"/>
        <v>4.8949518598706554E-4</v>
      </c>
      <c r="J46" s="15">
        <f t="shared" si="3"/>
        <v>1.0004894951859871</v>
      </c>
      <c r="K46">
        <f t="shared" si="5"/>
        <v>-1.450818677477209E-2</v>
      </c>
      <c r="L46" s="29">
        <f t="shared" si="6"/>
        <v>2.1048748349167175E-4</v>
      </c>
      <c r="M46" s="7"/>
      <c r="N46" s="7"/>
      <c r="O46" s="7">
        <f t="shared" si="7"/>
        <v>-0.18115581128937161</v>
      </c>
      <c r="P46" s="7"/>
      <c r="Q46" s="7">
        <f t="shared" si="8"/>
        <v>-0.18115581128937161</v>
      </c>
      <c r="R46" s="7">
        <f t="shared" si="9"/>
        <v>65</v>
      </c>
      <c r="S46" s="7">
        <f t="shared" si="10"/>
        <v>-0.18115581128937161</v>
      </c>
      <c r="T46" s="7">
        <f t="shared" si="11"/>
        <v>65</v>
      </c>
      <c r="U46">
        <v>43</v>
      </c>
      <c r="V46">
        <f t="shared" si="12"/>
        <v>3.7190082644628086E-2</v>
      </c>
      <c r="W46">
        <f>SUM($V$4:V46)/U46</f>
        <v>-2.9886603882375542E-2</v>
      </c>
      <c r="X46">
        <f t="shared" si="13"/>
        <v>3.4916355399770061E-3</v>
      </c>
      <c r="Z46">
        <f t="shared" si="14"/>
        <v>3.7190082644628086E-2</v>
      </c>
      <c r="AA46">
        <f>SUM($Z$4:Z46)/U46</f>
        <v>-2.9694407072842589E-2</v>
      </c>
      <c r="AB46">
        <f t="shared" si="15"/>
        <v>3.4468714445936737E-3</v>
      </c>
    </row>
    <row r="47" spans="1:28" ht="15.75" x14ac:dyDescent="0.25">
      <c r="A47" s="4">
        <v>42319</v>
      </c>
      <c r="B47">
        <v>5.51</v>
      </c>
      <c r="C47">
        <f t="shared" si="4"/>
        <v>-0.12954186413902058</v>
      </c>
      <c r="D47">
        <v>1.8444</v>
      </c>
      <c r="E47">
        <v>2.3300999999999998</v>
      </c>
      <c r="F47">
        <v>9.4212000000000007</v>
      </c>
      <c r="G47">
        <f t="shared" si="0"/>
        <v>11.751300000000001</v>
      </c>
      <c r="H47">
        <f t="shared" si="1"/>
        <v>19.706561280000003</v>
      </c>
      <c r="I47" s="15">
        <f t="shared" si="2"/>
        <v>4.9292484327634334E-4</v>
      </c>
      <c r="J47" s="15">
        <f t="shared" si="3"/>
        <v>1.0004929248432763</v>
      </c>
      <c r="K47">
        <f t="shared" si="5"/>
        <v>-0.13003478898229692</v>
      </c>
      <c r="L47" s="29">
        <f t="shared" si="6"/>
        <v>1.6909046345670489E-2</v>
      </c>
      <c r="M47" s="7"/>
      <c r="N47" s="7"/>
      <c r="O47" s="7">
        <f t="shared" si="7"/>
        <v>-1.6739979865749863</v>
      </c>
      <c r="P47" s="7"/>
      <c r="Q47" s="7">
        <f t="shared" si="8"/>
        <v>-1.6739979865749863</v>
      </c>
      <c r="R47" s="7">
        <f t="shared" si="9"/>
        <v>118</v>
      </c>
      <c r="S47" s="7">
        <f t="shared" si="10"/>
        <v>-1.6739979865749863</v>
      </c>
      <c r="T47" s="7">
        <f t="shared" si="11"/>
        <v>118</v>
      </c>
      <c r="U47">
        <v>44</v>
      </c>
      <c r="V47">
        <f t="shared" si="12"/>
        <v>0.47520661157024791</v>
      </c>
      <c r="W47">
        <f>SUM($V$4:V47)/U47</f>
        <v>-1.8407212622088647E-2</v>
      </c>
      <c r="X47">
        <f t="shared" si="13"/>
        <v>1.3553019060591185E-3</v>
      </c>
      <c r="Z47">
        <f t="shared" si="14"/>
        <v>0.47520661157024791</v>
      </c>
      <c r="AA47">
        <f>SUM($Z$4:Z47)/U47</f>
        <v>-1.8219383921863258E-2</v>
      </c>
      <c r="AB47">
        <f t="shared" si="15"/>
        <v>1.3277838019689976E-3</v>
      </c>
    </row>
    <row r="48" spans="1:28" ht="15.75" x14ac:dyDescent="0.25">
      <c r="A48" s="4">
        <v>42320</v>
      </c>
      <c r="B48">
        <v>5.38</v>
      </c>
      <c r="C48">
        <f t="shared" si="4"/>
        <v>-2.3593466424682377E-2</v>
      </c>
      <c r="D48">
        <v>1.8424</v>
      </c>
      <c r="E48">
        <v>2.3115999999999999</v>
      </c>
      <c r="F48">
        <v>9.4832999999999998</v>
      </c>
      <c r="G48">
        <f t="shared" si="0"/>
        <v>11.7949</v>
      </c>
      <c r="H48">
        <f t="shared" si="1"/>
        <v>19.783631919999998</v>
      </c>
      <c r="I48" s="15">
        <f t="shared" si="2"/>
        <v>4.9468906344229957E-4</v>
      </c>
      <c r="J48" s="15">
        <f t="shared" si="3"/>
        <v>1.0004946890634423</v>
      </c>
      <c r="K48">
        <f t="shared" si="5"/>
        <v>-2.4088155488124676E-2</v>
      </c>
      <c r="L48" s="29">
        <f t="shared" si="6"/>
        <v>5.8023923482007091E-4</v>
      </c>
      <c r="M48" s="7"/>
      <c r="N48" s="7"/>
      <c r="O48" s="7">
        <f t="shared" si="7"/>
        <v>-0.304885339992155</v>
      </c>
      <c r="P48" s="7"/>
      <c r="Q48" s="7">
        <f t="shared" si="8"/>
        <v>-0.304885339992155</v>
      </c>
      <c r="R48" s="7">
        <f t="shared" si="9"/>
        <v>73</v>
      </c>
      <c r="S48" s="7">
        <f t="shared" si="10"/>
        <v>-0.304885339992155</v>
      </c>
      <c r="T48" s="7">
        <f t="shared" si="11"/>
        <v>73</v>
      </c>
      <c r="U48">
        <v>45</v>
      </c>
      <c r="V48">
        <f t="shared" si="12"/>
        <v>0.10330578512396693</v>
      </c>
      <c r="W48">
        <f>SUM($V$4:V48)/U48</f>
        <v>-1.5702479338842966E-2</v>
      </c>
      <c r="X48">
        <f t="shared" si="13"/>
        <v>1.0086866893095966E-3</v>
      </c>
      <c r="Z48">
        <f t="shared" si="14"/>
        <v>0.10330578512396693</v>
      </c>
      <c r="AA48">
        <f>SUM($Z$4:Z48)/U48</f>
        <v>-1.5518824609733698E-2</v>
      </c>
      <c r="AB48">
        <f t="shared" si="15"/>
        <v>9.8522966154958465E-4</v>
      </c>
    </row>
    <row r="49" spans="1:28" ht="15.75" x14ac:dyDescent="0.25">
      <c r="A49" s="4">
        <v>42321</v>
      </c>
      <c r="B49">
        <v>5.42</v>
      </c>
      <c r="C49">
        <f t="shared" si="4"/>
        <v>7.4349442379182222E-3</v>
      </c>
      <c r="D49">
        <v>1.8319000000000001</v>
      </c>
      <c r="E49">
        <v>2.2658</v>
      </c>
      <c r="F49">
        <v>9.4993999999999996</v>
      </c>
      <c r="G49">
        <f t="shared" si="0"/>
        <v>11.7652</v>
      </c>
      <c r="H49">
        <f t="shared" si="1"/>
        <v>19.667750859999998</v>
      </c>
      <c r="I49" s="15">
        <f t="shared" si="2"/>
        <v>4.9203600701663852E-4</v>
      </c>
      <c r="J49" s="15">
        <f t="shared" si="3"/>
        <v>1.0004920360070166</v>
      </c>
      <c r="K49">
        <f t="shared" si="5"/>
        <v>6.9429082309015837E-3</v>
      </c>
      <c r="L49" s="29">
        <f t="shared" si="6"/>
        <v>4.8203974702720959E-5</v>
      </c>
      <c r="M49" s="7"/>
      <c r="N49" s="7"/>
      <c r="O49" s="7">
        <f t="shared" si="7"/>
        <v>9.6077679345540568E-2</v>
      </c>
      <c r="P49" s="7"/>
      <c r="Q49" s="7">
        <f t="shared" si="8"/>
        <v>9.6077679345540568E-2</v>
      </c>
      <c r="R49" s="7">
        <f t="shared" si="9"/>
        <v>48</v>
      </c>
      <c r="S49" s="7">
        <f t="shared" si="10"/>
        <v>9.6077679345540568E-2</v>
      </c>
      <c r="T49" s="7">
        <f t="shared" si="11"/>
        <v>48</v>
      </c>
      <c r="U49">
        <v>46</v>
      </c>
      <c r="V49">
        <f t="shared" si="12"/>
        <v>-0.10330578512396693</v>
      </c>
      <c r="W49">
        <f>SUM($V$4:V49)/U49</f>
        <v>-1.7606899029823923E-2</v>
      </c>
      <c r="X49">
        <f t="shared" si="13"/>
        <v>1.2963757362304609E-3</v>
      </c>
      <c r="Z49">
        <f t="shared" si="14"/>
        <v>-0.10330578512396693</v>
      </c>
      <c r="AA49">
        <f>SUM($Z$4:Z49)/U49</f>
        <v>-1.7427236794825725E-2</v>
      </c>
      <c r="AB49">
        <f t="shared" si="15"/>
        <v>1.2700540714486062E-3</v>
      </c>
    </row>
    <row r="50" spans="1:28" ht="15.75" x14ac:dyDescent="0.25">
      <c r="A50" s="4">
        <v>42324</v>
      </c>
      <c r="B50">
        <v>5.8</v>
      </c>
      <c r="C50">
        <f t="shared" si="4"/>
        <v>7.011070110701105E-2</v>
      </c>
      <c r="D50">
        <v>1.8517999999999999</v>
      </c>
      <c r="E50">
        <v>2.2675999999999998</v>
      </c>
      <c r="F50">
        <v>9.4093</v>
      </c>
      <c r="G50">
        <f t="shared" si="0"/>
        <v>11.6769</v>
      </c>
      <c r="H50">
        <f t="shared" si="1"/>
        <v>19.691741739999998</v>
      </c>
      <c r="I50" s="15">
        <f t="shared" si="2"/>
        <v>4.9258548008479508E-4</v>
      </c>
      <c r="J50" s="15">
        <f t="shared" si="3"/>
        <v>1.0004925854800848</v>
      </c>
      <c r="K50">
        <f t="shared" si="5"/>
        <v>6.9618115626926255E-2</v>
      </c>
      <c r="L50" s="29">
        <f t="shared" si="6"/>
        <v>4.8466820234440737E-3</v>
      </c>
      <c r="M50" s="7"/>
      <c r="N50" s="7"/>
      <c r="O50" s="7">
        <f t="shared" si="7"/>
        <v>0.9060018803229839</v>
      </c>
      <c r="P50" s="7"/>
      <c r="Q50" s="7">
        <f t="shared" si="8"/>
        <v>0.9060018803229839</v>
      </c>
      <c r="R50" s="7">
        <f t="shared" si="9"/>
        <v>16</v>
      </c>
      <c r="S50" s="7">
        <f t="shared" si="10"/>
        <v>0.9060018803229839</v>
      </c>
      <c r="T50" s="7">
        <f t="shared" si="11"/>
        <v>16</v>
      </c>
      <c r="U50">
        <v>47</v>
      </c>
      <c r="V50">
        <f t="shared" si="12"/>
        <v>-0.36776859504132231</v>
      </c>
      <c r="W50">
        <f>SUM($V$4:V50)/U50</f>
        <v>-2.5057147881132398E-2</v>
      </c>
      <c r="X50">
        <f t="shared" si="13"/>
        <v>2.6826773651850979E-3</v>
      </c>
      <c r="Z50">
        <f t="shared" si="14"/>
        <v>-0.36776859504132231</v>
      </c>
      <c r="AA50">
        <f>SUM($Z$4:Z50)/U50</f>
        <v>-2.4881308246878842E-2</v>
      </c>
      <c r="AB50">
        <f t="shared" si="15"/>
        <v>2.6451578639619497E-3</v>
      </c>
    </row>
    <row r="51" spans="1:28" ht="15.75" x14ac:dyDescent="0.25">
      <c r="A51" s="4">
        <v>42325</v>
      </c>
      <c r="B51">
        <v>5.98</v>
      </c>
      <c r="C51">
        <f t="shared" si="4"/>
        <v>3.1034482758620793E-2</v>
      </c>
      <c r="D51">
        <v>1.85</v>
      </c>
      <c r="E51">
        <v>2.2658</v>
      </c>
      <c r="F51">
        <v>9.4235000000000007</v>
      </c>
      <c r="G51">
        <f t="shared" si="0"/>
        <v>11.689300000000001</v>
      </c>
      <c r="H51">
        <f t="shared" si="1"/>
        <v>19.699275</v>
      </c>
      <c r="I51" s="15">
        <f t="shared" si="2"/>
        <v>4.9275799480197335E-4</v>
      </c>
      <c r="J51" s="15">
        <f t="shared" si="3"/>
        <v>1.000492757994802</v>
      </c>
      <c r="K51">
        <f t="shared" si="5"/>
        <v>3.054172476381882E-2</v>
      </c>
      <c r="L51" s="29">
        <f t="shared" si="6"/>
        <v>9.3279695154886374E-4</v>
      </c>
      <c r="M51" s="7"/>
      <c r="N51" s="7"/>
      <c r="O51" s="7">
        <f t="shared" si="7"/>
        <v>0.40104148568199016</v>
      </c>
      <c r="P51" s="7"/>
      <c r="Q51" s="7">
        <f t="shared" si="8"/>
        <v>0.40104148568199016</v>
      </c>
      <c r="R51" s="7">
        <f t="shared" si="9"/>
        <v>34</v>
      </c>
      <c r="S51" s="7">
        <f t="shared" si="10"/>
        <v>0.40104148568199016</v>
      </c>
      <c r="T51" s="7">
        <f t="shared" si="11"/>
        <v>34</v>
      </c>
      <c r="U51">
        <v>48</v>
      </c>
      <c r="V51">
        <f t="shared" si="12"/>
        <v>-0.21900826446280991</v>
      </c>
      <c r="W51">
        <f>SUM($V$4:V51)/U51</f>
        <v>-2.9097796143250681E-2</v>
      </c>
      <c r="X51">
        <f t="shared" si="13"/>
        <v>3.6946112308109415E-3</v>
      </c>
      <c r="Z51">
        <f t="shared" si="14"/>
        <v>-0.21900826446280991</v>
      </c>
      <c r="AA51">
        <f>SUM($Z$4:Z51)/U51</f>
        <v>-2.8925619834710741E-2</v>
      </c>
      <c r="AB51">
        <f t="shared" si="15"/>
        <v>3.6510173795878315E-3</v>
      </c>
    </row>
    <row r="52" spans="1:28" ht="15.75" x14ac:dyDescent="0.25">
      <c r="A52" s="4">
        <v>42326</v>
      </c>
      <c r="B52">
        <v>5.86</v>
      </c>
      <c r="C52">
        <f t="shared" si="4"/>
        <v>-2.0066889632107041E-2</v>
      </c>
      <c r="D52">
        <v>1.8273999999999999</v>
      </c>
      <c r="E52">
        <v>2.2728000000000002</v>
      </c>
      <c r="F52">
        <v>9.3636999999999997</v>
      </c>
      <c r="G52">
        <f t="shared" si="0"/>
        <v>11.6365</v>
      </c>
      <c r="H52">
        <f t="shared" si="1"/>
        <v>19.384025379999997</v>
      </c>
      <c r="I52" s="15">
        <f t="shared" si="2"/>
        <v>4.855293798322613E-4</v>
      </c>
      <c r="J52" s="15">
        <f t="shared" si="3"/>
        <v>1.0004855293798323</v>
      </c>
      <c r="K52">
        <f t="shared" si="5"/>
        <v>-2.0552419011939303E-2</v>
      </c>
      <c r="L52" s="29">
        <f t="shared" si="6"/>
        <v>4.2240192724232408E-4</v>
      </c>
      <c r="M52" s="7"/>
      <c r="N52" s="7"/>
      <c r="O52" s="7">
        <f t="shared" si="7"/>
        <v>-0.25931333522358274</v>
      </c>
      <c r="P52" s="7"/>
      <c r="Q52" s="7">
        <f t="shared" si="8"/>
        <v>-0.25931333522358274</v>
      </c>
      <c r="R52" s="7">
        <f t="shared" si="9"/>
        <v>71</v>
      </c>
      <c r="S52" s="7">
        <f t="shared" si="10"/>
        <v>-0.25931333522358274</v>
      </c>
      <c r="T52" s="7">
        <f t="shared" si="11"/>
        <v>71</v>
      </c>
      <c r="U52">
        <v>49</v>
      </c>
      <c r="V52">
        <f t="shared" si="12"/>
        <v>8.6776859504132275E-2</v>
      </c>
      <c r="W52">
        <f>SUM($V$4:V52)/U52</f>
        <v>-2.6733007252487763E-2</v>
      </c>
      <c r="X52">
        <f t="shared" si="13"/>
        <v>3.1834572873924182E-3</v>
      </c>
      <c r="Z52">
        <f t="shared" si="14"/>
        <v>8.6776859504132275E-2</v>
      </c>
      <c r="AA52">
        <f>SUM($Z$4:Z52)/U52</f>
        <v>-2.6564344746162923E-2</v>
      </c>
      <c r="AB52">
        <f t="shared" si="15"/>
        <v>3.1434141979869721E-3</v>
      </c>
    </row>
    <row r="53" spans="1:28" ht="15.75" x14ac:dyDescent="0.25">
      <c r="A53" s="4">
        <v>42327</v>
      </c>
      <c r="B53">
        <v>5.5</v>
      </c>
      <c r="C53">
        <f t="shared" si="4"/>
        <v>-6.1433447098976163E-2</v>
      </c>
      <c r="D53">
        <v>1.8298000000000001</v>
      </c>
      <c r="E53">
        <v>2.2482000000000002</v>
      </c>
      <c r="F53">
        <v>9.3679000000000006</v>
      </c>
      <c r="G53">
        <f t="shared" si="0"/>
        <v>11.616100000000001</v>
      </c>
      <c r="H53">
        <f t="shared" si="1"/>
        <v>19.389583420000001</v>
      </c>
      <c r="I53" s="15">
        <f t="shared" si="2"/>
        <v>4.8565698942293345E-4</v>
      </c>
      <c r="J53" s="15">
        <f t="shared" si="3"/>
        <v>1.0004856569894229</v>
      </c>
      <c r="K53">
        <f t="shared" si="5"/>
        <v>-6.1919104088399096E-2</v>
      </c>
      <c r="L53" s="29">
        <f t="shared" si="6"/>
        <v>3.8339754511100017E-3</v>
      </c>
      <c r="M53" s="7"/>
      <c r="N53" s="7"/>
      <c r="O53" s="7">
        <f t="shared" si="7"/>
        <v>-0.79387051773226525</v>
      </c>
      <c r="P53" s="7"/>
      <c r="Q53" s="7">
        <f t="shared" si="8"/>
        <v>-0.79387051773226525</v>
      </c>
      <c r="R53" s="7">
        <f t="shared" si="9"/>
        <v>95</v>
      </c>
      <c r="S53" s="7">
        <f t="shared" si="10"/>
        <v>-0.79387051773226525</v>
      </c>
      <c r="T53" s="7">
        <f t="shared" si="11"/>
        <v>95</v>
      </c>
      <c r="U53">
        <v>50</v>
      </c>
      <c r="V53">
        <f t="shared" si="12"/>
        <v>0.28512396694214881</v>
      </c>
      <c r="W53">
        <f>SUM($V$4:V53)/U53</f>
        <v>-2.0495867768595032E-2</v>
      </c>
      <c r="X53">
        <f t="shared" si="13"/>
        <v>1.9094572526715124E-3</v>
      </c>
      <c r="Z53">
        <f t="shared" si="14"/>
        <v>0.28512396694214881</v>
      </c>
      <c r="AA53">
        <f>SUM($Z$4:Z53)/U53</f>
        <v>-2.033057851239669E-2</v>
      </c>
      <c r="AB53">
        <f t="shared" si="15"/>
        <v>1.878783739312391E-3</v>
      </c>
    </row>
    <row r="54" spans="1:28" ht="15.75" x14ac:dyDescent="0.25">
      <c r="A54" s="4">
        <v>42328</v>
      </c>
      <c r="B54">
        <v>5.37</v>
      </c>
      <c r="C54">
        <f t="shared" si="4"/>
        <v>-2.3636363636363619E-2</v>
      </c>
      <c r="D54">
        <v>1.8268</v>
      </c>
      <c r="E54">
        <v>2.2622999999999998</v>
      </c>
      <c r="F54">
        <v>9.3569999999999993</v>
      </c>
      <c r="G54">
        <f t="shared" si="0"/>
        <v>11.619299999999999</v>
      </c>
      <c r="H54">
        <f t="shared" si="1"/>
        <v>19.355667599999997</v>
      </c>
      <c r="I54" s="15">
        <f t="shared" si="2"/>
        <v>4.8487820830689365E-4</v>
      </c>
      <c r="J54" s="15">
        <f t="shared" si="3"/>
        <v>1.0004848782083069</v>
      </c>
      <c r="K54">
        <f t="shared" si="5"/>
        <v>-2.4121241844670512E-2</v>
      </c>
      <c r="L54" s="29">
        <f t="shared" si="6"/>
        <v>5.818343081290837E-4</v>
      </c>
      <c r="M54" s="7"/>
      <c r="N54" s="7"/>
      <c r="O54" s="7">
        <f t="shared" si="7"/>
        <v>-0.30543967697395891</v>
      </c>
      <c r="P54" s="7"/>
      <c r="Q54" s="7">
        <f t="shared" si="8"/>
        <v>-0.30543967697395891</v>
      </c>
      <c r="R54" s="7">
        <f t="shared" si="9"/>
        <v>74</v>
      </c>
      <c r="S54" s="7">
        <f t="shared" si="10"/>
        <v>-0.30543967697395891</v>
      </c>
      <c r="T54" s="7">
        <f t="shared" si="11"/>
        <v>74</v>
      </c>
      <c r="U54">
        <v>51</v>
      </c>
      <c r="V54">
        <f t="shared" si="12"/>
        <v>0.11157024793388426</v>
      </c>
      <c r="W54">
        <f>SUM($V$4:V54)/U54</f>
        <v>-1.790633608815426E-2</v>
      </c>
      <c r="X54">
        <f t="shared" si="13"/>
        <v>1.4865891342907924E-3</v>
      </c>
      <c r="Z54">
        <f t="shared" si="14"/>
        <v>0.11157024793388426</v>
      </c>
      <c r="AA54">
        <f>SUM($Z$4:Z54)/U54</f>
        <v>-1.7744287797763728E-2</v>
      </c>
      <c r="AB54">
        <f t="shared" si="15"/>
        <v>1.4598042929039276E-3</v>
      </c>
    </row>
    <row r="55" spans="1:28" ht="15.75" x14ac:dyDescent="0.25">
      <c r="A55" s="4">
        <v>42331</v>
      </c>
      <c r="B55">
        <v>5.37</v>
      </c>
      <c r="C55">
        <f t="shared" si="4"/>
        <v>0</v>
      </c>
      <c r="D55">
        <v>1.8266</v>
      </c>
      <c r="E55">
        <v>2.2376999999999998</v>
      </c>
      <c r="F55">
        <v>9.3551000000000002</v>
      </c>
      <c r="G55">
        <f t="shared" si="0"/>
        <v>11.5928</v>
      </c>
      <c r="H55">
        <f t="shared" si="1"/>
        <v>19.32572566</v>
      </c>
      <c r="I55" s="15">
        <f t="shared" si="2"/>
        <v>4.8419049269310399E-4</v>
      </c>
      <c r="J55" s="15">
        <f t="shared" si="3"/>
        <v>1.0004841904926931</v>
      </c>
      <c r="K55">
        <f t="shared" si="5"/>
        <v>-4.8419049269310399E-4</v>
      </c>
      <c r="L55" s="29">
        <f t="shared" si="6"/>
        <v>2.344404332143908E-7</v>
      </c>
      <c r="M55" s="7"/>
      <c r="N55" s="7"/>
      <c r="O55" s="7">
        <f t="shared" si="7"/>
        <v>0</v>
      </c>
      <c r="P55" s="7"/>
      <c r="Q55" s="7">
        <f t="shared" si="8"/>
        <v>0</v>
      </c>
      <c r="R55" s="7">
        <f t="shared" si="9"/>
        <v>53</v>
      </c>
      <c r="S55" s="7">
        <f t="shared" si="10"/>
        <v>0</v>
      </c>
      <c r="T55" s="7">
        <f t="shared" si="11"/>
        <v>53</v>
      </c>
      <c r="U55">
        <v>52</v>
      </c>
      <c r="V55">
        <f t="shared" si="12"/>
        <v>-6.1983471074380181E-2</v>
      </c>
      <c r="W55">
        <f>SUM($V$4:V55)/U55</f>
        <v>-1.8753973299427837E-2</v>
      </c>
      <c r="X55">
        <f t="shared" si="13"/>
        <v>1.6626362504376289E-3</v>
      </c>
      <c r="Z55">
        <f t="shared" si="14"/>
        <v>-6.1983471074380181E-2</v>
      </c>
      <c r="AA55">
        <f>SUM($Z$4:Z55)/U55</f>
        <v>-1.8595041322314047E-2</v>
      </c>
      <c r="AB55">
        <f t="shared" si="15"/>
        <v>1.6345753829532254E-3</v>
      </c>
    </row>
    <row r="56" spans="1:28" ht="15.75" x14ac:dyDescent="0.25">
      <c r="A56" s="4">
        <v>42332</v>
      </c>
      <c r="B56">
        <v>5.6899999999999995</v>
      </c>
      <c r="C56">
        <f t="shared" si="4"/>
        <v>5.9590316573556686E-2</v>
      </c>
      <c r="D56">
        <v>1.8283</v>
      </c>
      <c r="E56">
        <v>2.2376999999999998</v>
      </c>
      <c r="F56">
        <v>9.3489000000000004</v>
      </c>
      <c r="G56">
        <f t="shared" si="0"/>
        <v>11.586600000000001</v>
      </c>
      <c r="H56">
        <f t="shared" si="1"/>
        <v>19.330293870000002</v>
      </c>
      <c r="I56" s="15">
        <f t="shared" si="2"/>
        <v>4.8429542785854984E-4</v>
      </c>
      <c r="J56" s="15">
        <f t="shared" si="3"/>
        <v>1.0004842954278585</v>
      </c>
      <c r="K56">
        <f t="shared" si="5"/>
        <v>5.9106021145698136E-2</v>
      </c>
      <c r="L56" s="29">
        <f t="shared" si="6"/>
        <v>3.4935217356757151E-3</v>
      </c>
      <c r="M56" s="7"/>
      <c r="N56" s="7"/>
      <c r="O56" s="7">
        <f t="shared" si="7"/>
        <v>0.77005275959628583</v>
      </c>
      <c r="P56" s="7"/>
      <c r="Q56" s="7">
        <f t="shared" si="8"/>
        <v>0.77005275959628583</v>
      </c>
      <c r="R56" s="7">
        <f t="shared" si="9"/>
        <v>22</v>
      </c>
      <c r="S56" s="7">
        <f t="shared" si="10"/>
        <v>0.77005275959628583</v>
      </c>
      <c r="T56" s="7">
        <f t="shared" si="11"/>
        <v>22</v>
      </c>
      <c r="U56">
        <v>53</v>
      </c>
      <c r="V56">
        <f t="shared" si="12"/>
        <v>-0.31818181818181818</v>
      </c>
      <c r="W56">
        <f>SUM($V$4:V56)/U56</f>
        <v>-2.4403555278340861E-2</v>
      </c>
      <c r="X56">
        <f t="shared" si="13"/>
        <v>2.869388731074638E-3</v>
      </c>
      <c r="Z56">
        <f t="shared" si="14"/>
        <v>-0.31818181818181818</v>
      </c>
      <c r="AA56">
        <f>SUM($Z$4:Z56)/U56</f>
        <v>-2.4247622017776388E-2</v>
      </c>
      <c r="AB56">
        <f t="shared" si="15"/>
        <v>2.83283638149078E-3</v>
      </c>
    </row>
    <row r="57" spans="1:28" ht="15.75" x14ac:dyDescent="0.25">
      <c r="A57" s="4">
        <v>42333</v>
      </c>
      <c r="B57">
        <v>5.8</v>
      </c>
      <c r="C57">
        <f t="shared" si="4"/>
        <v>1.9332161687170533E-2</v>
      </c>
      <c r="D57">
        <v>1.8279999999999998</v>
      </c>
      <c r="E57">
        <v>2.2341000000000002</v>
      </c>
      <c r="F57">
        <v>9.3369</v>
      </c>
      <c r="G57">
        <f t="shared" si="0"/>
        <v>11.571</v>
      </c>
      <c r="H57">
        <f t="shared" si="1"/>
        <v>19.3019532</v>
      </c>
      <c r="I57" s="15">
        <f t="shared" si="2"/>
        <v>4.8364435701042652E-4</v>
      </c>
      <c r="J57" s="15">
        <f t="shared" si="3"/>
        <v>1.0004836443570104</v>
      </c>
      <c r="K57">
        <f t="shared" si="5"/>
        <v>1.8848517330160106E-2</v>
      </c>
      <c r="L57" s="29">
        <f t="shared" si="6"/>
        <v>3.5526660554534588E-4</v>
      </c>
      <c r="M57" s="7"/>
      <c r="N57" s="7"/>
      <c r="O57" s="7">
        <f t="shared" si="7"/>
        <v>0.24981885165505724</v>
      </c>
      <c r="P57" s="7"/>
      <c r="Q57" s="7">
        <f t="shared" si="8"/>
        <v>0.24981885165505724</v>
      </c>
      <c r="R57" s="7">
        <f t="shared" si="9"/>
        <v>42</v>
      </c>
      <c r="S57" s="7">
        <f t="shared" si="10"/>
        <v>0.24981885165505724</v>
      </c>
      <c r="T57" s="7">
        <f t="shared" si="11"/>
        <v>42</v>
      </c>
      <c r="U57">
        <v>54</v>
      </c>
      <c r="V57">
        <f t="shared" si="12"/>
        <v>-0.15289256198347106</v>
      </c>
      <c r="W57">
        <f>SUM($V$4:V57)/U57</f>
        <v>-2.6782981328435866E-2</v>
      </c>
      <c r="X57">
        <f t="shared" si="13"/>
        <v>3.5214287997567808E-3</v>
      </c>
      <c r="Z57">
        <f t="shared" si="14"/>
        <v>-0.15289256198347106</v>
      </c>
      <c r="AA57">
        <f>SUM($Z$4:Z57)/U57</f>
        <v>-2.6629935720844808E-2</v>
      </c>
      <c r="AB57">
        <f t="shared" si="15"/>
        <v>3.481298884618329E-3</v>
      </c>
    </row>
    <row r="58" spans="1:28" ht="15.75" x14ac:dyDescent="0.25">
      <c r="A58" s="4">
        <v>42335</v>
      </c>
      <c r="B58">
        <v>5.5</v>
      </c>
      <c r="C58">
        <f t="shared" si="4"/>
        <v>-5.1724137931034454E-2</v>
      </c>
      <c r="D58">
        <v>1.8275000000000001</v>
      </c>
      <c r="E58">
        <v>2.2201</v>
      </c>
      <c r="F58">
        <v>9.3325999999999993</v>
      </c>
      <c r="G58">
        <f t="shared" si="0"/>
        <v>11.5527</v>
      </c>
      <c r="H58">
        <f t="shared" si="1"/>
        <v>19.275426499999998</v>
      </c>
      <c r="I58" s="15">
        <f t="shared" si="2"/>
        <v>4.8303481877209897E-4</v>
      </c>
      <c r="J58" s="15">
        <f t="shared" si="3"/>
        <v>1.0004830348187721</v>
      </c>
      <c r="K58">
        <f t="shared" si="5"/>
        <v>-5.2207172749806553E-2</v>
      </c>
      <c r="L58" s="29">
        <f t="shared" si="6"/>
        <v>2.725588886528144E-3</v>
      </c>
      <c r="M58" s="7"/>
      <c r="N58" s="7"/>
      <c r="O58" s="7">
        <f t="shared" si="7"/>
        <v>-0.66840247613664761</v>
      </c>
      <c r="P58" s="7"/>
      <c r="Q58" s="7">
        <f t="shared" si="8"/>
        <v>-0.66840247613664761</v>
      </c>
      <c r="R58" s="7">
        <f t="shared" si="9"/>
        <v>92</v>
      </c>
      <c r="S58" s="7">
        <f t="shared" si="10"/>
        <v>-0.66840247613664761</v>
      </c>
      <c r="T58" s="7">
        <f t="shared" si="11"/>
        <v>92</v>
      </c>
      <c r="U58">
        <v>55</v>
      </c>
      <c r="V58">
        <f t="shared" si="12"/>
        <v>0.26033057851239672</v>
      </c>
      <c r="W58">
        <f>SUM($V$4:V58)/U58</f>
        <v>-2.1562734785875278E-2</v>
      </c>
      <c r="X58">
        <f t="shared" si="13"/>
        <v>2.324757657229979E-3</v>
      </c>
      <c r="Z58">
        <f t="shared" si="14"/>
        <v>0.26033057851239672</v>
      </c>
      <c r="AA58">
        <f>SUM($Z$4:Z58)/U58</f>
        <v>-2.1412471825694966E-2</v>
      </c>
      <c r="AB58">
        <f t="shared" si="15"/>
        <v>2.2924697484309033E-3</v>
      </c>
    </row>
    <row r="59" spans="1:28" ht="15.75" x14ac:dyDescent="0.25">
      <c r="A59" s="4">
        <v>42338</v>
      </c>
      <c r="B59">
        <v>5.66</v>
      </c>
      <c r="C59">
        <f t="shared" si="4"/>
        <v>2.9090909090909115E-2</v>
      </c>
      <c r="D59">
        <v>1.8216999999999999</v>
      </c>
      <c r="E59">
        <v>2.206</v>
      </c>
      <c r="F59">
        <v>9.3489000000000004</v>
      </c>
      <c r="G59">
        <f t="shared" si="0"/>
        <v>11.5549</v>
      </c>
      <c r="H59">
        <f t="shared" si="1"/>
        <v>19.23689113</v>
      </c>
      <c r="I59" s="15">
        <f t="shared" si="2"/>
        <v>4.8214910093213881E-4</v>
      </c>
      <c r="J59" s="15">
        <f t="shared" si="3"/>
        <v>1.0004821491009321</v>
      </c>
      <c r="K59">
        <f t="shared" si="5"/>
        <v>2.8608759989976976E-2</v>
      </c>
      <c r="L59" s="29">
        <f t="shared" si="6"/>
        <v>8.1846114816410743E-4</v>
      </c>
      <c r="M59" s="7"/>
      <c r="N59" s="7"/>
      <c r="O59" s="7">
        <f t="shared" si="7"/>
        <v>0.37592575627564234</v>
      </c>
      <c r="P59" s="7"/>
      <c r="Q59" s="7">
        <f t="shared" si="8"/>
        <v>0.37592575627564234</v>
      </c>
      <c r="R59" s="7">
        <f t="shared" si="9"/>
        <v>35</v>
      </c>
      <c r="S59" s="7">
        <f t="shared" si="10"/>
        <v>0.37592575627564234</v>
      </c>
      <c r="T59" s="7">
        <f t="shared" si="11"/>
        <v>35</v>
      </c>
      <c r="U59">
        <v>56</v>
      </c>
      <c r="V59">
        <f t="shared" si="12"/>
        <v>-0.21074380165289258</v>
      </c>
      <c r="W59">
        <f>SUM($V$4:V59)/U59</f>
        <v>-2.4940968122786299E-2</v>
      </c>
      <c r="X59">
        <f t="shared" si="13"/>
        <v>3.1668096264093788E-3</v>
      </c>
      <c r="Z59">
        <f t="shared" si="14"/>
        <v>-0.21074380165289258</v>
      </c>
      <c r="AA59">
        <f>SUM($Z$4:Z59)/U59</f>
        <v>-2.4793388429752067E-2</v>
      </c>
      <c r="AB59">
        <f t="shared" si="15"/>
        <v>3.1294434682181422E-3</v>
      </c>
    </row>
    <row r="60" spans="1:28" ht="15.75" x14ac:dyDescent="0.25">
      <c r="A60" s="4">
        <v>42339</v>
      </c>
      <c r="B60">
        <v>5.65</v>
      </c>
      <c r="C60">
        <f t="shared" si="4"/>
        <v>-1.766784452296782E-3</v>
      </c>
      <c r="D60">
        <v>1.8157999999999999</v>
      </c>
      <c r="E60">
        <v>2.1431</v>
      </c>
      <c r="F60">
        <v>9.2889999999999997</v>
      </c>
      <c r="G60">
        <f t="shared" si="0"/>
        <v>11.4321</v>
      </c>
      <c r="H60">
        <f t="shared" si="1"/>
        <v>19.010066199999997</v>
      </c>
      <c r="I60" s="15">
        <f t="shared" si="2"/>
        <v>4.7692984135938588E-4</v>
      </c>
      <c r="J60" s="15">
        <f t="shared" si="3"/>
        <v>1.0004769298413594</v>
      </c>
      <c r="K60">
        <f t="shared" si="5"/>
        <v>-2.2437142936561679E-3</v>
      </c>
      <c r="L60" s="29">
        <f t="shared" si="6"/>
        <v>5.0342538315569963E-6</v>
      </c>
      <c r="M60" s="7"/>
      <c r="N60" s="7"/>
      <c r="O60" s="7">
        <f t="shared" si="7"/>
        <v>-2.2831179985821411E-2</v>
      </c>
      <c r="P60" s="7"/>
      <c r="Q60" s="7">
        <f t="shared" si="8"/>
        <v>-2.2831179985821411E-2</v>
      </c>
      <c r="R60" s="7">
        <f t="shared" si="9"/>
        <v>56</v>
      </c>
      <c r="S60" s="7">
        <f t="shared" si="10"/>
        <v>-2.2831179985821411E-2</v>
      </c>
      <c r="T60" s="7">
        <f t="shared" si="11"/>
        <v>56</v>
      </c>
      <c r="U60">
        <v>57</v>
      </c>
      <c r="V60">
        <f t="shared" si="12"/>
        <v>-3.7190082644628086E-2</v>
      </c>
      <c r="W60">
        <f>SUM($V$4:V60)/U60</f>
        <v>-2.5155864868783524E-2</v>
      </c>
      <c r="X60">
        <f t="shared" si="13"/>
        <v>3.2791454205363941E-3</v>
      </c>
      <c r="Z60">
        <f t="shared" si="14"/>
        <v>-3.7190082644628086E-2</v>
      </c>
      <c r="AA60">
        <f>SUM($Z$4:Z60)/U60</f>
        <v>-2.5010874293170945E-2</v>
      </c>
      <c r="AB60">
        <f t="shared" si="15"/>
        <v>3.2414544068910503E-3</v>
      </c>
    </row>
    <row r="61" spans="1:28" ht="15.75" x14ac:dyDescent="0.25">
      <c r="A61" s="4">
        <v>42340</v>
      </c>
      <c r="B61">
        <v>5.12</v>
      </c>
      <c r="C61">
        <f t="shared" si="4"/>
        <v>-9.3805309734513315E-2</v>
      </c>
      <c r="D61">
        <v>1.8397000000000001</v>
      </c>
      <c r="E61">
        <v>2.1797</v>
      </c>
      <c r="F61">
        <v>9.3279999999999994</v>
      </c>
      <c r="G61">
        <f t="shared" si="0"/>
        <v>11.5077</v>
      </c>
      <c r="H61">
        <f t="shared" si="1"/>
        <v>19.340421599999999</v>
      </c>
      <c r="I61" s="15">
        <f t="shared" si="2"/>
        <v>4.8452805502874341E-4</v>
      </c>
      <c r="J61" s="15">
        <f t="shared" si="3"/>
        <v>1.0004845280550287</v>
      </c>
      <c r="K61">
        <f t="shared" si="5"/>
        <v>-9.4289837789542058E-2</v>
      </c>
      <c r="L61" s="29">
        <f t="shared" si="6"/>
        <v>8.8905735103781535E-3</v>
      </c>
      <c r="M61" s="7"/>
      <c r="N61" s="7"/>
      <c r="O61" s="7">
        <f t="shared" si="7"/>
        <v>-1.2121942251587356</v>
      </c>
      <c r="P61" s="7"/>
      <c r="Q61" s="7">
        <f t="shared" si="8"/>
        <v>-1.2121942251587356</v>
      </c>
      <c r="R61" s="7">
        <f t="shared" si="9"/>
        <v>106</v>
      </c>
      <c r="S61" s="7">
        <f t="shared" si="10"/>
        <v>-1.2121942251587356</v>
      </c>
      <c r="T61" s="7">
        <f t="shared" si="11"/>
        <v>106</v>
      </c>
      <c r="U61">
        <v>58</v>
      </c>
      <c r="V61">
        <f t="shared" si="12"/>
        <v>0.37603305785123964</v>
      </c>
      <c r="W61">
        <f>SUM($V$4:V61)/U61</f>
        <v>-1.8238814477058989E-2</v>
      </c>
      <c r="X61">
        <f t="shared" si="13"/>
        <v>1.7539956822415852E-3</v>
      </c>
      <c r="Z61">
        <f t="shared" si="14"/>
        <v>0.37603305785123964</v>
      </c>
      <c r="AA61">
        <f>SUM($Z$4:Z61)/U61</f>
        <v>-1.8096323738956969E-2</v>
      </c>
      <c r="AB61">
        <f t="shared" si="15"/>
        <v>1.7266965551070888E-3</v>
      </c>
    </row>
    <row r="62" spans="1:28" ht="15.75" x14ac:dyDescent="0.25">
      <c r="A62" s="4">
        <v>42341</v>
      </c>
      <c r="B62">
        <v>5.04</v>
      </c>
      <c r="C62">
        <f t="shared" si="4"/>
        <v>-1.5625000000000014E-2</v>
      </c>
      <c r="D62">
        <v>1.8340000000000001</v>
      </c>
      <c r="E62">
        <v>2.3136000000000001</v>
      </c>
      <c r="F62">
        <v>9.3937000000000008</v>
      </c>
      <c r="G62">
        <f t="shared" si="0"/>
        <v>11.7073</v>
      </c>
      <c r="H62">
        <f t="shared" si="1"/>
        <v>19.541645800000001</v>
      </c>
      <c r="I62" s="15">
        <f t="shared" si="2"/>
        <v>4.8914596299809432E-4</v>
      </c>
      <c r="J62" s="15">
        <f t="shared" si="3"/>
        <v>1.0004891459629981</v>
      </c>
      <c r="K62">
        <f t="shared" si="5"/>
        <v>-1.6114145962998108E-2</v>
      </c>
      <c r="L62" s="29">
        <f t="shared" si="6"/>
        <v>2.5966570011680824E-4</v>
      </c>
      <c r="M62" s="7"/>
      <c r="N62" s="7"/>
      <c r="O62" s="7">
        <f t="shared" si="7"/>
        <v>-0.20191324799961261</v>
      </c>
      <c r="P62" s="7"/>
      <c r="Q62" s="7">
        <f t="shared" si="8"/>
        <v>-0.20191324799961261</v>
      </c>
      <c r="R62" s="7">
        <f t="shared" si="9"/>
        <v>67</v>
      </c>
      <c r="S62" s="7">
        <f t="shared" si="10"/>
        <v>-0.20191324799961261</v>
      </c>
      <c r="T62" s="7">
        <f t="shared" si="11"/>
        <v>67</v>
      </c>
      <c r="U62">
        <v>59</v>
      </c>
      <c r="V62">
        <f t="shared" si="12"/>
        <v>5.3719008264462853E-2</v>
      </c>
      <c r="W62">
        <f>SUM($V$4:V62)/U62</f>
        <v>-1.7019190362795908E-2</v>
      </c>
      <c r="X62">
        <f t="shared" si="13"/>
        <v>1.5535925087000017E-3</v>
      </c>
      <c r="Z62">
        <f t="shared" si="14"/>
        <v>5.3719008264462853E-2</v>
      </c>
      <c r="AA62">
        <f>SUM($Z$4:Z62)/U62</f>
        <v>-1.6879114721949855E-2</v>
      </c>
      <c r="AB62">
        <f t="shared" si="15"/>
        <v>1.5281242103643558E-3</v>
      </c>
    </row>
    <row r="63" spans="1:28" ht="15.75" x14ac:dyDescent="0.25">
      <c r="A63" s="4">
        <v>42342</v>
      </c>
      <c r="B63">
        <v>4.41</v>
      </c>
      <c r="C63">
        <f t="shared" si="4"/>
        <v>-0.12499999999999997</v>
      </c>
      <c r="D63">
        <v>1.7398</v>
      </c>
      <c r="E63">
        <v>2.2692999999999999</v>
      </c>
      <c r="F63">
        <v>9.3116000000000003</v>
      </c>
      <c r="G63">
        <f t="shared" si="0"/>
        <v>11.5809</v>
      </c>
      <c r="H63">
        <f t="shared" si="1"/>
        <v>18.469621680000003</v>
      </c>
      <c r="I63" s="15">
        <f t="shared" si="2"/>
        <v>4.6445408456685655E-4</v>
      </c>
      <c r="J63" s="15">
        <f t="shared" si="3"/>
        <v>1.0004644540845669</v>
      </c>
      <c r="K63">
        <f t="shared" si="5"/>
        <v>-0.12546445408456683</v>
      </c>
      <c r="L63" s="29">
        <f t="shared" si="6"/>
        <v>1.5741329238738378E-2</v>
      </c>
      <c r="M63" s="7"/>
      <c r="N63" s="7"/>
      <c r="O63" s="7">
        <f t="shared" si="7"/>
        <v>-1.6153059839968991</v>
      </c>
      <c r="P63" s="7"/>
      <c r="Q63" s="7">
        <f t="shared" si="8"/>
        <v>-1.6153059839968991</v>
      </c>
      <c r="R63" s="7">
        <f t="shared" si="9"/>
        <v>116</v>
      </c>
      <c r="S63" s="7">
        <f t="shared" si="10"/>
        <v>-1.6153059839968991</v>
      </c>
      <c r="T63" s="7">
        <f t="shared" si="11"/>
        <v>116</v>
      </c>
      <c r="U63">
        <v>60</v>
      </c>
      <c r="V63">
        <f t="shared" si="12"/>
        <v>0.45867768595041325</v>
      </c>
      <c r="W63">
        <f>SUM($V$4:V63)/U63</f>
        <v>-9.0909090909090887E-3</v>
      </c>
      <c r="X63">
        <f t="shared" si="13"/>
        <v>4.5078888054094645E-4</v>
      </c>
      <c r="Z63">
        <f t="shared" si="14"/>
        <v>0.45867768595041325</v>
      </c>
      <c r="AA63">
        <f>SUM($Z$4:Z63)/U63</f>
        <v>-8.9531680440771352E-3</v>
      </c>
      <c r="AB63">
        <f t="shared" si="15"/>
        <v>4.3723209832082177E-4</v>
      </c>
    </row>
    <row r="64" spans="1:28" ht="15.75" x14ac:dyDescent="0.25">
      <c r="A64" s="4">
        <v>42345</v>
      </c>
      <c r="B64">
        <v>3.99</v>
      </c>
      <c r="C64">
        <f t="shared" si="4"/>
        <v>-9.5238095238095219E-2</v>
      </c>
      <c r="D64">
        <v>1.7568000000000001</v>
      </c>
      <c r="E64">
        <v>2.2288000000000001</v>
      </c>
      <c r="F64">
        <v>9.3333999999999993</v>
      </c>
      <c r="G64">
        <f t="shared" si="0"/>
        <v>11.562199999999999</v>
      </c>
      <c r="H64">
        <f t="shared" si="1"/>
        <v>18.625717120000001</v>
      </c>
      <c r="I64" s="15">
        <f t="shared" si="2"/>
        <v>4.6806325042658692E-4</v>
      </c>
      <c r="J64" s="15">
        <f t="shared" si="3"/>
        <v>1.0004680632504266</v>
      </c>
      <c r="K64">
        <f t="shared" si="5"/>
        <v>-9.5706158488521806E-2</v>
      </c>
      <c r="L64" s="29">
        <f t="shared" si="6"/>
        <v>9.1596687726300547E-3</v>
      </c>
      <c r="M64" s="7"/>
      <c r="N64" s="7"/>
      <c r="O64" s="7">
        <f t="shared" si="7"/>
        <v>-1.2307093211404945</v>
      </c>
      <c r="P64" s="7"/>
      <c r="Q64" s="7">
        <f t="shared" si="8"/>
        <v>-1.2307093211404945</v>
      </c>
      <c r="R64" s="7">
        <f t="shared" si="9"/>
        <v>107</v>
      </c>
      <c r="S64" s="7">
        <f t="shared" si="10"/>
        <v>-1.2307093211404945</v>
      </c>
      <c r="T64" s="7">
        <f t="shared" si="11"/>
        <v>107</v>
      </c>
      <c r="U64">
        <v>61</v>
      </c>
      <c r="V64">
        <f t="shared" si="12"/>
        <v>0.38429752066115708</v>
      </c>
      <c r="W64">
        <f>SUM($V$4:V64)/U64</f>
        <v>-2.6419184392358725E-3</v>
      </c>
      <c r="X64">
        <f t="shared" si="13"/>
        <v>3.8705792310367735E-5</v>
      </c>
      <c r="Z64">
        <f t="shared" si="14"/>
        <v>0.38429752066115708</v>
      </c>
      <c r="AA64">
        <f>SUM($Z$4:Z64)/U64</f>
        <v>-2.5064354423519836E-3</v>
      </c>
      <c r="AB64">
        <f t="shared" si="15"/>
        <v>3.483775783885175E-5</v>
      </c>
    </row>
    <row r="65" spans="1:28" ht="15.75" x14ac:dyDescent="0.25">
      <c r="A65" s="4">
        <v>42346</v>
      </c>
      <c r="B65">
        <v>3.95</v>
      </c>
      <c r="C65">
        <f t="shared" si="4"/>
        <v>-1.0025062656641612E-2</v>
      </c>
      <c r="D65">
        <v>1.7559</v>
      </c>
      <c r="E65">
        <v>2.2181999999999999</v>
      </c>
      <c r="F65">
        <v>9.3653999999999993</v>
      </c>
      <c r="G65">
        <f t="shared" si="0"/>
        <v>11.583599999999999</v>
      </c>
      <c r="H65">
        <f t="shared" si="1"/>
        <v>18.662905859999999</v>
      </c>
      <c r="I65" s="15">
        <f t="shared" si="2"/>
        <v>4.6892241250318101E-4</v>
      </c>
      <c r="J65" s="15">
        <f t="shared" si="3"/>
        <v>1.0004689224125032</v>
      </c>
      <c r="K65">
        <f t="shared" si="5"/>
        <v>-1.0493985069144793E-2</v>
      </c>
      <c r="L65" s="29">
        <f t="shared" si="6"/>
        <v>1.1012372263143385E-4</v>
      </c>
      <c r="M65" s="7"/>
      <c r="N65" s="7"/>
      <c r="O65" s="7">
        <f t="shared" si="7"/>
        <v>-0.1295483495937364</v>
      </c>
      <c r="P65" s="7"/>
      <c r="Q65" s="7">
        <f t="shared" si="8"/>
        <v>-0.1295483495937364</v>
      </c>
      <c r="R65" s="7">
        <f t="shared" si="9"/>
        <v>62</v>
      </c>
      <c r="S65" s="7">
        <f t="shared" si="10"/>
        <v>-0.1295483495937364</v>
      </c>
      <c r="T65" s="7">
        <f t="shared" si="11"/>
        <v>62</v>
      </c>
      <c r="U65">
        <v>62</v>
      </c>
      <c r="V65">
        <f t="shared" si="12"/>
        <v>1.2396694214875992E-2</v>
      </c>
      <c r="W65">
        <f>SUM($V$4:V65)/U65</f>
        <v>-2.3993601706211649E-3</v>
      </c>
      <c r="X65">
        <f t="shared" si="13"/>
        <v>3.2448146559865452E-5</v>
      </c>
      <c r="Z65">
        <f t="shared" si="14"/>
        <v>1.2396694214875992E-2</v>
      </c>
      <c r="AA65">
        <f>SUM($Z$4:Z65)/U65</f>
        <v>-2.2660623833644358E-3</v>
      </c>
      <c r="AB65">
        <f t="shared" si="15"/>
        <v>2.8942945542596096E-5</v>
      </c>
    </row>
    <row r="66" spans="1:28" ht="15.75" x14ac:dyDescent="0.25">
      <c r="A66" s="4">
        <v>42347</v>
      </c>
      <c r="B66">
        <v>3.82</v>
      </c>
      <c r="C66">
        <f t="shared" si="4"/>
        <v>-3.2911392405063376E-2</v>
      </c>
      <c r="D66">
        <v>1.7597</v>
      </c>
      <c r="E66">
        <v>2.2164000000000001</v>
      </c>
      <c r="F66">
        <v>9.4077000000000002</v>
      </c>
      <c r="G66">
        <f t="shared" si="0"/>
        <v>11.6241</v>
      </c>
      <c r="H66">
        <f t="shared" si="1"/>
        <v>18.771129690000002</v>
      </c>
      <c r="I66" s="15">
        <f t="shared" si="2"/>
        <v>4.7142115343845603E-4</v>
      </c>
      <c r="J66" s="15">
        <f t="shared" si="3"/>
        <v>1.0004714211534385</v>
      </c>
      <c r="K66">
        <f t="shared" si="5"/>
        <v>-3.3382813558501832E-2</v>
      </c>
      <c r="L66" s="29">
        <f t="shared" si="6"/>
        <v>1.1144122410816938E-3</v>
      </c>
      <c r="M66" s="7"/>
      <c r="N66" s="7"/>
      <c r="O66" s="7">
        <f t="shared" si="7"/>
        <v>-0.4252957527485518</v>
      </c>
      <c r="P66" s="7"/>
      <c r="Q66" s="7">
        <f t="shared" si="8"/>
        <v>-0.4252957527485518</v>
      </c>
      <c r="R66" s="7">
        <f t="shared" si="9"/>
        <v>82</v>
      </c>
      <c r="S66" s="7">
        <f t="shared" si="10"/>
        <v>-0.4252957527485518</v>
      </c>
      <c r="T66" s="7">
        <f t="shared" si="11"/>
        <v>82</v>
      </c>
      <c r="U66">
        <v>63</v>
      </c>
      <c r="V66">
        <f t="shared" si="12"/>
        <v>0.1776859504132231</v>
      </c>
      <c r="W66">
        <f>SUM($V$4:V66)/U66</f>
        <v>4.5913682277318841E-4</v>
      </c>
      <c r="X66">
        <f t="shared" si="13"/>
        <v>1.2073470170594789E-6</v>
      </c>
      <c r="Z66">
        <f t="shared" si="14"/>
        <v>0.1776859504132231</v>
      </c>
      <c r="AA66">
        <f>SUM($Z$4:Z66)/U66</f>
        <v>5.9031877213695371E-4</v>
      </c>
      <c r="AB66">
        <f t="shared" si="15"/>
        <v>1.9958185384044258E-6</v>
      </c>
    </row>
    <row r="67" spans="1:28" ht="15.75" x14ac:dyDescent="0.25">
      <c r="A67" s="4">
        <v>42348</v>
      </c>
      <c r="B67">
        <v>3.91</v>
      </c>
      <c r="C67">
        <f t="shared" si="4"/>
        <v>2.356020942408385E-2</v>
      </c>
      <c r="D67">
        <v>1.7610000000000001</v>
      </c>
      <c r="E67">
        <v>2.2305000000000001</v>
      </c>
      <c r="F67">
        <v>9.4085000000000001</v>
      </c>
      <c r="G67">
        <f t="shared" si="0"/>
        <v>11.638999999999999</v>
      </c>
      <c r="H67">
        <f t="shared" si="1"/>
        <v>18.798868500000001</v>
      </c>
      <c r="I67" s="15">
        <f t="shared" si="2"/>
        <v>4.7206123923593246E-4</v>
      </c>
      <c r="J67" s="15">
        <f t="shared" si="3"/>
        <v>1.0004720612392359</v>
      </c>
      <c r="K67">
        <f t="shared" si="5"/>
        <v>2.3088148184847918E-2</v>
      </c>
      <c r="L67" s="29">
        <f t="shared" si="6"/>
        <v>5.3306258660549622E-4</v>
      </c>
      <c r="M67" s="7"/>
      <c r="N67" s="7"/>
      <c r="O67" s="7">
        <f t="shared" si="7"/>
        <v>0.3044555781355423</v>
      </c>
      <c r="P67" s="7"/>
      <c r="Q67" s="7">
        <f t="shared" si="8"/>
        <v>0.3044555781355423</v>
      </c>
      <c r="R67" s="7">
        <f t="shared" si="9"/>
        <v>40</v>
      </c>
      <c r="S67" s="7">
        <f t="shared" si="10"/>
        <v>0.3044555781355423</v>
      </c>
      <c r="T67" s="7">
        <f t="shared" si="11"/>
        <v>40</v>
      </c>
      <c r="U67">
        <v>64</v>
      </c>
      <c r="V67">
        <f t="shared" si="12"/>
        <v>-0.16942148760330578</v>
      </c>
      <c r="W67">
        <f>SUM($V$4:V67)/U67</f>
        <v>-2.1952479338842954E-3</v>
      </c>
      <c r="X67">
        <f t="shared" si="13"/>
        <v>2.8038478494389922E-5</v>
      </c>
      <c r="Z67">
        <f t="shared" si="14"/>
        <v>-0.16942148760330578</v>
      </c>
      <c r="AA67">
        <f>SUM($Z$4:Z67)/U67</f>
        <v>-2.0661157024793389E-3</v>
      </c>
      <c r="AB67">
        <f t="shared" si="15"/>
        <v>2.4836852922366209E-5</v>
      </c>
    </row>
    <row r="68" spans="1:28" ht="15.75" x14ac:dyDescent="0.25">
      <c r="A68" s="4">
        <v>42349</v>
      </c>
      <c r="B68">
        <v>3.8</v>
      </c>
      <c r="C68">
        <f t="shared" si="4"/>
        <v>-2.8132992327365811E-2</v>
      </c>
      <c r="D68">
        <v>1.756</v>
      </c>
      <c r="E68">
        <v>2.1269999999999998</v>
      </c>
      <c r="F68">
        <v>9.4837000000000007</v>
      </c>
      <c r="G68">
        <f t="shared" ref="G68:G131" si="16">F68+E68</f>
        <v>11.610700000000001</v>
      </c>
      <c r="H68">
        <f t="shared" ref="H68:H131" si="17">E68+D68*(G68-E68)</f>
        <v>18.780377200000004</v>
      </c>
      <c r="I68" s="15">
        <f t="shared" ref="I68:I131" si="18">(((H68/100)+1)^(1/365)-1)</f>
        <v>4.716345605486616E-4</v>
      </c>
      <c r="J68" s="15">
        <f t="shared" ref="J68:J131" si="19">1+I68</f>
        <v>1.0004716345605487</v>
      </c>
      <c r="K68">
        <f t="shared" si="5"/>
        <v>-2.8604626887914472E-2</v>
      </c>
      <c r="L68" s="29">
        <f t="shared" si="6"/>
        <v>8.1822467939679955E-4</v>
      </c>
      <c r="M68" s="7"/>
      <c r="N68" s="7"/>
      <c r="O68" s="7">
        <f t="shared" si="7"/>
        <v>-0.36354712683306278</v>
      </c>
      <c r="P68" s="7"/>
      <c r="Q68" s="7">
        <f t="shared" si="8"/>
        <v>-0.36354712683306278</v>
      </c>
      <c r="R68" s="7">
        <f t="shared" si="9"/>
        <v>77</v>
      </c>
      <c r="S68" s="7">
        <f t="shared" si="10"/>
        <v>-0.36354712683306278</v>
      </c>
      <c r="T68" s="7">
        <f t="shared" si="11"/>
        <v>77</v>
      </c>
      <c r="U68">
        <v>65</v>
      </c>
      <c r="V68">
        <f t="shared" si="12"/>
        <v>0.13636363636363635</v>
      </c>
      <c r="W68">
        <f>SUM($V$4:V68)/U68</f>
        <v>-6.3572790845516197E-5</v>
      </c>
      <c r="X68">
        <f t="shared" si="13"/>
        <v>2.3881589348427601E-8</v>
      </c>
      <c r="Z68">
        <f t="shared" si="14"/>
        <v>0.13636363636363635</v>
      </c>
      <c r="AA68">
        <f>SUM($Z$4:Z68)/U68</f>
        <v>6.3572790845517905E-5</v>
      </c>
      <c r="AB68">
        <f t="shared" si="15"/>
        <v>2.3881589348428889E-8</v>
      </c>
    </row>
    <row r="69" spans="1:28" ht="15.75" x14ac:dyDescent="0.25">
      <c r="A69" s="4">
        <v>42352</v>
      </c>
      <c r="B69">
        <v>3.74</v>
      </c>
      <c r="C69">
        <f t="shared" ref="C69:C132" si="20">(B69-B68)/B68</f>
        <v>-1.5789473684210423E-2</v>
      </c>
      <c r="D69">
        <v>1.7532000000000001</v>
      </c>
      <c r="E69">
        <v>2.2217000000000002</v>
      </c>
      <c r="F69">
        <v>9.4649999999999999</v>
      </c>
      <c r="G69">
        <f t="shared" si="16"/>
        <v>11.6867</v>
      </c>
      <c r="H69">
        <f t="shared" si="17"/>
        <v>18.815738000000003</v>
      </c>
      <c r="I69" s="15">
        <f t="shared" si="18"/>
        <v>4.7245043782617735E-4</v>
      </c>
      <c r="J69" s="15">
        <f t="shared" si="19"/>
        <v>1.0004724504378262</v>
      </c>
      <c r="K69">
        <f t="shared" ref="K69:K132" si="21">C69-I69</f>
        <v>-1.62619241220366E-2</v>
      </c>
      <c r="L69" s="29">
        <f t="shared" ref="L69:L132" si="22">K69^2</f>
        <v>2.6445017615087585E-4</v>
      </c>
      <c r="M69" s="7"/>
      <c r="N69" s="7"/>
      <c r="O69" s="7">
        <f t="shared" ref="O69:O132" si="23">C69/$N$3</f>
        <v>-0.20403865061013332</v>
      </c>
      <c r="P69" s="7"/>
      <c r="Q69" s="7">
        <f t="shared" ref="Q69:Q122" si="24">O69</f>
        <v>-0.20403865061013332</v>
      </c>
      <c r="R69" s="7">
        <f t="shared" ref="R69:R122" si="25">RANK(Q69,$Q$4:$Q$123)</f>
        <v>68</v>
      </c>
      <c r="S69" s="7">
        <f t="shared" ref="S69:S122" si="26">O69</f>
        <v>-0.20403865061013332</v>
      </c>
      <c r="T69" s="7">
        <f t="shared" ref="T69:T123" si="27">RANK(S69,$S$4:$S$123)</f>
        <v>68</v>
      </c>
      <c r="U69">
        <v>66</v>
      </c>
      <c r="V69">
        <f t="shared" ref="V69:V123" si="28">R69/(COUNT($U$4:$U$123)+1)-0.5</f>
        <v>6.1983471074380181E-2</v>
      </c>
      <c r="W69">
        <f>SUM($V$4:V69)/U69</f>
        <v>8.765339343851762E-4</v>
      </c>
      <c r="X69">
        <f t="shared" ref="X69:X123" si="29">(U69/11)*W69^2</f>
        <v>4.6098704287725377E-6</v>
      </c>
      <c r="Z69">
        <f t="shared" ref="Z69:Z123" si="30">T69/(COUNT($O$4:$O$123)+1)-0.5</f>
        <v>6.1983471074380181E-2</v>
      </c>
      <c r="AA69">
        <f>SUM($Z$4:Z69)/U69</f>
        <v>1.0017530678687705E-3</v>
      </c>
      <c r="AB69">
        <f t="shared" ref="AB69:AB123" si="31">(U69/11)*AA69^2</f>
        <v>6.0210552539069606E-6</v>
      </c>
    </row>
    <row r="70" spans="1:28" ht="15.75" x14ac:dyDescent="0.25">
      <c r="A70" s="4">
        <v>42353</v>
      </c>
      <c r="B70">
        <v>3.96</v>
      </c>
      <c r="C70">
        <f t="shared" si="20"/>
        <v>5.8823529411764636E-2</v>
      </c>
      <c r="D70">
        <v>1.766</v>
      </c>
      <c r="E70">
        <v>2.2658</v>
      </c>
      <c r="F70">
        <v>9.4153000000000002</v>
      </c>
      <c r="G70">
        <f t="shared" si="16"/>
        <v>11.681100000000001</v>
      </c>
      <c r="H70">
        <f t="shared" si="17"/>
        <v>18.893219800000001</v>
      </c>
      <c r="I70" s="15">
        <f t="shared" si="18"/>
        <v>4.7423732372653404E-4</v>
      </c>
      <c r="J70" s="15">
        <f t="shared" si="19"/>
        <v>1.0004742373237265</v>
      </c>
      <c r="K70">
        <f t="shared" si="21"/>
        <v>5.8349292088038102E-2</v>
      </c>
      <c r="L70" s="29">
        <f t="shared" si="22"/>
        <v>3.4046398871751858E-3</v>
      </c>
      <c r="M70" s="7"/>
      <c r="N70" s="7"/>
      <c r="O70" s="7">
        <f t="shared" si="23"/>
        <v>0.76014399246912823</v>
      </c>
      <c r="P70" s="7"/>
      <c r="Q70" s="7">
        <f t="shared" si="24"/>
        <v>0.76014399246912823</v>
      </c>
      <c r="R70" s="7">
        <f t="shared" si="25"/>
        <v>24</v>
      </c>
      <c r="S70" s="7">
        <f t="shared" si="26"/>
        <v>0.76014399246912823</v>
      </c>
      <c r="T70" s="7">
        <f t="shared" si="27"/>
        <v>24</v>
      </c>
      <c r="U70">
        <v>67</v>
      </c>
      <c r="V70">
        <f t="shared" si="28"/>
        <v>-0.30165289256198347</v>
      </c>
      <c r="W70">
        <f>SUM($V$4:V70)/U70</f>
        <v>-3.6388306401874903E-3</v>
      </c>
      <c r="X70">
        <f t="shared" si="29"/>
        <v>8.0650265879437182E-5</v>
      </c>
      <c r="Z70">
        <f t="shared" si="30"/>
        <v>-0.30165289256198347</v>
      </c>
      <c r="AA70">
        <f>SUM($Z$4:Z70)/U70</f>
        <v>-3.5154804489946957E-3</v>
      </c>
      <c r="AB70">
        <f t="shared" si="31"/>
        <v>7.5275126067880405E-5</v>
      </c>
    </row>
    <row r="71" spans="1:28" ht="15.75" x14ac:dyDescent="0.25">
      <c r="A71" s="4">
        <v>42354</v>
      </c>
      <c r="B71">
        <v>3.77</v>
      </c>
      <c r="C71">
        <f t="shared" si="20"/>
        <v>-4.797979797979797E-2</v>
      </c>
      <c r="D71">
        <v>1.7374000000000001</v>
      </c>
      <c r="E71">
        <v>2.2959999999999998</v>
      </c>
      <c r="F71">
        <v>9.3544999999999998</v>
      </c>
      <c r="G71">
        <f t="shared" si="16"/>
        <v>11.650499999999999</v>
      </c>
      <c r="H71">
        <f t="shared" si="17"/>
        <v>18.548508299999998</v>
      </c>
      <c r="I71" s="15">
        <f t="shared" si="18"/>
        <v>4.662786564897381E-4</v>
      </c>
      <c r="J71" s="15">
        <f t="shared" si="19"/>
        <v>1.0004662786564897</v>
      </c>
      <c r="K71">
        <f t="shared" si="21"/>
        <v>-4.8446076636287708E-2</v>
      </c>
      <c r="L71" s="29">
        <f t="shared" si="22"/>
        <v>2.3470223414490616E-3</v>
      </c>
      <c r="M71" s="7"/>
      <c r="N71" s="7"/>
      <c r="O71" s="7">
        <f t="shared" si="23"/>
        <v>-0.62001643830184006</v>
      </c>
      <c r="P71" s="7"/>
      <c r="Q71" s="7">
        <f t="shared" si="24"/>
        <v>-0.62001643830184006</v>
      </c>
      <c r="R71" s="7">
        <f t="shared" si="25"/>
        <v>91</v>
      </c>
      <c r="S71" s="7">
        <f t="shared" si="26"/>
        <v>-0.62001643830184006</v>
      </c>
      <c r="T71" s="7">
        <f t="shared" si="27"/>
        <v>91</v>
      </c>
      <c r="U71">
        <v>68</v>
      </c>
      <c r="V71">
        <f t="shared" si="28"/>
        <v>0.25206611570247939</v>
      </c>
      <c r="W71">
        <f>SUM($V$4:V71)/U71</f>
        <v>1.2153621779290514E-4</v>
      </c>
      <c r="X71">
        <f t="shared" si="29"/>
        <v>9.1311959273409465E-8</v>
      </c>
      <c r="Z71">
        <f t="shared" si="30"/>
        <v>0.25206611570247939</v>
      </c>
      <c r="AA71">
        <f>SUM($Z$4:Z71)/U71</f>
        <v>2.430724355858054E-4</v>
      </c>
      <c r="AB71">
        <f t="shared" si="31"/>
        <v>3.6524783709362314E-7</v>
      </c>
    </row>
    <row r="72" spans="1:28" ht="15.75" x14ac:dyDescent="0.25">
      <c r="A72" s="4">
        <v>42355</v>
      </c>
      <c r="B72">
        <v>3.48</v>
      </c>
      <c r="C72">
        <f t="shared" si="20"/>
        <v>-7.6923076923076927E-2</v>
      </c>
      <c r="D72">
        <v>1.758</v>
      </c>
      <c r="E72">
        <v>2.2233999999999998</v>
      </c>
      <c r="F72">
        <v>9.4087999999999994</v>
      </c>
      <c r="G72">
        <f t="shared" si="16"/>
        <v>11.632199999999999</v>
      </c>
      <c r="H72">
        <f t="shared" si="17"/>
        <v>18.764070400000001</v>
      </c>
      <c r="I72" s="15">
        <f t="shared" si="18"/>
        <v>4.7125823327753835E-4</v>
      </c>
      <c r="J72" s="15">
        <f t="shared" si="19"/>
        <v>1.0004712582332775</v>
      </c>
      <c r="K72">
        <f t="shared" si="21"/>
        <v>-7.7394335156354466E-2</v>
      </c>
      <c r="L72" s="29">
        <f t="shared" si="22"/>
        <v>5.989883114294125E-3</v>
      </c>
      <c r="M72" s="7"/>
      <c r="N72" s="7"/>
      <c r="O72" s="7">
        <f t="shared" si="23"/>
        <v>-0.99403445169039972</v>
      </c>
      <c r="P72" s="7"/>
      <c r="Q72" s="7">
        <f t="shared" si="24"/>
        <v>-0.99403445169039972</v>
      </c>
      <c r="R72" s="7">
        <f t="shared" si="25"/>
        <v>101</v>
      </c>
      <c r="S72" s="7">
        <f t="shared" si="26"/>
        <v>-0.99403445169039972</v>
      </c>
      <c r="T72" s="7">
        <f t="shared" si="27"/>
        <v>101</v>
      </c>
      <c r="U72">
        <v>69</v>
      </c>
      <c r="V72">
        <f t="shared" si="28"/>
        <v>0.33471074380165289</v>
      </c>
      <c r="W72">
        <f>SUM($V$4:V72)/U72</f>
        <v>4.9706551682836293E-3</v>
      </c>
      <c r="X72">
        <f t="shared" si="29"/>
        <v>1.5498286212154073E-4</v>
      </c>
      <c r="Z72">
        <f t="shared" si="30"/>
        <v>0.33471074380165289</v>
      </c>
      <c r="AA72">
        <f>SUM($Z$4:Z72)/U72</f>
        <v>5.0904299916157631E-3</v>
      </c>
      <c r="AB72">
        <f t="shared" si="31"/>
        <v>1.6254190431530424E-4</v>
      </c>
    </row>
    <row r="73" spans="1:28" ht="15.75" x14ac:dyDescent="0.25">
      <c r="A73" s="4">
        <v>42356</v>
      </c>
      <c r="B73">
        <v>3.5</v>
      </c>
      <c r="C73">
        <f t="shared" si="20"/>
        <v>5.7471264367816143E-3</v>
      </c>
      <c r="D73">
        <v>1.7378</v>
      </c>
      <c r="E73">
        <v>2.2040000000000002</v>
      </c>
      <c r="F73">
        <v>9.4928000000000008</v>
      </c>
      <c r="G73">
        <f t="shared" si="16"/>
        <v>11.696800000000001</v>
      </c>
      <c r="H73">
        <f t="shared" si="17"/>
        <v>18.700587840000001</v>
      </c>
      <c r="I73" s="15">
        <f t="shared" si="18"/>
        <v>4.6979269593494521E-4</v>
      </c>
      <c r="J73" s="15">
        <f t="shared" si="19"/>
        <v>1.0004697926959349</v>
      </c>
      <c r="K73">
        <f t="shared" si="21"/>
        <v>5.2773337408466691E-3</v>
      </c>
      <c r="L73" s="29">
        <f t="shared" si="22"/>
        <v>2.7850251412278697E-5</v>
      </c>
      <c r="M73" s="7"/>
      <c r="N73" s="7"/>
      <c r="O73" s="7">
        <f t="shared" si="23"/>
        <v>7.4266941792960964E-2</v>
      </c>
      <c r="P73" s="7"/>
      <c r="Q73" s="7">
        <f t="shared" si="24"/>
        <v>7.4266941792960964E-2</v>
      </c>
      <c r="R73" s="7">
        <f t="shared" si="25"/>
        <v>49</v>
      </c>
      <c r="S73" s="7">
        <f t="shared" si="26"/>
        <v>7.4266941792960964E-2</v>
      </c>
      <c r="T73" s="7">
        <f t="shared" si="27"/>
        <v>49</v>
      </c>
      <c r="U73">
        <v>70</v>
      </c>
      <c r="V73">
        <f t="shared" si="28"/>
        <v>-9.5041322314049603E-2</v>
      </c>
      <c r="W73">
        <f>SUM($V$4:V73)/U73</f>
        <v>3.5419126328217264E-3</v>
      </c>
      <c r="X73">
        <f t="shared" si="29"/>
        <v>7.9832741536177207E-5</v>
      </c>
      <c r="Z73">
        <f t="shared" si="30"/>
        <v>-9.5041322314049603E-2</v>
      </c>
      <c r="AA73">
        <f>SUM($Z$4:Z73)/U73</f>
        <v>3.6599763872491148E-3</v>
      </c>
      <c r="AB73">
        <f t="shared" si="31"/>
        <v>8.5243627351406877E-5</v>
      </c>
    </row>
    <row r="74" spans="1:28" ht="15.75" x14ac:dyDescent="0.25">
      <c r="A74" s="4">
        <v>42359</v>
      </c>
      <c r="B74">
        <v>3.5</v>
      </c>
      <c r="C74">
        <f t="shared" si="20"/>
        <v>0</v>
      </c>
      <c r="D74">
        <v>1.7356</v>
      </c>
      <c r="E74">
        <v>2.1917</v>
      </c>
      <c r="F74">
        <v>9.4673999999999996</v>
      </c>
      <c r="G74">
        <f t="shared" si="16"/>
        <v>11.659099999999999</v>
      </c>
      <c r="H74">
        <f t="shared" si="17"/>
        <v>18.623319439999996</v>
      </c>
      <c r="I74" s="15">
        <f t="shared" si="18"/>
        <v>4.6800784821354746E-4</v>
      </c>
      <c r="J74" s="15">
        <f t="shared" si="19"/>
        <v>1.0004680078482135</v>
      </c>
      <c r="K74">
        <f t="shared" si="21"/>
        <v>-4.6800784821354746E-4</v>
      </c>
      <c r="L74" s="29">
        <f t="shared" si="22"/>
        <v>2.1903134598947488E-7</v>
      </c>
      <c r="M74" s="7"/>
      <c r="N74" s="7"/>
      <c r="O74" s="7">
        <f t="shared" si="23"/>
        <v>0</v>
      </c>
      <c r="P74" s="7"/>
      <c r="Q74" s="7">
        <f t="shared" si="24"/>
        <v>0</v>
      </c>
      <c r="R74" s="7">
        <f t="shared" si="25"/>
        <v>53</v>
      </c>
      <c r="S74" s="7">
        <f t="shared" si="26"/>
        <v>0</v>
      </c>
      <c r="T74" s="7">
        <f t="shared" si="27"/>
        <v>53</v>
      </c>
      <c r="U74">
        <v>71</v>
      </c>
      <c r="V74">
        <f t="shared" si="28"/>
        <v>-6.1983471074380181E-2</v>
      </c>
      <c r="W74">
        <f>SUM($V$4:V74)/U74</f>
        <v>2.619019904551277E-3</v>
      </c>
      <c r="X74">
        <f t="shared" si="29"/>
        <v>4.4273439408267308E-5</v>
      </c>
      <c r="Z74">
        <f t="shared" si="30"/>
        <v>-6.1983471074380181E-2</v>
      </c>
      <c r="AA74">
        <f>SUM($Z$4:Z74)/U74</f>
        <v>2.7354207891979983E-3</v>
      </c>
      <c r="AB74">
        <f t="shared" si="31"/>
        <v>4.8296309952030777E-5</v>
      </c>
    </row>
    <row r="75" spans="1:28" ht="15.75" x14ac:dyDescent="0.25">
      <c r="A75" s="4">
        <v>42360</v>
      </c>
      <c r="B75">
        <v>3.85</v>
      </c>
      <c r="C75">
        <f t="shared" si="20"/>
        <v>0.10000000000000002</v>
      </c>
      <c r="D75">
        <v>1.7565</v>
      </c>
      <c r="E75">
        <v>2.2357</v>
      </c>
      <c r="F75">
        <v>9.4206000000000003</v>
      </c>
      <c r="G75">
        <f t="shared" si="16"/>
        <v>11.6563</v>
      </c>
      <c r="H75">
        <f t="shared" si="17"/>
        <v>18.782983900000001</v>
      </c>
      <c r="I75" s="15">
        <f t="shared" si="18"/>
        <v>4.7169471302566102E-4</v>
      </c>
      <c r="J75" s="15">
        <f t="shared" si="19"/>
        <v>1.0004716947130257</v>
      </c>
      <c r="K75">
        <f t="shared" si="21"/>
        <v>9.9528305286974358E-2</v>
      </c>
      <c r="L75" s="29">
        <f t="shared" si="22"/>
        <v>9.9058835532971675E-3</v>
      </c>
      <c r="M75" s="7"/>
      <c r="N75" s="7"/>
      <c r="O75" s="7">
        <f t="shared" si="23"/>
        <v>1.2922447871975198</v>
      </c>
      <c r="P75" s="7"/>
      <c r="Q75" s="7">
        <f t="shared" si="24"/>
        <v>1.2922447871975198</v>
      </c>
      <c r="R75" s="7">
        <f t="shared" si="25"/>
        <v>10</v>
      </c>
      <c r="S75" s="7">
        <f t="shared" si="26"/>
        <v>1.2922447871975198</v>
      </c>
      <c r="T75" s="7">
        <f t="shared" si="27"/>
        <v>10</v>
      </c>
      <c r="U75">
        <v>72</v>
      </c>
      <c r="V75">
        <f t="shared" si="28"/>
        <v>-0.41735537190082644</v>
      </c>
      <c r="W75">
        <f>SUM($V$4:V75)/U75</f>
        <v>-3.2139577594123025E-3</v>
      </c>
      <c r="X75">
        <f t="shared" si="29"/>
        <v>6.7611432955330144E-5</v>
      </c>
      <c r="Z75">
        <f t="shared" si="30"/>
        <v>-0.41735537190082644</v>
      </c>
      <c r="AA75">
        <f>SUM($Z$4:Z75)/U75</f>
        <v>-3.0991735537190079E-3</v>
      </c>
      <c r="AB75">
        <f t="shared" si="31"/>
        <v>6.2868283959739452E-5</v>
      </c>
    </row>
    <row r="76" spans="1:28" ht="15.75" x14ac:dyDescent="0.25">
      <c r="A76" s="4">
        <v>42361</v>
      </c>
      <c r="B76">
        <v>4.8100000000000005</v>
      </c>
      <c r="C76">
        <f t="shared" si="20"/>
        <v>0.24935064935064946</v>
      </c>
      <c r="D76">
        <v>1.8340999999999998</v>
      </c>
      <c r="E76">
        <v>2.2534000000000001</v>
      </c>
      <c r="F76">
        <v>9.3605999999999998</v>
      </c>
      <c r="G76">
        <f t="shared" si="16"/>
        <v>11.614000000000001</v>
      </c>
      <c r="H76">
        <f t="shared" si="17"/>
        <v>19.42167646</v>
      </c>
      <c r="I76" s="15">
        <f t="shared" si="18"/>
        <v>4.8639371240555285E-4</v>
      </c>
      <c r="J76" s="15">
        <f t="shared" si="19"/>
        <v>1.0004863937124056</v>
      </c>
      <c r="K76">
        <f t="shared" si="21"/>
        <v>0.24886425563824391</v>
      </c>
      <c r="L76" s="29">
        <f t="shared" si="22"/>
        <v>6.1933417734377216E-2</v>
      </c>
      <c r="M76" s="7"/>
      <c r="N76" s="7"/>
      <c r="O76" s="7">
        <f t="shared" si="23"/>
        <v>3.2222207680769333</v>
      </c>
      <c r="P76" s="7"/>
      <c r="Q76" s="7">
        <f t="shared" si="24"/>
        <v>3.2222207680769333</v>
      </c>
      <c r="R76" s="7">
        <f t="shared" si="25"/>
        <v>1</v>
      </c>
      <c r="S76" s="7">
        <f t="shared" si="26"/>
        <v>3.2222207680769333</v>
      </c>
      <c r="T76" s="7">
        <f t="shared" si="27"/>
        <v>1</v>
      </c>
      <c r="U76">
        <v>73</v>
      </c>
      <c r="V76">
        <f t="shared" si="28"/>
        <v>-0.49173553719008267</v>
      </c>
      <c r="W76">
        <f>SUM($V$4:V76)/U76</f>
        <v>-9.9060341899694319E-3</v>
      </c>
      <c r="X76">
        <f t="shared" si="29"/>
        <v>6.512231342015967E-4</v>
      </c>
      <c r="Z76">
        <f t="shared" si="30"/>
        <v>-0.49173553719008267</v>
      </c>
      <c r="AA76">
        <f>SUM($Z$4:Z76)/U76</f>
        <v>-9.7928223706554955E-3</v>
      </c>
      <c r="AB76">
        <f t="shared" si="31"/>
        <v>6.3642309170676209E-4</v>
      </c>
    </row>
    <row r="77" spans="1:28" ht="15.75" x14ac:dyDescent="0.25">
      <c r="A77" s="4">
        <v>42362</v>
      </c>
      <c r="B77">
        <v>4.74</v>
      </c>
      <c r="C77">
        <f t="shared" si="20"/>
        <v>-1.4553014553014611E-2</v>
      </c>
      <c r="D77">
        <v>1.8345</v>
      </c>
      <c r="E77">
        <v>2.2410000000000001</v>
      </c>
      <c r="F77">
        <v>9.3620000000000001</v>
      </c>
      <c r="G77">
        <f t="shared" si="16"/>
        <v>11.603</v>
      </c>
      <c r="H77">
        <f t="shared" si="17"/>
        <v>19.415589000000001</v>
      </c>
      <c r="I77" s="15">
        <f t="shared" si="18"/>
        <v>4.8625398476742632E-4</v>
      </c>
      <c r="J77" s="15">
        <f t="shared" si="19"/>
        <v>1.0004862539847674</v>
      </c>
      <c r="K77">
        <f t="shared" si="21"/>
        <v>-1.5039268537782037E-2</v>
      </c>
      <c r="L77" s="29">
        <f t="shared" si="22"/>
        <v>2.2617959815152066E-4</v>
      </c>
      <c r="M77" s="7"/>
      <c r="N77" s="7"/>
      <c r="O77" s="7">
        <f t="shared" si="23"/>
        <v>-0.1880605719414277</v>
      </c>
      <c r="P77" s="7"/>
      <c r="Q77" s="7">
        <f t="shared" si="24"/>
        <v>-0.1880605719414277</v>
      </c>
      <c r="R77" s="7">
        <f t="shared" si="25"/>
        <v>66</v>
      </c>
      <c r="S77" s="7">
        <f t="shared" si="26"/>
        <v>-0.1880605719414277</v>
      </c>
      <c r="T77" s="7">
        <f t="shared" si="27"/>
        <v>66</v>
      </c>
      <c r="U77">
        <v>74</v>
      </c>
      <c r="V77">
        <f t="shared" si="28"/>
        <v>4.5454545454545414E-2</v>
      </c>
      <c r="W77">
        <f>SUM($V$4:V77)/U77</f>
        <v>-9.1579182488273399E-3</v>
      </c>
      <c r="X77">
        <f t="shared" si="29"/>
        <v>5.6419932111483235E-4</v>
      </c>
      <c r="Z77">
        <f t="shared" si="30"/>
        <v>4.5454545454545414E-2</v>
      </c>
      <c r="AA77">
        <f>SUM($Z$4:Z77)/U77</f>
        <v>-9.0462363189635908E-3</v>
      </c>
      <c r="AB77">
        <f t="shared" si="31"/>
        <v>5.5052227035015092E-4</v>
      </c>
    </row>
    <row r="78" spans="1:28" ht="15.75" x14ac:dyDescent="0.25">
      <c r="A78" s="4">
        <v>42366</v>
      </c>
      <c r="B78">
        <v>4.5999999999999996</v>
      </c>
      <c r="C78">
        <f t="shared" si="20"/>
        <v>-2.9535864978903072E-2</v>
      </c>
      <c r="D78">
        <v>1.8361000000000001</v>
      </c>
      <c r="E78">
        <v>2.2303999999999999</v>
      </c>
      <c r="F78">
        <v>9.3787000000000003</v>
      </c>
      <c r="G78">
        <f t="shared" si="16"/>
        <v>11.6091</v>
      </c>
      <c r="H78">
        <f t="shared" si="17"/>
        <v>19.45063107</v>
      </c>
      <c r="I78" s="15">
        <f t="shared" si="18"/>
        <v>4.8705822065842064E-4</v>
      </c>
      <c r="J78" s="15">
        <f t="shared" si="19"/>
        <v>1.0004870582206584</v>
      </c>
      <c r="K78">
        <f t="shared" si="21"/>
        <v>-3.0022923199561492E-2</v>
      </c>
      <c r="L78" s="29">
        <f t="shared" si="22"/>
        <v>9.0137591744676769E-4</v>
      </c>
      <c r="M78" s="7"/>
      <c r="N78" s="7"/>
      <c r="O78" s="7">
        <f t="shared" si="23"/>
        <v>-0.38167567554357268</v>
      </c>
      <c r="P78" s="7"/>
      <c r="Q78" s="7">
        <f t="shared" si="24"/>
        <v>-0.38167567554357268</v>
      </c>
      <c r="R78" s="7">
        <f t="shared" si="25"/>
        <v>78</v>
      </c>
      <c r="S78" s="7">
        <f t="shared" si="26"/>
        <v>-0.38167567554357268</v>
      </c>
      <c r="T78" s="7">
        <f t="shared" si="27"/>
        <v>78</v>
      </c>
      <c r="U78">
        <v>75</v>
      </c>
      <c r="V78">
        <f t="shared" si="28"/>
        <v>0.14462809917355368</v>
      </c>
      <c r="W78">
        <f>SUM($V$4:V78)/U78</f>
        <v>-7.1074380165289256E-3</v>
      </c>
      <c r="X78">
        <f t="shared" si="29"/>
        <v>3.4442505790091338E-4</v>
      </c>
      <c r="Z78">
        <f t="shared" si="30"/>
        <v>0.14462809917355368</v>
      </c>
      <c r="AA78">
        <f>SUM($Z$4:Z78)/U78</f>
        <v>-6.9972451790633614E-3</v>
      </c>
      <c r="AB78">
        <f t="shared" si="31"/>
        <v>3.3382800065403714E-4</v>
      </c>
    </row>
    <row r="79" spans="1:28" ht="15.75" x14ac:dyDescent="0.25">
      <c r="A79" s="4">
        <v>42367</v>
      </c>
      <c r="B79">
        <v>4.43</v>
      </c>
      <c r="C79">
        <f t="shared" si="20"/>
        <v>-3.6956521739130423E-2</v>
      </c>
      <c r="D79">
        <v>1.8207</v>
      </c>
      <c r="E79">
        <v>2.3050000000000002</v>
      </c>
      <c r="F79">
        <v>9.3414000000000001</v>
      </c>
      <c r="G79">
        <f t="shared" si="16"/>
        <v>11.6464</v>
      </c>
      <c r="H79">
        <f t="shared" si="17"/>
        <v>19.312886979999998</v>
      </c>
      <c r="I79" s="15">
        <f t="shared" si="18"/>
        <v>4.8389555725614208E-4</v>
      </c>
      <c r="J79" s="15">
        <f t="shared" si="19"/>
        <v>1.0004838955572561</v>
      </c>
      <c r="K79">
        <f t="shared" si="21"/>
        <v>-3.7440417296386565E-2</v>
      </c>
      <c r="L79" s="29">
        <f t="shared" si="22"/>
        <v>1.4017848473275622E-3</v>
      </c>
      <c r="M79" s="7"/>
      <c r="N79" s="7"/>
      <c r="O79" s="7">
        <f t="shared" si="23"/>
        <v>-0.47756872570343095</v>
      </c>
      <c r="P79" s="7"/>
      <c r="Q79" s="7">
        <f t="shared" si="24"/>
        <v>-0.47756872570343095</v>
      </c>
      <c r="R79" s="7">
        <f t="shared" si="25"/>
        <v>85</v>
      </c>
      <c r="S79" s="7">
        <f t="shared" si="26"/>
        <v>-0.47756872570343095</v>
      </c>
      <c r="T79" s="7">
        <f t="shared" si="27"/>
        <v>85</v>
      </c>
      <c r="U79">
        <v>76</v>
      </c>
      <c r="V79">
        <f t="shared" si="28"/>
        <v>0.2024793388429752</v>
      </c>
      <c r="W79">
        <f>SUM($V$4:V79)/U79</f>
        <v>-4.3497172683775558E-3</v>
      </c>
      <c r="X79">
        <f t="shared" si="29"/>
        <v>1.3072027853876955E-4</v>
      </c>
      <c r="Z79">
        <f t="shared" si="30"/>
        <v>0.2024793388429752</v>
      </c>
      <c r="AA79">
        <f>SUM($Z$4:Z79)/U79</f>
        <v>-4.2409743366681168E-3</v>
      </c>
      <c r="AB79">
        <f t="shared" si="31"/>
        <v>1.2426596478591777E-4</v>
      </c>
    </row>
    <row r="80" spans="1:28" ht="15.75" x14ac:dyDescent="0.25">
      <c r="A80" s="4">
        <v>42368</v>
      </c>
      <c r="B80">
        <v>4.1100000000000003</v>
      </c>
      <c r="C80">
        <f t="shared" si="20"/>
        <v>-7.2234762979683842E-2</v>
      </c>
      <c r="D80">
        <v>1.8323</v>
      </c>
      <c r="E80">
        <v>2.2942999999999998</v>
      </c>
      <c r="F80">
        <v>9.3696000000000002</v>
      </c>
      <c r="G80">
        <f t="shared" si="16"/>
        <v>11.6639</v>
      </c>
      <c r="H80">
        <f t="shared" si="17"/>
        <v>19.46221808</v>
      </c>
      <c r="I80" s="15">
        <f t="shared" si="18"/>
        <v>4.8732409751695016E-4</v>
      </c>
      <c r="J80" s="15">
        <f t="shared" si="19"/>
        <v>1.000487324097517</v>
      </c>
      <c r="K80">
        <f t="shared" si="21"/>
        <v>-7.2722087077200792E-2</v>
      </c>
      <c r="L80" s="29">
        <f t="shared" si="22"/>
        <v>5.2885019488639745E-3</v>
      </c>
      <c r="M80" s="7"/>
      <c r="N80" s="7"/>
      <c r="O80" s="7">
        <f t="shared" si="23"/>
        <v>-0.93344995914944806</v>
      </c>
      <c r="P80" s="7"/>
      <c r="Q80" s="7">
        <f t="shared" si="24"/>
        <v>-0.93344995914944806</v>
      </c>
      <c r="R80" s="7">
        <f t="shared" si="25"/>
        <v>99</v>
      </c>
      <c r="S80" s="7">
        <f t="shared" si="26"/>
        <v>-0.93344995914944806</v>
      </c>
      <c r="T80" s="7">
        <f t="shared" si="27"/>
        <v>99</v>
      </c>
      <c r="U80">
        <v>77</v>
      </c>
      <c r="V80">
        <f t="shared" si="28"/>
        <v>0.31818181818181823</v>
      </c>
      <c r="W80">
        <f>SUM($V$4:V80)/U80</f>
        <v>-1.6099602876462328E-4</v>
      </c>
      <c r="X80">
        <f t="shared" si="29"/>
        <v>1.8143804894585583E-7</v>
      </c>
      <c r="Z80">
        <f t="shared" si="30"/>
        <v>0.31818181818181823</v>
      </c>
      <c r="AA80">
        <f>SUM($Z$4:Z80)/U80</f>
        <v>-5.3665342921541087E-5</v>
      </c>
      <c r="AB80">
        <f t="shared" si="31"/>
        <v>2.0159783216206199E-8</v>
      </c>
    </row>
    <row r="81" spans="1:28" ht="15.75" x14ac:dyDescent="0.25">
      <c r="A81" s="4">
        <v>42369</v>
      </c>
      <c r="B81">
        <v>4.38</v>
      </c>
      <c r="C81">
        <f t="shared" si="20"/>
        <v>6.5693430656934199E-2</v>
      </c>
      <c r="D81">
        <v>1.8096000000000001</v>
      </c>
      <c r="E81">
        <v>2.2694000000000001</v>
      </c>
      <c r="F81">
        <v>9.4065999999999992</v>
      </c>
      <c r="G81">
        <f t="shared" si="16"/>
        <v>11.675999999999998</v>
      </c>
      <c r="H81">
        <f t="shared" si="17"/>
        <v>19.291583359999997</v>
      </c>
      <c r="I81" s="15">
        <f t="shared" si="18"/>
        <v>4.8340609189900796E-4</v>
      </c>
      <c r="J81" s="15">
        <f t="shared" si="19"/>
        <v>1.000483406091899</v>
      </c>
      <c r="K81">
        <f t="shared" si="21"/>
        <v>6.5210024565035191E-2</v>
      </c>
      <c r="L81" s="29">
        <f t="shared" si="22"/>
        <v>4.2523473037724933E-3</v>
      </c>
      <c r="M81" s="7"/>
      <c r="N81" s="7"/>
      <c r="O81" s="7">
        <f t="shared" si="23"/>
        <v>0.84891993319544934</v>
      </c>
      <c r="P81" s="7"/>
      <c r="Q81" s="7">
        <f t="shared" si="24"/>
        <v>0.84891993319544934</v>
      </c>
      <c r="R81" s="7">
        <f t="shared" si="25"/>
        <v>18</v>
      </c>
      <c r="S81" s="7">
        <f t="shared" si="26"/>
        <v>0.84891993319544934</v>
      </c>
      <c r="T81" s="7">
        <f t="shared" si="27"/>
        <v>18</v>
      </c>
      <c r="U81">
        <v>78</v>
      </c>
      <c r="V81">
        <f t="shared" si="28"/>
        <v>-0.3512396694214876</v>
      </c>
      <c r="W81">
        <f>SUM($V$4:V81)/U81</f>
        <v>-4.6620046620046611E-3</v>
      </c>
      <c r="X81">
        <f t="shared" si="29"/>
        <v>1.5411585659519538E-4</v>
      </c>
      <c r="Z81">
        <f t="shared" si="30"/>
        <v>-0.3512396694214876</v>
      </c>
      <c r="AA81">
        <f>SUM($Z$4:Z81)/U81</f>
        <v>-4.5560500105954653E-3</v>
      </c>
      <c r="AB81">
        <f t="shared" si="31"/>
        <v>1.4719019568415104E-4</v>
      </c>
    </row>
    <row r="82" spans="1:28" ht="15.75" x14ac:dyDescent="0.25">
      <c r="A82" s="4">
        <v>42373</v>
      </c>
      <c r="B82">
        <v>4.78</v>
      </c>
      <c r="C82">
        <f t="shared" si="20"/>
        <v>9.1324200913242087E-2</v>
      </c>
      <c r="D82">
        <v>1.7581</v>
      </c>
      <c r="E82">
        <v>2.2427999999999999</v>
      </c>
      <c r="F82">
        <v>10.039199999999999</v>
      </c>
      <c r="G82">
        <f t="shared" si="16"/>
        <v>12.282</v>
      </c>
      <c r="H82">
        <f t="shared" si="17"/>
        <v>19.892717520000001</v>
      </c>
      <c r="I82" s="15">
        <f t="shared" si="18"/>
        <v>4.9718420238109573E-4</v>
      </c>
      <c r="J82" s="15">
        <f t="shared" si="19"/>
        <v>1.0004971842023811</v>
      </c>
      <c r="K82">
        <f t="shared" si="21"/>
        <v>9.0827016710860992E-2</v>
      </c>
      <c r="L82" s="29">
        <f t="shared" si="22"/>
        <v>8.2495469645950219E-3</v>
      </c>
      <c r="M82" s="7"/>
      <c r="N82" s="7"/>
      <c r="O82" s="7">
        <f t="shared" si="23"/>
        <v>1.1801322257511604</v>
      </c>
      <c r="P82" s="7"/>
      <c r="Q82" s="7">
        <f t="shared" si="24"/>
        <v>1.1801322257511604</v>
      </c>
      <c r="R82" s="7">
        <f t="shared" si="25"/>
        <v>14</v>
      </c>
      <c r="S82" s="7">
        <f t="shared" si="26"/>
        <v>1.1801322257511604</v>
      </c>
      <c r="T82" s="7">
        <f t="shared" si="27"/>
        <v>14</v>
      </c>
      <c r="U82">
        <v>79</v>
      </c>
      <c r="V82">
        <f t="shared" si="28"/>
        <v>-0.38429752066115702</v>
      </c>
      <c r="W82">
        <f>SUM($V$4:V82)/U82</f>
        <v>-9.4675175227534256E-3</v>
      </c>
      <c r="X82">
        <f t="shared" si="29"/>
        <v>6.4373428685889186E-4</v>
      </c>
      <c r="Z82">
        <f t="shared" si="30"/>
        <v>-0.38429752066115702</v>
      </c>
      <c r="AA82">
        <f>SUM($Z$4:Z82)/U82</f>
        <v>-9.3629040694633327E-3</v>
      </c>
      <c r="AB82">
        <f t="shared" si="31"/>
        <v>6.2958671240944265E-4</v>
      </c>
    </row>
    <row r="83" spans="1:28" ht="15.75" x14ac:dyDescent="0.25">
      <c r="A83" s="4">
        <v>42374</v>
      </c>
      <c r="B83">
        <v>4.59</v>
      </c>
      <c r="C83">
        <f t="shared" si="20"/>
        <v>-3.974895397489548E-2</v>
      </c>
      <c r="D83">
        <v>1.7561</v>
      </c>
      <c r="E83">
        <v>2.2357</v>
      </c>
      <c r="F83">
        <v>10.0403</v>
      </c>
      <c r="G83">
        <f t="shared" si="16"/>
        <v>12.276</v>
      </c>
      <c r="H83">
        <f t="shared" si="17"/>
        <v>19.867470830000002</v>
      </c>
      <c r="I83" s="15">
        <f t="shared" si="18"/>
        <v>4.9660693069819573E-4</v>
      </c>
      <c r="J83" s="15">
        <f t="shared" si="19"/>
        <v>1.0004966069306982</v>
      </c>
      <c r="K83">
        <f t="shared" si="21"/>
        <v>-4.0245560905593676E-2</v>
      </c>
      <c r="L83" s="29">
        <f t="shared" si="22"/>
        <v>1.6197051726058501E-3</v>
      </c>
      <c r="M83" s="7"/>
      <c r="N83" s="7"/>
      <c r="O83" s="7">
        <f t="shared" si="23"/>
        <v>-0.51365378570612807</v>
      </c>
      <c r="P83" s="7"/>
      <c r="Q83" s="7">
        <f t="shared" si="24"/>
        <v>-0.51365378570612807</v>
      </c>
      <c r="R83" s="7">
        <f t="shared" si="25"/>
        <v>88</v>
      </c>
      <c r="S83" s="7">
        <f t="shared" si="26"/>
        <v>-0.51365378570612807</v>
      </c>
      <c r="T83" s="7">
        <f t="shared" si="27"/>
        <v>88</v>
      </c>
      <c r="U83">
        <v>80</v>
      </c>
      <c r="V83">
        <f t="shared" si="28"/>
        <v>0.22727272727272729</v>
      </c>
      <c r="W83">
        <f>SUM($V$4:V83)/U83</f>
        <v>-6.5082644628099168E-3</v>
      </c>
      <c r="X83">
        <f t="shared" si="29"/>
        <v>3.0805459140272328E-4</v>
      </c>
      <c r="Z83">
        <f t="shared" si="30"/>
        <v>0.22727272727272729</v>
      </c>
      <c r="AA83">
        <f>SUM($Z$4:Z83)/U83</f>
        <v>-6.4049586776859496E-3</v>
      </c>
      <c r="AB83">
        <f t="shared" si="31"/>
        <v>2.9835269572992397E-4</v>
      </c>
    </row>
    <row r="84" spans="1:28" ht="15.75" x14ac:dyDescent="0.25">
      <c r="A84" s="4">
        <v>42375</v>
      </c>
      <c r="B84">
        <v>4.04</v>
      </c>
      <c r="C84">
        <f t="shared" si="20"/>
        <v>-0.11982570806100214</v>
      </c>
      <c r="D84">
        <v>1.7902</v>
      </c>
      <c r="E84">
        <v>2.1701999999999999</v>
      </c>
      <c r="F84">
        <v>10.0847</v>
      </c>
      <c r="G84">
        <f t="shared" si="16"/>
        <v>12.254899999999999</v>
      </c>
      <c r="H84">
        <f t="shared" si="17"/>
        <v>20.223829940000002</v>
      </c>
      <c r="I84" s="15">
        <f t="shared" si="18"/>
        <v>5.0474396744681904E-4</v>
      </c>
      <c r="J84" s="15">
        <f t="shared" si="19"/>
        <v>1.0005047439674468</v>
      </c>
      <c r="K84">
        <f t="shared" si="21"/>
        <v>-0.12033045202844896</v>
      </c>
      <c r="L84" s="29">
        <f t="shared" si="22"/>
        <v>1.4479417685370855E-2</v>
      </c>
      <c r="M84" s="7"/>
      <c r="N84" s="7"/>
      <c r="O84" s="7">
        <f t="shared" si="23"/>
        <v>-1.5484414661408181</v>
      </c>
      <c r="P84" s="7"/>
      <c r="Q84" s="7">
        <f t="shared" si="24"/>
        <v>-1.5484414661408181</v>
      </c>
      <c r="R84" s="7">
        <f t="shared" si="25"/>
        <v>113</v>
      </c>
      <c r="S84" s="7">
        <f t="shared" si="26"/>
        <v>-1.5484414661408181</v>
      </c>
      <c r="T84" s="7">
        <f t="shared" si="27"/>
        <v>113</v>
      </c>
      <c r="U84">
        <v>81</v>
      </c>
      <c r="V84">
        <f t="shared" si="28"/>
        <v>0.43388429752066116</v>
      </c>
      <c r="W84">
        <f>SUM($V$4:V84)/U84</f>
        <v>-1.071319253137434E-3</v>
      </c>
      <c r="X84">
        <f t="shared" si="29"/>
        <v>8.4514291194162629E-6</v>
      </c>
      <c r="Z84">
        <f t="shared" si="30"/>
        <v>0.43388429752066116</v>
      </c>
      <c r="AA84">
        <f>SUM($Z$4:Z84)/U84</f>
        <v>-9.6928884807672637E-4</v>
      </c>
      <c r="AB84">
        <f t="shared" si="31"/>
        <v>6.9182900501344068E-6</v>
      </c>
    </row>
    <row r="85" spans="1:28" ht="15.75" x14ac:dyDescent="0.25">
      <c r="A85" s="4">
        <v>42376</v>
      </c>
      <c r="B85">
        <v>3.76</v>
      </c>
      <c r="C85">
        <f t="shared" si="20"/>
        <v>-6.9306930693069368E-2</v>
      </c>
      <c r="D85">
        <v>1.8058000000000001</v>
      </c>
      <c r="E85">
        <v>2.1455000000000002</v>
      </c>
      <c r="F85">
        <v>10.1744</v>
      </c>
      <c r="G85">
        <f t="shared" si="16"/>
        <v>12.319900000000001</v>
      </c>
      <c r="H85">
        <f t="shared" si="17"/>
        <v>20.51843152</v>
      </c>
      <c r="I85" s="15">
        <f t="shared" si="18"/>
        <v>5.1145270329433501E-4</v>
      </c>
      <c r="J85" s="15">
        <f t="shared" si="19"/>
        <v>1.0005114527032943</v>
      </c>
      <c r="K85">
        <f t="shared" si="21"/>
        <v>-6.9818383396363703E-2</v>
      </c>
      <c r="L85" s="29">
        <f t="shared" si="22"/>
        <v>4.8746066600816353E-3</v>
      </c>
      <c r="M85" s="7"/>
      <c r="N85" s="7"/>
      <c r="O85" s="7">
        <f t="shared" si="23"/>
        <v>-0.89561519904778664</v>
      </c>
      <c r="P85" s="7"/>
      <c r="Q85" s="7">
        <f t="shared" si="24"/>
        <v>-0.89561519904778664</v>
      </c>
      <c r="R85" s="7">
        <f t="shared" si="25"/>
        <v>98</v>
      </c>
      <c r="S85" s="7">
        <f t="shared" si="26"/>
        <v>-0.89561519904778664</v>
      </c>
      <c r="T85" s="7">
        <f t="shared" si="27"/>
        <v>98</v>
      </c>
      <c r="U85">
        <v>82</v>
      </c>
      <c r="V85">
        <f t="shared" si="28"/>
        <v>0.30991735537190079</v>
      </c>
      <c r="W85">
        <f>SUM($V$4:V85)/U85</f>
        <v>2.7212255593630319E-3</v>
      </c>
      <c r="X85">
        <f t="shared" si="29"/>
        <v>5.5201420062210265E-5</v>
      </c>
      <c r="Z85">
        <f t="shared" si="30"/>
        <v>0.30991735537190079</v>
      </c>
      <c r="AA85">
        <f>SUM($Z$4:Z85)/U85</f>
        <v>2.8220116911912923E-3</v>
      </c>
      <c r="AB85">
        <f t="shared" si="31"/>
        <v>5.936613625346069E-5</v>
      </c>
    </row>
    <row r="86" spans="1:28" ht="15.75" x14ac:dyDescent="0.25">
      <c r="A86" s="4">
        <v>42377</v>
      </c>
      <c r="B86">
        <v>3.67</v>
      </c>
      <c r="C86">
        <f t="shared" si="20"/>
        <v>-2.3936170212765923E-2</v>
      </c>
      <c r="D86">
        <v>1.8063</v>
      </c>
      <c r="E86">
        <v>2.1156000000000001</v>
      </c>
      <c r="F86">
        <v>10.210699999999999</v>
      </c>
      <c r="G86">
        <f t="shared" si="16"/>
        <v>12.3263</v>
      </c>
      <c r="H86">
        <f t="shared" si="17"/>
        <v>20.55918741</v>
      </c>
      <c r="I86" s="15">
        <f t="shared" si="18"/>
        <v>5.123795179418078E-4</v>
      </c>
      <c r="J86" s="15">
        <f t="shared" si="19"/>
        <v>1.0005123795179418</v>
      </c>
      <c r="K86">
        <f t="shared" si="21"/>
        <v>-2.444854973070773E-2</v>
      </c>
      <c r="L86" s="29">
        <f t="shared" si="22"/>
        <v>5.9773158393488905E-4</v>
      </c>
      <c r="M86" s="7"/>
      <c r="N86" s="7"/>
      <c r="O86" s="7">
        <f t="shared" si="23"/>
        <v>-0.30931391182919304</v>
      </c>
      <c r="P86" s="7"/>
      <c r="Q86" s="7">
        <f t="shared" si="24"/>
        <v>-0.30931391182919304</v>
      </c>
      <c r="R86" s="7">
        <f t="shared" si="25"/>
        <v>75</v>
      </c>
      <c r="S86" s="7">
        <f t="shared" si="26"/>
        <v>-0.30931391182919304</v>
      </c>
      <c r="T86" s="7">
        <f t="shared" si="27"/>
        <v>75</v>
      </c>
      <c r="U86">
        <v>83</v>
      </c>
      <c r="V86">
        <f t="shared" si="28"/>
        <v>0.1198347107438017</v>
      </c>
      <c r="W86">
        <f>SUM($V$4:V86)/U86</f>
        <v>4.1322314049586787E-3</v>
      </c>
      <c r="X86">
        <f t="shared" si="29"/>
        <v>1.2884117453477477E-4</v>
      </c>
      <c r="Z86">
        <f t="shared" si="30"/>
        <v>0.1198347107438017</v>
      </c>
      <c r="AA86">
        <f>SUM($Z$4:Z86)/U86</f>
        <v>4.2318032460420202E-3</v>
      </c>
      <c r="AB86">
        <f t="shared" si="31"/>
        <v>1.3512519756332526E-4</v>
      </c>
    </row>
    <row r="87" spans="1:28" ht="15.75" x14ac:dyDescent="0.25">
      <c r="A87" s="4">
        <v>42380</v>
      </c>
      <c r="B87">
        <v>3.22</v>
      </c>
      <c r="C87">
        <f t="shared" si="20"/>
        <v>-0.12261580381471382</v>
      </c>
      <c r="D87">
        <v>1.8039000000000001</v>
      </c>
      <c r="E87">
        <v>2.1753999999999998</v>
      </c>
      <c r="F87">
        <v>10.196400000000001</v>
      </c>
      <c r="G87">
        <f t="shared" si="16"/>
        <v>12.3718</v>
      </c>
      <c r="H87">
        <f t="shared" si="17"/>
        <v>20.56868596</v>
      </c>
      <c r="I87" s="15">
        <f t="shared" si="18"/>
        <v>5.1259547606385958E-4</v>
      </c>
      <c r="J87" s="15">
        <f t="shared" si="19"/>
        <v>1.0005125954760639</v>
      </c>
      <c r="K87">
        <f t="shared" si="21"/>
        <v>-0.12312839929077768</v>
      </c>
      <c r="L87" s="29">
        <f t="shared" si="22"/>
        <v>1.5160602711909181E-2</v>
      </c>
      <c r="M87" s="7"/>
      <c r="N87" s="7"/>
      <c r="O87" s="7">
        <f t="shared" si="23"/>
        <v>-1.5844963330759767</v>
      </c>
      <c r="P87" s="7"/>
      <c r="Q87" s="7">
        <f t="shared" si="24"/>
        <v>-1.5844963330759767</v>
      </c>
      <c r="R87" s="7">
        <f t="shared" si="25"/>
        <v>115</v>
      </c>
      <c r="S87" s="7">
        <f t="shared" si="26"/>
        <v>-1.5844963330759767</v>
      </c>
      <c r="T87" s="7">
        <f t="shared" si="27"/>
        <v>115</v>
      </c>
      <c r="U87">
        <v>84</v>
      </c>
      <c r="V87">
        <f t="shared" si="28"/>
        <v>0.45041322314049592</v>
      </c>
      <c r="W87">
        <f>SUM($V$4:V87)/U87</f>
        <v>9.4451003541912645E-3</v>
      </c>
      <c r="X87">
        <f t="shared" si="29"/>
        <v>6.8123939444204471E-4</v>
      </c>
      <c r="Z87">
        <f t="shared" si="30"/>
        <v>0.45041322314049592</v>
      </c>
      <c r="AA87">
        <f>SUM($Z$4:Z87)/U87</f>
        <v>9.5434868162140897E-3</v>
      </c>
      <c r="AB87">
        <f t="shared" si="31"/>
        <v>6.9550580103138002E-4</v>
      </c>
    </row>
    <row r="88" spans="1:28" ht="15.75" x14ac:dyDescent="0.25">
      <c r="A88" s="4">
        <v>42381</v>
      </c>
      <c r="B88">
        <v>2.91</v>
      </c>
      <c r="C88">
        <f t="shared" si="20"/>
        <v>-9.6273291925465854E-2</v>
      </c>
      <c r="D88">
        <v>1.782</v>
      </c>
      <c r="E88">
        <v>2.1032000000000002</v>
      </c>
      <c r="F88">
        <v>10.147</v>
      </c>
      <c r="G88">
        <f t="shared" si="16"/>
        <v>12.2502</v>
      </c>
      <c r="H88">
        <f t="shared" si="17"/>
        <v>20.185153999999997</v>
      </c>
      <c r="I88" s="15">
        <f t="shared" si="18"/>
        <v>5.0386201274355003E-4</v>
      </c>
      <c r="J88" s="15">
        <f t="shared" si="19"/>
        <v>1.0005038620127436</v>
      </c>
      <c r="K88">
        <f t="shared" si="21"/>
        <v>-9.6777153938209404E-2</v>
      </c>
      <c r="L88" s="29">
        <f t="shared" si="22"/>
        <v>9.36581752437988E-3</v>
      </c>
      <c r="M88" s="7"/>
      <c r="N88" s="7"/>
      <c r="O88" s="7">
        <f t="shared" si="23"/>
        <v>-1.244086596370283</v>
      </c>
      <c r="P88" s="7"/>
      <c r="Q88" s="7">
        <f t="shared" si="24"/>
        <v>-1.244086596370283</v>
      </c>
      <c r="R88" s="7">
        <f t="shared" si="25"/>
        <v>108</v>
      </c>
      <c r="S88" s="7">
        <f t="shared" si="26"/>
        <v>-1.244086596370283</v>
      </c>
      <c r="T88" s="7">
        <f t="shared" si="27"/>
        <v>108</v>
      </c>
      <c r="U88">
        <v>85</v>
      </c>
      <c r="V88">
        <f t="shared" si="28"/>
        <v>0.3925619834710744</v>
      </c>
      <c r="W88">
        <f>SUM($V$4:V88)/U88</f>
        <v>1.3952357802625184E-2</v>
      </c>
      <c r="X88">
        <f t="shared" si="29"/>
        <v>1.5042549546782226E-3</v>
      </c>
      <c r="Z88">
        <f t="shared" si="30"/>
        <v>0.3925619834710744</v>
      </c>
      <c r="AA88">
        <f>SUM($Z$4:Z88)/U88</f>
        <v>1.4049586776859505E-2</v>
      </c>
      <c r="AB88">
        <f t="shared" si="31"/>
        <v>1.5252932300948148E-3</v>
      </c>
    </row>
    <row r="89" spans="1:28" ht="15.75" x14ac:dyDescent="0.25">
      <c r="A89" s="4">
        <v>42382</v>
      </c>
      <c r="B89">
        <v>2.6</v>
      </c>
      <c r="C89">
        <f t="shared" si="20"/>
        <v>-0.10652920962199314</v>
      </c>
      <c r="D89">
        <v>1.8207</v>
      </c>
      <c r="E89">
        <v>2.0926999999999998</v>
      </c>
      <c r="F89">
        <v>10.239100000000001</v>
      </c>
      <c r="G89">
        <f t="shared" si="16"/>
        <v>12.331800000000001</v>
      </c>
      <c r="H89">
        <f t="shared" si="17"/>
        <v>20.735029370000003</v>
      </c>
      <c r="I89" s="15">
        <f t="shared" si="18"/>
        <v>5.1637469604415287E-4</v>
      </c>
      <c r="J89" s="15">
        <f t="shared" si="19"/>
        <v>1.0005163746960442</v>
      </c>
      <c r="K89">
        <f t="shared" si="21"/>
        <v>-0.10704558431803729</v>
      </c>
      <c r="L89" s="29">
        <f t="shared" si="22"/>
        <v>1.1458757121990031E-2</v>
      </c>
      <c r="M89" s="7"/>
      <c r="N89" s="7"/>
      <c r="O89" s="7">
        <f t="shared" si="23"/>
        <v>-1.3766181581829247</v>
      </c>
      <c r="P89" s="7"/>
      <c r="Q89" s="7">
        <f t="shared" si="24"/>
        <v>-1.3766181581829247</v>
      </c>
      <c r="R89" s="7">
        <f t="shared" si="25"/>
        <v>110</v>
      </c>
      <c r="S89" s="7">
        <f t="shared" si="26"/>
        <v>-1.3766181581829247</v>
      </c>
      <c r="T89" s="7">
        <f t="shared" si="27"/>
        <v>110</v>
      </c>
      <c r="U89">
        <v>86</v>
      </c>
      <c r="V89">
        <f t="shared" si="28"/>
        <v>0.40909090909090906</v>
      </c>
      <c r="W89">
        <f>SUM($V$4:V89)/U89</f>
        <v>1.8546992119930814E-2</v>
      </c>
      <c r="X89">
        <f t="shared" si="29"/>
        <v>2.6893835305384283E-3</v>
      </c>
      <c r="Z89">
        <f t="shared" si="30"/>
        <v>0.40909090909090906</v>
      </c>
      <c r="AA89">
        <f>SUM($Z$4:Z89)/U89</f>
        <v>1.864309052469729E-2</v>
      </c>
      <c r="AB89">
        <f t="shared" si="31"/>
        <v>2.717324990076089E-3</v>
      </c>
    </row>
    <row r="90" spans="1:28" ht="15.75" x14ac:dyDescent="0.25">
      <c r="A90" s="4">
        <v>42383</v>
      </c>
      <c r="B90">
        <v>2.76</v>
      </c>
      <c r="C90">
        <f t="shared" si="20"/>
        <v>6.1538461538461417E-2</v>
      </c>
      <c r="D90">
        <v>1.8355000000000001</v>
      </c>
      <c r="E90">
        <v>2.0874000000000001</v>
      </c>
      <c r="F90">
        <v>10.1648</v>
      </c>
      <c r="G90">
        <f t="shared" si="16"/>
        <v>12.2522</v>
      </c>
      <c r="H90">
        <f t="shared" si="17"/>
        <v>20.744890399999999</v>
      </c>
      <c r="I90" s="15">
        <f t="shared" si="18"/>
        <v>5.1659856951769001E-4</v>
      </c>
      <c r="J90" s="15">
        <f t="shared" si="19"/>
        <v>1.0005165985695177</v>
      </c>
      <c r="K90">
        <f t="shared" si="21"/>
        <v>6.1021862968943727E-2</v>
      </c>
      <c r="L90" s="29">
        <f t="shared" si="22"/>
        <v>3.7236677602005457E-3</v>
      </c>
      <c r="M90" s="7"/>
      <c r="N90" s="7"/>
      <c r="O90" s="7">
        <f t="shared" si="23"/>
        <v>0.79522756135231809</v>
      </c>
      <c r="P90" s="7"/>
      <c r="Q90" s="7">
        <f t="shared" si="24"/>
        <v>0.79522756135231809</v>
      </c>
      <c r="R90" s="7">
        <f t="shared" si="25"/>
        <v>20</v>
      </c>
      <c r="S90" s="7">
        <f t="shared" si="26"/>
        <v>0.79522756135231809</v>
      </c>
      <c r="T90" s="7">
        <f t="shared" si="27"/>
        <v>20</v>
      </c>
      <c r="U90">
        <v>87</v>
      </c>
      <c r="V90">
        <f t="shared" si="28"/>
        <v>-0.33471074380165289</v>
      </c>
      <c r="W90">
        <f>SUM($V$4:V90)/U90</f>
        <v>1.4486558373705711E-2</v>
      </c>
      <c r="X90">
        <f t="shared" si="29"/>
        <v>1.6598047723441931E-3</v>
      </c>
      <c r="Z90">
        <f t="shared" si="30"/>
        <v>-0.33471074380165289</v>
      </c>
      <c r="AA90">
        <f>SUM($Z$4:Z90)/U90</f>
        <v>1.4581552199107057E-2</v>
      </c>
      <c r="AB90">
        <f t="shared" si="31"/>
        <v>1.6816440740517905E-3</v>
      </c>
    </row>
    <row r="91" spans="1:28" ht="15.75" x14ac:dyDescent="0.25">
      <c r="A91" s="4">
        <v>42384</v>
      </c>
      <c r="B91">
        <v>2.81</v>
      </c>
      <c r="C91">
        <f t="shared" si="20"/>
        <v>1.8115942028985605E-2</v>
      </c>
      <c r="D91">
        <v>1.8016000000000001</v>
      </c>
      <c r="E91">
        <v>2.0347</v>
      </c>
      <c r="F91">
        <v>10.2118</v>
      </c>
      <c r="G91">
        <f t="shared" si="16"/>
        <v>12.246500000000001</v>
      </c>
      <c r="H91">
        <f t="shared" si="17"/>
        <v>20.432278880000002</v>
      </c>
      <c r="I91" s="15">
        <f t="shared" si="18"/>
        <v>5.0949250878784547E-4</v>
      </c>
      <c r="J91" s="15">
        <f t="shared" si="19"/>
        <v>1.0005094925087878</v>
      </c>
      <c r="K91">
        <f t="shared" si="21"/>
        <v>1.760644952019776E-2</v>
      </c>
      <c r="L91" s="29">
        <f t="shared" si="22"/>
        <v>3.0998706470727194E-4</v>
      </c>
      <c r="M91" s="7"/>
      <c r="N91" s="7"/>
      <c r="O91" s="7">
        <f t="shared" si="23"/>
        <v>0.23410231652129104</v>
      </c>
      <c r="P91" s="7"/>
      <c r="Q91" s="7">
        <f t="shared" si="24"/>
        <v>0.23410231652129104</v>
      </c>
      <c r="R91" s="7">
        <f t="shared" si="25"/>
        <v>43</v>
      </c>
      <c r="S91" s="7">
        <f t="shared" si="26"/>
        <v>0.23410231652129104</v>
      </c>
      <c r="T91" s="7">
        <f t="shared" si="27"/>
        <v>43</v>
      </c>
      <c r="U91">
        <v>88</v>
      </c>
      <c r="V91">
        <f t="shared" si="28"/>
        <v>-0.14462809917355374</v>
      </c>
      <c r="W91">
        <f>SUM($V$4:V91)/U91</f>
        <v>1.2678437265214126E-2</v>
      </c>
      <c r="X91">
        <f t="shared" si="29"/>
        <v>1.2859421719037618E-3</v>
      </c>
      <c r="Z91">
        <f t="shared" si="30"/>
        <v>-0.14462809917355374</v>
      </c>
      <c r="AA91">
        <f>SUM($Z$4:Z91)/U91</f>
        <v>1.277235161532682E-2</v>
      </c>
      <c r="AB91">
        <f t="shared" si="31"/>
        <v>1.305063726284333E-3</v>
      </c>
    </row>
    <row r="92" spans="1:28" ht="15.75" x14ac:dyDescent="0.25">
      <c r="A92" s="4">
        <v>42388</v>
      </c>
      <c r="B92">
        <v>2.41</v>
      </c>
      <c r="C92">
        <f t="shared" si="20"/>
        <v>-0.14234875444839853</v>
      </c>
      <c r="D92">
        <v>1.7906</v>
      </c>
      <c r="E92">
        <v>2.0556000000000001</v>
      </c>
      <c r="F92">
        <v>10.206</v>
      </c>
      <c r="G92">
        <f t="shared" si="16"/>
        <v>12.2616</v>
      </c>
      <c r="H92">
        <f t="shared" si="17"/>
        <v>20.330463600000002</v>
      </c>
      <c r="I92" s="15">
        <f t="shared" si="18"/>
        <v>5.0717414520806692E-4</v>
      </c>
      <c r="J92" s="15">
        <f t="shared" si="19"/>
        <v>1.0005071741452081</v>
      </c>
      <c r="K92">
        <f t="shared" si="21"/>
        <v>-0.1428559285936066</v>
      </c>
      <c r="L92" s="29">
        <f t="shared" si="22"/>
        <v>2.040781633434163E-2</v>
      </c>
      <c r="M92" s="7"/>
      <c r="N92" s="7"/>
      <c r="O92" s="7">
        <f t="shared" si="23"/>
        <v>-1.8394943590000272</v>
      </c>
      <c r="P92" s="7"/>
      <c r="Q92" s="7">
        <f t="shared" si="24"/>
        <v>-1.8394943590000272</v>
      </c>
      <c r="R92" s="7">
        <f t="shared" si="25"/>
        <v>119</v>
      </c>
      <c r="S92" s="7">
        <f t="shared" si="26"/>
        <v>-1.8394943590000272</v>
      </c>
      <c r="T92" s="7">
        <f t="shared" si="27"/>
        <v>119</v>
      </c>
      <c r="U92">
        <v>89</v>
      </c>
      <c r="V92">
        <f t="shared" si="28"/>
        <v>0.48347107438016534</v>
      </c>
      <c r="W92">
        <f>SUM($V$4:V92)/U92</f>
        <v>1.7968242176618073E-2</v>
      </c>
      <c r="X92">
        <f t="shared" si="29"/>
        <v>2.6122125177878274E-3</v>
      </c>
      <c r="Z92">
        <f t="shared" si="30"/>
        <v>0.48347107438016534</v>
      </c>
      <c r="AA92">
        <f>SUM($Z$4:Z92)/U92</f>
        <v>1.8061101309313769E-2</v>
      </c>
      <c r="AB92">
        <f t="shared" si="31"/>
        <v>2.639281896815573E-3</v>
      </c>
    </row>
    <row r="93" spans="1:28" ht="15.75" x14ac:dyDescent="0.25">
      <c r="A93" s="4">
        <v>42389</v>
      </c>
      <c r="B93">
        <v>2.46</v>
      </c>
      <c r="C93">
        <f t="shared" si="20"/>
        <v>2.0746887966804906E-2</v>
      </c>
      <c r="D93">
        <v>1.7772000000000001</v>
      </c>
      <c r="E93">
        <v>1.9824000000000002</v>
      </c>
      <c r="F93">
        <v>10.257</v>
      </c>
      <c r="G93">
        <f t="shared" si="16"/>
        <v>12.2394</v>
      </c>
      <c r="H93">
        <f t="shared" si="17"/>
        <v>20.211140399999998</v>
      </c>
      <c r="I93" s="15">
        <f t="shared" si="18"/>
        <v>5.0445463011938863E-4</v>
      </c>
      <c r="J93" s="15">
        <f t="shared" si="19"/>
        <v>1.0005044546301194</v>
      </c>
      <c r="K93">
        <f t="shared" si="21"/>
        <v>2.0242433336685517E-2</v>
      </c>
      <c r="L93" s="29">
        <f t="shared" si="22"/>
        <v>4.0975610739015715E-4</v>
      </c>
      <c r="M93" s="7"/>
      <c r="N93" s="7"/>
      <c r="O93" s="7">
        <f t="shared" si="23"/>
        <v>0.26810057825674583</v>
      </c>
      <c r="P93" s="7"/>
      <c r="Q93" s="7">
        <f t="shared" si="24"/>
        <v>0.26810057825674583</v>
      </c>
      <c r="R93" s="7">
        <f t="shared" si="25"/>
        <v>41</v>
      </c>
      <c r="S93" s="7">
        <f t="shared" si="26"/>
        <v>0.26810057825674583</v>
      </c>
      <c r="T93" s="7">
        <f t="shared" si="27"/>
        <v>41</v>
      </c>
      <c r="U93">
        <v>90</v>
      </c>
      <c r="V93">
        <f t="shared" si="28"/>
        <v>-0.16115702479338845</v>
      </c>
      <c r="W93">
        <f>SUM($V$4:V93)/U93</f>
        <v>1.5977961432506887E-2</v>
      </c>
      <c r="X93">
        <f t="shared" si="29"/>
        <v>2.0887793307709981E-3</v>
      </c>
      <c r="Z93">
        <f t="shared" si="30"/>
        <v>-0.16115702479338845</v>
      </c>
      <c r="AA93">
        <f>SUM($Z$4:Z93)/U93</f>
        <v>1.6069788797061522E-2</v>
      </c>
      <c r="AB93">
        <f t="shared" si="31"/>
        <v>2.1128572798540693E-3</v>
      </c>
    </row>
    <row r="94" spans="1:28" ht="15.75" x14ac:dyDescent="0.25">
      <c r="A94" s="4">
        <v>42390</v>
      </c>
      <c r="B94">
        <v>2.79</v>
      </c>
      <c r="C94">
        <f t="shared" si="20"/>
        <v>0.13414634146341467</v>
      </c>
      <c r="D94">
        <v>1.794</v>
      </c>
      <c r="E94">
        <v>2.0310999999999999</v>
      </c>
      <c r="F94">
        <v>10.2189</v>
      </c>
      <c r="G94">
        <f t="shared" si="16"/>
        <v>12.25</v>
      </c>
      <c r="H94">
        <f t="shared" si="17"/>
        <v>20.363806599999997</v>
      </c>
      <c r="I94" s="15">
        <f t="shared" si="18"/>
        <v>5.0793359038170394E-4</v>
      </c>
      <c r="J94" s="15">
        <f t="shared" si="19"/>
        <v>1.0005079335903817</v>
      </c>
      <c r="K94">
        <f t="shared" si="21"/>
        <v>0.13363840787303297</v>
      </c>
      <c r="L94" s="29">
        <f t="shared" si="22"/>
        <v>1.7859224058839121E-2</v>
      </c>
      <c r="M94" s="7"/>
      <c r="N94" s="7"/>
      <c r="O94" s="7">
        <f t="shared" si="23"/>
        <v>1.7334991047771608</v>
      </c>
      <c r="P94" s="7"/>
      <c r="Q94" s="7">
        <f t="shared" si="24"/>
        <v>1.7334991047771608</v>
      </c>
      <c r="R94" s="7">
        <f t="shared" si="25"/>
        <v>6</v>
      </c>
      <c r="S94" s="7">
        <f t="shared" si="26"/>
        <v>1.7334991047771608</v>
      </c>
      <c r="T94" s="7">
        <f t="shared" si="27"/>
        <v>7</v>
      </c>
      <c r="U94">
        <v>91</v>
      </c>
      <c r="V94">
        <f t="shared" si="28"/>
        <v>-0.45041322314049587</v>
      </c>
      <c r="W94">
        <f>SUM($V$4:V94)/U94</f>
        <v>1.085278358005631E-2</v>
      </c>
      <c r="X94">
        <f t="shared" si="29"/>
        <v>9.7438590369401158E-4</v>
      </c>
      <c r="Z94">
        <f t="shared" si="30"/>
        <v>-0.44214876033057848</v>
      </c>
      <c r="AA94">
        <f>SUM($Z$4:Z94)/U94</f>
        <v>1.1034420125329215E-2</v>
      </c>
      <c r="AB94">
        <f t="shared" si="31"/>
        <v>1.007274263882419E-3</v>
      </c>
    </row>
    <row r="95" spans="1:28" ht="15.75" x14ac:dyDescent="0.25">
      <c r="A95" s="4">
        <v>42391</v>
      </c>
      <c r="B95">
        <v>3.06</v>
      </c>
      <c r="C95">
        <f t="shared" si="20"/>
        <v>9.6774193548387108E-2</v>
      </c>
      <c r="D95">
        <v>1.8258999999999999</v>
      </c>
      <c r="E95">
        <v>2.0518999999999998</v>
      </c>
      <c r="F95">
        <v>10.1525</v>
      </c>
      <c r="G95">
        <f t="shared" si="16"/>
        <v>12.2044</v>
      </c>
      <c r="H95">
        <f t="shared" si="17"/>
        <v>20.589349749999997</v>
      </c>
      <c r="I95" s="15">
        <f t="shared" si="18"/>
        <v>5.1306522741323413E-4</v>
      </c>
      <c r="J95" s="15">
        <f t="shared" si="19"/>
        <v>1.0005130652274132</v>
      </c>
      <c r="K95">
        <f t="shared" si="21"/>
        <v>9.6261128320973874E-2</v>
      </c>
      <c r="L95" s="29">
        <f t="shared" si="22"/>
        <v>9.2662048256269992E-3</v>
      </c>
      <c r="M95" s="7"/>
      <c r="N95" s="7"/>
      <c r="O95" s="7">
        <f t="shared" si="23"/>
        <v>1.2505594714814707</v>
      </c>
      <c r="P95" s="7"/>
      <c r="Q95" s="7">
        <f t="shared" si="24"/>
        <v>1.2505594714814707</v>
      </c>
      <c r="R95" s="7">
        <f t="shared" si="25"/>
        <v>11</v>
      </c>
      <c r="S95" s="7">
        <f t="shared" si="26"/>
        <v>1.2505594714814707</v>
      </c>
      <c r="T95" s="7">
        <f t="shared" si="27"/>
        <v>11</v>
      </c>
      <c r="U95">
        <v>92</v>
      </c>
      <c r="V95">
        <f t="shared" si="28"/>
        <v>-0.40909090909090906</v>
      </c>
      <c r="W95">
        <f>SUM($V$4:V95)/U95</f>
        <v>6.2881782249371203E-3</v>
      </c>
      <c r="X95">
        <f t="shared" si="29"/>
        <v>3.3070809597715898E-4</v>
      </c>
      <c r="Z95">
        <f t="shared" si="30"/>
        <v>-0.40909090909090906</v>
      </c>
      <c r="AA95">
        <f>SUM($Z$4:Z95)/U95</f>
        <v>6.4678404599353206E-3</v>
      </c>
      <c r="AB95">
        <f t="shared" si="31"/>
        <v>3.4987566725420212E-4</v>
      </c>
    </row>
    <row r="96" spans="1:28" ht="15.75" x14ac:dyDescent="0.25">
      <c r="A96" s="4">
        <v>42394</v>
      </c>
      <c r="B96">
        <v>2.87</v>
      </c>
      <c r="C96">
        <f t="shared" si="20"/>
        <v>-6.2091503267973837E-2</v>
      </c>
      <c r="D96">
        <v>1.8509</v>
      </c>
      <c r="E96">
        <v>2.0011999999999999</v>
      </c>
      <c r="F96">
        <v>10.0328</v>
      </c>
      <c r="G96">
        <f t="shared" si="16"/>
        <v>12.033999999999999</v>
      </c>
      <c r="H96">
        <f t="shared" si="17"/>
        <v>20.570909519999997</v>
      </c>
      <c r="I96" s="15">
        <f t="shared" si="18"/>
        <v>5.1264602826006644E-4</v>
      </c>
      <c r="J96" s="15">
        <f t="shared" si="19"/>
        <v>1.0005126460282601</v>
      </c>
      <c r="K96">
        <f t="shared" si="21"/>
        <v>-6.2604149296233896E-2</v>
      </c>
      <c r="L96" s="29">
        <f t="shared" si="22"/>
        <v>3.9192795091051429E-3</v>
      </c>
      <c r="M96" s="7"/>
      <c r="N96" s="7"/>
      <c r="O96" s="7">
        <f t="shared" si="23"/>
        <v>-0.8023742142729694</v>
      </c>
      <c r="P96" s="7"/>
      <c r="Q96" s="7">
        <f t="shared" si="24"/>
        <v>-0.8023742142729694</v>
      </c>
      <c r="R96" s="7">
        <f t="shared" si="25"/>
        <v>96</v>
      </c>
      <c r="S96" s="7">
        <f t="shared" si="26"/>
        <v>-0.8023742142729694</v>
      </c>
      <c r="T96" s="7">
        <f t="shared" si="27"/>
        <v>96</v>
      </c>
      <c r="U96">
        <v>93</v>
      </c>
      <c r="V96">
        <f t="shared" si="28"/>
        <v>0.29338842975206614</v>
      </c>
      <c r="W96">
        <f>SUM($V$4:V96)/U96</f>
        <v>9.3752777037234541E-3</v>
      </c>
      <c r="X96">
        <f t="shared" si="29"/>
        <v>7.4311930709453403E-4</v>
      </c>
      <c r="Z96">
        <f t="shared" si="30"/>
        <v>0.29338842975206614</v>
      </c>
      <c r="AA96">
        <f>SUM($Z$4:Z96)/U96</f>
        <v>9.5530080867324268E-3</v>
      </c>
      <c r="AB96">
        <f t="shared" si="31"/>
        <v>7.7156150963466263E-4</v>
      </c>
    </row>
    <row r="97" spans="1:28" ht="15.75" x14ac:dyDescent="0.25">
      <c r="A97" s="4">
        <v>42395</v>
      </c>
      <c r="B97">
        <v>3.24</v>
      </c>
      <c r="C97">
        <f t="shared" si="20"/>
        <v>0.12891986062717772</v>
      </c>
      <c r="D97">
        <v>1.8883000000000001</v>
      </c>
      <c r="E97">
        <v>1.9942</v>
      </c>
      <c r="F97">
        <v>10.055999999999999</v>
      </c>
      <c r="G97">
        <f t="shared" si="16"/>
        <v>12.050199999999998</v>
      </c>
      <c r="H97">
        <f t="shared" si="17"/>
        <v>20.982944799999999</v>
      </c>
      <c r="I97" s="15">
        <f t="shared" si="18"/>
        <v>5.219975566408408E-4</v>
      </c>
      <c r="J97" s="15">
        <f t="shared" si="19"/>
        <v>1.0005219975566408</v>
      </c>
      <c r="K97">
        <f t="shared" si="21"/>
        <v>0.12839786307053688</v>
      </c>
      <c r="L97" s="29">
        <f t="shared" si="22"/>
        <v>1.6486011241080338E-2</v>
      </c>
      <c r="M97" s="7"/>
      <c r="N97" s="7"/>
      <c r="O97" s="7">
        <f t="shared" si="23"/>
        <v>1.6659601786170115</v>
      </c>
      <c r="P97" s="7"/>
      <c r="Q97" s="7">
        <f t="shared" si="24"/>
        <v>1.6659601786170115</v>
      </c>
      <c r="R97" s="7">
        <f t="shared" si="25"/>
        <v>7</v>
      </c>
      <c r="S97" s="7">
        <f t="shared" si="26"/>
        <v>1.6659601786170115</v>
      </c>
      <c r="T97" s="7">
        <f t="shared" si="27"/>
        <v>8</v>
      </c>
      <c r="U97">
        <v>94</v>
      </c>
      <c r="V97">
        <f t="shared" si="28"/>
        <v>-0.44214876033057848</v>
      </c>
      <c r="W97">
        <f>SUM($V$4:V97)/U97</f>
        <v>4.571830490592582E-3</v>
      </c>
      <c r="X97">
        <f t="shared" si="29"/>
        <v>1.7861396356935716E-4</v>
      </c>
      <c r="Z97">
        <f t="shared" si="30"/>
        <v>-0.43388429752066116</v>
      </c>
      <c r="AA97">
        <f>SUM($Z$4:Z97)/U97</f>
        <v>4.8355899419729202E-3</v>
      </c>
      <c r="AB97">
        <f t="shared" si="31"/>
        <v>1.9981776619722806E-4</v>
      </c>
    </row>
    <row r="98" spans="1:28" ht="15.75" x14ac:dyDescent="0.25">
      <c r="A98" s="4">
        <v>42396</v>
      </c>
      <c r="B98">
        <v>3.38</v>
      </c>
      <c r="C98">
        <f t="shared" si="20"/>
        <v>4.3209876543209777E-2</v>
      </c>
      <c r="D98">
        <v>1.8698000000000001</v>
      </c>
      <c r="E98">
        <v>1.9992999999999999</v>
      </c>
      <c r="F98">
        <v>10.1462</v>
      </c>
      <c r="G98">
        <f t="shared" si="16"/>
        <v>12.1455</v>
      </c>
      <c r="H98">
        <f t="shared" si="17"/>
        <v>20.970664759999998</v>
      </c>
      <c r="I98" s="15">
        <f t="shared" si="18"/>
        <v>5.2171930906541597E-4</v>
      </c>
      <c r="J98" s="15">
        <f t="shared" si="19"/>
        <v>1.0005217193090654</v>
      </c>
      <c r="K98">
        <f t="shared" si="21"/>
        <v>4.2688157234144361E-2</v>
      </c>
      <c r="L98" s="29">
        <f t="shared" si="22"/>
        <v>1.8222787680470314E-3</v>
      </c>
      <c r="M98" s="7"/>
      <c r="N98" s="7"/>
      <c r="O98" s="7">
        <f t="shared" si="23"/>
        <v>0.55837737718411207</v>
      </c>
      <c r="P98" s="7"/>
      <c r="Q98" s="7">
        <f t="shared" si="24"/>
        <v>0.55837737718411207</v>
      </c>
      <c r="R98" s="7">
        <f t="shared" si="25"/>
        <v>30</v>
      </c>
      <c r="S98" s="7">
        <f t="shared" si="26"/>
        <v>0.55837737718411207</v>
      </c>
      <c r="T98" s="7">
        <f t="shared" si="27"/>
        <v>30</v>
      </c>
      <c r="U98">
        <v>95</v>
      </c>
      <c r="V98">
        <f t="shared" si="28"/>
        <v>-0.25206611570247933</v>
      </c>
      <c r="W98">
        <f>SUM($V$4:V98)/U98</f>
        <v>1.8703784254023514E-3</v>
      </c>
      <c r="X98">
        <f t="shared" si="29"/>
        <v>3.0212724377273186E-5</v>
      </c>
      <c r="Z98">
        <f t="shared" si="30"/>
        <v>-0.25206611570247933</v>
      </c>
      <c r="AA98">
        <f>SUM($Z$4:Z98)/U98</f>
        <v>2.1313614615050013E-3</v>
      </c>
      <c r="AB98">
        <f t="shared" si="31"/>
        <v>3.9232423596448167E-5</v>
      </c>
    </row>
    <row r="99" spans="1:28" ht="15.75" x14ac:dyDescent="0.25">
      <c r="A99" s="4">
        <v>42397</v>
      </c>
      <c r="B99">
        <v>3.54</v>
      </c>
      <c r="C99">
        <f t="shared" si="20"/>
        <v>4.7337278106508916E-2</v>
      </c>
      <c r="D99">
        <v>1.8768</v>
      </c>
      <c r="E99">
        <v>1.9784000000000002</v>
      </c>
      <c r="F99">
        <v>10.066000000000001</v>
      </c>
      <c r="G99">
        <f t="shared" si="16"/>
        <v>12.044400000000001</v>
      </c>
      <c r="H99">
        <f t="shared" si="17"/>
        <v>20.870268800000002</v>
      </c>
      <c r="I99" s="15">
        <f t="shared" si="18"/>
        <v>5.1944342775622765E-4</v>
      </c>
      <c r="J99" s="15">
        <f t="shared" si="19"/>
        <v>1.0005194434277562</v>
      </c>
      <c r="K99">
        <f t="shared" si="21"/>
        <v>4.6817834678752689E-2</v>
      </c>
      <c r="L99" s="29">
        <f t="shared" si="22"/>
        <v>2.191909644007018E-3</v>
      </c>
      <c r="M99" s="7"/>
      <c r="N99" s="7"/>
      <c r="O99" s="7">
        <f t="shared" si="23"/>
        <v>0.61171350873255415</v>
      </c>
      <c r="P99" s="7"/>
      <c r="Q99" s="7">
        <f t="shared" si="24"/>
        <v>0.61171350873255415</v>
      </c>
      <c r="R99" s="7">
        <f t="shared" si="25"/>
        <v>27</v>
      </c>
      <c r="S99" s="7">
        <f t="shared" si="26"/>
        <v>0.61171350873255415</v>
      </c>
      <c r="T99" s="7">
        <f t="shared" si="27"/>
        <v>27</v>
      </c>
      <c r="U99">
        <v>96</v>
      </c>
      <c r="V99">
        <f t="shared" si="28"/>
        <v>-0.27685950413223137</v>
      </c>
      <c r="W99">
        <f>SUM($V$4:V99)/U99</f>
        <v>-1.0330578512396666E-3</v>
      </c>
      <c r="X99">
        <f t="shared" si="29"/>
        <v>9.3138198458872767E-6</v>
      </c>
      <c r="Z99">
        <f t="shared" si="30"/>
        <v>-0.27685950413223137</v>
      </c>
      <c r="AA99">
        <f>SUM($Z$4:Z99)/U99</f>
        <v>-7.7479338842975241E-4</v>
      </c>
      <c r="AB99">
        <f t="shared" si="31"/>
        <v>5.2390236633116261E-6</v>
      </c>
    </row>
    <row r="100" spans="1:28" ht="15.75" x14ac:dyDescent="0.25">
      <c r="A100" s="4">
        <v>42398</v>
      </c>
      <c r="B100">
        <v>3.74</v>
      </c>
      <c r="C100">
        <f t="shared" si="20"/>
        <v>5.6497175141242986E-2</v>
      </c>
      <c r="D100">
        <v>1.8856999999999999</v>
      </c>
      <c r="E100">
        <v>1.9209000000000001</v>
      </c>
      <c r="F100">
        <v>9.8673999999999999</v>
      </c>
      <c r="G100">
        <f t="shared" si="16"/>
        <v>11.7883</v>
      </c>
      <c r="H100">
        <f t="shared" si="17"/>
        <v>20.527856180000001</v>
      </c>
      <c r="I100" s="15">
        <f t="shared" si="18"/>
        <v>5.1166705378724586E-4</v>
      </c>
      <c r="J100" s="15">
        <f t="shared" si="19"/>
        <v>1.0005116670537872</v>
      </c>
      <c r="K100">
        <f t="shared" si="21"/>
        <v>5.598550808745574E-2</v>
      </c>
      <c r="L100" s="29">
        <f t="shared" si="22"/>
        <v>3.1343771158105723E-3</v>
      </c>
      <c r="M100" s="7"/>
      <c r="N100" s="7"/>
      <c r="O100" s="7">
        <f t="shared" si="23"/>
        <v>0.73008180067656536</v>
      </c>
      <c r="P100" s="7"/>
      <c r="Q100" s="7">
        <f t="shared" si="24"/>
        <v>0.73008180067656536</v>
      </c>
      <c r="R100" s="7">
        <f t="shared" si="25"/>
        <v>25</v>
      </c>
      <c r="S100" s="7">
        <f t="shared" si="26"/>
        <v>0.73008180067656536</v>
      </c>
      <c r="T100" s="7">
        <f t="shared" si="27"/>
        <v>25</v>
      </c>
      <c r="U100">
        <v>97</v>
      </c>
      <c r="V100">
        <f t="shared" si="28"/>
        <v>-0.29338842975206614</v>
      </c>
      <c r="W100">
        <f>SUM($V$4:V100)/U100</f>
        <v>-4.0470307574337538E-3</v>
      </c>
      <c r="X100">
        <f t="shared" si="29"/>
        <v>1.4442822011878525E-4</v>
      </c>
      <c r="Z100">
        <f t="shared" si="30"/>
        <v>-0.29338842975206614</v>
      </c>
      <c r="AA100">
        <f>SUM($Z$4:Z100)/U100</f>
        <v>-3.7914288148589935E-3</v>
      </c>
      <c r="AB100">
        <f t="shared" si="31"/>
        <v>1.2676076803998893E-4</v>
      </c>
    </row>
    <row r="101" spans="1:28" ht="15.75" x14ac:dyDescent="0.25">
      <c r="A101" s="4">
        <v>42401</v>
      </c>
      <c r="B101">
        <v>3.6</v>
      </c>
      <c r="C101">
        <f t="shared" si="20"/>
        <v>-3.7433155080213935E-2</v>
      </c>
      <c r="D101">
        <v>1.9198</v>
      </c>
      <c r="E101">
        <v>1.9485999999999999</v>
      </c>
      <c r="F101">
        <v>9.8507999999999996</v>
      </c>
      <c r="G101">
        <f t="shared" si="16"/>
        <v>11.799399999999999</v>
      </c>
      <c r="H101">
        <f t="shared" si="17"/>
        <v>20.860165839999997</v>
      </c>
      <c r="I101" s="15">
        <f t="shared" si="18"/>
        <v>5.1921429883239334E-4</v>
      </c>
      <c r="J101" s="15">
        <f t="shared" si="19"/>
        <v>1.0005192142988324</v>
      </c>
      <c r="K101">
        <f t="shared" si="21"/>
        <v>-3.7952369379046329E-2</v>
      </c>
      <c r="L101" s="29">
        <f t="shared" si="22"/>
        <v>1.4403823414835734E-3</v>
      </c>
      <c r="M101" s="7"/>
      <c r="N101" s="7"/>
      <c r="O101" s="7">
        <f t="shared" si="23"/>
        <v>-0.48372799520762805</v>
      </c>
      <c r="P101" s="7"/>
      <c r="Q101" s="7">
        <f t="shared" si="24"/>
        <v>-0.48372799520762805</v>
      </c>
      <c r="R101" s="7">
        <f t="shared" si="25"/>
        <v>86</v>
      </c>
      <c r="S101" s="7">
        <f t="shared" si="26"/>
        <v>-0.48372799520762805</v>
      </c>
      <c r="T101" s="7">
        <f t="shared" si="27"/>
        <v>86</v>
      </c>
      <c r="U101">
        <v>98</v>
      </c>
      <c r="V101">
        <f t="shared" si="28"/>
        <v>0.21074380165289253</v>
      </c>
      <c r="W101">
        <f>SUM($V$4:V101)/U101</f>
        <v>-1.8552875695732817E-3</v>
      </c>
      <c r="X101">
        <f t="shared" si="29"/>
        <v>3.0665910240880654E-5</v>
      </c>
      <c r="Z101">
        <f t="shared" si="30"/>
        <v>0.21074380165289253</v>
      </c>
      <c r="AA101">
        <f>SUM($Z$4:Z101)/U101</f>
        <v>-1.6022938100860187E-3</v>
      </c>
      <c r="AB101">
        <f t="shared" si="31"/>
        <v>2.2872714043301555E-5</v>
      </c>
    </row>
    <row r="102" spans="1:28" ht="15.75" x14ac:dyDescent="0.25">
      <c r="A102" s="4">
        <v>42402</v>
      </c>
      <c r="B102">
        <v>3.54</v>
      </c>
      <c r="C102">
        <f t="shared" si="20"/>
        <v>-1.666666666666668E-2</v>
      </c>
      <c r="D102">
        <v>1.9094</v>
      </c>
      <c r="E102">
        <v>1.8448</v>
      </c>
      <c r="F102">
        <v>10.0032</v>
      </c>
      <c r="G102">
        <f t="shared" si="16"/>
        <v>11.847999999999999</v>
      </c>
      <c r="H102">
        <f t="shared" si="17"/>
        <v>20.94491008</v>
      </c>
      <c r="I102" s="15">
        <f t="shared" si="18"/>
        <v>5.2113565454248167E-4</v>
      </c>
      <c r="J102" s="15">
        <f t="shared" si="19"/>
        <v>1.0005211356545425</v>
      </c>
      <c r="K102">
        <f t="shared" si="21"/>
        <v>-1.7187802321209162E-2</v>
      </c>
      <c r="L102" s="29">
        <f t="shared" si="22"/>
        <v>2.9542054863296308E-4</v>
      </c>
      <c r="M102" s="7"/>
      <c r="N102" s="7"/>
      <c r="O102" s="7">
        <f t="shared" si="23"/>
        <v>-0.21537413119958676</v>
      </c>
      <c r="P102" s="7"/>
      <c r="Q102" s="7">
        <f t="shared" si="24"/>
        <v>-0.21537413119958676</v>
      </c>
      <c r="R102" s="7">
        <f t="shared" si="25"/>
        <v>69</v>
      </c>
      <c r="S102" s="7">
        <f t="shared" si="26"/>
        <v>-0.21537413119958676</v>
      </c>
      <c r="T102" s="7">
        <f t="shared" si="27"/>
        <v>69</v>
      </c>
      <c r="U102">
        <v>99</v>
      </c>
      <c r="V102">
        <f t="shared" si="28"/>
        <v>7.0247933884297509E-2</v>
      </c>
      <c r="W102">
        <f>SUM($V$4:V102)/U102</f>
        <v>-1.1269722013523646E-3</v>
      </c>
      <c r="X102">
        <f t="shared" si="29"/>
        <v>1.1430597083588954E-5</v>
      </c>
      <c r="Z102">
        <f t="shared" si="30"/>
        <v>7.0247933884297509E-2</v>
      </c>
      <c r="AA102">
        <f>SUM($Z$4:Z102)/U102</f>
        <v>-8.7653393438517511E-4</v>
      </c>
      <c r="AB102">
        <f t="shared" si="31"/>
        <v>6.9148056431587904E-6</v>
      </c>
    </row>
    <row r="103" spans="1:28" ht="15.75" x14ac:dyDescent="0.25">
      <c r="A103" s="4">
        <v>42403</v>
      </c>
      <c r="B103">
        <v>3.7</v>
      </c>
      <c r="C103">
        <f t="shared" si="20"/>
        <v>4.5197740112994392E-2</v>
      </c>
      <c r="D103">
        <v>1.9140000000000001</v>
      </c>
      <c r="E103">
        <v>1.8860999999999999</v>
      </c>
      <c r="F103">
        <v>9.9941999999999993</v>
      </c>
      <c r="G103">
        <f t="shared" si="16"/>
        <v>11.880299999999998</v>
      </c>
      <c r="H103">
        <f t="shared" si="17"/>
        <v>21.014998800000001</v>
      </c>
      <c r="I103" s="15">
        <f t="shared" si="18"/>
        <v>5.227237202649615E-4</v>
      </c>
      <c r="J103" s="15">
        <f t="shared" si="19"/>
        <v>1.000522723720265</v>
      </c>
      <c r="K103">
        <f t="shared" si="21"/>
        <v>4.467501639272943E-2</v>
      </c>
      <c r="L103" s="29">
        <f t="shared" si="22"/>
        <v>1.9958570896906431E-3</v>
      </c>
      <c r="M103" s="7"/>
      <c r="N103" s="7"/>
      <c r="O103" s="7">
        <f t="shared" si="23"/>
        <v>0.58406544054125231</v>
      </c>
      <c r="P103" s="7"/>
      <c r="Q103" s="7">
        <f t="shared" si="24"/>
        <v>0.58406544054125231</v>
      </c>
      <c r="R103" s="7">
        <f t="shared" si="25"/>
        <v>28</v>
      </c>
      <c r="S103" s="7">
        <f t="shared" si="26"/>
        <v>0.58406544054125231</v>
      </c>
      <c r="T103" s="7">
        <f t="shared" si="27"/>
        <v>28</v>
      </c>
      <c r="U103">
        <v>100</v>
      </c>
      <c r="V103">
        <f t="shared" si="28"/>
        <v>-0.26859504132231404</v>
      </c>
      <c r="W103">
        <f>SUM($V$4:V103)/U103</f>
        <v>-3.8016528925619813E-3</v>
      </c>
      <c r="X103">
        <f t="shared" si="29"/>
        <v>1.3138695195931709E-4</v>
      </c>
      <c r="Z103">
        <f t="shared" si="30"/>
        <v>-0.26859504132231404</v>
      </c>
      <c r="AA103">
        <f>SUM($Z$4:Z103)/U103</f>
        <v>-3.5537190082644637E-3</v>
      </c>
      <c r="AB103">
        <f t="shared" si="31"/>
        <v>1.1480835263363786E-4</v>
      </c>
    </row>
    <row r="104" spans="1:28" ht="15.75" x14ac:dyDescent="0.25">
      <c r="A104" s="4">
        <v>42404</v>
      </c>
      <c r="B104">
        <v>3.59</v>
      </c>
      <c r="C104">
        <f t="shared" si="20"/>
        <v>-2.9729729729729815E-2</v>
      </c>
      <c r="D104">
        <v>1.9144999999999999</v>
      </c>
      <c r="E104">
        <v>1.8395000000000001</v>
      </c>
      <c r="F104">
        <v>9.9702999999999999</v>
      </c>
      <c r="G104">
        <f t="shared" si="16"/>
        <v>11.809799999999999</v>
      </c>
      <c r="H104">
        <f t="shared" si="17"/>
        <v>20.927639349999996</v>
      </c>
      <c r="I104" s="15">
        <f t="shared" si="18"/>
        <v>5.2074419451075826E-4</v>
      </c>
      <c r="J104" s="15">
        <f t="shared" si="19"/>
        <v>1.0005207441945108</v>
      </c>
      <c r="K104">
        <f t="shared" si="21"/>
        <v>-3.0250473924240573E-2</v>
      </c>
      <c r="L104" s="29">
        <f t="shared" si="22"/>
        <v>9.1509117264115889E-4</v>
      </c>
      <c r="M104" s="7"/>
      <c r="N104" s="7"/>
      <c r="O104" s="7">
        <f t="shared" si="23"/>
        <v>-0.38418088268034473</v>
      </c>
      <c r="P104" s="7"/>
      <c r="Q104" s="7">
        <f t="shared" si="24"/>
        <v>-0.38418088268034473</v>
      </c>
      <c r="R104" s="7">
        <f t="shared" si="25"/>
        <v>79</v>
      </c>
      <c r="S104" s="7">
        <f t="shared" si="26"/>
        <v>-0.38418088268034473</v>
      </c>
      <c r="T104" s="7">
        <f t="shared" si="27"/>
        <v>79</v>
      </c>
      <c r="U104">
        <v>101</v>
      </c>
      <c r="V104">
        <f t="shared" si="28"/>
        <v>0.15289256198347112</v>
      </c>
      <c r="W104">
        <f>SUM($V$4:V104)/U104</f>
        <v>-2.2502250225022477E-3</v>
      </c>
      <c r="X104">
        <f t="shared" si="29"/>
        <v>4.6492252531038122E-5</v>
      </c>
      <c r="Z104">
        <f t="shared" si="30"/>
        <v>0.15289256198347112</v>
      </c>
      <c r="AA104">
        <f>SUM($Z$4:Z104)/U104</f>
        <v>-2.0047459291383687E-3</v>
      </c>
      <c r="AB104">
        <f t="shared" si="31"/>
        <v>3.6901784570916635E-5</v>
      </c>
    </row>
    <row r="105" spans="1:28" ht="15.75" x14ac:dyDescent="0.25">
      <c r="A105" s="4">
        <v>42405</v>
      </c>
      <c r="B105">
        <v>3.43</v>
      </c>
      <c r="C105">
        <f t="shared" si="20"/>
        <v>-4.4568245125348106E-2</v>
      </c>
      <c r="D105">
        <v>1.917</v>
      </c>
      <c r="E105">
        <v>1.8357000000000001</v>
      </c>
      <c r="F105">
        <v>10.0228</v>
      </c>
      <c r="G105">
        <f t="shared" si="16"/>
        <v>11.858499999999999</v>
      </c>
      <c r="H105">
        <f t="shared" si="17"/>
        <v>21.049407599999999</v>
      </c>
      <c r="I105" s="15">
        <f t="shared" si="18"/>
        <v>5.2350301699188861E-4</v>
      </c>
      <c r="J105" s="15">
        <f t="shared" si="19"/>
        <v>1.0005235030169919</v>
      </c>
      <c r="K105">
        <f t="shared" si="21"/>
        <v>-4.5091748142339995E-2</v>
      </c>
      <c r="L105" s="29">
        <f t="shared" si="22"/>
        <v>2.0332657505322226E-3</v>
      </c>
      <c r="M105" s="7"/>
      <c r="N105" s="7"/>
      <c r="O105" s="7">
        <f t="shared" si="23"/>
        <v>-0.57593082437772347</v>
      </c>
      <c r="P105" s="7"/>
      <c r="Q105" s="7">
        <f t="shared" si="24"/>
        <v>-0.57593082437772347</v>
      </c>
      <c r="R105" s="7">
        <f t="shared" si="25"/>
        <v>89</v>
      </c>
      <c r="S105" s="7">
        <f t="shared" si="26"/>
        <v>-0.57593082437772347</v>
      </c>
      <c r="T105" s="7">
        <f t="shared" si="27"/>
        <v>89</v>
      </c>
      <c r="U105">
        <v>102</v>
      </c>
      <c r="V105">
        <f t="shared" si="28"/>
        <v>0.23553719008264462</v>
      </c>
      <c r="W105">
        <f>SUM($V$4:V105)/U105</f>
        <v>8.1024145195270644E-5</v>
      </c>
      <c r="X105">
        <f t="shared" si="29"/>
        <v>6.0874639515607148E-8</v>
      </c>
      <c r="Z105">
        <f t="shared" si="30"/>
        <v>0.23553719008264462</v>
      </c>
      <c r="AA105">
        <f>SUM($Z$4:Z105)/U105</f>
        <v>3.2409658078107222E-4</v>
      </c>
      <c r="AB105">
        <f t="shared" si="31"/>
        <v>9.7399423224965211E-7</v>
      </c>
    </row>
    <row r="106" spans="1:28" ht="15.75" x14ac:dyDescent="0.25">
      <c r="A106" s="4">
        <v>42408</v>
      </c>
      <c r="B106">
        <v>3.06</v>
      </c>
      <c r="C106">
        <f t="shared" si="20"/>
        <v>-0.10787172011661811</v>
      </c>
      <c r="D106">
        <v>1.9447999999999999</v>
      </c>
      <c r="E106">
        <v>1.7483</v>
      </c>
      <c r="F106">
        <v>10.072100000000001</v>
      </c>
      <c r="G106">
        <f t="shared" si="16"/>
        <v>11.820400000000001</v>
      </c>
      <c r="H106">
        <f t="shared" si="17"/>
        <v>21.33652008</v>
      </c>
      <c r="I106" s="15">
        <f t="shared" si="18"/>
        <v>5.2999699340761097E-4</v>
      </c>
      <c r="J106" s="15">
        <f t="shared" si="19"/>
        <v>1.0005299969934076</v>
      </c>
      <c r="K106">
        <f t="shared" si="21"/>
        <v>-0.10840171711002572</v>
      </c>
      <c r="L106" s="29">
        <f t="shared" si="22"/>
        <v>1.1750932272402042E-2</v>
      </c>
      <c r="M106" s="7"/>
      <c r="N106" s="7"/>
      <c r="O106" s="7">
        <f t="shared" si="23"/>
        <v>-1.3939666800672954</v>
      </c>
      <c r="P106" s="7"/>
      <c r="Q106" s="7">
        <f t="shared" si="24"/>
        <v>-1.3939666800672954</v>
      </c>
      <c r="R106" s="7">
        <f t="shared" si="25"/>
        <v>111</v>
      </c>
      <c r="S106" s="7">
        <f t="shared" si="26"/>
        <v>-1.3939666800672954</v>
      </c>
      <c r="T106" s="7">
        <f t="shared" si="27"/>
        <v>111</v>
      </c>
      <c r="U106">
        <v>103</v>
      </c>
      <c r="V106">
        <f t="shared" si="28"/>
        <v>0.4173553719008265</v>
      </c>
      <c r="W106">
        <f>SUM($V$4:V106)/U106</f>
        <v>4.1322314049586804E-3</v>
      </c>
      <c r="X106">
        <f t="shared" si="29"/>
        <v>1.5988724068773265E-4</v>
      </c>
      <c r="Z106">
        <f t="shared" si="30"/>
        <v>0.4173553719008265</v>
      </c>
      <c r="AA106">
        <f>SUM($Z$4:Z106)/U106</f>
        <v>4.3729439139853967E-3</v>
      </c>
      <c r="AB106">
        <f t="shared" si="31"/>
        <v>1.7905743299188889E-4</v>
      </c>
    </row>
    <row r="107" spans="1:28" ht="15.75" x14ac:dyDescent="0.25">
      <c r="A107" s="4">
        <v>42409</v>
      </c>
      <c r="B107">
        <v>2.83</v>
      </c>
      <c r="C107">
        <f t="shared" si="20"/>
        <v>-7.5163398692810454E-2</v>
      </c>
      <c r="D107">
        <v>1.9462000000000002</v>
      </c>
      <c r="E107">
        <v>1.726</v>
      </c>
      <c r="F107">
        <v>10.0581</v>
      </c>
      <c r="G107">
        <f t="shared" si="16"/>
        <v>11.784099999999999</v>
      </c>
      <c r="H107">
        <f t="shared" si="17"/>
        <v>21.30107422</v>
      </c>
      <c r="I107" s="15">
        <f t="shared" si="18"/>
        <v>5.2919610040236265E-4</v>
      </c>
      <c r="J107" s="15">
        <f t="shared" si="19"/>
        <v>1.0005291961004024</v>
      </c>
      <c r="K107">
        <f t="shared" si="21"/>
        <v>-7.5692594793212817E-2</v>
      </c>
      <c r="L107" s="29">
        <f t="shared" si="22"/>
        <v>5.729368906529508E-3</v>
      </c>
      <c r="M107" s="7"/>
      <c r="N107" s="7"/>
      <c r="O107" s="7">
        <f t="shared" si="23"/>
        <v>-0.97129510148833165</v>
      </c>
      <c r="P107" s="7"/>
      <c r="Q107" s="7">
        <f t="shared" si="24"/>
        <v>-0.97129510148833165</v>
      </c>
      <c r="R107" s="7">
        <f t="shared" si="25"/>
        <v>100</v>
      </c>
      <c r="S107" s="7">
        <f t="shared" si="26"/>
        <v>-0.97129510148833165</v>
      </c>
      <c r="T107" s="7">
        <f t="shared" si="27"/>
        <v>100</v>
      </c>
      <c r="U107">
        <v>104</v>
      </c>
      <c r="V107">
        <f t="shared" si="28"/>
        <v>0.32644628099173556</v>
      </c>
      <c r="W107">
        <f>SUM($V$4:V107)/U107</f>
        <v>7.2314049586776896E-3</v>
      </c>
      <c r="X107">
        <f t="shared" si="29"/>
        <v>4.9440860348585287E-4</v>
      </c>
      <c r="Z107">
        <f t="shared" si="30"/>
        <v>0.32644628099173556</v>
      </c>
      <c r="AA107">
        <f>SUM($Z$4:Z107)/U107</f>
        <v>7.4698029243483793E-3</v>
      </c>
      <c r="AB107">
        <f t="shared" si="31"/>
        <v>5.2754430870679766E-4</v>
      </c>
    </row>
    <row r="108" spans="1:28" ht="15.75" x14ac:dyDescent="0.25">
      <c r="A108" s="4">
        <v>42410</v>
      </c>
      <c r="B108">
        <v>2.93</v>
      </c>
      <c r="C108">
        <f t="shared" si="20"/>
        <v>3.5335689045936425E-2</v>
      </c>
      <c r="D108">
        <v>1.9459</v>
      </c>
      <c r="E108">
        <v>1.6680999999999999</v>
      </c>
      <c r="F108">
        <v>10.050700000000001</v>
      </c>
      <c r="G108">
        <f t="shared" si="16"/>
        <v>11.718800000000002</v>
      </c>
      <c r="H108">
        <f t="shared" si="17"/>
        <v>21.225757130000005</v>
      </c>
      <c r="I108" s="15">
        <f t="shared" si="18"/>
        <v>5.2749354881020949E-4</v>
      </c>
      <c r="J108" s="15">
        <f t="shared" si="19"/>
        <v>1.0005274935488102</v>
      </c>
      <c r="K108">
        <f t="shared" si="21"/>
        <v>3.4808195497126215E-2</v>
      </c>
      <c r="L108" s="29">
        <f t="shared" si="22"/>
        <v>1.2116104737661577E-3</v>
      </c>
      <c r="M108" s="7"/>
      <c r="N108" s="7"/>
      <c r="O108" s="7">
        <f t="shared" si="23"/>
        <v>0.45662359971643834</v>
      </c>
      <c r="P108" s="7"/>
      <c r="Q108" s="7">
        <f t="shared" si="24"/>
        <v>0.45662359971643834</v>
      </c>
      <c r="R108" s="7">
        <f t="shared" si="25"/>
        <v>32</v>
      </c>
      <c r="S108" s="7">
        <f t="shared" si="26"/>
        <v>0.45662359971643834</v>
      </c>
      <c r="T108" s="7">
        <f t="shared" si="27"/>
        <v>32</v>
      </c>
      <c r="U108">
        <v>105</v>
      </c>
      <c r="V108">
        <f t="shared" si="28"/>
        <v>-0.23553719008264462</v>
      </c>
      <c r="W108">
        <f>SUM($V$4:V108)/U108</f>
        <v>4.9193231011412869E-3</v>
      </c>
      <c r="X108">
        <f t="shared" si="29"/>
        <v>2.3099751601903131E-4</v>
      </c>
      <c r="Z108">
        <f t="shared" si="30"/>
        <v>-0.23553719008264462</v>
      </c>
      <c r="AA108">
        <f>SUM($Z$4:Z108)/U108</f>
        <v>5.1554506099960656E-3</v>
      </c>
      <c r="AB108">
        <f t="shared" si="31"/>
        <v>2.5370549583376588E-4</v>
      </c>
    </row>
    <row r="109" spans="1:28" ht="15.75" x14ac:dyDescent="0.25">
      <c r="A109" s="4">
        <v>42411</v>
      </c>
      <c r="B109">
        <v>2.56</v>
      </c>
      <c r="C109">
        <f t="shared" si="20"/>
        <v>-0.12627986348122869</v>
      </c>
      <c r="D109">
        <v>1.9761</v>
      </c>
      <c r="E109">
        <v>1.659</v>
      </c>
      <c r="F109">
        <v>10.0928</v>
      </c>
      <c r="G109">
        <f t="shared" si="16"/>
        <v>11.751800000000001</v>
      </c>
      <c r="H109">
        <f t="shared" si="17"/>
        <v>21.603382079999999</v>
      </c>
      <c r="I109" s="15">
        <f t="shared" si="18"/>
        <v>5.3601921332613323E-4</v>
      </c>
      <c r="J109" s="15">
        <f t="shared" si="19"/>
        <v>1.0005360192133261</v>
      </c>
      <c r="K109">
        <f t="shared" si="21"/>
        <v>-0.12681588269455482</v>
      </c>
      <c r="L109" s="29">
        <f t="shared" si="22"/>
        <v>1.6082268103599088E-2</v>
      </c>
      <c r="M109" s="7"/>
      <c r="N109" s="7"/>
      <c r="O109" s="7">
        <f t="shared" si="23"/>
        <v>-1.6318449531163217</v>
      </c>
      <c r="P109" s="7"/>
      <c r="Q109" s="7">
        <f t="shared" si="24"/>
        <v>-1.6318449531163217</v>
      </c>
      <c r="R109" s="7">
        <f t="shared" si="25"/>
        <v>117</v>
      </c>
      <c r="S109" s="7">
        <f t="shared" si="26"/>
        <v>-1.6318449531163217</v>
      </c>
      <c r="T109" s="7">
        <f t="shared" si="27"/>
        <v>117</v>
      </c>
      <c r="U109">
        <v>106</v>
      </c>
      <c r="V109">
        <f t="shared" si="28"/>
        <v>0.46694214876033058</v>
      </c>
      <c r="W109">
        <f>SUM($V$4:V109)/U109</f>
        <v>9.2780290035864681E-3</v>
      </c>
      <c r="X109">
        <f t="shared" si="29"/>
        <v>8.2951574111704747E-4</v>
      </c>
      <c r="Z109">
        <f t="shared" si="30"/>
        <v>0.46694214876033058</v>
      </c>
      <c r="AA109">
        <f>SUM($Z$4:Z109)/U109</f>
        <v>9.5119288944331849E-3</v>
      </c>
      <c r="AB109">
        <f t="shared" si="31"/>
        <v>8.7186726154834626E-4</v>
      </c>
    </row>
    <row r="110" spans="1:28" ht="15.75" x14ac:dyDescent="0.25">
      <c r="A110" s="4">
        <v>42412</v>
      </c>
      <c r="B110">
        <v>2.36</v>
      </c>
      <c r="C110">
        <f t="shared" si="20"/>
        <v>-7.8125000000000069E-2</v>
      </c>
      <c r="D110">
        <v>1.9212</v>
      </c>
      <c r="E110">
        <v>1.7481</v>
      </c>
      <c r="F110">
        <v>10.0406</v>
      </c>
      <c r="G110">
        <f t="shared" si="16"/>
        <v>11.788699999999999</v>
      </c>
      <c r="H110">
        <f t="shared" si="17"/>
        <v>21.038100719999996</v>
      </c>
      <c r="I110" s="15">
        <f t="shared" si="18"/>
        <v>5.2324696110006563E-4</v>
      </c>
      <c r="J110" s="15">
        <f t="shared" si="19"/>
        <v>1.0005232469611001</v>
      </c>
      <c r="K110">
        <f t="shared" si="21"/>
        <v>-7.8648246961100135E-2</v>
      </c>
      <c r="L110" s="29">
        <f t="shared" si="22"/>
        <v>6.1855467500541968E-3</v>
      </c>
      <c r="M110" s="7"/>
      <c r="N110" s="7"/>
      <c r="O110" s="7">
        <f t="shared" si="23"/>
        <v>-1.0095662399980629</v>
      </c>
      <c r="P110" s="7"/>
      <c r="Q110" s="7">
        <f t="shared" si="24"/>
        <v>-1.0095662399980629</v>
      </c>
      <c r="R110" s="7">
        <f t="shared" si="25"/>
        <v>102</v>
      </c>
      <c r="S110" s="7">
        <f t="shared" si="26"/>
        <v>-1.0095662399980629</v>
      </c>
      <c r="T110" s="7">
        <f t="shared" si="27"/>
        <v>102</v>
      </c>
      <c r="U110">
        <v>107</v>
      </c>
      <c r="V110">
        <f t="shared" si="28"/>
        <v>0.34297520661157022</v>
      </c>
      <c r="W110">
        <f>SUM($V$4:V110)/U110</f>
        <v>1.2396694214876037E-2</v>
      </c>
      <c r="X110">
        <f t="shared" si="29"/>
        <v>1.494868085264917E-3</v>
      </c>
      <c r="Z110">
        <f t="shared" si="30"/>
        <v>0.34297520661157022</v>
      </c>
      <c r="AA110">
        <f>SUM($Z$4:Z110)/U110</f>
        <v>1.2628408125434464E-2</v>
      </c>
      <c r="AB110">
        <f t="shared" si="31"/>
        <v>1.551273274611972E-3</v>
      </c>
    </row>
    <row r="111" spans="1:28" ht="15.75" x14ac:dyDescent="0.25">
      <c r="A111" s="4">
        <v>42416</v>
      </c>
      <c r="B111">
        <v>2.5</v>
      </c>
      <c r="C111">
        <f t="shared" si="20"/>
        <v>5.9322033898305142E-2</v>
      </c>
      <c r="D111">
        <v>1.9337</v>
      </c>
      <c r="E111">
        <v>1.7723</v>
      </c>
      <c r="F111">
        <v>9.9839000000000002</v>
      </c>
      <c r="G111">
        <f t="shared" si="16"/>
        <v>11.7562</v>
      </c>
      <c r="H111">
        <f t="shared" si="17"/>
        <v>21.078167430000001</v>
      </c>
      <c r="I111" s="15">
        <f t="shared" si="18"/>
        <v>5.2415420535600887E-4</v>
      </c>
      <c r="J111" s="15">
        <f t="shared" si="19"/>
        <v>1.000524154205356</v>
      </c>
      <c r="K111">
        <f t="shared" si="21"/>
        <v>5.8797879692949133E-2</v>
      </c>
      <c r="L111" s="29">
        <f t="shared" si="22"/>
        <v>3.45719065638652E-3</v>
      </c>
      <c r="M111" s="7"/>
      <c r="N111" s="7"/>
      <c r="O111" s="7">
        <f t="shared" si="23"/>
        <v>0.76658589071039362</v>
      </c>
      <c r="P111" s="7"/>
      <c r="Q111" s="7">
        <f t="shared" si="24"/>
        <v>0.76658589071039362</v>
      </c>
      <c r="R111" s="7">
        <f t="shared" si="25"/>
        <v>23</v>
      </c>
      <c r="S111" s="7">
        <f t="shared" si="26"/>
        <v>0.76658589071039362</v>
      </c>
      <c r="T111" s="7">
        <f t="shared" si="27"/>
        <v>23</v>
      </c>
      <c r="U111">
        <v>108</v>
      </c>
      <c r="V111">
        <f t="shared" si="28"/>
        <v>-0.30991735537190079</v>
      </c>
      <c r="W111">
        <f>SUM($V$4:V111)/U111</f>
        <v>9.4123048668503257E-3</v>
      </c>
      <c r="X111">
        <f t="shared" si="29"/>
        <v>8.6980728671870076E-4</v>
      </c>
      <c r="Z111">
        <f t="shared" si="30"/>
        <v>-0.30991735537190079</v>
      </c>
      <c r="AA111">
        <f>SUM($Z$4:Z111)/U111</f>
        <v>9.6418732782369149E-3</v>
      </c>
      <c r="AB111">
        <f t="shared" si="31"/>
        <v>9.1275434489695821E-4</v>
      </c>
    </row>
    <row r="112" spans="1:28" ht="15.75" x14ac:dyDescent="0.25">
      <c r="A112" s="4">
        <v>42417</v>
      </c>
      <c r="B112">
        <v>2.73</v>
      </c>
      <c r="C112">
        <f t="shared" si="20"/>
        <v>9.1999999999999998E-2</v>
      </c>
      <c r="D112">
        <v>1.9590000000000001</v>
      </c>
      <c r="E112">
        <v>1.819</v>
      </c>
      <c r="F112">
        <v>9.9054000000000002</v>
      </c>
      <c r="G112">
        <f t="shared" si="16"/>
        <v>11.724399999999999</v>
      </c>
      <c r="H112">
        <f t="shared" si="17"/>
        <v>21.2236786</v>
      </c>
      <c r="I112" s="15">
        <f t="shared" si="18"/>
        <v>5.2744654844127936E-4</v>
      </c>
      <c r="J112" s="15">
        <f t="shared" si="19"/>
        <v>1.0005274465484413</v>
      </c>
      <c r="K112">
        <f t="shared" si="21"/>
        <v>9.1472553451558719E-2</v>
      </c>
      <c r="L112" s="29">
        <f t="shared" si="22"/>
        <v>8.3672280349482674E-3</v>
      </c>
      <c r="M112" s="7"/>
      <c r="N112" s="7"/>
      <c r="O112" s="7">
        <f t="shared" si="23"/>
        <v>1.1888652042217178</v>
      </c>
      <c r="P112" s="7"/>
      <c r="Q112" s="7">
        <f t="shared" si="24"/>
        <v>1.1888652042217178</v>
      </c>
      <c r="R112" s="7">
        <f t="shared" si="25"/>
        <v>13</v>
      </c>
      <c r="S112" s="7">
        <f t="shared" si="26"/>
        <v>1.1888652042217178</v>
      </c>
      <c r="T112" s="7">
        <f t="shared" si="27"/>
        <v>13</v>
      </c>
      <c r="U112">
        <v>109</v>
      </c>
      <c r="V112">
        <f t="shared" si="28"/>
        <v>-0.3925619834710744</v>
      </c>
      <c r="W112">
        <f>SUM($V$4:V112)/U112</f>
        <v>5.724467359162942E-3</v>
      </c>
      <c r="X112">
        <f t="shared" si="29"/>
        <v>3.247162175933902E-4</v>
      </c>
      <c r="Z112">
        <f t="shared" si="30"/>
        <v>-0.3925619834710744</v>
      </c>
      <c r="AA112">
        <f>SUM($Z$4:Z112)/U112</f>
        <v>5.9519296383349768E-3</v>
      </c>
      <c r="AB112">
        <f t="shared" si="31"/>
        <v>3.5103416724965864E-4</v>
      </c>
    </row>
    <row r="113" spans="1:29" ht="15.75" x14ac:dyDescent="0.25">
      <c r="A113" s="4">
        <v>42418</v>
      </c>
      <c r="B113">
        <v>2.71</v>
      </c>
      <c r="C113">
        <f t="shared" si="20"/>
        <v>-7.3260073260073329E-3</v>
      </c>
      <c r="D113">
        <v>1.9584999999999999</v>
      </c>
      <c r="E113">
        <v>1.7396</v>
      </c>
      <c r="F113">
        <v>9.8940000000000001</v>
      </c>
      <c r="G113">
        <f t="shared" si="16"/>
        <v>11.633599999999999</v>
      </c>
      <c r="H113">
        <f t="shared" si="17"/>
        <v>21.116999</v>
      </c>
      <c r="I113" s="15">
        <f t="shared" si="18"/>
        <v>5.2503319626162614E-4</v>
      </c>
      <c r="J113" s="15">
        <f t="shared" si="19"/>
        <v>1.0005250331962616</v>
      </c>
      <c r="K113">
        <f t="shared" si="21"/>
        <v>-7.8510405222689591E-3</v>
      </c>
      <c r="L113" s="29">
        <f t="shared" si="22"/>
        <v>6.1638837282309249E-5</v>
      </c>
      <c r="M113" s="7"/>
      <c r="N113" s="7"/>
      <c r="O113" s="7">
        <f t="shared" si="23"/>
        <v>-9.4669947780038149E-2</v>
      </c>
      <c r="P113" s="7"/>
      <c r="Q113" s="7">
        <f t="shared" si="24"/>
        <v>-9.4669947780038149E-2</v>
      </c>
      <c r="R113" s="7">
        <f t="shared" si="25"/>
        <v>61</v>
      </c>
      <c r="S113" s="7">
        <f t="shared" si="26"/>
        <v>-9.4669947780038149E-2</v>
      </c>
      <c r="T113" s="7">
        <f t="shared" si="27"/>
        <v>61</v>
      </c>
      <c r="U113">
        <v>110</v>
      </c>
      <c r="V113">
        <f t="shared" si="28"/>
        <v>4.1322314049586639E-3</v>
      </c>
      <c r="W113">
        <f>SUM($V$4:V113)/U113</f>
        <v>5.7099924868519942E-3</v>
      </c>
      <c r="X113">
        <f t="shared" si="29"/>
        <v>3.2604014199906218E-4</v>
      </c>
      <c r="Z113">
        <f t="shared" si="30"/>
        <v>4.1322314049586639E-3</v>
      </c>
      <c r="AA113">
        <f>SUM($Z$4:Z113)/U113</f>
        <v>5.9353869271224647E-3</v>
      </c>
      <c r="AB113">
        <f t="shared" si="31"/>
        <v>3.5228817974656255E-4</v>
      </c>
    </row>
    <row r="114" spans="1:29" ht="15.75" x14ac:dyDescent="0.25">
      <c r="A114" s="4">
        <v>42419</v>
      </c>
      <c r="B114">
        <v>1.92</v>
      </c>
      <c r="C114">
        <f t="shared" si="20"/>
        <v>-0.29151291512915128</v>
      </c>
      <c r="D114">
        <v>1.9609000000000001</v>
      </c>
      <c r="E114">
        <v>1.7448999999999999</v>
      </c>
      <c r="F114">
        <v>9.8934999999999995</v>
      </c>
      <c r="G114">
        <f t="shared" si="16"/>
        <v>11.638399999999999</v>
      </c>
      <c r="H114">
        <f t="shared" si="17"/>
        <v>21.14506415</v>
      </c>
      <c r="I114" s="15">
        <f t="shared" si="18"/>
        <v>5.256683036813925E-4</v>
      </c>
      <c r="J114" s="15">
        <f t="shared" si="19"/>
        <v>1.0005256683036814</v>
      </c>
      <c r="K114">
        <f t="shared" si="21"/>
        <v>-0.29203858343283268</v>
      </c>
      <c r="L114" s="29">
        <f t="shared" si="22"/>
        <v>8.528653421345557E-2</v>
      </c>
      <c r="M114" s="7"/>
      <c r="N114" s="7"/>
      <c r="O114" s="7">
        <f t="shared" si="23"/>
        <v>-3.7670604497639868</v>
      </c>
      <c r="P114" s="7"/>
      <c r="Q114" s="7">
        <f t="shared" si="24"/>
        <v>-3.7670604497639868</v>
      </c>
      <c r="R114" s="7">
        <f t="shared" si="25"/>
        <v>120</v>
      </c>
      <c r="S114" s="7">
        <f t="shared" si="26"/>
        <v>-3.7670604497639868</v>
      </c>
      <c r="T114" s="7">
        <f t="shared" si="27"/>
        <v>120</v>
      </c>
      <c r="U114">
        <v>111</v>
      </c>
      <c r="V114">
        <f t="shared" si="28"/>
        <v>0.49173553719008267</v>
      </c>
      <c r="W114">
        <f>SUM($V$4:V114)/U114</f>
        <v>1.008860099769191E-2</v>
      </c>
      <c r="X114">
        <f t="shared" si="29"/>
        <v>1.0270514163690865E-3</v>
      </c>
      <c r="Z114">
        <f t="shared" si="30"/>
        <v>0.49173553719008267</v>
      </c>
      <c r="AA114">
        <f>SUM($Z$4:Z114)/U114</f>
        <v>1.0311964857419403E-2</v>
      </c>
      <c r="AB114">
        <f t="shared" si="31"/>
        <v>1.0730331575902234E-3</v>
      </c>
    </row>
    <row r="115" spans="1:29" ht="15.75" x14ac:dyDescent="0.25">
      <c r="A115" s="4">
        <v>42422</v>
      </c>
      <c r="B115">
        <v>2.04</v>
      </c>
      <c r="C115">
        <f t="shared" si="20"/>
        <v>6.2500000000000056E-2</v>
      </c>
      <c r="D115">
        <v>1.9782</v>
      </c>
      <c r="E115">
        <v>1.7518</v>
      </c>
      <c r="F115">
        <v>9.9993999999999996</v>
      </c>
      <c r="G115">
        <f t="shared" si="16"/>
        <v>11.751199999999999</v>
      </c>
      <c r="H115">
        <f t="shared" si="17"/>
        <v>21.532613079999997</v>
      </c>
      <c r="I115" s="15">
        <f t="shared" si="18"/>
        <v>5.3442346894105874E-4</v>
      </c>
      <c r="J115" s="15">
        <f t="shared" si="19"/>
        <v>1.0005344234689411</v>
      </c>
      <c r="K115">
        <f t="shared" si="21"/>
        <v>6.1965576531058997E-2</v>
      </c>
      <c r="L115" s="29">
        <f t="shared" si="22"/>
        <v>3.8397326748265295E-3</v>
      </c>
      <c r="M115" s="7"/>
      <c r="N115" s="7"/>
      <c r="O115" s="7">
        <f t="shared" si="23"/>
        <v>0.80765299199845042</v>
      </c>
      <c r="P115" s="7"/>
      <c r="Q115" s="7">
        <f t="shared" si="24"/>
        <v>0.80765299199845042</v>
      </c>
      <c r="R115" s="7">
        <f t="shared" si="25"/>
        <v>19</v>
      </c>
      <c r="S115" s="7">
        <f t="shared" si="26"/>
        <v>0.80765299199845042</v>
      </c>
      <c r="T115" s="7">
        <f t="shared" si="27"/>
        <v>19</v>
      </c>
      <c r="U115">
        <v>112</v>
      </c>
      <c r="V115">
        <f t="shared" si="28"/>
        <v>-0.34297520661157022</v>
      </c>
      <c r="W115">
        <f>SUM($V$4:V115)/U115</f>
        <v>6.9362455726092124E-3</v>
      </c>
      <c r="X115">
        <f t="shared" si="29"/>
        <v>4.8986257237059827E-4</v>
      </c>
      <c r="Z115">
        <f t="shared" si="30"/>
        <v>-0.34297520661157022</v>
      </c>
      <c r="AA115">
        <f>SUM($Z$4:Z115)/U115</f>
        <v>7.1576151121605673E-3</v>
      </c>
      <c r="AB115">
        <f t="shared" si="31"/>
        <v>5.2162935077353502E-4</v>
      </c>
    </row>
    <row r="116" spans="1:29" ht="15.75" x14ac:dyDescent="0.25">
      <c r="A116" s="4">
        <v>42423</v>
      </c>
      <c r="B116">
        <v>1.79</v>
      </c>
      <c r="C116">
        <f t="shared" si="20"/>
        <v>-0.12254901960784313</v>
      </c>
      <c r="D116">
        <v>2.0072000000000001</v>
      </c>
      <c r="E116">
        <v>1.7225000000000001</v>
      </c>
      <c r="F116">
        <v>9.9373000000000005</v>
      </c>
      <c r="G116">
        <f t="shared" si="16"/>
        <v>11.659800000000001</v>
      </c>
      <c r="H116">
        <f t="shared" si="17"/>
        <v>21.668648560000001</v>
      </c>
      <c r="I116" s="15">
        <f t="shared" si="18"/>
        <v>5.3749006269687705E-4</v>
      </c>
      <c r="J116" s="15">
        <f t="shared" si="19"/>
        <v>1.0005374900626969</v>
      </c>
      <c r="K116">
        <f t="shared" si="21"/>
        <v>-0.12308650967054001</v>
      </c>
      <c r="L116" s="29">
        <f t="shared" si="22"/>
        <v>1.5150288862875939E-2</v>
      </c>
      <c r="M116" s="7"/>
      <c r="N116" s="7"/>
      <c r="O116" s="7">
        <f t="shared" si="23"/>
        <v>-1.5836333176440189</v>
      </c>
      <c r="P116" s="7"/>
      <c r="Q116" s="7">
        <f t="shared" si="24"/>
        <v>-1.5836333176440189</v>
      </c>
      <c r="R116" s="7">
        <f t="shared" si="25"/>
        <v>114</v>
      </c>
      <c r="S116" s="7">
        <f t="shared" si="26"/>
        <v>-1.5836333176440189</v>
      </c>
      <c r="T116" s="7">
        <f t="shared" si="27"/>
        <v>114</v>
      </c>
      <c r="U116">
        <v>113</v>
      </c>
      <c r="V116">
        <f t="shared" si="28"/>
        <v>0.44214876033057848</v>
      </c>
      <c r="W116">
        <f>SUM($V$4:V116)/U116</f>
        <v>1.0787683756308057E-2</v>
      </c>
      <c r="X116">
        <f t="shared" si="29"/>
        <v>1.1954796048500671E-3</v>
      </c>
      <c r="Z116">
        <f t="shared" si="30"/>
        <v>0.44214876033057848</v>
      </c>
      <c r="AA116">
        <f>SUM($Z$4:Z116)/U116</f>
        <v>1.1007094273385505E-2</v>
      </c>
      <c r="AB116">
        <f t="shared" si="31"/>
        <v>1.2446038227982863E-3</v>
      </c>
    </row>
    <row r="117" spans="1:29" ht="15.75" x14ac:dyDescent="0.25">
      <c r="A117" s="4">
        <v>42424</v>
      </c>
      <c r="B117">
        <v>1.73</v>
      </c>
      <c r="C117">
        <f t="shared" si="20"/>
        <v>-3.3519553072625725E-2</v>
      </c>
      <c r="D117">
        <v>2.0030999999999999</v>
      </c>
      <c r="E117">
        <v>1.7484</v>
      </c>
      <c r="F117">
        <v>9.8519000000000005</v>
      </c>
      <c r="G117">
        <f t="shared" si="16"/>
        <v>11.600300000000001</v>
      </c>
      <c r="H117">
        <f t="shared" si="17"/>
        <v>21.482740889999999</v>
      </c>
      <c r="I117" s="15">
        <f t="shared" si="18"/>
        <v>5.3329836238824591E-4</v>
      </c>
      <c r="J117" s="15">
        <f t="shared" si="19"/>
        <v>1.0005332983623882</v>
      </c>
      <c r="K117">
        <f t="shared" si="21"/>
        <v>-3.4052851435013971E-2</v>
      </c>
      <c r="L117" s="29">
        <f t="shared" si="22"/>
        <v>1.159596690855133E-3</v>
      </c>
      <c r="M117" s="7"/>
      <c r="N117" s="7"/>
      <c r="O117" s="7">
        <f t="shared" si="23"/>
        <v>-0.4331546772729119</v>
      </c>
      <c r="P117" s="7"/>
      <c r="Q117" s="7">
        <f t="shared" si="24"/>
        <v>-0.4331546772729119</v>
      </c>
      <c r="R117" s="7">
        <f t="shared" si="25"/>
        <v>83</v>
      </c>
      <c r="S117" s="7">
        <f t="shared" si="26"/>
        <v>-0.4331546772729119</v>
      </c>
      <c r="T117" s="7">
        <f t="shared" si="27"/>
        <v>83</v>
      </c>
      <c r="U117">
        <v>114</v>
      </c>
      <c r="V117">
        <f t="shared" si="28"/>
        <v>0.18595041322314054</v>
      </c>
      <c r="W117">
        <f>SUM($V$4:V117)/U117</f>
        <v>1.2324198927069745E-2</v>
      </c>
      <c r="X117">
        <f t="shared" si="29"/>
        <v>1.5740900207376839E-3</v>
      </c>
      <c r="Z117">
        <f t="shared" si="30"/>
        <v>0.18595041322314054</v>
      </c>
      <c r="AA117">
        <f>SUM($Z$4:Z117)/U117</f>
        <v>1.2541684790488622E-2</v>
      </c>
      <c r="AB117">
        <f t="shared" si="31"/>
        <v>1.6301363401611813E-3</v>
      </c>
    </row>
    <row r="118" spans="1:29" ht="15.75" x14ac:dyDescent="0.25">
      <c r="A118" s="4">
        <v>42425</v>
      </c>
      <c r="B118">
        <v>1.65</v>
      </c>
      <c r="C118">
        <f t="shared" si="20"/>
        <v>-4.6242774566474028E-2</v>
      </c>
      <c r="D118">
        <v>1.9858</v>
      </c>
      <c r="E118">
        <v>1.7157</v>
      </c>
      <c r="F118">
        <v>9.8271999999999995</v>
      </c>
      <c r="G118">
        <f t="shared" si="16"/>
        <v>11.542899999999999</v>
      </c>
      <c r="H118">
        <f t="shared" si="17"/>
        <v>21.230553759999999</v>
      </c>
      <c r="I118" s="15">
        <f t="shared" si="18"/>
        <v>5.2760200863755102E-4</v>
      </c>
      <c r="J118" s="15">
        <f t="shared" si="19"/>
        <v>1.0005276020086376</v>
      </c>
      <c r="K118">
        <f t="shared" si="21"/>
        <v>-4.6770376575111579E-2</v>
      </c>
      <c r="L118" s="29">
        <f t="shared" si="22"/>
        <v>2.1874681249777457E-3</v>
      </c>
      <c r="M118" s="7"/>
      <c r="N118" s="7"/>
      <c r="O118" s="7">
        <f t="shared" si="23"/>
        <v>-0.59756984379076095</v>
      </c>
      <c r="P118" s="7"/>
      <c r="Q118" s="7">
        <f t="shared" si="24"/>
        <v>-0.59756984379076095</v>
      </c>
      <c r="R118" s="7">
        <f t="shared" si="25"/>
        <v>90</v>
      </c>
      <c r="S118" s="7">
        <f t="shared" si="26"/>
        <v>-0.59756984379076095</v>
      </c>
      <c r="T118" s="7">
        <f t="shared" si="27"/>
        <v>90</v>
      </c>
      <c r="U118">
        <v>115</v>
      </c>
      <c r="V118">
        <f t="shared" si="28"/>
        <v>0.24380165289256195</v>
      </c>
      <c r="W118">
        <f>SUM($V$4:V118)/U118</f>
        <v>1.4337046352856635E-2</v>
      </c>
      <c r="X118">
        <f t="shared" si="29"/>
        <v>2.1489412076595793E-3</v>
      </c>
      <c r="Z118">
        <f t="shared" si="30"/>
        <v>0.24380165289256195</v>
      </c>
      <c r="AA118">
        <f>SUM($Z$4:Z118)/U118</f>
        <v>1.4552641034854477E-2</v>
      </c>
      <c r="AB118">
        <f t="shared" si="31"/>
        <v>2.2140569568429996E-3</v>
      </c>
    </row>
    <row r="119" spans="1:29" ht="15.75" x14ac:dyDescent="0.25">
      <c r="A119" s="4">
        <v>42426</v>
      </c>
      <c r="B119">
        <v>1.72</v>
      </c>
      <c r="C119">
        <f t="shared" si="20"/>
        <v>4.2424242424242462E-2</v>
      </c>
      <c r="D119">
        <v>1.9832000000000001</v>
      </c>
      <c r="E119">
        <v>1.7623</v>
      </c>
      <c r="F119">
        <v>9.8553999999999995</v>
      </c>
      <c r="G119">
        <f t="shared" si="16"/>
        <v>11.617699999999999</v>
      </c>
      <c r="H119">
        <f t="shared" si="17"/>
        <v>21.307529280000001</v>
      </c>
      <c r="I119" s="15">
        <f t="shared" si="18"/>
        <v>5.2934196873355432E-4</v>
      </c>
      <c r="J119" s="15">
        <f t="shared" si="19"/>
        <v>1.0005293419687336</v>
      </c>
      <c r="K119">
        <f t="shared" si="21"/>
        <v>4.1894900455508907E-2</v>
      </c>
      <c r="L119" s="29">
        <f t="shared" si="22"/>
        <v>1.7551826841770005E-3</v>
      </c>
      <c r="M119" s="7"/>
      <c r="N119" s="7"/>
      <c r="O119" s="7">
        <f t="shared" si="23"/>
        <v>0.54822506123531178</v>
      </c>
      <c r="P119" s="7"/>
      <c r="Q119" s="7">
        <f t="shared" si="24"/>
        <v>0.54822506123531178</v>
      </c>
      <c r="R119" s="7">
        <f t="shared" si="25"/>
        <v>31</v>
      </c>
      <c r="S119" s="7">
        <f t="shared" si="26"/>
        <v>0.54822506123531178</v>
      </c>
      <c r="T119" s="7">
        <f t="shared" si="27"/>
        <v>31</v>
      </c>
      <c r="U119">
        <v>116</v>
      </c>
      <c r="V119">
        <f t="shared" si="28"/>
        <v>-0.243801652892562</v>
      </c>
      <c r="W119">
        <f>SUM($V$4:V119)/U119</f>
        <v>1.2111712738671992E-2</v>
      </c>
      <c r="X119">
        <f t="shared" si="29"/>
        <v>1.546950537621517E-3</v>
      </c>
      <c r="Z119">
        <f t="shared" si="30"/>
        <v>-0.243801652892562</v>
      </c>
      <c r="AA119">
        <f>SUM($Z$4:Z119)/U119</f>
        <v>1.2325448845825024E-2</v>
      </c>
      <c r="AB119">
        <f t="shared" si="31"/>
        <v>1.6020305411928847E-3</v>
      </c>
    </row>
    <row r="120" spans="1:29" ht="15.75" x14ac:dyDescent="0.25">
      <c r="A120" s="4">
        <v>42429</v>
      </c>
      <c r="B120">
        <v>1.72</v>
      </c>
      <c r="C120">
        <f t="shared" si="20"/>
        <v>0</v>
      </c>
      <c r="D120">
        <v>1.9762999999999999</v>
      </c>
      <c r="E120">
        <v>1.7347000000000001</v>
      </c>
      <c r="F120">
        <v>9.8697999999999997</v>
      </c>
      <c r="G120">
        <f t="shared" si="16"/>
        <v>11.6045</v>
      </c>
      <c r="H120">
        <f t="shared" si="17"/>
        <v>21.240385740000001</v>
      </c>
      <c r="I120" s="15">
        <f t="shared" si="18"/>
        <v>5.2782431277464958E-4</v>
      </c>
      <c r="J120" s="15">
        <f t="shared" si="19"/>
        <v>1.0005278243127746</v>
      </c>
      <c r="K120">
        <f t="shared" si="21"/>
        <v>-5.2782431277464958E-4</v>
      </c>
      <c r="L120" s="29">
        <f t="shared" si="22"/>
        <v>2.7859850515603109E-7</v>
      </c>
      <c r="M120" s="7"/>
      <c r="N120" s="7"/>
      <c r="O120" s="7">
        <f t="shared" si="23"/>
        <v>0</v>
      </c>
      <c r="P120" s="7"/>
      <c r="Q120" s="7">
        <f t="shared" si="24"/>
        <v>0</v>
      </c>
      <c r="R120" s="7">
        <f t="shared" si="25"/>
        <v>53</v>
      </c>
      <c r="S120" s="7">
        <f t="shared" si="26"/>
        <v>0</v>
      </c>
      <c r="T120" s="7">
        <f t="shared" si="27"/>
        <v>53</v>
      </c>
      <c r="U120">
        <v>117</v>
      </c>
      <c r="V120">
        <f t="shared" si="28"/>
        <v>-6.1983471074380181E-2</v>
      </c>
      <c r="W120">
        <f>SUM($V$4:V120)/U120</f>
        <v>1.1478420569329666E-2</v>
      </c>
      <c r="X120">
        <f t="shared" si="29"/>
        <v>1.4013849305154558E-3</v>
      </c>
      <c r="Z120">
        <f t="shared" si="30"/>
        <v>-6.1983471074380181E-2</v>
      </c>
      <c r="AA120">
        <f>SUM($Z$4:Z120)/U120</f>
        <v>1.1690329872148058E-2</v>
      </c>
      <c r="AB120">
        <f t="shared" si="31"/>
        <v>1.4536060058906871E-3</v>
      </c>
    </row>
    <row r="121" spans="1:29" ht="15.75" x14ac:dyDescent="0.25">
      <c r="A121" s="4">
        <v>42430</v>
      </c>
      <c r="B121">
        <v>1.96</v>
      </c>
      <c r="C121">
        <f t="shared" si="20"/>
        <v>0.13953488372093023</v>
      </c>
      <c r="D121">
        <v>2.0407999999999999</v>
      </c>
      <c r="E121">
        <v>1.8249</v>
      </c>
      <c r="F121">
        <v>9.7735000000000003</v>
      </c>
      <c r="G121">
        <f t="shared" si="16"/>
        <v>11.5984</v>
      </c>
      <c r="H121">
        <f t="shared" si="17"/>
        <v>21.7706588</v>
      </c>
      <c r="I121" s="15">
        <f t="shared" si="18"/>
        <v>5.3978739641658002E-4</v>
      </c>
      <c r="J121" s="15">
        <f t="shared" si="19"/>
        <v>1.0005397873964166</v>
      </c>
      <c r="K121">
        <f t="shared" si="21"/>
        <v>0.13899509632451365</v>
      </c>
      <c r="L121" s="29">
        <f t="shared" si="22"/>
        <v>1.9319636802260828E-2</v>
      </c>
      <c r="M121" s="7"/>
      <c r="N121" s="7"/>
      <c r="O121" s="7">
        <f t="shared" si="23"/>
        <v>1.8031322612058411</v>
      </c>
      <c r="P121" s="7"/>
      <c r="Q121" s="7">
        <f t="shared" si="24"/>
        <v>1.8031322612058411</v>
      </c>
      <c r="R121" s="7">
        <f t="shared" si="25"/>
        <v>5</v>
      </c>
      <c r="S121" s="7">
        <f t="shared" si="26"/>
        <v>1.8031322612058411</v>
      </c>
      <c r="T121" s="7">
        <f t="shared" si="27"/>
        <v>5</v>
      </c>
      <c r="U121">
        <v>118</v>
      </c>
      <c r="V121">
        <f t="shared" si="28"/>
        <v>-0.45867768595041325</v>
      </c>
      <c r="W121">
        <f>SUM($V$4:V121)/U121</f>
        <v>7.494046785264049E-3</v>
      </c>
      <c r="X121">
        <f t="shared" si="29"/>
        <v>6.0245154472070165E-4</v>
      </c>
      <c r="Z121">
        <f t="shared" si="30"/>
        <v>-0.45867768595041325</v>
      </c>
      <c r="AA121">
        <f>SUM($Z$4:Z121)/U121</f>
        <v>7.7041602465331314E-3</v>
      </c>
      <c r="AB121">
        <f t="shared" si="31"/>
        <v>6.3670745839116815E-4</v>
      </c>
    </row>
    <row r="122" spans="1:29" s="27" customFormat="1" ht="16.5" thickBot="1" x14ac:dyDescent="0.3">
      <c r="A122" s="26">
        <v>42431</v>
      </c>
      <c r="B122" s="27">
        <v>2.31</v>
      </c>
      <c r="C122" s="27">
        <f t="shared" si="20"/>
        <v>0.17857142857142863</v>
      </c>
      <c r="D122">
        <v>2.0569999999999999</v>
      </c>
      <c r="E122" s="27">
        <v>1.8406</v>
      </c>
      <c r="F122" s="27">
        <v>9.7406000000000006</v>
      </c>
      <c r="G122">
        <f t="shared" si="16"/>
        <v>11.581200000000001</v>
      </c>
      <c r="H122">
        <f t="shared" si="17"/>
        <v>21.877014199999998</v>
      </c>
      <c r="I122" s="15">
        <f t="shared" si="18"/>
        <v>5.4218054310162245E-4</v>
      </c>
      <c r="J122" s="30">
        <f t="shared" si="19"/>
        <v>1.0005421805431016</v>
      </c>
      <c r="K122" s="27">
        <f t="shared" si="21"/>
        <v>0.17802924802832701</v>
      </c>
      <c r="L122" s="31">
        <f t="shared" si="22"/>
        <v>3.1694413153531574E-2</v>
      </c>
      <c r="O122" s="27">
        <f t="shared" si="23"/>
        <v>2.3075799771384284</v>
      </c>
      <c r="Q122" s="7">
        <f t="shared" si="24"/>
        <v>2.3075799771384284</v>
      </c>
      <c r="R122" s="7">
        <f t="shared" si="25"/>
        <v>2</v>
      </c>
      <c r="S122" s="7">
        <f t="shared" si="26"/>
        <v>2.3075799771384284</v>
      </c>
      <c r="T122" s="7">
        <f t="shared" si="27"/>
        <v>2</v>
      </c>
      <c r="U122">
        <v>119</v>
      </c>
      <c r="V122">
        <f t="shared" si="28"/>
        <v>-0.48347107438016529</v>
      </c>
      <c r="W122">
        <f>SUM($V$4:V122)/U122</f>
        <v>3.368289464546155E-3</v>
      </c>
      <c r="X122">
        <f t="shared" si="29"/>
        <v>1.2273631782906748E-4</v>
      </c>
      <c r="Z122">
        <f t="shared" si="30"/>
        <v>-0.48347107438016529</v>
      </c>
      <c r="AA122">
        <f>SUM($Z$4:Z122)/U122</f>
        <v>3.576637266476842E-3</v>
      </c>
      <c r="AB122">
        <f t="shared" si="31"/>
        <v>1.3838979656165105E-4</v>
      </c>
    </row>
    <row r="123" spans="1:29" ht="16.5" thickBot="1" x14ac:dyDescent="0.3">
      <c r="A123" s="4">
        <v>42432</v>
      </c>
      <c r="B123">
        <v>2.96</v>
      </c>
      <c r="C123">
        <f t="shared" si="20"/>
        <v>0.28138528138528135</v>
      </c>
      <c r="D123">
        <v>2.0790000000000002</v>
      </c>
      <c r="E123">
        <v>1.8336999999999999</v>
      </c>
      <c r="F123">
        <v>9.6869999999999994</v>
      </c>
      <c r="G123">
        <f t="shared" si="16"/>
        <v>11.5207</v>
      </c>
      <c r="H123">
        <f t="shared" si="17"/>
        <v>21.972973</v>
      </c>
      <c r="I123" s="15">
        <f t="shared" si="18"/>
        <v>5.4433796506270227E-4</v>
      </c>
      <c r="J123" s="15">
        <f t="shared" si="19"/>
        <v>1.0005443379650627</v>
      </c>
      <c r="K123">
        <f t="shared" si="21"/>
        <v>0.28084094342021865</v>
      </c>
      <c r="L123" s="29">
        <f t="shared" si="22"/>
        <v>7.8871635501158457E-2</v>
      </c>
      <c r="M123" s="7"/>
      <c r="N123" s="7"/>
      <c r="O123" s="7">
        <f t="shared" si="23"/>
        <v>3.6361866306423702</v>
      </c>
      <c r="P123" s="33" t="s">
        <v>67</v>
      </c>
      <c r="Q123" s="11">
        <f>'[1]CAPM Adj Return'!$G$19</f>
        <v>1.3276745457809087</v>
      </c>
      <c r="R123" s="7">
        <f>RANK(Q123,$Q$4:$Q$123)</f>
        <v>9</v>
      </c>
      <c r="S123" s="11">
        <f>'[1]CAPM Adj Return'!$G$20</f>
        <v>1.7506241365174329</v>
      </c>
      <c r="T123" s="7">
        <f t="shared" si="27"/>
        <v>6</v>
      </c>
      <c r="U123">
        <v>120</v>
      </c>
      <c r="V123">
        <f t="shared" si="28"/>
        <v>-0.42561983471074383</v>
      </c>
      <c r="W123">
        <f>SUM($V$4:V123)/U123</f>
        <v>-2.0661157024792811E-4</v>
      </c>
      <c r="X123">
        <f t="shared" si="29"/>
        <v>4.6569099229434033E-7</v>
      </c>
      <c r="Y123" s="7" t="s">
        <v>74</v>
      </c>
      <c r="Z123">
        <f t="shared" si="30"/>
        <v>-0.45041322314049587</v>
      </c>
      <c r="AA123">
        <f>SUM($Z$4:Z123)/U123</f>
        <v>-2.0661157024793041E-4</v>
      </c>
      <c r="AB123">
        <f t="shared" si="31"/>
        <v>4.6569099229435071E-7</v>
      </c>
      <c r="AC123" s="7" t="s">
        <v>74</v>
      </c>
    </row>
    <row r="124" spans="1:29" ht="15.75" x14ac:dyDescent="0.25">
      <c r="A124" s="4">
        <v>42433</v>
      </c>
      <c r="B124">
        <v>3.93</v>
      </c>
      <c r="C124">
        <f t="shared" si="20"/>
        <v>0.3277027027027028</v>
      </c>
      <c r="D124">
        <v>2.1154000000000002</v>
      </c>
      <c r="E124">
        <v>1.8740999999999999</v>
      </c>
      <c r="F124">
        <v>9.6580999999999992</v>
      </c>
      <c r="G124">
        <f t="shared" si="16"/>
        <v>11.5322</v>
      </c>
      <c r="H124">
        <f t="shared" si="17"/>
        <v>22.30484474</v>
      </c>
      <c r="I124" s="15">
        <f t="shared" si="18"/>
        <v>5.5178634110197855E-4</v>
      </c>
      <c r="J124" s="15">
        <f t="shared" si="19"/>
        <v>1.000551786341102</v>
      </c>
      <c r="K124">
        <f t="shared" si="21"/>
        <v>0.32715091636160082</v>
      </c>
      <c r="L124" s="29">
        <f t="shared" si="22"/>
        <v>0.10702772207623514</v>
      </c>
      <c r="M124" s="7"/>
      <c r="N124" s="7"/>
      <c r="O124" s="7">
        <f t="shared" si="23"/>
        <v>4.2347210931810615</v>
      </c>
      <c r="P124" s="7"/>
      <c r="Q124" s="7"/>
      <c r="R124" s="7"/>
      <c r="S124" s="7"/>
      <c r="T124" s="7"/>
      <c r="X124">
        <f>SUM(X4:X123)</f>
        <v>0.18157557524625165</v>
      </c>
      <c r="Y124">
        <f>SQRT(X124/U123)</f>
        <v>3.8898969057274045E-2</v>
      </c>
      <c r="AB124">
        <f>SUM(AB4:AB123)</f>
        <v>0.1808118779282874</v>
      </c>
      <c r="AC124">
        <f>SQRT(AB124/U123)</f>
        <v>3.881707935178013E-2</v>
      </c>
    </row>
    <row r="125" spans="1:29" ht="15.75" x14ac:dyDescent="0.25">
      <c r="A125" s="4">
        <v>42436</v>
      </c>
      <c r="B125">
        <v>6.84</v>
      </c>
      <c r="C125">
        <f t="shared" si="20"/>
        <v>0.74045801526717547</v>
      </c>
      <c r="D125">
        <v>2.1282999999999999</v>
      </c>
      <c r="E125">
        <v>1.9056999999999999</v>
      </c>
      <c r="F125">
        <v>9.7253000000000007</v>
      </c>
      <c r="G125">
        <f t="shared" si="16"/>
        <v>11.631</v>
      </c>
      <c r="H125">
        <f t="shared" si="17"/>
        <v>22.604055989999999</v>
      </c>
      <c r="I125" s="15">
        <f t="shared" si="18"/>
        <v>5.5848444256745289E-4</v>
      </c>
      <c r="J125" s="15">
        <f t="shared" si="19"/>
        <v>1.0005584844425675</v>
      </c>
      <c r="K125">
        <f t="shared" si="21"/>
        <v>0.73989953082460802</v>
      </c>
      <c r="L125" s="29">
        <f t="shared" si="22"/>
        <v>0.54745131571447503</v>
      </c>
      <c r="M125" s="7"/>
      <c r="N125" s="7"/>
      <c r="O125" s="7">
        <f t="shared" si="23"/>
        <v>9.568530103676288</v>
      </c>
      <c r="P125" s="7"/>
      <c r="Q125" s="7"/>
      <c r="R125" s="7"/>
      <c r="S125" s="7"/>
      <c r="T125" s="7"/>
    </row>
    <row r="126" spans="1:29" ht="15.75" x14ac:dyDescent="0.25">
      <c r="A126" s="4">
        <v>42437</v>
      </c>
      <c r="B126">
        <v>5.42</v>
      </c>
      <c r="C126">
        <f t="shared" si="20"/>
        <v>-0.20760233918128654</v>
      </c>
      <c r="D126">
        <v>2.1783000000000001</v>
      </c>
      <c r="E126">
        <v>1.8287</v>
      </c>
      <c r="F126">
        <v>9.7931000000000008</v>
      </c>
      <c r="G126">
        <f t="shared" si="16"/>
        <v>11.6218</v>
      </c>
      <c r="H126">
        <f t="shared" si="17"/>
        <v>23.161009730000004</v>
      </c>
      <c r="I126" s="15">
        <f t="shared" si="18"/>
        <v>5.7090903137413385E-4</v>
      </c>
      <c r="J126" s="15">
        <f t="shared" si="19"/>
        <v>1.0005709090313741</v>
      </c>
      <c r="K126">
        <f t="shared" si="21"/>
        <v>-0.20817324821266067</v>
      </c>
      <c r="L126" s="29">
        <f t="shared" si="22"/>
        <v>4.3336101271410028E-2</v>
      </c>
      <c r="M126" s="7"/>
      <c r="N126" s="7"/>
      <c r="O126" s="7">
        <f t="shared" si="23"/>
        <v>-2.6827304061702888</v>
      </c>
      <c r="P126" s="7"/>
      <c r="Q126" s="7"/>
      <c r="R126" s="7"/>
      <c r="S126" s="7"/>
      <c r="T126" s="7"/>
      <c r="V126" s="7" t="s">
        <v>71</v>
      </c>
      <c r="W126">
        <f>W123</f>
        <v>-2.0661157024792811E-4</v>
      </c>
      <c r="Z126" s="7" t="s">
        <v>71</v>
      </c>
      <c r="AA126">
        <f>AA123</f>
        <v>-2.0661157024793041E-4</v>
      </c>
    </row>
    <row r="127" spans="1:29" ht="15.75" x14ac:dyDescent="0.25">
      <c r="A127" s="4">
        <v>42438</v>
      </c>
      <c r="B127">
        <v>5.3</v>
      </c>
      <c r="C127">
        <f t="shared" si="20"/>
        <v>-2.2140221402214041E-2</v>
      </c>
      <c r="D127">
        <v>2.1745000000000001</v>
      </c>
      <c r="E127">
        <v>1.8759999999999999</v>
      </c>
      <c r="F127">
        <v>9.8123000000000005</v>
      </c>
      <c r="G127">
        <f t="shared" si="16"/>
        <v>11.6883</v>
      </c>
      <c r="H127">
        <f t="shared" si="17"/>
        <v>23.212846350000003</v>
      </c>
      <c r="I127" s="15">
        <f t="shared" si="18"/>
        <v>5.7206255717989762E-4</v>
      </c>
      <c r="J127" s="15">
        <f t="shared" si="19"/>
        <v>1.0005720625571799</v>
      </c>
      <c r="K127">
        <f t="shared" si="21"/>
        <v>-2.2712283959393939E-2</v>
      </c>
      <c r="L127" s="29">
        <f t="shared" si="22"/>
        <v>5.1584784265214321E-4</v>
      </c>
      <c r="M127" s="7"/>
      <c r="N127" s="7"/>
      <c r="O127" s="7">
        <f t="shared" si="23"/>
        <v>-0.28610585694410051</v>
      </c>
      <c r="P127" s="7"/>
      <c r="Q127" s="7"/>
      <c r="R127" s="7"/>
      <c r="S127" s="7"/>
      <c r="T127" s="7"/>
      <c r="V127" s="7" t="s">
        <v>72</v>
      </c>
      <c r="W127">
        <f>X124</f>
        <v>0.18157557524625165</v>
      </c>
      <c r="Z127" s="7" t="s">
        <v>72</v>
      </c>
      <c r="AA127">
        <f>AB124</f>
        <v>0.1808118779282874</v>
      </c>
    </row>
    <row r="128" spans="1:29" ht="15.75" x14ac:dyDescent="0.25">
      <c r="A128" s="4">
        <v>42439</v>
      </c>
      <c r="B128">
        <v>5.29</v>
      </c>
      <c r="C128">
        <f t="shared" si="20"/>
        <v>-1.8867924528301486E-3</v>
      </c>
      <c r="D128">
        <v>2.1745000000000001</v>
      </c>
      <c r="E128">
        <v>1.9323000000000001</v>
      </c>
      <c r="F128">
        <v>9.8018999999999998</v>
      </c>
      <c r="G128">
        <f t="shared" si="16"/>
        <v>11.7342</v>
      </c>
      <c r="H128">
        <f t="shared" si="17"/>
        <v>23.246531550000004</v>
      </c>
      <c r="I128" s="15">
        <f t="shared" si="18"/>
        <v>5.7281189810365341E-4</v>
      </c>
      <c r="J128" s="15">
        <f t="shared" si="19"/>
        <v>1.0005728118981037</v>
      </c>
      <c r="K128">
        <f t="shared" si="21"/>
        <v>-2.4596043509338018E-3</v>
      </c>
      <c r="L128" s="29">
        <f t="shared" si="22"/>
        <v>6.0496535631324879E-6</v>
      </c>
      <c r="M128" s="7"/>
      <c r="N128" s="7"/>
      <c r="O128" s="7">
        <f t="shared" si="23"/>
        <v>-2.4381977116933812E-2</v>
      </c>
      <c r="P128" s="7"/>
      <c r="Q128" s="7"/>
      <c r="R128" s="7"/>
      <c r="S128" s="7"/>
      <c r="T128" s="7"/>
      <c r="V128" s="7" t="s">
        <v>73</v>
      </c>
      <c r="W128">
        <f>Y124</f>
        <v>3.8898969057274045E-2</v>
      </c>
      <c r="Z128" s="7" t="s">
        <v>73</v>
      </c>
      <c r="AA128">
        <f>AC124</f>
        <v>3.881707935178013E-2</v>
      </c>
    </row>
    <row r="129" spans="1:20" ht="15.75" x14ac:dyDescent="0.25">
      <c r="A129" s="4">
        <v>42440</v>
      </c>
      <c r="B129">
        <v>5.14</v>
      </c>
      <c r="C129">
        <f t="shared" si="20"/>
        <v>-2.8355387523629556E-2</v>
      </c>
      <c r="D129">
        <v>2.1507000000000001</v>
      </c>
      <c r="E129">
        <v>1.9839</v>
      </c>
      <c r="F129">
        <v>9.7341999999999995</v>
      </c>
      <c r="G129">
        <f t="shared" si="16"/>
        <v>11.7181</v>
      </c>
      <c r="H129">
        <f t="shared" si="17"/>
        <v>22.919243939999998</v>
      </c>
      <c r="I129" s="15">
        <f t="shared" si="18"/>
        <v>5.6552258852859971E-4</v>
      </c>
      <c r="J129" s="15">
        <f t="shared" si="19"/>
        <v>1.0005655225885286</v>
      </c>
      <c r="K129">
        <f t="shared" si="21"/>
        <v>-2.8920910112158155E-2</v>
      </c>
      <c r="L129" s="29">
        <f t="shared" si="22"/>
        <v>8.3641904171553188E-4</v>
      </c>
      <c r="M129" s="7"/>
      <c r="N129" s="7"/>
      <c r="O129" s="7">
        <f t="shared" si="23"/>
        <v>-0.36642101716375874</v>
      </c>
      <c r="P129" s="7"/>
      <c r="Q129" s="7"/>
      <c r="R129" s="7"/>
      <c r="S129" s="7"/>
      <c r="T129" s="7"/>
    </row>
    <row r="130" spans="1:20" ht="15.75" x14ac:dyDescent="0.25">
      <c r="A130" s="4">
        <v>42443</v>
      </c>
      <c r="B130">
        <v>4.8899999999999997</v>
      </c>
      <c r="C130">
        <f t="shared" si="20"/>
        <v>-4.8638132295719845E-2</v>
      </c>
      <c r="D130">
        <v>2.1537000000000002</v>
      </c>
      <c r="E130">
        <v>1.9592000000000001</v>
      </c>
      <c r="F130">
        <v>9.7222000000000008</v>
      </c>
      <c r="G130">
        <f t="shared" si="16"/>
        <v>11.6814</v>
      </c>
      <c r="H130">
        <f t="shared" si="17"/>
        <v>22.897902140000003</v>
      </c>
      <c r="I130" s="15">
        <f t="shared" si="18"/>
        <v>5.6504659457479178E-4</v>
      </c>
      <c r="J130" s="15">
        <f t="shared" si="19"/>
        <v>1.0005650465945748</v>
      </c>
      <c r="K130">
        <f t="shared" si="21"/>
        <v>-4.9203178890294637E-2</v>
      </c>
      <c r="L130" s="29">
        <f t="shared" si="22"/>
        <v>2.4209528129103359E-3</v>
      </c>
      <c r="M130" s="7"/>
      <c r="N130" s="7"/>
      <c r="O130" s="7">
        <f t="shared" si="23"/>
        <v>-0.62852372918167287</v>
      </c>
      <c r="P130" s="7"/>
      <c r="Q130" s="7"/>
      <c r="R130" s="7"/>
      <c r="S130" s="7"/>
      <c r="T130" s="7"/>
    </row>
    <row r="131" spans="1:20" ht="15.75" x14ac:dyDescent="0.25">
      <c r="A131" s="4">
        <v>42444</v>
      </c>
      <c r="B131">
        <v>5.26</v>
      </c>
      <c r="C131">
        <f t="shared" si="20"/>
        <v>7.5664621676891641E-2</v>
      </c>
      <c r="D131">
        <v>2.1505000000000001</v>
      </c>
      <c r="E131">
        <v>1.9699</v>
      </c>
      <c r="F131">
        <v>9.7213999999999992</v>
      </c>
      <c r="G131">
        <f t="shared" si="16"/>
        <v>11.691299999999998</v>
      </c>
      <c r="H131">
        <f t="shared" si="17"/>
        <v>22.875770699999997</v>
      </c>
      <c r="I131" s="15">
        <f t="shared" si="18"/>
        <v>5.6455290192025664E-4</v>
      </c>
      <c r="J131" s="15">
        <f t="shared" si="19"/>
        <v>1.0005645529019203</v>
      </c>
      <c r="K131">
        <f t="shared" si="21"/>
        <v>7.5100068774971385E-2</v>
      </c>
      <c r="L131" s="29">
        <f t="shared" si="22"/>
        <v>5.6400203300054318E-3</v>
      </c>
      <c r="M131" s="7"/>
      <c r="N131" s="7"/>
      <c r="O131" s="7">
        <f t="shared" si="23"/>
        <v>0.97777212937235658</v>
      </c>
      <c r="P131" s="7"/>
      <c r="Q131" s="7"/>
      <c r="R131" s="7"/>
      <c r="S131" s="7"/>
      <c r="T131" s="7"/>
    </row>
    <row r="132" spans="1:20" ht="15.75" x14ac:dyDescent="0.25">
      <c r="A132" s="4">
        <v>42445</v>
      </c>
      <c r="B132">
        <v>6.13</v>
      </c>
      <c r="C132">
        <f t="shared" si="20"/>
        <v>0.16539923954372626</v>
      </c>
      <c r="D132">
        <v>2.1705000000000001</v>
      </c>
      <c r="E132">
        <v>1.9081000000000001</v>
      </c>
      <c r="F132">
        <v>9.6991999999999994</v>
      </c>
      <c r="G132">
        <f t="shared" ref="G132:G195" si="32">F132+E132</f>
        <v>11.607299999999999</v>
      </c>
      <c r="H132">
        <f t="shared" ref="H132:H195" si="33">E132+D132*(G132-E132)</f>
        <v>22.960213599999996</v>
      </c>
      <c r="I132" s="15">
        <f t="shared" ref="I132:I195" si="34">(((H132/100)+1)^(1/365)-1)</f>
        <v>5.6643611887974288E-4</v>
      </c>
      <c r="J132" s="15">
        <f t="shared" ref="J132:J195" si="35">1+I132</f>
        <v>1.0005664361188797</v>
      </c>
      <c r="K132">
        <f t="shared" si="21"/>
        <v>0.16483280342484652</v>
      </c>
      <c r="L132" s="29">
        <f t="shared" si="22"/>
        <v>2.7169853084894096E-2</v>
      </c>
      <c r="M132" s="7"/>
      <c r="N132" s="7"/>
      <c r="O132" s="7">
        <f t="shared" si="23"/>
        <v>2.137363051068141</v>
      </c>
      <c r="P132" s="7"/>
      <c r="Q132" s="7"/>
      <c r="R132" s="7"/>
      <c r="S132" s="7"/>
      <c r="T132" s="7"/>
    </row>
    <row r="133" spans="1:20" ht="15.75" x14ac:dyDescent="0.25">
      <c r="A133" s="4">
        <v>42446</v>
      </c>
      <c r="B133">
        <v>6.31</v>
      </c>
      <c r="C133">
        <f t="shared" ref="C133:C196" si="36">(B133-B132)/B132</f>
        <v>2.9363784665579075E-2</v>
      </c>
      <c r="D133">
        <v>2.1728999999999998</v>
      </c>
      <c r="E133">
        <v>1.8957999999999999</v>
      </c>
      <c r="F133">
        <v>9.6675000000000004</v>
      </c>
      <c r="G133">
        <f t="shared" si="32"/>
        <v>11.5633</v>
      </c>
      <c r="H133">
        <f t="shared" si="33"/>
        <v>22.902310750000002</v>
      </c>
      <c r="I133" s="15">
        <f t="shared" si="34"/>
        <v>5.651449281673937E-4</v>
      </c>
      <c r="J133" s="15">
        <f t="shared" si="35"/>
        <v>1.0005651449281674</v>
      </c>
      <c r="K133">
        <f t="shared" ref="K133:K196" si="37">C133-I133</f>
        <v>2.8798639737411681E-2</v>
      </c>
      <c r="L133" s="29">
        <f t="shared" ref="L133:L196" si="38">K133^2</f>
        <v>8.293616507252271E-4</v>
      </c>
      <c r="O133" s="7">
        <f t="shared" ref="O133:O196" si="39">C133/$N$3</f>
        <v>0.3794519766648502</v>
      </c>
    </row>
    <row r="134" spans="1:20" ht="15.75" x14ac:dyDescent="0.25">
      <c r="A134" s="4">
        <v>42447</v>
      </c>
      <c r="B134">
        <v>5.9399999999999995</v>
      </c>
      <c r="C134">
        <f t="shared" si="36"/>
        <v>-5.8637083993660875E-2</v>
      </c>
      <c r="D134">
        <v>2.1673999999999998</v>
      </c>
      <c r="E134">
        <v>1.8732</v>
      </c>
      <c r="F134">
        <v>9.6438000000000006</v>
      </c>
      <c r="G134">
        <f t="shared" si="32"/>
        <v>11.517000000000001</v>
      </c>
      <c r="H134">
        <f t="shared" si="33"/>
        <v>22.775172120000001</v>
      </c>
      <c r="I134" s="15">
        <f t="shared" si="34"/>
        <v>5.6230770107834616E-4</v>
      </c>
      <c r="J134" s="15">
        <f t="shared" si="35"/>
        <v>1.0005623077010783</v>
      </c>
      <c r="K134">
        <f t="shared" si="37"/>
        <v>-5.9199391694739222E-2</v>
      </c>
      <c r="L134" s="29">
        <f t="shared" si="38"/>
        <v>3.5045679770271589E-3</v>
      </c>
      <c r="O134" s="7">
        <f t="shared" si="39"/>
        <v>-0.75773466127271372</v>
      </c>
    </row>
    <row r="135" spans="1:20" ht="15.75" x14ac:dyDescent="0.25">
      <c r="A135" s="4">
        <v>42450</v>
      </c>
      <c r="B135">
        <v>5.43</v>
      </c>
      <c r="C135">
        <f t="shared" si="36"/>
        <v>-8.5858585858585829E-2</v>
      </c>
      <c r="D135">
        <v>2.1642999999999999</v>
      </c>
      <c r="E135">
        <v>1.9155</v>
      </c>
      <c r="F135">
        <v>9.6305999999999994</v>
      </c>
      <c r="G135">
        <f t="shared" si="32"/>
        <v>11.546099999999999</v>
      </c>
      <c r="H135">
        <f t="shared" si="33"/>
        <v>22.759007579999999</v>
      </c>
      <c r="I135" s="15">
        <f t="shared" si="34"/>
        <v>5.6194676309662128E-4</v>
      </c>
      <c r="J135" s="15">
        <f t="shared" si="35"/>
        <v>1.0005619467630966</v>
      </c>
      <c r="K135">
        <f t="shared" si="37"/>
        <v>-8.642053262168245E-2</v>
      </c>
      <c r="L135" s="29">
        <f t="shared" si="38"/>
        <v>7.4685084586152807E-3</v>
      </c>
      <c r="O135" s="7">
        <f t="shared" si="39"/>
        <v>-1.109503100119082</v>
      </c>
    </row>
    <row r="136" spans="1:20" ht="15.75" x14ac:dyDescent="0.25">
      <c r="A136" s="4">
        <v>42451</v>
      </c>
      <c r="B136">
        <v>5.68</v>
      </c>
      <c r="C136">
        <f t="shared" si="36"/>
        <v>4.6040515653775323E-2</v>
      </c>
      <c r="D136">
        <v>2.1661000000000001</v>
      </c>
      <c r="E136">
        <v>1.9403000000000001</v>
      </c>
      <c r="F136">
        <v>9.6295999999999999</v>
      </c>
      <c r="G136">
        <f t="shared" si="32"/>
        <v>11.569900000000001</v>
      </c>
      <c r="H136">
        <f t="shared" si="33"/>
        <v>22.798976560000003</v>
      </c>
      <c r="I136" s="15">
        <f t="shared" si="34"/>
        <v>5.6283914409949176E-4</v>
      </c>
      <c r="J136" s="15">
        <f t="shared" si="35"/>
        <v>1.0005628391440995</v>
      </c>
      <c r="K136">
        <f t="shared" si="37"/>
        <v>4.5477676509675831E-2</v>
      </c>
      <c r="L136" s="29">
        <f t="shared" si="38"/>
        <v>2.0682190607187209E-3</v>
      </c>
      <c r="O136" s="7">
        <f t="shared" si="39"/>
        <v>0.59495616353476954</v>
      </c>
    </row>
    <row r="137" spans="1:20" ht="15.75" x14ac:dyDescent="0.25">
      <c r="A137" s="4">
        <v>42452</v>
      </c>
      <c r="B137">
        <v>5.23</v>
      </c>
      <c r="C137">
        <f t="shared" si="36"/>
        <v>-7.9225352112675937E-2</v>
      </c>
      <c r="D137">
        <v>2.1764000000000001</v>
      </c>
      <c r="E137">
        <v>1.8786</v>
      </c>
      <c r="F137">
        <v>9.6488999999999994</v>
      </c>
      <c r="G137">
        <f t="shared" si="32"/>
        <v>11.5275</v>
      </c>
      <c r="H137">
        <f t="shared" si="33"/>
        <v>22.87846596</v>
      </c>
      <c r="I137" s="15">
        <f t="shared" si="34"/>
        <v>5.6461303063337631E-4</v>
      </c>
      <c r="J137" s="15">
        <f t="shared" si="35"/>
        <v>1.0005646130306334</v>
      </c>
      <c r="K137">
        <f t="shared" si="37"/>
        <v>-7.9789965143309313E-2</v>
      </c>
      <c r="L137" s="29">
        <f t="shared" si="38"/>
        <v>6.3664385375705153E-3</v>
      </c>
      <c r="O137" s="7">
        <f t="shared" si="39"/>
        <v>-1.0237854828149346</v>
      </c>
    </row>
    <row r="138" spans="1:20" ht="15.75" x14ac:dyDescent="0.25">
      <c r="A138" s="4">
        <v>42453</v>
      </c>
      <c r="B138">
        <v>5.43</v>
      </c>
      <c r="C138">
        <f t="shared" si="36"/>
        <v>3.824091778202663E-2</v>
      </c>
      <c r="D138">
        <v>2.1758000000000002</v>
      </c>
      <c r="E138">
        <v>1.9</v>
      </c>
      <c r="F138">
        <v>9.6529000000000007</v>
      </c>
      <c r="G138">
        <f t="shared" si="32"/>
        <v>11.552900000000001</v>
      </c>
      <c r="H138">
        <f t="shared" si="33"/>
        <v>22.902779820000003</v>
      </c>
      <c r="I138" s="15">
        <f t="shared" si="34"/>
        <v>5.6515539051837926E-4</v>
      </c>
      <c r="J138" s="15">
        <f t="shared" si="35"/>
        <v>1.0005651553905184</v>
      </c>
      <c r="K138">
        <f t="shared" si="37"/>
        <v>3.7675762391508251E-2</v>
      </c>
      <c r="L138" s="29">
        <f t="shared" si="38"/>
        <v>1.4194630717813876E-3</v>
      </c>
      <c r="O138" s="7">
        <f t="shared" si="39"/>
        <v>0.4941662666147284</v>
      </c>
    </row>
    <row r="139" spans="1:20" ht="15.75" x14ac:dyDescent="0.25">
      <c r="A139" s="4">
        <v>42457</v>
      </c>
      <c r="B139">
        <v>5.1100000000000003</v>
      </c>
      <c r="C139">
        <f t="shared" si="36"/>
        <v>-5.8931860036832304E-2</v>
      </c>
      <c r="D139">
        <v>2.1785999999999999</v>
      </c>
      <c r="E139">
        <v>1.8860000000000001</v>
      </c>
      <c r="F139">
        <v>9.6549999999999994</v>
      </c>
      <c r="G139">
        <f t="shared" si="32"/>
        <v>11.541</v>
      </c>
      <c r="H139">
        <f t="shared" si="33"/>
        <v>22.920383000000001</v>
      </c>
      <c r="I139" s="15">
        <f t="shared" si="34"/>
        <v>5.6554799108265996E-4</v>
      </c>
      <c r="J139" s="15">
        <f t="shared" si="35"/>
        <v>1.0005655479910827</v>
      </c>
      <c r="K139">
        <f t="shared" si="37"/>
        <v>-5.9497408027914964E-2</v>
      </c>
      <c r="L139" s="29">
        <f t="shared" si="38"/>
        <v>3.5399415620402E-3</v>
      </c>
      <c r="O139" s="7">
        <f t="shared" si="39"/>
        <v>-0.76154388932450368</v>
      </c>
    </row>
    <row r="140" spans="1:20" ht="15.75" x14ac:dyDescent="0.25">
      <c r="A140" s="4">
        <v>42458</v>
      </c>
      <c r="B140">
        <v>5.14</v>
      </c>
      <c r="C140">
        <f t="shared" si="36"/>
        <v>5.8708414872797182E-3</v>
      </c>
      <c r="D140">
        <v>2.1766999999999999</v>
      </c>
      <c r="E140">
        <v>1.8035000000000001</v>
      </c>
      <c r="F140">
        <v>9.6253999999999991</v>
      </c>
      <c r="G140">
        <f t="shared" si="32"/>
        <v>11.428899999999999</v>
      </c>
      <c r="H140">
        <f t="shared" si="33"/>
        <v>22.755108179999997</v>
      </c>
      <c r="I140" s="15">
        <f t="shared" si="34"/>
        <v>5.618596863059544E-4</v>
      </c>
      <c r="J140" s="15">
        <f t="shared" si="35"/>
        <v>1.000561859686306</v>
      </c>
      <c r="K140">
        <f t="shared" si="37"/>
        <v>5.3089818009737638E-3</v>
      </c>
      <c r="L140" s="29">
        <f t="shared" si="38"/>
        <v>2.8185287763070627E-5</v>
      </c>
      <c r="O140" s="7">
        <f t="shared" si="39"/>
        <v>7.5865643084001483E-2</v>
      </c>
    </row>
    <row r="141" spans="1:20" ht="15.75" x14ac:dyDescent="0.25">
      <c r="A141" s="4">
        <v>42459</v>
      </c>
      <c r="B141">
        <v>4.7</v>
      </c>
      <c r="C141">
        <f t="shared" si="36"/>
        <v>-8.560311284046683E-2</v>
      </c>
      <c r="D141">
        <v>2.1673999999999998</v>
      </c>
      <c r="E141">
        <v>1.8228</v>
      </c>
      <c r="F141">
        <v>9.6190999999999995</v>
      </c>
      <c r="G141">
        <f t="shared" si="32"/>
        <v>11.4419</v>
      </c>
      <c r="H141">
        <f t="shared" si="33"/>
        <v>22.671237339999998</v>
      </c>
      <c r="I141" s="15">
        <f t="shared" si="34"/>
        <v>5.599861138305684E-4</v>
      </c>
      <c r="J141" s="15">
        <f t="shared" si="35"/>
        <v>1.0005599861138306</v>
      </c>
      <c r="K141">
        <f t="shared" si="37"/>
        <v>-8.6163098954297399E-2</v>
      </c>
      <c r="L141" s="29">
        <f t="shared" si="38"/>
        <v>7.4240796214080458E-3</v>
      </c>
      <c r="O141" s="7">
        <f t="shared" si="39"/>
        <v>-1.1062017633597432</v>
      </c>
    </row>
    <row r="142" spans="1:20" ht="15.75" x14ac:dyDescent="0.25">
      <c r="A142" s="4">
        <v>42460</v>
      </c>
      <c r="B142">
        <v>4.5199999999999996</v>
      </c>
      <c r="C142">
        <f t="shared" si="36"/>
        <v>-3.8297872340425657E-2</v>
      </c>
      <c r="D142">
        <v>2.1692</v>
      </c>
      <c r="E142">
        <v>1.7686999999999999</v>
      </c>
      <c r="F142">
        <v>9.6257000000000001</v>
      </c>
      <c r="G142">
        <f t="shared" si="32"/>
        <v>11.394400000000001</v>
      </c>
      <c r="H142">
        <f t="shared" si="33"/>
        <v>22.648768440000005</v>
      </c>
      <c r="I142" s="15">
        <f t="shared" si="34"/>
        <v>5.5948396899618835E-4</v>
      </c>
      <c r="J142" s="15">
        <f t="shared" si="35"/>
        <v>1.0005594839689962</v>
      </c>
      <c r="K142">
        <f t="shared" si="37"/>
        <v>-3.8857356309421845E-2</v>
      </c>
      <c r="L142" s="29">
        <f t="shared" si="38"/>
        <v>1.5098941393573656E-3</v>
      </c>
      <c r="O142" s="7">
        <f t="shared" si="39"/>
        <v>-0.49490225892671119</v>
      </c>
    </row>
    <row r="143" spans="1:20" ht="15.75" x14ac:dyDescent="0.25">
      <c r="A143" s="4">
        <v>42461</v>
      </c>
      <c r="B143">
        <v>4.03</v>
      </c>
      <c r="C143">
        <f t="shared" si="36"/>
        <v>-0.10840707964601756</v>
      </c>
      <c r="D143">
        <v>2.1516000000000002</v>
      </c>
      <c r="E143">
        <v>1.7705</v>
      </c>
      <c r="F143">
        <v>9.6029</v>
      </c>
      <c r="G143">
        <f t="shared" si="32"/>
        <v>11.3734</v>
      </c>
      <c r="H143">
        <f t="shared" si="33"/>
        <v>22.432099640000001</v>
      </c>
      <c r="I143" s="15">
        <f t="shared" si="34"/>
        <v>5.5463704652103374E-4</v>
      </c>
      <c r="J143" s="15">
        <f t="shared" si="35"/>
        <v>1.000554637046521</v>
      </c>
      <c r="K143">
        <f t="shared" si="37"/>
        <v>-0.1089617166925386</v>
      </c>
      <c r="L143" s="29">
        <f t="shared" si="38"/>
        <v>1.1872655704585044E-2</v>
      </c>
      <c r="O143" s="7">
        <f t="shared" si="39"/>
        <v>-1.4008848356787251</v>
      </c>
    </row>
    <row r="144" spans="1:20" ht="15.75" x14ac:dyDescent="0.25">
      <c r="A144" s="4">
        <v>42464</v>
      </c>
      <c r="B144">
        <v>3.9699999999999998</v>
      </c>
      <c r="C144">
        <f t="shared" si="36"/>
        <v>-1.4888337468982753E-2</v>
      </c>
      <c r="D144">
        <v>2.1512000000000002</v>
      </c>
      <c r="E144">
        <v>1.7618</v>
      </c>
      <c r="F144">
        <v>9.5993999999999993</v>
      </c>
      <c r="G144">
        <f t="shared" si="32"/>
        <v>11.3612</v>
      </c>
      <c r="H144">
        <f t="shared" si="33"/>
        <v>22.412029280000002</v>
      </c>
      <c r="I144" s="15">
        <f t="shared" si="34"/>
        <v>5.5418763592118836E-4</v>
      </c>
      <c r="J144" s="15">
        <f t="shared" si="35"/>
        <v>1.0005541876359212</v>
      </c>
      <c r="K144">
        <f t="shared" si="37"/>
        <v>-1.5442525104903942E-2</v>
      </c>
      <c r="L144" s="29">
        <f t="shared" si="38"/>
        <v>2.3847158161558851E-4</v>
      </c>
      <c r="O144" s="7">
        <f t="shared" si="39"/>
        <v>-0.19239376484330475</v>
      </c>
    </row>
    <row r="145" spans="1:15" ht="15.75" x14ac:dyDescent="0.25">
      <c r="A145" s="4">
        <v>42465</v>
      </c>
      <c r="B145">
        <v>3.98</v>
      </c>
      <c r="C145">
        <f t="shared" si="36"/>
        <v>2.5188916876574892E-3</v>
      </c>
      <c r="D145">
        <v>2.1451000000000002</v>
      </c>
      <c r="E145">
        <v>1.7201</v>
      </c>
      <c r="F145">
        <v>9.6488999999999994</v>
      </c>
      <c r="G145">
        <f t="shared" si="32"/>
        <v>11.369</v>
      </c>
      <c r="H145">
        <f t="shared" si="33"/>
        <v>22.417955389999999</v>
      </c>
      <c r="I145" s="15">
        <f t="shared" si="34"/>
        <v>5.5432033957392157E-4</v>
      </c>
      <c r="J145" s="15">
        <f t="shared" si="35"/>
        <v>1.0005543203395739</v>
      </c>
      <c r="K145">
        <f t="shared" si="37"/>
        <v>1.9645713480835676E-3</v>
      </c>
      <c r="L145" s="29">
        <f t="shared" si="38"/>
        <v>3.8595405817108866E-6</v>
      </c>
      <c r="O145" s="7">
        <f t="shared" si="39"/>
        <v>3.2550246528905528E-2</v>
      </c>
    </row>
    <row r="146" spans="1:15" ht="15.75" x14ac:dyDescent="0.25">
      <c r="A146" s="4">
        <v>42466</v>
      </c>
      <c r="B146">
        <v>4.12</v>
      </c>
      <c r="C146">
        <f t="shared" si="36"/>
        <v>3.5175879396984959E-2</v>
      </c>
      <c r="D146">
        <v>2.1486000000000001</v>
      </c>
      <c r="E146">
        <v>1.7549000000000001</v>
      </c>
      <c r="F146">
        <v>9.5945</v>
      </c>
      <c r="G146">
        <f t="shared" si="32"/>
        <v>11.349399999999999</v>
      </c>
      <c r="H146">
        <f t="shared" si="33"/>
        <v>22.3696427</v>
      </c>
      <c r="I146" s="15">
        <f t="shared" si="34"/>
        <v>5.5323828445996703E-4</v>
      </c>
      <c r="J146" s="15">
        <f t="shared" si="35"/>
        <v>1.00055323828446</v>
      </c>
      <c r="K146">
        <f t="shared" si="37"/>
        <v>3.4622641112524992E-2</v>
      </c>
      <c r="L146" s="29">
        <f t="shared" si="38"/>
        <v>1.1987272776067058E-3</v>
      </c>
      <c r="O146" s="7">
        <f t="shared" si="39"/>
        <v>0.45455846785842441</v>
      </c>
    </row>
    <row r="147" spans="1:15" ht="15.75" x14ac:dyDescent="0.25">
      <c r="A147" s="4">
        <v>42467</v>
      </c>
      <c r="B147">
        <v>3.74</v>
      </c>
      <c r="C147">
        <f t="shared" si="36"/>
        <v>-9.2233009708737837E-2</v>
      </c>
      <c r="D147">
        <v>2.1677</v>
      </c>
      <c r="E147">
        <v>1.6888999999999998</v>
      </c>
      <c r="F147">
        <v>9.6379999999999999</v>
      </c>
      <c r="G147">
        <f t="shared" si="32"/>
        <v>11.3269</v>
      </c>
      <c r="H147">
        <f t="shared" si="33"/>
        <v>22.581192600000001</v>
      </c>
      <c r="I147" s="15">
        <f t="shared" si="34"/>
        <v>5.5797320143580187E-4</v>
      </c>
      <c r="J147" s="15">
        <f t="shared" si="35"/>
        <v>1.0005579732014358</v>
      </c>
      <c r="K147">
        <f t="shared" si="37"/>
        <v>-9.2790982910173639E-2</v>
      </c>
      <c r="L147" s="29">
        <f t="shared" si="38"/>
        <v>8.6101665094361363E-3</v>
      </c>
      <c r="O147" s="7">
        <f t="shared" si="39"/>
        <v>-1.1918762600365467</v>
      </c>
    </row>
    <row r="148" spans="1:15" ht="15.75" x14ac:dyDescent="0.25">
      <c r="A148" s="4">
        <v>42468</v>
      </c>
      <c r="B148">
        <v>3.93</v>
      </c>
      <c r="C148">
        <f t="shared" si="36"/>
        <v>5.0802139037433136E-2</v>
      </c>
      <c r="D148">
        <v>2.1688999999999998</v>
      </c>
      <c r="E148">
        <v>1.7166999999999999</v>
      </c>
      <c r="F148">
        <v>9.6385000000000005</v>
      </c>
      <c r="G148">
        <f t="shared" si="32"/>
        <v>11.3552</v>
      </c>
      <c r="H148">
        <f t="shared" si="33"/>
        <v>22.621642649999998</v>
      </c>
      <c r="I148" s="15">
        <f t="shared" si="34"/>
        <v>5.5887762769613047E-4</v>
      </c>
      <c r="J148" s="15">
        <f t="shared" si="35"/>
        <v>1.0005588776276961</v>
      </c>
      <c r="K148">
        <f t="shared" si="37"/>
        <v>5.0243261409737006E-2</v>
      </c>
      <c r="L148" s="29">
        <f t="shared" si="38"/>
        <v>2.5243853170871678E-3</v>
      </c>
      <c r="O148" s="7">
        <f t="shared" si="39"/>
        <v>0.65648799349606579</v>
      </c>
    </row>
    <row r="149" spans="1:15" ht="15.75" x14ac:dyDescent="0.25">
      <c r="A149" s="4">
        <v>42471</v>
      </c>
      <c r="B149">
        <v>4.07</v>
      </c>
      <c r="C149">
        <f t="shared" si="36"/>
        <v>3.5623409669211223E-2</v>
      </c>
      <c r="D149">
        <v>2.1949999999999998</v>
      </c>
      <c r="E149">
        <v>1.7254</v>
      </c>
      <c r="F149">
        <v>9.5801999999999996</v>
      </c>
      <c r="G149">
        <f t="shared" si="32"/>
        <v>11.3056</v>
      </c>
      <c r="H149">
        <f t="shared" si="33"/>
        <v>22.753938999999999</v>
      </c>
      <c r="I149" s="15">
        <f t="shared" si="34"/>
        <v>5.6183357702277448E-4</v>
      </c>
      <c r="J149" s="15">
        <f t="shared" si="35"/>
        <v>1.0005618335770228</v>
      </c>
      <c r="K149">
        <f t="shared" si="37"/>
        <v>3.5061576092188448E-2</v>
      </c>
      <c r="L149" s="29">
        <f t="shared" si="38"/>
        <v>1.2293141180683205E-3</v>
      </c>
      <c r="O149" s="7">
        <f t="shared" si="39"/>
        <v>0.46034165447239916</v>
      </c>
    </row>
    <row r="150" spans="1:15" ht="15.75" x14ac:dyDescent="0.25">
      <c r="A150" s="4">
        <v>42472</v>
      </c>
      <c r="B150">
        <v>4.8499999999999996</v>
      </c>
      <c r="C150">
        <f t="shared" si="36"/>
        <v>0.19164619164619148</v>
      </c>
      <c r="D150">
        <v>2.2372999999999998</v>
      </c>
      <c r="E150">
        <v>1.7761</v>
      </c>
      <c r="F150">
        <v>9.5440000000000005</v>
      </c>
      <c r="G150">
        <f t="shared" si="32"/>
        <v>11.3201</v>
      </c>
      <c r="H150">
        <f t="shared" si="33"/>
        <v>23.128891199999998</v>
      </c>
      <c r="I150" s="15">
        <f t="shared" si="34"/>
        <v>5.7019405135250167E-4</v>
      </c>
      <c r="J150" s="15">
        <f t="shared" si="35"/>
        <v>1.0005701940513525</v>
      </c>
      <c r="K150">
        <f t="shared" si="37"/>
        <v>0.19107599759483898</v>
      </c>
      <c r="L150" s="29">
        <f t="shared" si="38"/>
        <v>3.651003685686291E-2</v>
      </c>
      <c r="O150" s="7">
        <f t="shared" si="39"/>
        <v>2.4765379214104777</v>
      </c>
    </row>
    <row r="151" spans="1:15" ht="15.75" x14ac:dyDescent="0.25">
      <c r="A151" s="4">
        <v>42473</v>
      </c>
      <c r="B151">
        <v>4.46</v>
      </c>
      <c r="C151">
        <f t="shared" si="36"/>
        <v>-8.0412371134020555E-2</v>
      </c>
      <c r="D151">
        <v>2.2132000000000001</v>
      </c>
      <c r="E151">
        <v>1.7639</v>
      </c>
      <c r="F151">
        <v>9.5025999999999993</v>
      </c>
      <c r="G151">
        <f t="shared" si="32"/>
        <v>11.266499999999999</v>
      </c>
      <c r="H151">
        <f t="shared" si="33"/>
        <v>22.795054319999998</v>
      </c>
      <c r="I151" s="15">
        <f t="shared" si="34"/>
        <v>5.6275158569518702E-4</v>
      </c>
      <c r="J151" s="15">
        <f t="shared" si="35"/>
        <v>1.0005627515856952</v>
      </c>
      <c r="K151">
        <f t="shared" si="37"/>
        <v>-8.0975122719715742E-2</v>
      </c>
      <c r="L151" s="29">
        <f t="shared" si="38"/>
        <v>6.5569704994730242E-3</v>
      </c>
      <c r="O151" s="7">
        <f t="shared" si="39"/>
        <v>-1.0391246742413036</v>
      </c>
    </row>
    <row r="152" spans="1:15" ht="15.75" x14ac:dyDescent="0.25">
      <c r="A152" s="4">
        <v>42474</v>
      </c>
      <c r="B152">
        <v>4.4000000000000004</v>
      </c>
      <c r="C152">
        <f t="shared" si="36"/>
        <v>-1.345291479820619E-2</v>
      </c>
      <c r="D152">
        <v>2.2132000000000001</v>
      </c>
      <c r="E152">
        <v>1.7919</v>
      </c>
      <c r="F152">
        <v>9.4893000000000001</v>
      </c>
      <c r="G152">
        <f t="shared" si="32"/>
        <v>11.2812</v>
      </c>
      <c r="H152">
        <f t="shared" si="33"/>
        <v>22.793618760000001</v>
      </c>
      <c r="I152" s="15">
        <f t="shared" si="34"/>
        <v>5.6271953817188525E-4</v>
      </c>
      <c r="J152" s="15">
        <f t="shared" si="35"/>
        <v>1.0005627195381719</v>
      </c>
      <c r="K152">
        <f t="shared" si="37"/>
        <v>-1.4015634336378075E-2</v>
      </c>
      <c r="L152" s="29">
        <f t="shared" si="38"/>
        <v>1.9643800585106009E-4</v>
      </c>
      <c r="O152" s="7">
        <f t="shared" si="39"/>
        <v>-0.1738445902059432</v>
      </c>
    </row>
    <row r="153" spans="1:15" ht="15.75" x14ac:dyDescent="0.25">
      <c r="A153" s="4">
        <v>42475</v>
      </c>
      <c r="B153">
        <v>4.32</v>
      </c>
      <c r="C153">
        <f t="shared" si="36"/>
        <v>-1.8181818181818195E-2</v>
      </c>
      <c r="D153">
        <v>2.2159</v>
      </c>
      <c r="E153">
        <v>1.7518</v>
      </c>
      <c r="F153">
        <v>9.4956999999999994</v>
      </c>
      <c r="G153">
        <f t="shared" si="32"/>
        <v>11.247499999999999</v>
      </c>
      <c r="H153">
        <f t="shared" si="33"/>
        <v>22.793321629999998</v>
      </c>
      <c r="I153" s="15">
        <f t="shared" si="34"/>
        <v>5.6271290497811322E-4</v>
      </c>
      <c r="J153" s="15">
        <f t="shared" si="35"/>
        <v>1.0005627129049781</v>
      </c>
      <c r="K153">
        <f t="shared" si="37"/>
        <v>-1.8744531086796308E-2</v>
      </c>
      <c r="L153" s="29">
        <f t="shared" si="38"/>
        <v>3.5135744566387316E-4</v>
      </c>
      <c r="O153" s="7">
        <f t="shared" si="39"/>
        <v>-0.23495359767227644</v>
      </c>
    </row>
    <row r="154" spans="1:15" ht="15.75" x14ac:dyDescent="0.25">
      <c r="A154" s="4">
        <v>42478</v>
      </c>
      <c r="B154">
        <v>4.29</v>
      </c>
      <c r="C154">
        <f t="shared" si="36"/>
        <v>-6.9444444444445013E-3</v>
      </c>
      <c r="D154">
        <v>2.2202999999999999</v>
      </c>
      <c r="E154">
        <v>1.7711000000000001</v>
      </c>
      <c r="F154">
        <v>9.4754000000000005</v>
      </c>
      <c r="G154">
        <f t="shared" si="32"/>
        <v>11.246500000000001</v>
      </c>
      <c r="H154">
        <f t="shared" si="33"/>
        <v>22.809330620000001</v>
      </c>
      <c r="I154" s="15">
        <f t="shared" si="34"/>
        <v>5.6307027029811607E-4</v>
      </c>
      <c r="J154" s="15">
        <f t="shared" si="35"/>
        <v>1.0005630702702981</v>
      </c>
      <c r="K154">
        <f t="shared" si="37"/>
        <v>-7.5075147147426174E-3</v>
      </c>
      <c r="L154" s="29">
        <f t="shared" si="38"/>
        <v>5.6362777192076924E-5</v>
      </c>
      <c r="O154" s="7">
        <f t="shared" si="39"/>
        <v>-8.9739221333161812E-2</v>
      </c>
    </row>
    <row r="155" spans="1:15" ht="15.75" x14ac:dyDescent="0.25">
      <c r="A155" s="4">
        <v>42479</v>
      </c>
      <c r="B155">
        <v>4.8100000000000005</v>
      </c>
      <c r="C155">
        <f t="shared" si="36"/>
        <v>0.12121212121212131</v>
      </c>
      <c r="D155">
        <v>2.2282000000000002</v>
      </c>
      <c r="E155">
        <v>1.7850999999999999</v>
      </c>
      <c r="F155">
        <v>9.4419000000000004</v>
      </c>
      <c r="G155">
        <f t="shared" si="32"/>
        <v>11.227</v>
      </c>
      <c r="H155">
        <f t="shared" si="33"/>
        <v>22.823541580000004</v>
      </c>
      <c r="I155" s="15">
        <f t="shared" si="34"/>
        <v>5.6338745965067716E-4</v>
      </c>
      <c r="J155" s="15">
        <f t="shared" si="35"/>
        <v>1.0005633874596507</v>
      </c>
      <c r="K155">
        <f t="shared" si="37"/>
        <v>0.12064873375247064</v>
      </c>
      <c r="L155" s="29">
        <f t="shared" si="38"/>
        <v>1.4556116956074547E-2</v>
      </c>
      <c r="O155" s="7">
        <f t="shared" si="39"/>
        <v>1.5663573178151764</v>
      </c>
    </row>
    <row r="156" spans="1:15" ht="15.75" x14ac:dyDescent="0.25">
      <c r="A156" s="4">
        <v>42480</v>
      </c>
      <c r="B156">
        <v>4.8100000000000005</v>
      </c>
      <c r="C156">
        <f t="shared" si="36"/>
        <v>0</v>
      </c>
      <c r="D156">
        <v>2.2282000000000002</v>
      </c>
      <c r="E156">
        <v>1.845</v>
      </c>
      <c r="F156">
        <v>9.4580000000000002</v>
      </c>
      <c r="G156">
        <f t="shared" si="32"/>
        <v>11.303000000000001</v>
      </c>
      <c r="H156">
        <f t="shared" si="33"/>
        <v>22.919315600000001</v>
      </c>
      <c r="I156" s="15">
        <f t="shared" si="34"/>
        <v>5.6552418664890247E-4</v>
      </c>
      <c r="J156" s="15">
        <f t="shared" si="35"/>
        <v>1.0005655241866489</v>
      </c>
      <c r="K156">
        <f t="shared" si="37"/>
        <v>-5.6552418664890247E-4</v>
      </c>
      <c r="L156" s="29">
        <f t="shared" si="38"/>
        <v>3.198176056849027E-7</v>
      </c>
      <c r="O156" s="7">
        <f t="shared" si="39"/>
        <v>0</v>
      </c>
    </row>
    <row r="157" spans="1:15" ht="15.75" x14ac:dyDescent="0.25">
      <c r="A157" s="4">
        <v>42481</v>
      </c>
      <c r="B157">
        <v>4.43</v>
      </c>
      <c r="C157">
        <f t="shared" si="36"/>
        <v>-7.9002079002079159E-2</v>
      </c>
      <c r="D157">
        <v>2.2370000000000001</v>
      </c>
      <c r="E157">
        <v>1.861</v>
      </c>
      <c r="F157">
        <v>9.5104000000000006</v>
      </c>
      <c r="G157">
        <f t="shared" si="32"/>
        <v>11.371400000000001</v>
      </c>
      <c r="H157">
        <f t="shared" si="33"/>
        <v>23.135764800000004</v>
      </c>
      <c r="I157" s="15">
        <f t="shared" si="34"/>
        <v>5.7034707794056949E-4</v>
      </c>
      <c r="J157" s="15">
        <f t="shared" si="35"/>
        <v>1.0005703470779406</v>
      </c>
      <c r="K157">
        <f t="shared" si="37"/>
        <v>-7.9572426080019729E-2</v>
      </c>
      <c r="L157" s="29">
        <f t="shared" si="38"/>
        <v>6.3317709922602041E-3</v>
      </c>
      <c r="O157" s="7">
        <f t="shared" si="39"/>
        <v>-1.0209002476820341</v>
      </c>
    </row>
    <row r="158" spans="1:15" ht="15.75" x14ac:dyDescent="0.25">
      <c r="A158" s="4">
        <v>42482</v>
      </c>
      <c r="B158">
        <v>4.6399999999999997</v>
      </c>
      <c r="C158">
        <f t="shared" si="36"/>
        <v>4.7404063205417603E-2</v>
      </c>
      <c r="D158">
        <v>2.2366999999999999</v>
      </c>
      <c r="E158">
        <v>1.8877999999999999</v>
      </c>
      <c r="F158">
        <v>9.4959000000000007</v>
      </c>
      <c r="G158">
        <f t="shared" si="32"/>
        <v>11.383700000000001</v>
      </c>
      <c r="H158">
        <f t="shared" si="33"/>
        <v>23.127279529999999</v>
      </c>
      <c r="I158" s="15">
        <f t="shared" si="34"/>
        <v>5.7015816959671284E-4</v>
      </c>
      <c r="J158" s="15">
        <f t="shared" si="35"/>
        <v>1.0005701581695967</v>
      </c>
      <c r="K158">
        <f t="shared" si="37"/>
        <v>4.683390503582089E-2</v>
      </c>
      <c r="L158" s="29">
        <f t="shared" si="38"/>
        <v>2.1934146609042895E-3</v>
      </c>
      <c r="O158" s="7">
        <f t="shared" si="39"/>
        <v>0.61257653569182635</v>
      </c>
    </row>
    <row r="159" spans="1:15" ht="15.75" x14ac:dyDescent="0.25">
      <c r="A159" s="4">
        <v>42485</v>
      </c>
      <c r="B159">
        <v>4.5199999999999996</v>
      </c>
      <c r="C159">
        <f t="shared" si="36"/>
        <v>-2.5862068965517265E-2</v>
      </c>
      <c r="D159">
        <v>2.2442000000000002</v>
      </c>
      <c r="E159">
        <v>1.9127999999999998</v>
      </c>
      <c r="F159">
        <v>9.4892000000000003</v>
      </c>
      <c r="G159">
        <f t="shared" si="32"/>
        <v>11.402000000000001</v>
      </c>
      <c r="H159">
        <f t="shared" si="33"/>
        <v>23.208462640000004</v>
      </c>
      <c r="I159" s="15">
        <f t="shared" si="34"/>
        <v>5.7196502475131972E-4</v>
      </c>
      <c r="J159" s="15">
        <f t="shared" si="35"/>
        <v>1.0005719650247513</v>
      </c>
      <c r="K159">
        <f t="shared" si="37"/>
        <v>-2.6434033990268585E-2</v>
      </c>
      <c r="L159" s="29">
        <f t="shared" si="38"/>
        <v>6.9875815299867488E-4</v>
      </c>
      <c r="O159" s="7">
        <f t="shared" si="39"/>
        <v>-0.3342012380683243</v>
      </c>
    </row>
    <row r="160" spans="1:15" ht="15.75" x14ac:dyDescent="0.25">
      <c r="A160" s="4">
        <v>42486</v>
      </c>
      <c r="B160">
        <v>4.72</v>
      </c>
      <c r="C160">
        <f t="shared" si="36"/>
        <v>4.424778761061951E-2</v>
      </c>
      <c r="D160">
        <v>2.2471999999999999</v>
      </c>
      <c r="E160">
        <v>1.9271</v>
      </c>
      <c r="F160">
        <v>9.4634</v>
      </c>
      <c r="G160">
        <f t="shared" si="32"/>
        <v>11.390499999999999</v>
      </c>
      <c r="H160">
        <f t="shared" si="33"/>
        <v>23.193252479999998</v>
      </c>
      <c r="I160" s="15">
        <f t="shared" si="34"/>
        <v>5.716265896154038E-4</v>
      </c>
      <c r="J160" s="15">
        <f t="shared" si="35"/>
        <v>1.0005716265896154</v>
      </c>
      <c r="K160">
        <f t="shared" si="37"/>
        <v>4.3676161021004106E-2</v>
      </c>
      <c r="L160" s="29">
        <f t="shared" si="38"/>
        <v>1.9076070415326785E-3</v>
      </c>
      <c r="O160" s="7">
        <f t="shared" si="39"/>
        <v>0.57178972884846047</v>
      </c>
    </row>
    <row r="161" spans="1:15" ht="15.75" x14ac:dyDescent="0.25">
      <c r="A161" s="4">
        <v>42487</v>
      </c>
      <c r="B161">
        <v>5.25</v>
      </c>
      <c r="C161">
        <f t="shared" si="36"/>
        <v>0.1122881355932204</v>
      </c>
      <c r="D161">
        <v>2.2509000000000001</v>
      </c>
      <c r="E161">
        <v>1.8508</v>
      </c>
      <c r="F161">
        <v>9.3933</v>
      </c>
      <c r="G161">
        <f t="shared" si="32"/>
        <v>11.2441</v>
      </c>
      <c r="H161">
        <f t="shared" si="33"/>
        <v>22.99417897</v>
      </c>
      <c r="I161" s="15">
        <f t="shared" si="34"/>
        <v>5.6719323936249566E-4</v>
      </c>
      <c r="J161" s="15">
        <f t="shared" si="35"/>
        <v>1.0005671932393625</v>
      </c>
      <c r="K161">
        <f t="shared" si="37"/>
        <v>0.1117209423538579</v>
      </c>
      <c r="L161" s="29">
        <f t="shared" si="38"/>
        <v>1.2481568960434042E-2</v>
      </c>
      <c r="O161" s="7">
        <f t="shared" si="39"/>
        <v>1.4510375788446732</v>
      </c>
    </row>
    <row r="162" spans="1:15" ht="15.75" x14ac:dyDescent="0.25">
      <c r="A162" s="4">
        <v>42488</v>
      </c>
      <c r="B162">
        <v>4.8600000000000003</v>
      </c>
      <c r="C162">
        <f t="shared" si="36"/>
        <v>-7.4285714285714219E-2</v>
      </c>
      <c r="D162">
        <v>2.2629999999999999</v>
      </c>
      <c r="E162">
        <v>1.8243</v>
      </c>
      <c r="F162">
        <v>9.4239999999999995</v>
      </c>
      <c r="G162">
        <f t="shared" si="32"/>
        <v>11.2483</v>
      </c>
      <c r="H162">
        <f t="shared" si="33"/>
        <v>23.150811999999998</v>
      </c>
      <c r="I162" s="15">
        <f t="shared" si="34"/>
        <v>5.7068204321275573E-4</v>
      </c>
      <c r="J162" s="15">
        <f t="shared" si="35"/>
        <v>1.0005706820432128</v>
      </c>
      <c r="K162">
        <f t="shared" si="37"/>
        <v>-7.4856396328926975E-2</v>
      </c>
      <c r="L162" s="29">
        <f t="shared" si="38"/>
        <v>5.603480071353392E-3</v>
      </c>
      <c r="O162" s="7">
        <f t="shared" si="39"/>
        <v>-0.95995327048958501</v>
      </c>
    </row>
    <row r="163" spans="1:15" ht="15.75" x14ac:dyDescent="0.25">
      <c r="A163" s="4">
        <v>42489</v>
      </c>
      <c r="B163">
        <v>4.91</v>
      </c>
      <c r="C163">
        <f t="shared" si="36"/>
        <v>1.0288065843621363E-2</v>
      </c>
      <c r="D163">
        <v>2.2602000000000002</v>
      </c>
      <c r="E163">
        <v>1.8332999999999999</v>
      </c>
      <c r="F163">
        <v>9.4735999999999994</v>
      </c>
      <c r="G163">
        <f t="shared" si="32"/>
        <v>11.306899999999999</v>
      </c>
      <c r="H163">
        <f t="shared" si="33"/>
        <v>23.245530720000001</v>
      </c>
      <c r="I163" s="15">
        <f t="shared" si="34"/>
        <v>5.7278963717899423E-4</v>
      </c>
      <c r="J163" s="15">
        <f t="shared" si="35"/>
        <v>1.000572789637179</v>
      </c>
      <c r="K163">
        <f t="shared" si="37"/>
        <v>9.7152762064423685E-3</v>
      </c>
      <c r="L163" s="29">
        <f t="shared" si="38"/>
        <v>9.4386591767465217E-5</v>
      </c>
      <c r="O163" s="7">
        <f t="shared" si="39"/>
        <v>0.13294699456764558</v>
      </c>
    </row>
    <row r="164" spans="1:15" ht="15.75" x14ac:dyDescent="0.25">
      <c r="A164" s="4">
        <v>42492</v>
      </c>
      <c r="B164">
        <v>4.74</v>
      </c>
      <c r="C164">
        <f t="shared" si="36"/>
        <v>-3.4623217922606912E-2</v>
      </c>
      <c r="D164">
        <v>2.2511999999999999</v>
      </c>
      <c r="E164">
        <v>1.8723000000000001</v>
      </c>
      <c r="F164">
        <v>9.49</v>
      </c>
      <c r="G164">
        <f t="shared" si="32"/>
        <v>11.362300000000001</v>
      </c>
      <c r="H164">
        <f t="shared" si="33"/>
        <v>23.236188000000002</v>
      </c>
      <c r="I164" s="15">
        <f t="shared" si="34"/>
        <v>5.7258182337416308E-4</v>
      </c>
      <c r="J164" s="15">
        <f t="shared" si="35"/>
        <v>1.0005725818233742</v>
      </c>
      <c r="K164">
        <f t="shared" si="37"/>
        <v>-3.5195799745981075E-2</v>
      </c>
      <c r="L164" s="29">
        <f t="shared" si="38"/>
        <v>1.2387443197592015E-3</v>
      </c>
      <c r="O164" s="7">
        <f t="shared" si="39"/>
        <v>-0.44741672876492511</v>
      </c>
    </row>
    <row r="165" spans="1:15" ht="15.75" x14ac:dyDescent="0.25">
      <c r="A165" s="4">
        <v>42493</v>
      </c>
      <c r="B165">
        <v>4.41</v>
      </c>
      <c r="C165">
        <f t="shared" si="36"/>
        <v>-6.9620253164556972E-2</v>
      </c>
      <c r="D165">
        <v>2.262</v>
      </c>
      <c r="E165">
        <v>1.7963</v>
      </c>
      <c r="F165">
        <v>9.5214999999999996</v>
      </c>
      <c r="G165">
        <f t="shared" si="32"/>
        <v>11.3178</v>
      </c>
      <c r="H165">
        <f t="shared" si="33"/>
        <v>23.333932999999998</v>
      </c>
      <c r="I165" s="15">
        <f t="shared" si="34"/>
        <v>5.7475522669458989E-4</v>
      </c>
      <c r="J165" s="15">
        <f t="shared" si="35"/>
        <v>1.0005747552266946</v>
      </c>
      <c r="K165">
        <f t="shared" si="37"/>
        <v>-7.0195008391251562E-2</v>
      </c>
      <c r="L165" s="29">
        <f t="shared" si="38"/>
        <v>4.9273392030478773E-3</v>
      </c>
      <c r="O165" s="7">
        <f t="shared" si="39"/>
        <v>-0.89966409235270361</v>
      </c>
    </row>
    <row r="166" spans="1:15" ht="15.75" x14ac:dyDescent="0.25">
      <c r="A166" s="4">
        <v>42494</v>
      </c>
      <c r="B166">
        <v>4.42</v>
      </c>
      <c r="C166">
        <f t="shared" si="36"/>
        <v>2.2675736961450762E-3</v>
      </c>
      <c r="D166">
        <v>2.2593999999999999</v>
      </c>
      <c r="E166">
        <v>1.7751999999999999</v>
      </c>
      <c r="F166">
        <v>9.5252999999999997</v>
      </c>
      <c r="G166">
        <f t="shared" si="32"/>
        <v>11.3005</v>
      </c>
      <c r="H166">
        <f t="shared" si="33"/>
        <v>23.296662819999995</v>
      </c>
      <c r="I166" s="15">
        <f t="shared" si="34"/>
        <v>5.7392671043832166E-4</v>
      </c>
      <c r="J166" s="15">
        <f t="shared" si="35"/>
        <v>1.0005739267104383</v>
      </c>
      <c r="K166">
        <f t="shared" si="37"/>
        <v>1.6936469857067545E-3</v>
      </c>
      <c r="L166" s="29">
        <f t="shared" si="38"/>
        <v>2.8684401121935756E-6</v>
      </c>
      <c r="O166" s="7">
        <f t="shared" si="39"/>
        <v>2.9302602884296869E-2</v>
      </c>
    </row>
    <row r="167" spans="1:15" ht="15.75" x14ac:dyDescent="0.25">
      <c r="A167" s="4">
        <v>42495</v>
      </c>
      <c r="B167">
        <v>5.85</v>
      </c>
      <c r="C167">
        <f t="shared" si="36"/>
        <v>0.32352941176470584</v>
      </c>
      <c r="D167">
        <v>2.2559</v>
      </c>
      <c r="E167">
        <v>1.7452999999999999</v>
      </c>
      <c r="F167">
        <v>9.5158000000000005</v>
      </c>
      <c r="G167">
        <f t="shared" si="32"/>
        <v>11.261100000000001</v>
      </c>
      <c r="H167">
        <f t="shared" si="33"/>
        <v>23.21199322</v>
      </c>
      <c r="I167" s="15">
        <f t="shared" si="34"/>
        <v>5.7204357630480374E-4</v>
      </c>
      <c r="J167" s="15">
        <f t="shared" si="35"/>
        <v>1.0005720435763048</v>
      </c>
      <c r="K167">
        <f t="shared" si="37"/>
        <v>0.32295736818840104</v>
      </c>
      <c r="L167" s="29">
        <f t="shared" si="38"/>
        <v>0.10430146166717844</v>
      </c>
      <c r="O167" s="7">
        <f t="shared" si="39"/>
        <v>4.18079195858021</v>
      </c>
    </row>
    <row r="168" spans="1:15" ht="15.75" x14ac:dyDescent="0.25">
      <c r="A168" s="4">
        <v>42496</v>
      </c>
      <c r="B168">
        <v>6.03</v>
      </c>
      <c r="C168">
        <f t="shared" si="36"/>
        <v>3.0769230769230875E-2</v>
      </c>
      <c r="D168">
        <v>2.2597999999999998</v>
      </c>
      <c r="E168">
        <v>1.7789000000000001</v>
      </c>
      <c r="F168">
        <v>9.4887999999999995</v>
      </c>
      <c r="G168">
        <f t="shared" si="32"/>
        <v>11.2677</v>
      </c>
      <c r="H168">
        <f t="shared" si="33"/>
        <v>23.221690239999997</v>
      </c>
      <c r="I168" s="15">
        <f t="shared" si="34"/>
        <v>5.7225931287274712E-4</v>
      </c>
      <c r="J168" s="15">
        <f t="shared" si="35"/>
        <v>1.0005722593128727</v>
      </c>
      <c r="K168">
        <f t="shared" si="37"/>
        <v>3.0196971456358128E-2</v>
      </c>
      <c r="L168" s="29">
        <f t="shared" si="38"/>
        <v>9.1185708513610755E-4</v>
      </c>
      <c r="O168" s="7">
        <f t="shared" si="39"/>
        <v>0.39761378067616121</v>
      </c>
    </row>
    <row r="169" spans="1:15" ht="15.75" x14ac:dyDescent="0.25">
      <c r="A169" s="4">
        <v>42499</v>
      </c>
      <c r="B169">
        <v>5.84</v>
      </c>
      <c r="C169">
        <f t="shared" si="36"/>
        <v>-3.1509121061359932E-2</v>
      </c>
      <c r="D169">
        <v>2.2621000000000002</v>
      </c>
      <c r="E169">
        <v>1.7507000000000001</v>
      </c>
      <c r="F169">
        <v>9.4780999999999995</v>
      </c>
      <c r="G169">
        <f t="shared" si="32"/>
        <v>11.2288</v>
      </c>
      <c r="H169">
        <f t="shared" si="33"/>
        <v>23.191110010000003</v>
      </c>
      <c r="I169" s="15">
        <f t="shared" si="34"/>
        <v>5.715789150313455E-4</v>
      </c>
      <c r="J169" s="15">
        <f t="shared" si="35"/>
        <v>1.0005715789150313</v>
      </c>
      <c r="K169">
        <f t="shared" si="37"/>
        <v>-3.2080699976391278E-2</v>
      </c>
      <c r="L169" s="29">
        <f t="shared" si="38"/>
        <v>1.0291713109752314E-3</v>
      </c>
      <c r="O169" s="7">
        <f t="shared" si="39"/>
        <v>-0.40717497440717948</v>
      </c>
    </row>
    <row r="170" spans="1:15" ht="15.75" x14ac:dyDescent="0.25">
      <c r="A170" s="4">
        <v>42500</v>
      </c>
      <c r="B170">
        <v>5.65</v>
      </c>
      <c r="C170">
        <f t="shared" si="36"/>
        <v>-3.2534246575342381E-2</v>
      </c>
      <c r="D170">
        <v>2.2481</v>
      </c>
      <c r="E170">
        <v>1.7612999999999999</v>
      </c>
      <c r="F170">
        <v>9.4285999999999994</v>
      </c>
      <c r="G170">
        <f t="shared" si="32"/>
        <v>11.1899</v>
      </c>
      <c r="H170">
        <f t="shared" si="33"/>
        <v>22.957735659999997</v>
      </c>
      <c r="I170" s="15">
        <f t="shared" si="34"/>
        <v>5.6638087507177026E-4</v>
      </c>
      <c r="J170" s="15">
        <f t="shared" si="35"/>
        <v>1.0005663808750718</v>
      </c>
      <c r="K170">
        <f t="shared" si="37"/>
        <v>-3.3100627450414151E-2</v>
      </c>
      <c r="L170" s="29">
        <f t="shared" si="38"/>
        <v>1.0956515376111108E-3</v>
      </c>
      <c r="O170" s="7">
        <f t="shared" si="39"/>
        <v>-0.42042210542384945</v>
      </c>
    </row>
    <row r="171" spans="1:15" ht="15.75" x14ac:dyDescent="0.25">
      <c r="A171" s="4">
        <v>42501</v>
      </c>
      <c r="B171">
        <v>5.71</v>
      </c>
      <c r="C171">
        <f t="shared" si="36"/>
        <v>1.0619469026548603E-2</v>
      </c>
      <c r="D171">
        <v>2.2403</v>
      </c>
      <c r="E171">
        <v>1.7366999999999999</v>
      </c>
      <c r="F171">
        <v>9.4644999999999992</v>
      </c>
      <c r="G171">
        <f t="shared" si="32"/>
        <v>11.2012</v>
      </c>
      <c r="H171">
        <f t="shared" si="33"/>
        <v>22.94001935</v>
      </c>
      <c r="I171" s="15">
        <f t="shared" si="34"/>
        <v>5.6598587092038244E-4</v>
      </c>
      <c r="J171" s="15">
        <f t="shared" si="35"/>
        <v>1.0005659858709204</v>
      </c>
      <c r="K171">
        <f t="shared" si="37"/>
        <v>1.0053483155628221E-2</v>
      </c>
      <c r="L171" s="29">
        <f t="shared" si="38"/>
        <v>1.0107252356050036E-4</v>
      </c>
      <c r="O171" s="7">
        <f t="shared" si="39"/>
        <v>0.13722953492362949</v>
      </c>
    </row>
    <row r="172" spans="1:15" ht="15.75" x14ac:dyDescent="0.25">
      <c r="A172" s="4">
        <v>42502</v>
      </c>
      <c r="B172">
        <v>5.45</v>
      </c>
      <c r="C172">
        <f t="shared" si="36"/>
        <v>-4.5534150612959685E-2</v>
      </c>
      <c r="D172">
        <v>2.2406999999999999</v>
      </c>
      <c r="E172">
        <v>1.7516</v>
      </c>
      <c r="F172">
        <v>9.4581999999999997</v>
      </c>
      <c r="G172">
        <f t="shared" si="32"/>
        <v>11.2098</v>
      </c>
      <c r="H172">
        <f t="shared" si="33"/>
        <v>22.944588739999997</v>
      </c>
      <c r="I172" s="15">
        <f t="shared" si="34"/>
        <v>5.6608775580824222E-4</v>
      </c>
      <c r="J172" s="15">
        <f t="shared" si="35"/>
        <v>1.0005660877558082</v>
      </c>
      <c r="K172">
        <f t="shared" si="37"/>
        <v>-4.6100238368767928E-2</v>
      </c>
      <c r="L172" s="29">
        <f t="shared" si="38"/>
        <v>2.1252319776572225E-3</v>
      </c>
      <c r="O172" s="7">
        <f t="shared" si="39"/>
        <v>-0.58841268769063892</v>
      </c>
    </row>
    <row r="173" spans="1:15" ht="15.75" x14ac:dyDescent="0.25">
      <c r="A173" s="4">
        <v>42503</v>
      </c>
      <c r="B173">
        <v>5.3</v>
      </c>
      <c r="C173">
        <f t="shared" si="36"/>
        <v>-2.7522935779816578E-2</v>
      </c>
      <c r="D173">
        <v>2.2423999999999999</v>
      </c>
      <c r="E173">
        <v>1.7000999999999999</v>
      </c>
      <c r="F173">
        <v>9.5114000000000001</v>
      </c>
      <c r="G173">
        <f t="shared" si="32"/>
        <v>11.211500000000001</v>
      </c>
      <c r="H173">
        <f t="shared" si="33"/>
        <v>23.028463360000003</v>
      </c>
      <c r="I173" s="15">
        <f t="shared" si="34"/>
        <v>5.6795725967839772E-4</v>
      </c>
      <c r="J173" s="15">
        <f t="shared" si="35"/>
        <v>1.0005679572596784</v>
      </c>
      <c r="K173">
        <f t="shared" si="37"/>
        <v>-2.8090893039494975E-2</v>
      </c>
      <c r="L173" s="29">
        <f t="shared" si="38"/>
        <v>7.8909827175634726E-4</v>
      </c>
      <c r="O173" s="7">
        <f t="shared" si="39"/>
        <v>-0.35566370289840071</v>
      </c>
    </row>
    <row r="174" spans="1:15" ht="15.75" x14ac:dyDescent="0.25">
      <c r="A174" s="4">
        <v>42506</v>
      </c>
      <c r="B174">
        <v>5.62</v>
      </c>
      <c r="C174">
        <f t="shared" si="36"/>
        <v>6.0377358490566094E-2</v>
      </c>
      <c r="D174">
        <v>2.2534000000000001</v>
      </c>
      <c r="E174">
        <v>1.7532999999999999</v>
      </c>
      <c r="F174">
        <v>9.4962999999999997</v>
      </c>
      <c r="G174">
        <f t="shared" si="32"/>
        <v>11.249599999999999</v>
      </c>
      <c r="H174">
        <f t="shared" si="33"/>
        <v>23.15226242</v>
      </c>
      <c r="I174" s="15">
        <f t="shared" si="34"/>
        <v>5.7071432881250495E-4</v>
      </c>
      <c r="J174" s="15">
        <f t="shared" si="35"/>
        <v>1.0005707143288125</v>
      </c>
      <c r="K174">
        <f t="shared" si="37"/>
        <v>5.9806644161753589E-2</v>
      </c>
      <c r="L174" s="29">
        <f t="shared" si="38"/>
        <v>3.5768346858906148E-3</v>
      </c>
      <c r="O174" s="7">
        <f t="shared" si="39"/>
        <v>0.78022326774189932</v>
      </c>
    </row>
    <row r="175" spans="1:15" ht="15.75" x14ac:dyDescent="0.25">
      <c r="A175" s="4">
        <v>42507</v>
      </c>
      <c r="B175">
        <v>5.75</v>
      </c>
      <c r="C175">
        <f t="shared" si="36"/>
        <v>2.313167259786475E-2</v>
      </c>
      <c r="D175">
        <v>2.2408999999999999</v>
      </c>
      <c r="E175">
        <v>1.7723</v>
      </c>
      <c r="F175">
        <v>9.5393000000000008</v>
      </c>
      <c r="G175">
        <f t="shared" si="32"/>
        <v>11.3116</v>
      </c>
      <c r="H175">
        <f t="shared" si="33"/>
        <v>23.148917370000003</v>
      </c>
      <c r="I175" s="15">
        <f t="shared" si="34"/>
        <v>5.7063986915673048E-4</v>
      </c>
      <c r="J175" s="15">
        <f t="shared" si="35"/>
        <v>1.0005706398691567</v>
      </c>
      <c r="K175">
        <f t="shared" si="37"/>
        <v>2.2561032728708019E-2</v>
      </c>
      <c r="L175" s="29">
        <f t="shared" si="38"/>
        <v>5.0900019778583438E-4</v>
      </c>
      <c r="O175" s="7">
        <f t="shared" si="39"/>
        <v>0.29891783333750427</v>
      </c>
    </row>
    <row r="176" spans="1:15" ht="15.75" x14ac:dyDescent="0.25">
      <c r="A176" s="4">
        <v>42508</v>
      </c>
      <c r="B176">
        <v>5.22</v>
      </c>
      <c r="C176">
        <f t="shared" si="36"/>
        <v>-9.21739130434783E-2</v>
      </c>
      <c r="D176">
        <v>2.2408999999999999</v>
      </c>
      <c r="E176">
        <v>1.8538000000000001</v>
      </c>
      <c r="F176">
        <v>9.5470000000000006</v>
      </c>
      <c r="G176">
        <f t="shared" si="32"/>
        <v>11.4008</v>
      </c>
      <c r="H176">
        <f t="shared" si="33"/>
        <v>23.247672300000001</v>
      </c>
      <c r="I176" s="15">
        <f t="shared" si="34"/>
        <v>5.7283727097412473E-4</v>
      </c>
      <c r="J176" s="15">
        <f t="shared" si="35"/>
        <v>1.0005728372709741</v>
      </c>
      <c r="K176">
        <f t="shared" si="37"/>
        <v>-9.2746750314452425E-2</v>
      </c>
      <c r="L176" s="29">
        <f t="shared" si="38"/>
        <v>8.6019596938913812E-3</v>
      </c>
      <c r="O176" s="7">
        <f t="shared" si="39"/>
        <v>-1.1911125864603229</v>
      </c>
    </row>
    <row r="177" spans="1:15" ht="15.75" x14ac:dyDescent="0.25">
      <c r="A177" s="4">
        <v>42509</v>
      </c>
      <c r="B177">
        <v>5.07</v>
      </c>
      <c r="C177">
        <f t="shared" si="36"/>
        <v>-2.8735632183907945E-2</v>
      </c>
      <c r="D177">
        <v>2.2427000000000001</v>
      </c>
      <c r="E177">
        <v>1.8487</v>
      </c>
      <c r="F177">
        <v>9.5595999999999997</v>
      </c>
      <c r="G177">
        <f t="shared" si="32"/>
        <v>11.408300000000001</v>
      </c>
      <c r="H177">
        <f t="shared" si="33"/>
        <v>23.288014920000002</v>
      </c>
      <c r="I177" s="15">
        <f t="shared" si="34"/>
        <v>5.7373443188613038E-4</v>
      </c>
      <c r="J177" s="15">
        <f t="shared" si="35"/>
        <v>1.0005737344318861</v>
      </c>
      <c r="K177">
        <f t="shared" si="37"/>
        <v>-2.9309366615794075E-2</v>
      </c>
      <c r="L177" s="29">
        <f t="shared" si="38"/>
        <v>8.5903897141902422E-4</v>
      </c>
      <c r="O177" s="7">
        <f t="shared" si="39"/>
        <v>-0.37133470896480314</v>
      </c>
    </row>
    <row r="178" spans="1:15" ht="15.75" x14ac:dyDescent="0.25">
      <c r="A178" s="4">
        <v>42510</v>
      </c>
      <c r="B178">
        <v>5.14</v>
      </c>
      <c r="C178">
        <f t="shared" si="36"/>
        <v>1.3806706114398302E-2</v>
      </c>
      <c r="D178">
        <v>2.2456</v>
      </c>
      <c r="E178">
        <v>1.8384</v>
      </c>
      <c r="F178">
        <v>9.5379000000000005</v>
      </c>
      <c r="G178">
        <f t="shared" si="32"/>
        <v>11.376300000000001</v>
      </c>
      <c r="H178">
        <f t="shared" si="33"/>
        <v>23.256708240000002</v>
      </c>
      <c r="I178" s="15">
        <f t="shared" si="34"/>
        <v>5.7303824252352697E-4</v>
      </c>
      <c r="J178" s="15">
        <f t="shared" si="35"/>
        <v>1.0005730382425235</v>
      </c>
      <c r="K178">
        <f t="shared" si="37"/>
        <v>1.3233667871874775E-2</v>
      </c>
      <c r="L178" s="29">
        <f t="shared" si="38"/>
        <v>1.7512996534309064E-4</v>
      </c>
      <c r="O178" s="7">
        <f t="shared" si="39"/>
        <v>0.17841644004699325</v>
      </c>
    </row>
    <row r="179" spans="1:15" ht="15.75" x14ac:dyDescent="0.25">
      <c r="A179" s="4">
        <v>42513</v>
      </c>
      <c r="B179">
        <v>5.25</v>
      </c>
      <c r="C179">
        <f t="shared" si="36"/>
        <v>2.1400778210116794E-2</v>
      </c>
      <c r="D179">
        <v>2.2477</v>
      </c>
      <c r="E179">
        <v>1.835</v>
      </c>
      <c r="F179">
        <v>9.5592000000000006</v>
      </c>
      <c r="G179">
        <f t="shared" si="32"/>
        <v>11.394200000000001</v>
      </c>
      <c r="H179">
        <f t="shared" si="33"/>
        <v>23.321213840000002</v>
      </c>
      <c r="I179" s="15">
        <f t="shared" si="34"/>
        <v>5.7447250778319692E-4</v>
      </c>
      <c r="J179" s="15">
        <f t="shared" si="35"/>
        <v>1.0005744725077832</v>
      </c>
      <c r="K179">
        <f t="shared" si="37"/>
        <v>2.0826305702333597E-2</v>
      </c>
      <c r="L179" s="29">
        <f t="shared" si="38"/>
        <v>4.3373500920705291E-4</v>
      </c>
      <c r="O179" s="7">
        <f t="shared" si="39"/>
        <v>0.27655044083993691</v>
      </c>
    </row>
    <row r="180" spans="1:15" ht="15.75" x14ac:dyDescent="0.25">
      <c r="A180" s="4">
        <v>42514</v>
      </c>
      <c r="B180">
        <v>4.95</v>
      </c>
      <c r="C180">
        <f t="shared" si="36"/>
        <v>-5.7142857142857106E-2</v>
      </c>
      <c r="D180">
        <v>2.2193000000000001</v>
      </c>
      <c r="E180">
        <v>1.8629</v>
      </c>
      <c r="F180">
        <v>9.4677000000000007</v>
      </c>
      <c r="G180">
        <f t="shared" si="32"/>
        <v>11.3306</v>
      </c>
      <c r="H180">
        <f t="shared" si="33"/>
        <v>22.874566610000002</v>
      </c>
      <c r="I180" s="15">
        <f t="shared" si="34"/>
        <v>5.6452603938073054E-4</v>
      </c>
      <c r="J180" s="15">
        <f t="shared" si="35"/>
        <v>1.0005645260393807</v>
      </c>
      <c r="K180">
        <f t="shared" si="37"/>
        <v>-5.7707383182237837E-2</v>
      </c>
      <c r="L180" s="29">
        <f t="shared" si="38"/>
        <v>3.3301420737416264E-3</v>
      </c>
      <c r="O180" s="7">
        <f t="shared" si="39"/>
        <v>-0.73842559268429642</v>
      </c>
    </row>
    <row r="181" spans="1:15" ht="15.75" x14ac:dyDescent="0.25">
      <c r="A181" s="4">
        <v>42515</v>
      </c>
      <c r="B181">
        <v>5.41</v>
      </c>
      <c r="C181">
        <f t="shared" si="36"/>
        <v>9.2929292929292917E-2</v>
      </c>
      <c r="D181">
        <v>2.2320000000000002</v>
      </c>
      <c r="E181">
        <v>1.8664000000000001</v>
      </c>
      <c r="F181">
        <v>9.4141999999999992</v>
      </c>
      <c r="G181">
        <f t="shared" si="32"/>
        <v>11.2806</v>
      </c>
      <c r="H181">
        <f t="shared" si="33"/>
        <v>22.8788944</v>
      </c>
      <c r="I181" s="15">
        <f t="shared" si="34"/>
        <v>5.6462258860534575E-4</v>
      </c>
      <c r="J181" s="15">
        <f t="shared" si="35"/>
        <v>1.0005646225886053</v>
      </c>
      <c r="K181">
        <f t="shared" si="37"/>
        <v>9.2364670340687571E-2</v>
      </c>
      <c r="L181" s="29">
        <f t="shared" si="38"/>
        <v>8.5312323271438898E-3</v>
      </c>
      <c r="O181" s="7">
        <f t="shared" si="39"/>
        <v>1.2008739436583007</v>
      </c>
    </row>
    <row r="182" spans="1:15" ht="15.75" x14ac:dyDescent="0.25">
      <c r="A182" s="4">
        <v>42516</v>
      </c>
      <c r="B182">
        <v>5.53</v>
      </c>
      <c r="C182">
        <f t="shared" si="36"/>
        <v>2.2181146025878024E-2</v>
      </c>
      <c r="D182">
        <v>2.2317999999999998</v>
      </c>
      <c r="E182">
        <v>1.8282</v>
      </c>
      <c r="F182">
        <v>9.4054000000000002</v>
      </c>
      <c r="G182">
        <f t="shared" si="32"/>
        <v>11.233600000000001</v>
      </c>
      <c r="H182">
        <f t="shared" si="33"/>
        <v>22.819171719999996</v>
      </c>
      <c r="I182" s="15">
        <f t="shared" si="34"/>
        <v>5.6328992804943745E-4</v>
      </c>
      <c r="J182" s="15">
        <f t="shared" si="35"/>
        <v>1.0005632899280494</v>
      </c>
      <c r="K182">
        <f t="shared" si="37"/>
        <v>2.1617856097828587E-2</v>
      </c>
      <c r="L182" s="29">
        <f t="shared" si="38"/>
        <v>4.6733170226642462E-4</v>
      </c>
      <c r="O182" s="7">
        <f t="shared" si="39"/>
        <v>0.2866347032600785</v>
      </c>
    </row>
    <row r="183" spans="1:15" ht="15.75" x14ac:dyDescent="0.25">
      <c r="A183" s="4">
        <v>42517</v>
      </c>
      <c r="B183">
        <v>5.19</v>
      </c>
      <c r="C183">
        <f t="shared" si="36"/>
        <v>-6.1482820976491832E-2</v>
      </c>
      <c r="D183">
        <v>2.2248999999999999</v>
      </c>
      <c r="E183">
        <v>1.851</v>
      </c>
      <c r="F183">
        <v>9.3812999999999995</v>
      </c>
      <c r="G183">
        <f t="shared" si="32"/>
        <v>11.232299999999999</v>
      </c>
      <c r="H183">
        <f t="shared" si="33"/>
        <v>22.723454369999995</v>
      </c>
      <c r="I183" s="15">
        <f t="shared" si="34"/>
        <v>5.6115272874457389E-4</v>
      </c>
      <c r="J183" s="15">
        <f t="shared" si="35"/>
        <v>1.0005611527287446</v>
      </c>
      <c r="K183">
        <f t="shared" si="37"/>
        <v>-6.2043973705236406E-2</v>
      </c>
      <c r="L183" s="29">
        <f t="shared" si="38"/>
        <v>3.8494546731360664E-3</v>
      </c>
      <c r="O183" s="7">
        <f t="shared" si="39"/>
        <v>-0.79450854909069879</v>
      </c>
    </row>
    <row r="184" spans="1:15" ht="15.75" x14ac:dyDescent="0.25">
      <c r="A184" s="4">
        <v>42521</v>
      </c>
      <c r="B184">
        <v>5.65</v>
      </c>
      <c r="C184">
        <f t="shared" si="36"/>
        <v>8.8631984585741799E-2</v>
      </c>
      <c r="D184">
        <v>2.2240000000000002</v>
      </c>
      <c r="E184">
        <v>1.8458000000000001</v>
      </c>
      <c r="F184">
        <v>9.3932000000000002</v>
      </c>
      <c r="G184">
        <f t="shared" si="32"/>
        <v>11.239000000000001</v>
      </c>
      <c r="H184">
        <f t="shared" si="33"/>
        <v>22.736276800000002</v>
      </c>
      <c r="I184" s="15">
        <f t="shared" si="34"/>
        <v>5.6143912735961976E-4</v>
      </c>
      <c r="J184" s="15">
        <f t="shared" si="35"/>
        <v>1.0005614391273596</v>
      </c>
      <c r="K184">
        <f t="shared" si="37"/>
        <v>8.807054545838218E-2</v>
      </c>
      <c r="L184" s="29">
        <f t="shared" si="38"/>
        <v>7.7564209773369622E-3</v>
      </c>
      <c r="O184" s="7">
        <f t="shared" si="39"/>
        <v>1.1453422005989573</v>
      </c>
    </row>
    <row r="185" spans="1:15" ht="15.75" x14ac:dyDescent="0.25">
      <c r="A185" s="4">
        <v>42522</v>
      </c>
      <c r="B185">
        <v>5.44</v>
      </c>
      <c r="C185">
        <f t="shared" si="36"/>
        <v>-3.7168141592920347E-2</v>
      </c>
      <c r="D185">
        <v>2.2231999999999998</v>
      </c>
      <c r="E185">
        <v>1.8353999999999999</v>
      </c>
      <c r="F185">
        <v>9.3933999999999997</v>
      </c>
      <c r="G185">
        <f t="shared" si="32"/>
        <v>11.2288</v>
      </c>
      <c r="H185">
        <f t="shared" si="33"/>
        <v>22.718806879999999</v>
      </c>
      <c r="I185" s="15">
        <f t="shared" si="34"/>
        <v>5.6104891619268571E-4</v>
      </c>
      <c r="J185" s="15">
        <f t="shared" si="35"/>
        <v>1.0005610489161927</v>
      </c>
      <c r="K185">
        <f t="shared" si="37"/>
        <v>-3.7729190509113032E-2</v>
      </c>
      <c r="L185" s="29">
        <f t="shared" si="38"/>
        <v>1.4234918164729448E-3</v>
      </c>
      <c r="O185" s="7">
        <f t="shared" si="39"/>
        <v>-0.48030337223270625</v>
      </c>
    </row>
    <row r="186" spans="1:15" ht="15.75" x14ac:dyDescent="0.25">
      <c r="A186" s="4">
        <v>42523</v>
      </c>
      <c r="B186">
        <v>5.46</v>
      </c>
      <c r="C186">
        <f t="shared" si="36"/>
        <v>3.6764705882352156E-3</v>
      </c>
      <c r="D186">
        <v>2.2231000000000001</v>
      </c>
      <c r="E186">
        <v>1.7989000000000002</v>
      </c>
      <c r="F186">
        <v>9.3824000000000005</v>
      </c>
      <c r="G186">
        <f t="shared" si="32"/>
        <v>11.1813</v>
      </c>
      <c r="H186">
        <f t="shared" si="33"/>
        <v>22.65691344</v>
      </c>
      <c r="I186" s="15">
        <f t="shared" si="34"/>
        <v>5.596660076288007E-4</v>
      </c>
      <c r="J186" s="15">
        <f t="shared" si="35"/>
        <v>1.0005596660076288</v>
      </c>
      <c r="K186">
        <f t="shared" si="37"/>
        <v>3.1168045806064149E-3</v>
      </c>
      <c r="L186" s="29">
        <f t="shared" si="38"/>
        <v>9.7144707936891292E-6</v>
      </c>
      <c r="O186" s="7">
        <f t="shared" si="39"/>
        <v>4.7508999529319557E-2</v>
      </c>
    </row>
    <row r="187" spans="1:15" ht="15.75" x14ac:dyDescent="0.25">
      <c r="A187" s="4">
        <v>42524</v>
      </c>
      <c r="B187">
        <v>5.26</v>
      </c>
      <c r="C187">
        <f t="shared" si="36"/>
        <v>-3.6630036630036659E-2</v>
      </c>
      <c r="D187">
        <v>2.2254999999999998</v>
      </c>
      <c r="E187">
        <v>1.7004000000000001</v>
      </c>
      <c r="F187">
        <v>9.3874999999999993</v>
      </c>
      <c r="G187">
        <f t="shared" si="32"/>
        <v>11.087899999999999</v>
      </c>
      <c r="H187">
        <f t="shared" si="33"/>
        <v>22.592281249999999</v>
      </c>
      <c r="I187" s="15">
        <f t="shared" si="34"/>
        <v>5.5822116315429327E-4</v>
      </c>
      <c r="J187" s="15">
        <f t="shared" si="35"/>
        <v>1.0005582211631543</v>
      </c>
      <c r="K187">
        <f t="shared" si="37"/>
        <v>-3.7188257793190953E-2</v>
      </c>
      <c r="L187" s="29">
        <f t="shared" si="38"/>
        <v>1.3829665176928276E-3</v>
      </c>
      <c r="O187" s="7">
        <f t="shared" si="39"/>
        <v>-0.47334973890019066</v>
      </c>
    </row>
    <row r="188" spans="1:15" ht="15.75" x14ac:dyDescent="0.25">
      <c r="A188" s="4">
        <v>42527</v>
      </c>
      <c r="B188">
        <v>5.6</v>
      </c>
      <c r="C188">
        <f t="shared" si="36"/>
        <v>6.4638783269961947E-2</v>
      </c>
      <c r="D188">
        <v>2.2317</v>
      </c>
      <c r="E188">
        <v>1.7366999999999999</v>
      </c>
      <c r="F188">
        <v>9.3839000000000006</v>
      </c>
      <c r="G188">
        <f t="shared" si="32"/>
        <v>11.1206</v>
      </c>
      <c r="H188">
        <f t="shared" si="33"/>
        <v>22.678749630000002</v>
      </c>
      <c r="I188" s="15">
        <f t="shared" si="34"/>
        <v>5.6015398132336358E-4</v>
      </c>
      <c r="J188" s="15">
        <f t="shared" si="35"/>
        <v>1.0005601539813234</v>
      </c>
      <c r="K188">
        <f t="shared" si="37"/>
        <v>6.4078629288638583E-2</v>
      </c>
      <c r="L188" s="29">
        <f t="shared" si="38"/>
        <v>4.1060707315107702E-3</v>
      </c>
      <c r="O188" s="7">
        <f t="shared" si="39"/>
        <v>0.8352913073139856</v>
      </c>
    </row>
    <row r="189" spans="1:15" ht="15.75" x14ac:dyDescent="0.25">
      <c r="A189" s="4">
        <v>42528</v>
      </c>
      <c r="B189">
        <v>6.05</v>
      </c>
      <c r="C189">
        <f t="shared" si="36"/>
        <v>8.0357142857142891E-2</v>
      </c>
      <c r="D189">
        <v>2.2332000000000001</v>
      </c>
      <c r="E189">
        <v>1.7177</v>
      </c>
      <c r="F189">
        <v>9.3703000000000003</v>
      </c>
      <c r="G189">
        <f t="shared" si="32"/>
        <v>11.088000000000001</v>
      </c>
      <c r="H189">
        <f t="shared" si="33"/>
        <v>22.643453960000002</v>
      </c>
      <c r="I189" s="15">
        <f t="shared" si="34"/>
        <v>5.5936518525001588E-4</v>
      </c>
      <c r="J189" s="15">
        <f t="shared" si="35"/>
        <v>1.00055936518525</v>
      </c>
      <c r="K189">
        <f t="shared" si="37"/>
        <v>7.9797777671892875E-2</v>
      </c>
      <c r="L189" s="29">
        <f t="shared" si="38"/>
        <v>6.3676853213728447E-3</v>
      </c>
      <c r="O189" s="7">
        <f t="shared" si="39"/>
        <v>1.0384109897122928</v>
      </c>
    </row>
    <row r="190" spans="1:15" ht="15.75" x14ac:dyDescent="0.25">
      <c r="A190" s="4">
        <v>42529</v>
      </c>
      <c r="B190">
        <v>6.08</v>
      </c>
      <c r="C190">
        <f t="shared" si="36"/>
        <v>4.9586776859504543E-3</v>
      </c>
      <c r="D190">
        <v>2.2330999999999999</v>
      </c>
      <c r="E190">
        <v>1.7021999999999999</v>
      </c>
      <c r="F190">
        <v>9.3521000000000001</v>
      </c>
      <c r="G190">
        <f t="shared" si="32"/>
        <v>11.0543</v>
      </c>
      <c r="H190">
        <f t="shared" si="33"/>
        <v>22.586374509999999</v>
      </c>
      <c r="I190" s="15">
        <f t="shared" si="34"/>
        <v>5.5808908084231668E-4</v>
      </c>
      <c r="J190" s="15">
        <f t="shared" si="35"/>
        <v>1.0005580890808423</v>
      </c>
      <c r="K190">
        <f t="shared" si="37"/>
        <v>4.4005886051081376E-3</v>
      </c>
      <c r="L190" s="29">
        <f t="shared" si="38"/>
        <v>1.9365180071407585E-5</v>
      </c>
      <c r="O190" s="7">
        <f t="shared" si="39"/>
        <v>6.407825391062133E-2</v>
      </c>
    </row>
    <row r="191" spans="1:15" ht="15.75" x14ac:dyDescent="0.25">
      <c r="A191" s="4">
        <v>42530</v>
      </c>
      <c r="B191">
        <v>6.07</v>
      </c>
      <c r="C191">
        <f t="shared" si="36"/>
        <v>-1.6447368421052282E-3</v>
      </c>
      <c r="D191">
        <v>2.2328999999999999</v>
      </c>
      <c r="E191">
        <v>1.6867000000000001</v>
      </c>
      <c r="F191">
        <v>9.3236000000000008</v>
      </c>
      <c r="G191">
        <f t="shared" si="32"/>
        <v>11.010300000000001</v>
      </c>
      <c r="H191">
        <f t="shared" si="33"/>
        <v>22.505366440000003</v>
      </c>
      <c r="I191" s="15">
        <f t="shared" si="34"/>
        <v>5.5627699540683473E-4</v>
      </c>
      <c r="J191" s="15">
        <f t="shared" si="35"/>
        <v>1.0005562769954068</v>
      </c>
      <c r="K191">
        <f t="shared" si="37"/>
        <v>-2.2010138375120631E-3</v>
      </c>
      <c r="L191" s="29">
        <f t="shared" si="38"/>
        <v>4.8444619129195786E-6</v>
      </c>
      <c r="O191" s="7">
        <f t="shared" si="39"/>
        <v>-2.1254026105221906E-2</v>
      </c>
    </row>
    <row r="192" spans="1:15" ht="15.75" x14ac:dyDescent="0.25">
      <c r="A192" s="4">
        <v>42531</v>
      </c>
      <c r="B192">
        <v>5.39</v>
      </c>
      <c r="C192">
        <f t="shared" si="36"/>
        <v>-0.11202635914332794</v>
      </c>
      <c r="D192">
        <v>2.2532999999999999</v>
      </c>
      <c r="E192">
        <v>1.6404000000000001</v>
      </c>
      <c r="F192">
        <v>9.3557000000000006</v>
      </c>
      <c r="G192">
        <f t="shared" si="32"/>
        <v>10.9961</v>
      </c>
      <c r="H192">
        <f t="shared" si="33"/>
        <v>22.72159881</v>
      </c>
      <c r="I192" s="15">
        <f t="shared" si="34"/>
        <v>5.6111128094515905E-4</v>
      </c>
      <c r="J192" s="15">
        <f t="shared" si="35"/>
        <v>1.0005611112809452</v>
      </c>
      <c r="K192">
        <f t="shared" si="37"/>
        <v>-0.1125874704242731</v>
      </c>
      <c r="L192" s="29">
        <f t="shared" si="38"/>
        <v>1.267593849653657E-2</v>
      </c>
      <c r="O192" s="7">
        <f t="shared" si="39"/>
        <v>-1.447654786316827</v>
      </c>
    </row>
    <row r="193" spans="1:15" ht="15.75" x14ac:dyDescent="0.25">
      <c r="A193" s="4">
        <v>42534</v>
      </c>
      <c r="B193">
        <v>5.33</v>
      </c>
      <c r="C193">
        <f t="shared" si="36"/>
        <v>-1.1131725417439632E-2</v>
      </c>
      <c r="D193">
        <v>2.2629999999999999</v>
      </c>
      <c r="E193">
        <v>1.6095999999999999</v>
      </c>
      <c r="F193">
        <v>9.3658000000000001</v>
      </c>
      <c r="G193">
        <f t="shared" si="32"/>
        <v>10.9754</v>
      </c>
      <c r="H193">
        <f t="shared" si="33"/>
        <v>22.8044054</v>
      </c>
      <c r="I193" s="15">
        <f t="shared" si="34"/>
        <v>5.6296033059477502E-4</v>
      </c>
      <c r="J193" s="15">
        <f t="shared" si="35"/>
        <v>1.0005629603305948</v>
      </c>
      <c r="K193">
        <f t="shared" si="37"/>
        <v>-1.1694685748034407E-2</v>
      </c>
      <c r="L193" s="29">
        <f t="shared" si="38"/>
        <v>1.3676567474527908E-4</v>
      </c>
      <c r="O193" s="7">
        <f t="shared" si="39"/>
        <v>-0.14384914143200497</v>
      </c>
    </row>
    <row r="194" spans="1:15" ht="15.75" x14ac:dyDescent="0.25">
      <c r="A194" s="4">
        <v>42535</v>
      </c>
      <c r="B194">
        <v>5.63</v>
      </c>
      <c r="C194">
        <f t="shared" si="36"/>
        <v>5.6285178236397712E-2</v>
      </c>
      <c r="D194">
        <v>2.2602000000000002</v>
      </c>
      <c r="E194">
        <v>1.613</v>
      </c>
      <c r="F194">
        <v>9.3811</v>
      </c>
      <c r="G194">
        <f t="shared" si="32"/>
        <v>10.9941</v>
      </c>
      <c r="H194">
        <f t="shared" si="33"/>
        <v>22.816162220000002</v>
      </c>
      <c r="I194" s="15">
        <f t="shared" si="34"/>
        <v>5.6322275652709308E-4</v>
      </c>
      <c r="J194" s="15">
        <f t="shared" si="35"/>
        <v>1.0005632227565271</v>
      </c>
      <c r="K194">
        <f t="shared" si="37"/>
        <v>5.5721955479870619E-2</v>
      </c>
      <c r="L194" s="29">
        <f t="shared" si="38"/>
        <v>3.1049363225006833E-3</v>
      </c>
      <c r="O194" s="7">
        <f t="shared" si="39"/>
        <v>0.72734228172468218</v>
      </c>
    </row>
    <row r="195" spans="1:15" ht="15.75" x14ac:dyDescent="0.25">
      <c r="A195" s="4">
        <v>42536</v>
      </c>
      <c r="B195">
        <v>5.74</v>
      </c>
      <c r="C195">
        <f t="shared" si="36"/>
        <v>1.9538188277087091E-2</v>
      </c>
      <c r="D195">
        <v>2.2589999999999999</v>
      </c>
      <c r="E195">
        <v>1.5720000000000001</v>
      </c>
      <c r="F195">
        <v>9.4040999999999997</v>
      </c>
      <c r="G195">
        <f t="shared" si="32"/>
        <v>10.976099999999999</v>
      </c>
      <c r="H195">
        <f t="shared" si="33"/>
        <v>22.815861899999998</v>
      </c>
      <c r="I195" s="15">
        <f t="shared" si="34"/>
        <v>5.6321605334641589E-4</v>
      </c>
      <c r="J195" s="15">
        <f t="shared" si="35"/>
        <v>1.0005632160533464</v>
      </c>
      <c r="K195">
        <f t="shared" si="37"/>
        <v>1.8974972223740675E-2</v>
      </c>
      <c r="L195" s="29">
        <f t="shared" si="38"/>
        <v>3.6004957089173014E-4</v>
      </c>
      <c r="O195" s="7">
        <f t="shared" si="39"/>
        <v>0.25248121952349478</v>
      </c>
    </row>
    <row r="196" spans="1:15" ht="15.75" x14ac:dyDescent="0.25">
      <c r="A196" s="4">
        <v>42537</v>
      </c>
      <c r="B196">
        <v>5.37</v>
      </c>
      <c r="C196">
        <f t="shared" si="36"/>
        <v>-6.4459930313588862E-2</v>
      </c>
      <c r="D196">
        <v>2.254</v>
      </c>
      <c r="E196">
        <v>1.5788</v>
      </c>
      <c r="F196">
        <v>9.3867999999999991</v>
      </c>
      <c r="G196">
        <f t="shared" ref="G196:G244" si="40">F196+E196</f>
        <v>10.965599999999998</v>
      </c>
      <c r="H196">
        <f t="shared" ref="H196:H244" si="41">E196+D196*(G196-E196)</f>
        <v>22.7366472</v>
      </c>
      <c r="I196" s="15">
        <f t="shared" ref="I196:I244" si="42">(((H196/100)+1)^(1/365)-1)</f>
        <v>5.6144740007857408E-4</v>
      </c>
      <c r="J196" s="15">
        <f t="shared" ref="J196:J244" si="43">1+I196</f>
        <v>1.0005614474000786</v>
      </c>
      <c r="K196">
        <f t="shared" si="37"/>
        <v>-6.5021377713667436E-2</v>
      </c>
      <c r="L196" s="29">
        <f t="shared" si="38"/>
        <v>4.2277795597834081E-3</v>
      </c>
      <c r="O196" s="7">
        <f t="shared" si="39"/>
        <v>-0.83298008930850576</v>
      </c>
    </row>
    <row r="197" spans="1:15" ht="15.75" x14ac:dyDescent="0.25">
      <c r="A197" s="4">
        <v>42538</v>
      </c>
      <c r="B197">
        <v>6</v>
      </c>
      <c r="C197">
        <f t="shared" ref="C197:C244" si="44">(B197-B196)/B196</f>
        <v>0.11731843575418992</v>
      </c>
      <c r="D197">
        <v>2.2443</v>
      </c>
      <c r="E197">
        <v>1.6078000000000001</v>
      </c>
      <c r="F197">
        <v>9.3932000000000002</v>
      </c>
      <c r="G197">
        <f t="shared" si="40"/>
        <v>11.001000000000001</v>
      </c>
      <c r="H197">
        <f t="shared" si="41"/>
        <v>22.688958760000002</v>
      </c>
      <c r="I197" s="15">
        <f t="shared" si="42"/>
        <v>5.6038209520337112E-4</v>
      </c>
      <c r="J197" s="15">
        <f t="shared" si="43"/>
        <v>1.0005603820952034</v>
      </c>
      <c r="K197">
        <f t="shared" ref="K197:K244" si="45">C197-I197</f>
        <v>0.11675805365898655</v>
      </c>
      <c r="L197" s="29">
        <f t="shared" ref="L197:L244" si="46">K197^2</f>
        <v>1.3632443094234782E-2</v>
      </c>
      <c r="O197" s="7">
        <f t="shared" ref="O197:O244" si="47">C197/$N$3</f>
        <v>1.5160413704551901</v>
      </c>
    </row>
    <row r="198" spans="1:15" ht="15.75" x14ac:dyDescent="0.25">
      <c r="A198" s="4">
        <v>42541</v>
      </c>
      <c r="B198">
        <v>6.34</v>
      </c>
      <c r="C198">
        <f t="shared" si="44"/>
        <v>5.6666666666666643E-2</v>
      </c>
      <c r="D198">
        <v>2.2511999999999999</v>
      </c>
      <c r="E198">
        <v>1.6886000000000001</v>
      </c>
      <c r="F198">
        <v>9.3604000000000003</v>
      </c>
      <c r="G198">
        <f t="shared" si="40"/>
        <v>11.048999999999999</v>
      </c>
      <c r="H198">
        <f t="shared" si="41"/>
        <v>22.760732479999998</v>
      </c>
      <c r="I198" s="15">
        <f t="shared" si="42"/>
        <v>5.6198528064421716E-4</v>
      </c>
      <c r="J198" s="15">
        <f t="shared" si="43"/>
        <v>1.0005619852806442</v>
      </c>
      <c r="K198">
        <f t="shared" si="45"/>
        <v>5.6104681386022426E-2</v>
      </c>
      <c r="L198" s="29">
        <f t="shared" si="46"/>
        <v>3.1477352734270913E-3</v>
      </c>
      <c r="O198" s="7">
        <f t="shared" si="47"/>
        <v>0.73227204607859409</v>
      </c>
    </row>
    <row r="199" spans="1:15" ht="15.75" x14ac:dyDescent="0.25">
      <c r="A199" s="4">
        <v>42542</v>
      </c>
      <c r="B199">
        <v>6.52</v>
      </c>
      <c r="C199">
        <f t="shared" si="44"/>
        <v>2.8391167192428977E-2</v>
      </c>
      <c r="D199">
        <v>2.2526000000000002</v>
      </c>
      <c r="E199">
        <v>1.7059</v>
      </c>
      <c r="F199">
        <v>9.3422999999999998</v>
      </c>
      <c r="G199">
        <f t="shared" si="40"/>
        <v>11.0482</v>
      </c>
      <c r="H199">
        <f t="shared" si="41"/>
        <v>22.750364980000001</v>
      </c>
      <c r="I199" s="15">
        <f t="shared" si="42"/>
        <v>5.6175376305245273E-4</v>
      </c>
      <c r="J199" s="15">
        <f t="shared" si="43"/>
        <v>1.0005617537630525</v>
      </c>
      <c r="K199">
        <f t="shared" si="45"/>
        <v>2.7829413429376525E-2</v>
      </c>
      <c r="L199" s="29">
        <f t="shared" si="46"/>
        <v>7.7447625182316244E-4</v>
      </c>
      <c r="O199" s="7">
        <f t="shared" si="47"/>
        <v>0.36688337806869581</v>
      </c>
    </row>
    <row r="200" spans="1:15" ht="15.75" x14ac:dyDescent="0.25">
      <c r="A200" s="4">
        <v>42543</v>
      </c>
      <c r="B200">
        <v>6.31</v>
      </c>
      <c r="C200">
        <f t="shared" si="44"/>
        <v>-3.2208588957055209E-2</v>
      </c>
      <c r="D200">
        <v>2.2538999999999998</v>
      </c>
      <c r="E200">
        <v>1.6852</v>
      </c>
      <c r="F200">
        <v>9.3613</v>
      </c>
      <c r="G200">
        <f t="shared" si="40"/>
        <v>11.0465</v>
      </c>
      <c r="H200">
        <f t="shared" si="41"/>
        <v>22.784634069999996</v>
      </c>
      <c r="I200" s="15">
        <f t="shared" si="42"/>
        <v>5.6251895495273985E-4</v>
      </c>
      <c r="J200" s="15">
        <f t="shared" si="43"/>
        <v>1.0005625189549527</v>
      </c>
      <c r="K200">
        <f t="shared" si="45"/>
        <v>-3.2771107912007949E-2</v>
      </c>
      <c r="L200" s="29">
        <f t="shared" si="46"/>
        <v>1.07394551378047E-3</v>
      </c>
      <c r="O200" s="7">
        <f t="shared" si="47"/>
        <v>-0.41621381182742184</v>
      </c>
    </row>
    <row r="201" spans="1:15" ht="15.75" x14ac:dyDescent="0.25">
      <c r="A201" s="4">
        <v>42544</v>
      </c>
      <c r="B201">
        <v>6.33</v>
      </c>
      <c r="C201">
        <f t="shared" si="44"/>
        <v>3.1695721077655251E-3</v>
      </c>
      <c r="D201">
        <v>2.2454999999999998</v>
      </c>
      <c r="E201">
        <v>1.7458</v>
      </c>
      <c r="F201">
        <v>9.3138000000000005</v>
      </c>
      <c r="G201">
        <f t="shared" si="40"/>
        <v>11.0596</v>
      </c>
      <c r="H201">
        <f t="shared" si="41"/>
        <v>22.659937899999999</v>
      </c>
      <c r="I201" s="15">
        <f t="shared" si="42"/>
        <v>5.597336004543596E-4</v>
      </c>
      <c r="J201" s="15">
        <f t="shared" si="43"/>
        <v>1.0005597336004544</v>
      </c>
      <c r="K201">
        <f t="shared" si="45"/>
        <v>2.6098385073111655E-3</v>
      </c>
      <c r="L201" s="29">
        <f t="shared" si="46"/>
        <v>6.8112570342441726E-6</v>
      </c>
      <c r="O201" s="7">
        <f t="shared" si="47"/>
        <v>4.0958630339066542E-2</v>
      </c>
    </row>
    <row r="202" spans="1:15" ht="15.75" x14ac:dyDescent="0.25">
      <c r="A202" s="4">
        <v>42545</v>
      </c>
      <c r="B202">
        <v>5.99</v>
      </c>
      <c r="C202">
        <f t="shared" si="44"/>
        <v>-5.3712480252764587E-2</v>
      </c>
      <c r="D202">
        <v>2.2202000000000002</v>
      </c>
      <c r="E202">
        <v>1.5598999999999998</v>
      </c>
      <c r="F202">
        <v>9.4140999999999995</v>
      </c>
      <c r="G202">
        <f t="shared" si="40"/>
        <v>10.974</v>
      </c>
      <c r="H202">
        <f t="shared" si="41"/>
        <v>22.461084820000004</v>
      </c>
      <c r="I202" s="15">
        <f t="shared" si="42"/>
        <v>5.5528594594123071E-4</v>
      </c>
      <c r="J202" s="15">
        <f t="shared" si="43"/>
        <v>1.0005552859459412</v>
      </c>
      <c r="K202">
        <f t="shared" si="45"/>
        <v>-5.4267766198705818E-2</v>
      </c>
      <c r="L202" s="29">
        <f t="shared" si="46"/>
        <v>2.9449904481973978E-3</v>
      </c>
      <c r="O202" s="7">
        <f t="shared" si="47"/>
        <v>-0.69409672614084739</v>
      </c>
    </row>
    <row r="203" spans="1:15" ht="15.75" x14ac:dyDescent="0.25">
      <c r="A203" s="4">
        <v>42548</v>
      </c>
      <c r="B203">
        <v>5.27</v>
      </c>
      <c r="C203">
        <f t="shared" si="44"/>
        <v>-0.12020033388981646</v>
      </c>
      <c r="D203">
        <v>2.2505999999999999</v>
      </c>
      <c r="E203">
        <v>1.4377</v>
      </c>
      <c r="F203">
        <v>9.5195000000000007</v>
      </c>
      <c r="G203">
        <f t="shared" si="40"/>
        <v>10.9572</v>
      </c>
      <c r="H203">
        <f t="shared" si="41"/>
        <v>22.862286700000002</v>
      </c>
      <c r="I203" s="15">
        <f t="shared" si="42"/>
        <v>5.642520668229789E-4</v>
      </c>
      <c r="J203" s="15">
        <f t="shared" si="43"/>
        <v>1.000564252066823</v>
      </c>
      <c r="K203">
        <f t="shared" si="45"/>
        <v>-0.12076458595663944</v>
      </c>
      <c r="L203" s="29">
        <f t="shared" si="46"/>
        <v>1.4584085221278556E-2</v>
      </c>
      <c r="O203" s="7">
        <f t="shared" si="47"/>
        <v>-1.5532825488851667</v>
      </c>
    </row>
    <row r="204" spans="1:15" ht="15.75" x14ac:dyDescent="0.25">
      <c r="A204" s="4">
        <v>42549</v>
      </c>
      <c r="B204">
        <v>5.5</v>
      </c>
      <c r="C204">
        <f t="shared" si="44"/>
        <v>4.3643263757115837E-2</v>
      </c>
      <c r="D204">
        <v>2.2526000000000002</v>
      </c>
      <c r="E204">
        <v>1.4663999999999999</v>
      </c>
      <c r="F204">
        <v>9.4581</v>
      </c>
      <c r="G204">
        <f t="shared" si="40"/>
        <v>10.9245</v>
      </c>
      <c r="H204">
        <f t="shared" si="41"/>
        <v>22.771716060000003</v>
      </c>
      <c r="I204" s="15">
        <f t="shared" si="42"/>
        <v>5.6223053470461082E-4</v>
      </c>
      <c r="J204" s="15">
        <f t="shared" si="43"/>
        <v>1.0005622305347046</v>
      </c>
      <c r="K204">
        <f t="shared" si="45"/>
        <v>4.3081033222411226E-2</v>
      </c>
      <c r="L204" s="29">
        <f t="shared" si="46"/>
        <v>1.8559754235104998E-3</v>
      </c>
      <c r="O204" s="7">
        <f t="shared" si="47"/>
        <v>0.56397780086419369</v>
      </c>
    </row>
    <row r="205" spans="1:15" ht="15.75" x14ac:dyDescent="0.25">
      <c r="A205" s="4">
        <v>42550</v>
      </c>
      <c r="B205">
        <v>5.78</v>
      </c>
      <c r="C205">
        <f t="shared" si="44"/>
        <v>5.0909090909090952E-2</v>
      </c>
      <c r="D205">
        <v>2.2578</v>
      </c>
      <c r="E205">
        <v>1.5154999999999998</v>
      </c>
      <c r="F205">
        <v>9.3857999999999997</v>
      </c>
      <c r="G205">
        <f t="shared" si="40"/>
        <v>10.901299999999999</v>
      </c>
      <c r="H205">
        <f t="shared" si="41"/>
        <v>22.70675924</v>
      </c>
      <c r="I205" s="15">
        <f t="shared" si="42"/>
        <v>5.6077978573765286E-4</v>
      </c>
      <c r="J205" s="15">
        <f t="shared" si="43"/>
        <v>1.0005607797857377</v>
      </c>
      <c r="K205">
        <f t="shared" si="45"/>
        <v>5.03483111233533E-2</v>
      </c>
      <c r="L205" s="29">
        <f t="shared" si="46"/>
        <v>2.5349524329739818E-3</v>
      </c>
      <c r="O205" s="7">
        <f t="shared" si="47"/>
        <v>0.65787007348237414</v>
      </c>
    </row>
    <row r="206" spans="1:15" ht="15.75" x14ac:dyDescent="0.25">
      <c r="A206" s="4">
        <v>42551</v>
      </c>
      <c r="B206">
        <v>5.18</v>
      </c>
      <c r="C206">
        <f t="shared" si="44"/>
        <v>-0.10380622837370251</v>
      </c>
      <c r="D206">
        <v>2.2172000000000001</v>
      </c>
      <c r="E206">
        <v>1.4697</v>
      </c>
      <c r="F206">
        <v>9.3078000000000003</v>
      </c>
      <c r="G206">
        <f t="shared" si="40"/>
        <v>10.7775</v>
      </c>
      <c r="H206">
        <f t="shared" si="41"/>
        <v>22.106954160000001</v>
      </c>
      <c r="I206" s="15">
        <f t="shared" si="42"/>
        <v>5.4734740607487176E-4</v>
      </c>
      <c r="J206" s="15">
        <f t="shared" si="43"/>
        <v>1.0005473474060749</v>
      </c>
      <c r="K206">
        <f t="shared" si="45"/>
        <v>-0.10435357577977739</v>
      </c>
      <c r="L206" s="29">
        <f t="shared" si="46"/>
        <v>1.0889668778025741E-2</v>
      </c>
      <c r="O206" s="7">
        <f t="shared" si="47"/>
        <v>-1.3414305749455231</v>
      </c>
    </row>
    <row r="207" spans="1:15" ht="15.75" x14ac:dyDescent="0.25">
      <c r="A207" s="4">
        <v>42552</v>
      </c>
      <c r="B207">
        <v>5.21</v>
      </c>
      <c r="C207">
        <f t="shared" si="44"/>
        <v>5.7915057915058398E-3</v>
      </c>
      <c r="D207">
        <v>2.2225000000000001</v>
      </c>
      <c r="E207">
        <v>1.4440999999999999</v>
      </c>
      <c r="F207">
        <v>9.2975999999999992</v>
      </c>
      <c r="G207">
        <f t="shared" si="40"/>
        <v>10.7417</v>
      </c>
      <c r="H207">
        <f t="shared" si="41"/>
        <v>22.108015999999999</v>
      </c>
      <c r="I207" s="15">
        <f t="shared" si="42"/>
        <v>5.4737124362280731E-4</v>
      </c>
      <c r="J207" s="15">
        <f t="shared" si="43"/>
        <v>1.0005473712436228</v>
      </c>
      <c r="K207">
        <f t="shared" si="45"/>
        <v>5.2441345478830325E-3</v>
      </c>
      <c r="L207" s="29">
        <f t="shared" si="46"/>
        <v>2.7500947156300379E-5</v>
      </c>
      <c r="O207" s="7">
        <f t="shared" si="47"/>
        <v>7.4840431690976664E-2</v>
      </c>
    </row>
    <row r="208" spans="1:15" ht="15.75" x14ac:dyDescent="0.25">
      <c r="A208" s="4">
        <v>42556</v>
      </c>
      <c r="B208">
        <v>4.63</v>
      </c>
      <c r="C208">
        <f t="shared" si="44"/>
        <v>-0.11132437619961613</v>
      </c>
      <c r="D208">
        <v>2.2389000000000001</v>
      </c>
      <c r="E208">
        <v>1.375</v>
      </c>
      <c r="F208">
        <v>9.3173999999999992</v>
      </c>
      <c r="G208">
        <f t="shared" si="40"/>
        <v>10.692399999999999</v>
      </c>
      <c r="H208">
        <f t="shared" si="41"/>
        <v>22.23572686</v>
      </c>
      <c r="I208" s="15">
        <f t="shared" si="42"/>
        <v>5.502367544598652E-4</v>
      </c>
      <c r="J208" s="15">
        <f t="shared" si="43"/>
        <v>1.0005502367544599</v>
      </c>
      <c r="K208">
        <f t="shared" si="45"/>
        <v>-0.111874612954076</v>
      </c>
      <c r="L208" s="29">
        <f t="shared" si="46"/>
        <v>1.2515929023624309E-2</v>
      </c>
      <c r="O208" s="7">
        <f t="shared" si="47"/>
        <v>-1.4385834483196955</v>
      </c>
    </row>
    <row r="209" spans="1:15" ht="15.75" x14ac:dyDescent="0.25">
      <c r="A209" s="4">
        <v>42557</v>
      </c>
      <c r="B209">
        <v>4.84</v>
      </c>
      <c r="C209">
        <f t="shared" si="44"/>
        <v>4.5356371490280774E-2</v>
      </c>
      <c r="D209">
        <v>2.2429000000000001</v>
      </c>
      <c r="E209">
        <v>1.3682000000000001</v>
      </c>
      <c r="F209">
        <v>9.2883999999999993</v>
      </c>
      <c r="G209">
        <f t="shared" si="40"/>
        <v>10.656599999999999</v>
      </c>
      <c r="H209">
        <f t="shared" si="41"/>
        <v>22.201152360000002</v>
      </c>
      <c r="I209" s="15">
        <f t="shared" si="42"/>
        <v>5.4946128438571051E-4</v>
      </c>
      <c r="J209" s="15">
        <f t="shared" si="43"/>
        <v>1.0005494612843857</v>
      </c>
      <c r="K209">
        <f t="shared" si="45"/>
        <v>4.4806910205895063E-2</v>
      </c>
      <c r="L209" s="29">
        <f t="shared" si="46"/>
        <v>2.007659202199143E-3</v>
      </c>
      <c r="O209" s="7">
        <f t="shared" si="47"/>
        <v>0.5861153462450952</v>
      </c>
    </row>
    <row r="210" spans="1:15" ht="15.75" x14ac:dyDescent="0.25">
      <c r="A210" s="4">
        <v>42558</v>
      </c>
      <c r="B210">
        <v>4.46</v>
      </c>
      <c r="C210">
        <f t="shared" si="44"/>
        <v>-7.851239669421485E-2</v>
      </c>
      <c r="D210">
        <v>2.2446999999999999</v>
      </c>
      <c r="E210">
        <v>1.385</v>
      </c>
      <c r="F210">
        <v>9.2897999999999996</v>
      </c>
      <c r="G210">
        <f t="shared" si="40"/>
        <v>10.674799999999999</v>
      </c>
      <c r="H210">
        <f t="shared" si="41"/>
        <v>22.237814060000002</v>
      </c>
      <c r="I210" s="15">
        <f t="shared" si="42"/>
        <v>5.5028356118347332E-4</v>
      </c>
      <c r="J210" s="15">
        <f t="shared" si="43"/>
        <v>1.0005502835611835</v>
      </c>
      <c r="K210">
        <f t="shared" si="45"/>
        <v>-7.9062680255398324E-2</v>
      </c>
      <c r="L210" s="29">
        <f t="shared" si="46"/>
        <v>6.2509074091673519E-3</v>
      </c>
      <c r="O210" s="7">
        <f t="shared" si="47"/>
        <v>-1.014572353584829</v>
      </c>
    </row>
    <row r="211" spans="1:15" ht="15.75" x14ac:dyDescent="0.25">
      <c r="A211" s="4">
        <v>42559</v>
      </c>
      <c r="B211">
        <v>4.42</v>
      </c>
      <c r="C211">
        <f t="shared" si="44"/>
        <v>-8.9686098654708606E-3</v>
      </c>
      <c r="D211">
        <v>2.2326999999999999</v>
      </c>
      <c r="E211">
        <v>1.3578999999999999</v>
      </c>
      <c r="F211">
        <v>9.2227999999999994</v>
      </c>
      <c r="G211">
        <f t="shared" si="40"/>
        <v>10.5807</v>
      </c>
      <c r="H211">
        <f t="shared" si="41"/>
        <v>21.94964556</v>
      </c>
      <c r="I211" s="15">
        <f t="shared" si="42"/>
        <v>5.4381365479261312E-4</v>
      </c>
      <c r="J211" s="15">
        <f t="shared" si="43"/>
        <v>1.0005438136547926</v>
      </c>
      <c r="K211">
        <f t="shared" si="45"/>
        <v>-9.5124235202634737E-3</v>
      </c>
      <c r="L211" s="29">
        <f t="shared" si="46"/>
        <v>9.048620122886174E-5</v>
      </c>
      <c r="O211" s="7">
        <f t="shared" si="47"/>
        <v>-0.11589639347062966</v>
      </c>
    </row>
    <row r="212" spans="1:15" ht="15.75" x14ac:dyDescent="0.25">
      <c r="A212" s="4">
        <v>42562</v>
      </c>
      <c r="B212">
        <v>4.24</v>
      </c>
      <c r="C212">
        <f t="shared" si="44"/>
        <v>-4.0723981900452427E-2</v>
      </c>
      <c r="D212">
        <v>2.2298999999999998</v>
      </c>
      <c r="E212">
        <v>1.4302999999999999</v>
      </c>
      <c r="F212">
        <v>9.2844999999999995</v>
      </c>
      <c r="G212">
        <f t="shared" si="40"/>
        <v>10.7148</v>
      </c>
      <c r="H212">
        <f t="shared" si="41"/>
        <v>22.133806549999999</v>
      </c>
      <c r="I212" s="15">
        <f t="shared" si="42"/>
        <v>5.4795015953335025E-4</v>
      </c>
      <c r="J212" s="15">
        <f t="shared" si="43"/>
        <v>1.0005479501595334</v>
      </c>
      <c r="K212">
        <f t="shared" si="45"/>
        <v>-4.1271932059985778E-2</v>
      </c>
      <c r="L212" s="29">
        <f t="shared" si="46"/>
        <v>1.7033723759640818E-3</v>
      </c>
      <c r="O212" s="7">
        <f t="shared" si="47"/>
        <v>-0.52625353324785784</v>
      </c>
    </row>
    <row r="213" spans="1:15" ht="15.75" x14ac:dyDescent="0.25">
      <c r="A213" s="4">
        <v>42563</v>
      </c>
      <c r="B213">
        <v>4.46</v>
      </c>
      <c r="C213">
        <f t="shared" si="44"/>
        <v>5.1886792452830129E-2</v>
      </c>
      <c r="D213">
        <v>2.2351999999999999</v>
      </c>
      <c r="E213">
        <v>1.51</v>
      </c>
      <c r="F213">
        <v>9.2727000000000004</v>
      </c>
      <c r="G213">
        <f t="shared" si="40"/>
        <v>10.7827</v>
      </c>
      <c r="H213">
        <f t="shared" si="41"/>
        <v>22.236339040000001</v>
      </c>
      <c r="I213" s="15">
        <f t="shared" si="42"/>
        <v>5.5025048304946367E-4</v>
      </c>
      <c r="J213" s="15">
        <f t="shared" si="43"/>
        <v>1.0005502504830495</v>
      </c>
      <c r="K213">
        <f t="shared" si="45"/>
        <v>5.1336541969780665E-2</v>
      </c>
      <c r="L213" s="29">
        <f t="shared" si="46"/>
        <v>2.6354405414150519E-3</v>
      </c>
      <c r="O213" s="7">
        <f t="shared" si="47"/>
        <v>0.67050437071569335</v>
      </c>
    </row>
    <row r="214" spans="1:15" ht="15.75" x14ac:dyDescent="0.25">
      <c r="A214" s="4">
        <v>42564</v>
      </c>
      <c r="B214">
        <v>4.25</v>
      </c>
      <c r="C214">
        <f t="shared" si="44"/>
        <v>-4.7085201793721963E-2</v>
      </c>
      <c r="D214">
        <v>2.2353000000000001</v>
      </c>
      <c r="E214">
        <v>1.4742999999999999</v>
      </c>
      <c r="F214">
        <v>9.2149000000000001</v>
      </c>
      <c r="G214">
        <f t="shared" si="40"/>
        <v>10.6892</v>
      </c>
      <c r="H214">
        <f t="shared" si="41"/>
        <v>22.07236597</v>
      </c>
      <c r="I214" s="15">
        <f t="shared" si="42"/>
        <v>5.4657081290554466E-4</v>
      </c>
      <c r="J214" s="15">
        <f t="shared" si="43"/>
        <v>1.0005465708129055</v>
      </c>
      <c r="K214">
        <f t="shared" si="45"/>
        <v>-4.7631772606627508E-2</v>
      </c>
      <c r="L214" s="29">
        <f t="shared" si="46"/>
        <v>2.2687857616494706E-3</v>
      </c>
      <c r="O214" s="7">
        <f t="shared" si="47"/>
        <v>-0.60845606572080502</v>
      </c>
    </row>
    <row r="215" spans="1:15" ht="15.75" x14ac:dyDescent="0.25">
      <c r="A215" s="4">
        <v>42565</v>
      </c>
      <c r="B215">
        <v>4.2300000000000004</v>
      </c>
      <c r="C215">
        <f t="shared" si="44"/>
        <v>-4.7058823529410763E-3</v>
      </c>
      <c r="D215">
        <v>2.2336</v>
      </c>
      <c r="E215">
        <v>1.5356000000000001</v>
      </c>
      <c r="F215">
        <v>9.1925000000000008</v>
      </c>
      <c r="G215">
        <f t="shared" si="40"/>
        <v>10.728100000000001</v>
      </c>
      <c r="H215">
        <f t="shared" si="41"/>
        <v>22.067968</v>
      </c>
      <c r="I215" s="15">
        <f t="shared" si="42"/>
        <v>5.4647205152646983E-4</v>
      </c>
      <c r="J215" s="15">
        <f t="shared" si="43"/>
        <v>1.0005464720515265</v>
      </c>
      <c r="K215">
        <f t="shared" si="45"/>
        <v>-5.2523544044675461E-3</v>
      </c>
      <c r="L215" s="29">
        <f t="shared" si="46"/>
        <v>2.758722679012963E-5</v>
      </c>
      <c r="O215" s="7">
        <f t="shared" si="47"/>
        <v>-6.0811519397529039E-2</v>
      </c>
    </row>
    <row r="216" spans="1:15" ht="15.75" x14ac:dyDescent="0.25">
      <c r="A216" s="4">
        <v>42566</v>
      </c>
      <c r="B216">
        <v>4.13</v>
      </c>
      <c r="C216">
        <f t="shared" si="44"/>
        <v>-2.3640661938534403E-2</v>
      </c>
      <c r="D216">
        <v>2.2334000000000001</v>
      </c>
      <c r="E216">
        <v>1.5508999999999999</v>
      </c>
      <c r="F216">
        <v>9.1815999999999995</v>
      </c>
      <c r="G216">
        <f t="shared" si="40"/>
        <v>10.7325</v>
      </c>
      <c r="H216">
        <f t="shared" si="41"/>
        <v>22.057085439999998</v>
      </c>
      <c r="I216" s="15">
        <f t="shared" si="42"/>
        <v>5.4622765610679025E-4</v>
      </c>
      <c r="J216" s="15">
        <f t="shared" si="43"/>
        <v>1.0005462276561068</v>
      </c>
      <c r="K216">
        <f t="shared" si="45"/>
        <v>-2.4186889594641194E-2</v>
      </c>
      <c r="L216" s="29">
        <f t="shared" si="46"/>
        <v>5.8500562826336244E-4</v>
      </c>
      <c r="O216" s="7">
        <f t="shared" si="47"/>
        <v>-0.30549522155969888</v>
      </c>
    </row>
    <row r="217" spans="1:15" ht="15.75" x14ac:dyDescent="0.25">
      <c r="A217" s="4">
        <v>42569</v>
      </c>
      <c r="B217">
        <v>4.17</v>
      </c>
      <c r="C217">
        <f t="shared" si="44"/>
        <v>9.6852300242130842E-3</v>
      </c>
      <c r="D217">
        <v>2.2374000000000001</v>
      </c>
      <c r="E217">
        <v>1.5817999999999999</v>
      </c>
      <c r="F217">
        <v>9.1454000000000004</v>
      </c>
      <c r="G217">
        <f t="shared" si="40"/>
        <v>10.7272</v>
      </c>
      <c r="H217">
        <f t="shared" si="41"/>
        <v>22.043717960000002</v>
      </c>
      <c r="I217" s="15">
        <f t="shared" si="42"/>
        <v>5.4592742577952436E-4</v>
      </c>
      <c r="J217" s="15">
        <f t="shared" si="43"/>
        <v>1.0005459274257795</v>
      </c>
      <c r="K217">
        <f t="shared" si="45"/>
        <v>9.1393025984335598E-3</v>
      </c>
      <c r="L217" s="29">
        <f t="shared" si="46"/>
        <v>8.3526851985734417E-5</v>
      </c>
      <c r="O217" s="7">
        <f t="shared" si="47"/>
        <v>0.12515688011598264</v>
      </c>
    </row>
    <row r="218" spans="1:15" ht="15.75" x14ac:dyDescent="0.25">
      <c r="A218" s="4">
        <v>42570</v>
      </c>
      <c r="B218">
        <v>4.0599999999999996</v>
      </c>
      <c r="C218">
        <f t="shared" si="44"/>
        <v>-2.6378896882494084E-2</v>
      </c>
      <c r="D218">
        <v>2.2402000000000002</v>
      </c>
      <c r="E218">
        <v>1.5526</v>
      </c>
      <c r="F218">
        <v>9.1315000000000008</v>
      </c>
      <c r="G218">
        <f t="shared" si="40"/>
        <v>10.684100000000001</v>
      </c>
      <c r="H218">
        <f t="shared" si="41"/>
        <v>22.008986300000004</v>
      </c>
      <c r="I218" s="15">
        <f t="shared" si="42"/>
        <v>5.4514720787923743E-4</v>
      </c>
      <c r="J218" s="15">
        <f t="shared" si="43"/>
        <v>1.0005451472078792</v>
      </c>
      <c r="K218">
        <f t="shared" si="45"/>
        <v>-2.6924044090373321E-2</v>
      </c>
      <c r="L218" s="29">
        <f t="shared" si="46"/>
        <v>7.2490415018036658E-4</v>
      </c>
      <c r="O218" s="7">
        <f t="shared" si="47"/>
        <v>-0.34087991988423877</v>
      </c>
    </row>
    <row r="219" spans="1:15" ht="15.75" x14ac:dyDescent="0.25">
      <c r="A219" s="4">
        <v>42571</v>
      </c>
      <c r="B219">
        <v>4.18</v>
      </c>
      <c r="C219">
        <f t="shared" si="44"/>
        <v>2.9556650246305449E-2</v>
      </c>
      <c r="D219">
        <v>2.2421000000000002</v>
      </c>
      <c r="E219">
        <v>1.5800999999999998</v>
      </c>
      <c r="F219">
        <v>9.1210000000000004</v>
      </c>
      <c r="G219">
        <f t="shared" si="40"/>
        <v>10.7011</v>
      </c>
      <c r="H219">
        <f t="shared" si="41"/>
        <v>22.030294100000006</v>
      </c>
      <c r="I219" s="15">
        <f t="shared" si="42"/>
        <v>5.4562589616757862E-4</v>
      </c>
      <c r="J219" s="15">
        <f t="shared" si="43"/>
        <v>1.0005456258961676</v>
      </c>
      <c r="K219">
        <f t="shared" si="45"/>
        <v>2.901102435013787E-2</v>
      </c>
      <c r="L219" s="29">
        <f t="shared" si="46"/>
        <v>8.4163953384429238E-4</v>
      </c>
      <c r="O219" s="7">
        <f t="shared" si="47"/>
        <v>0.38194427207808496</v>
      </c>
    </row>
    <row r="220" spans="1:15" ht="15.75" x14ac:dyDescent="0.25">
      <c r="A220" s="4">
        <v>42572</v>
      </c>
      <c r="B220">
        <v>4.12</v>
      </c>
      <c r="C220">
        <f t="shared" si="44"/>
        <v>-1.435406698564584E-2</v>
      </c>
      <c r="D220">
        <v>2.2425000000000002</v>
      </c>
      <c r="E220">
        <v>1.556</v>
      </c>
      <c r="F220">
        <v>9.1776999999999997</v>
      </c>
      <c r="G220">
        <f t="shared" si="40"/>
        <v>10.733699999999999</v>
      </c>
      <c r="H220">
        <f t="shared" si="41"/>
        <v>22.136992249999999</v>
      </c>
      <c r="I220" s="15">
        <f t="shared" si="42"/>
        <v>5.4802165991763019E-4</v>
      </c>
      <c r="J220" s="15">
        <f t="shared" si="43"/>
        <v>1.0005480216599176</v>
      </c>
      <c r="K220">
        <f t="shared" si="45"/>
        <v>-1.490208864556347E-2</v>
      </c>
      <c r="L220" s="29">
        <f t="shared" si="46"/>
        <v>2.2207224600023168E-4</v>
      </c>
      <c r="O220" s="7">
        <f t="shared" si="47"/>
        <v>-0.18548968237284849</v>
      </c>
    </row>
    <row r="221" spans="1:15" ht="15.75" x14ac:dyDescent="0.25">
      <c r="A221" s="4">
        <v>42573</v>
      </c>
      <c r="B221">
        <v>4.0999999999999996</v>
      </c>
      <c r="C221">
        <f t="shared" si="44"/>
        <v>-4.8543689320389473E-3</v>
      </c>
      <c r="D221">
        <v>2.2437999999999998</v>
      </c>
      <c r="E221">
        <v>1.5663</v>
      </c>
      <c r="F221">
        <v>9.1327999999999996</v>
      </c>
      <c r="G221">
        <f t="shared" si="40"/>
        <v>10.6991</v>
      </c>
      <c r="H221">
        <f t="shared" si="41"/>
        <v>22.058476639999995</v>
      </c>
      <c r="I221" s="15">
        <f t="shared" si="42"/>
        <v>5.4625890023407564E-4</v>
      </c>
      <c r="J221" s="15">
        <f t="shared" si="43"/>
        <v>1.0005462589002341</v>
      </c>
      <c r="K221">
        <f t="shared" si="45"/>
        <v>-5.4006278322730229E-3</v>
      </c>
      <c r="L221" s="29">
        <f t="shared" si="46"/>
        <v>2.916678098272201E-5</v>
      </c>
      <c r="O221" s="7">
        <f t="shared" si="47"/>
        <v>-6.2730329475609192E-2</v>
      </c>
    </row>
    <row r="222" spans="1:15" ht="15.75" x14ac:dyDescent="0.25">
      <c r="A222" s="4">
        <v>42576</v>
      </c>
      <c r="B222">
        <v>4.03</v>
      </c>
      <c r="C222">
        <f t="shared" si="44"/>
        <v>-1.7073170731707173E-2</v>
      </c>
      <c r="D222">
        <v>2.2444999999999999</v>
      </c>
      <c r="E222">
        <v>1.5731000000000002</v>
      </c>
      <c r="F222">
        <v>9.1539000000000001</v>
      </c>
      <c r="G222">
        <f t="shared" si="40"/>
        <v>10.727</v>
      </c>
      <c r="H222">
        <f t="shared" si="41"/>
        <v>22.119028549999999</v>
      </c>
      <c r="I222" s="15">
        <f t="shared" si="42"/>
        <v>5.4761845529927022E-4</v>
      </c>
      <c r="J222" s="15">
        <f t="shared" si="43"/>
        <v>1.0005476184552993</v>
      </c>
      <c r="K222">
        <f t="shared" si="45"/>
        <v>-1.7620789187006443E-2</v>
      </c>
      <c r="L222" s="29">
        <f t="shared" si="46"/>
        <v>3.1049221157292318E-4</v>
      </c>
      <c r="O222" s="7">
        <f t="shared" si="47"/>
        <v>-0.22062715878981853</v>
      </c>
    </row>
    <row r="223" spans="1:15" ht="15.75" x14ac:dyDescent="0.25">
      <c r="A223" s="4">
        <v>42577</v>
      </c>
      <c r="B223">
        <v>4.1500000000000004</v>
      </c>
      <c r="C223">
        <f t="shared" si="44"/>
        <v>2.9776674937965285E-2</v>
      </c>
      <c r="D223">
        <v>2.2444999999999999</v>
      </c>
      <c r="E223">
        <v>1.5611000000000002</v>
      </c>
      <c r="F223">
        <v>9.1428999999999991</v>
      </c>
      <c r="G223">
        <f t="shared" si="40"/>
        <v>10.703999999999999</v>
      </c>
      <c r="H223">
        <f t="shared" si="41"/>
        <v>22.082339049999998</v>
      </c>
      <c r="I223" s="15">
        <f t="shared" si="42"/>
        <v>5.4679475652497089E-4</v>
      </c>
      <c r="J223" s="15">
        <f t="shared" si="43"/>
        <v>1.000546794756525</v>
      </c>
      <c r="K223">
        <f t="shared" si="45"/>
        <v>2.9229880181440314E-2</v>
      </c>
      <c r="L223" s="29">
        <f t="shared" si="46"/>
        <v>8.5438589542135722E-4</v>
      </c>
      <c r="O223" s="7">
        <f t="shared" si="47"/>
        <v>0.38478752968660662</v>
      </c>
    </row>
    <row r="224" spans="1:15" ht="15.75" x14ac:dyDescent="0.25">
      <c r="A224" s="4">
        <v>42578</v>
      </c>
      <c r="B224">
        <v>4</v>
      </c>
      <c r="C224">
        <f t="shared" si="44"/>
        <v>-3.6144578313253094E-2</v>
      </c>
      <c r="D224">
        <v>2.2456</v>
      </c>
      <c r="E224">
        <v>1.4976</v>
      </c>
      <c r="F224">
        <v>9.1475000000000009</v>
      </c>
      <c r="G224">
        <f t="shared" si="40"/>
        <v>10.645100000000001</v>
      </c>
      <c r="H224">
        <f t="shared" si="41"/>
        <v>22.039225999999999</v>
      </c>
      <c r="I224" s="15">
        <f t="shared" si="42"/>
        <v>5.4582653009638271E-4</v>
      </c>
      <c r="J224" s="15">
        <f t="shared" si="43"/>
        <v>1.0005458265300964</v>
      </c>
      <c r="K224">
        <f t="shared" si="45"/>
        <v>-3.6690404843349476E-2</v>
      </c>
      <c r="L224" s="29">
        <f t="shared" si="46"/>
        <v>1.3461858075688828E-3</v>
      </c>
      <c r="O224" s="7">
        <f t="shared" si="47"/>
        <v>-0.46707642910753822</v>
      </c>
    </row>
    <row r="225" spans="1:15" ht="15.75" x14ac:dyDescent="0.25">
      <c r="A225" s="4">
        <v>42579</v>
      </c>
      <c r="B225">
        <v>3.87</v>
      </c>
      <c r="C225">
        <f t="shared" si="44"/>
        <v>-3.2499999999999973E-2</v>
      </c>
      <c r="D225">
        <v>2.2444999999999999</v>
      </c>
      <c r="E225">
        <v>1.5044</v>
      </c>
      <c r="F225">
        <v>9.1533999999999995</v>
      </c>
      <c r="G225">
        <f t="shared" si="40"/>
        <v>10.6578</v>
      </c>
      <c r="H225">
        <f t="shared" si="41"/>
        <v>22.049206299999998</v>
      </c>
      <c r="I225" s="15">
        <f t="shared" si="42"/>
        <v>5.4605069651980642E-4</v>
      </c>
      <c r="J225" s="15">
        <f t="shared" si="43"/>
        <v>1.0005460506965198</v>
      </c>
      <c r="K225">
        <f t="shared" si="45"/>
        <v>-3.304605069651978E-2</v>
      </c>
      <c r="L225" s="29">
        <f t="shared" si="46"/>
        <v>1.0920414666369554E-3</v>
      </c>
      <c r="O225" s="7">
        <f t="shared" si="47"/>
        <v>-0.4199795558391935</v>
      </c>
    </row>
    <row r="226" spans="1:15" ht="15.75" x14ac:dyDescent="0.25">
      <c r="A226" s="4">
        <v>42580</v>
      </c>
      <c r="B226">
        <v>4.17</v>
      </c>
      <c r="C226">
        <f t="shared" si="44"/>
        <v>7.7519379844961198E-2</v>
      </c>
      <c r="D226">
        <v>2.2464</v>
      </c>
      <c r="E226">
        <v>1.4531000000000001</v>
      </c>
      <c r="F226">
        <v>9.1183999999999994</v>
      </c>
      <c r="G226">
        <f t="shared" si="40"/>
        <v>10.5715</v>
      </c>
      <c r="H226">
        <f t="shared" si="41"/>
        <v>21.936673760000001</v>
      </c>
      <c r="I226" s="15">
        <f t="shared" si="42"/>
        <v>5.4352205582364199E-4</v>
      </c>
      <c r="J226" s="15">
        <f t="shared" si="43"/>
        <v>1.0005435220558236</v>
      </c>
      <c r="K226">
        <f t="shared" si="45"/>
        <v>7.6975857789137556E-2</v>
      </c>
      <c r="L226" s="29">
        <f t="shared" si="46"/>
        <v>5.9252826823735288E-3</v>
      </c>
      <c r="O226" s="7">
        <f t="shared" si="47"/>
        <v>1.0017401451143557</v>
      </c>
    </row>
    <row r="227" spans="1:15" ht="15.75" x14ac:dyDescent="0.25">
      <c r="A227" s="4">
        <v>42583</v>
      </c>
      <c r="B227">
        <v>3.67</v>
      </c>
      <c r="C227">
        <f t="shared" si="44"/>
        <v>-0.11990407673860912</v>
      </c>
      <c r="D227">
        <v>2.2635000000000001</v>
      </c>
      <c r="E227">
        <v>1.5213999999999999</v>
      </c>
      <c r="F227">
        <v>9.0931999999999995</v>
      </c>
      <c r="G227">
        <f t="shared" si="40"/>
        <v>10.614599999999999</v>
      </c>
      <c r="H227">
        <f t="shared" si="41"/>
        <v>22.103858199999998</v>
      </c>
      <c r="I227" s="15">
        <f t="shared" si="42"/>
        <v>5.4727790280861832E-4</v>
      </c>
      <c r="J227" s="15">
        <f t="shared" si="43"/>
        <v>1.0005472779028086</v>
      </c>
      <c r="K227">
        <f t="shared" si="45"/>
        <v>-0.12045135464141773</v>
      </c>
      <c r="L227" s="29">
        <f t="shared" si="46"/>
        <v>1.4508528834952586E-2</v>
      </c>
      <c r="O227" s="7">
        <f t="shared" si="47"/>
        <v>-1.54945418129199</v>
      </c>
    </row>
    <row r="228" spans="1:15" ht="15.75" x14ac:dyDescent="0.25">
      <c r="A228" s="4">
        <v>42584</v>
      </c>
      <c r="B228">
        <v>3.55</v>
      </c>
      <c r="C228">
        <f t="shared" si="44"/>
        <v>-3.2697547683923738E-2</v>
      </c>
      <c r="D228">
        <v>2.2650999999999999</v>
      </c>
      <c r="E228">
        <v>1.5558000000000001</v>
      </c>
      <c r="F228">
        <v>9.1205999999999996</v>
      </c>
      <c r="G228">
        <f t="shared" si="40"/>
        <v>10.676399999999999</v>
      </c>
      <c r="H228">
        <f t="shared" si="41"/>
        <v>22.21487106</v>
      </c>
      <c r="I228" s="15">
        <f t="shared" si="42"/>
        <v>5.4976900673953111E-4</v>
      </c>
      <c r="J228" s="15">
        <f t="shared" si="43"/>
        <v>1.0005497690067395</v>
      </c>
      <c r="K228">
        <f t="shared" si="45"/>
        <v>-3.3247316690663269E-2</v>
      </c>
      <c r="L228" s="29">
        <f t="shared" si="46"/>
        <v>1.1053840671292564E-3</v>
      </c>
      <c r="O228" s="7">
        <f t="shared" si="47"/>
        <v>-0.42253235548692775</v>
      </c>
    </row>
    <row r="229" spans="1:15" ht="15.75" x14ac:dyDescent="0.25">
      <c r="A229" s="4">
        <v>42585</v>
      </c>
      <c r="B229">
        <v>3.75</v>
      </c>
      <c r="C229">
        <f t="shared" si="44"/>
        <v>5.6338028169014134E-2</v>
      </c>
      <c r="D229">
        <v>2.2684000000000002</v>
      </c>
      <c r="E229">
        <v>1.542</v>
      </c>
      <c r="F229">
        <v>9.1319999999999997</v>
      </c>
      <c r="G229">
        <f t="shared" si="40"/>
        <v>10.673999999999999</v>
      </c>
      <c r="H229">
        <f t="shared" si="41"/>
        <v>22.257028800000004</v>
      </c>
      <c r="I229" s="15">
        <f t="shared" si="42"/>
        <v>5.5071442592291575E-4</v>
      </c>
      <c r="J229" s="15">
        <f t="shared" si="43"/>
        <v>1.0005507144259229</v>
      </c>
      <c r="K229">
        <f t="shared" si="45"/>
        <v>5.5787313743091219E-2</v>
      </c>
      <c r="L229" s="29">
        <f t="shared" si="46"/>
        <v>3.1122243746700942E-3</v>
      </c>
      <c r="O229" s="7">
        <f t="shared" si="47"/>
        <v>0.72802523222395532</v>
      </c>
    </row>
    <row r="230" spans="1:15" ht="15.75" x14ac:dyDescent="0.25">
      <c r="A230" s="4">
        <v>42586</v>
      </c>
      <c r="B230">
        <v>3.95</v>
      </c>
      <c r="C230">
        <f t="shared" si="44"/>
        <v>5.3333333333333378E-2</v>
      </c>
      <c r="D230">
        <v>2.2684000000000002</v>
      </c>
      <c r="E230">
        <v>1.5007999999999999</v>
      </c>
      <c r="F230">
        <v>9.1257999999999999</v>
      </c>
      <c r="G230">
        <f t="shared" si="40"/>
        <v>10.6266</v>
      </c>
      <c r="H230">
        <f t="shared" si="41"/>
        <v>22.20176472</v>
      </c>
      <c r="I230" s="15">
        <f t="shared" si="42"/>
        <v>5.4947502088675826E-4</v>
      </c>
      <c r="J230" s="15">
        <f t="shared" si="43"/>
        <v>1.0005494750208868</v>
      </c>
      <c r="K230">
        <f t="shared" si="45"/>
        <v>5.278385831244662E-2</v>
      </c>
      <c r="L230" s="29">
        <f t="shared" si="46"/>
        <v>2.7861356983484402E-3</v>
      </c>
      <c r="O230" s="7">
        <f t="shared" si="47"/>
        <v>0.68919721983867765</v>
      </c>
    </row>
    <row r="231" spans="1:15" ht="15.75" x14ac:dyDescent="0.25">
      <c r="A231" s="4">
        <v>42587</v>
      </c>
      <c r="B231">
        <v>4</v>
      </c>
      <c r="C231">
        <f t="shared" si="44"/>
        <v>1.2658227848101221E-2</v>
      </c>
      <c r="D231">
        <v>2.266</v>
      </c>
      <c r="E231">
        <v>1.5885</v>
      </c>
      <c r="F231">
        <v>9.0888000000000009</v>
      </c>
      <c r="G231">
        <f t="shared" si="40"/>
        <v>10.677300000000001</v>
      </c>
      <c r="H231">
        <f t="shared" si="41"/>
        <v>22.183720800000003</v>
      </c>
      <c r="I231" s="15">
        <f t="shared" si="42"/>
        <v>5.4907022965489105E-4</v>
      </c>
      <c r="J231" s="15">
        <f t="shared" si="43"/>
        <v>1.0005490702296549</v>
      </c>
      <c r="K231">
        <f t="shared" si="45"/>
        <v>1.2109157618446329E-2</v>
      </c>
      <c r="L231" s="29">
        <f t="shared" si="46"/>
        <v>1.4663169822837679E-4</v>
      </c>
      <c r="O231" s="7">
        <f t="shared" si="47"/>
        <v>0.16357528951867276</v>
      </c>
    </row>
    <row r="232" spans="1:15" ht="15.75" x14ac:dyDescent="0.25">
      <c r="A232" s="4">
        <v>42590</v>
      </c>
      <c r="B232">
        <v>4.41</v>
      </c>
      <c r="C232">
        <f t="shared" si="44"/>
        <v>0.10250000000000004</v>
      </c>
      <c r="D232">
        <v>2.2640000000000002</v>
      </c>
      <c r="E232">
        <v>1.5920000000000001</v>
      </c>
      <c r="F232">
        <v>9.0937000000000001</v>
      </c>
      <c r="G232">
        <f t="shared" si="40"/>
        <v>10.685700000000001</v>
      </c>
      <c r="H232">
        <f t="shared" si="41"/>
        <v>22.1801368</v>
      </c>
      <c r="I232" s="15">
        <f t="shared" si="42"/>
        <v>5.4898982030793242E-4</v>
      </c>
      <c r="J232" s="15">
        <f t="shared" si="43"/>
        <v>1.0005489898203079</v>
      </c>
      <c r="K232">
        <f t="shared" si="45"/>
        <v>0.1019510101796921</v>
      </c>
      <c r="L232" s="29">
        <f t="shared" si="46"/>
        <v>1.0394008476659684E-2</v>
      </c>
      <c r="O232" s="7">
        <f t="shared" si="47"/>
        <v>1.3245509068774579</v>
      </c>
    </row>
    <row r="233" spans="1:15" ht="15.75" x14ac:dyDescent="0.25">
      <c r="A233" s="4">
        <v>42591</v>
      </c>
      <c r="B233">
        <v>4.22</v>
      </c>
      <c r="C233">
        <f t="shared" si="44"/>
        <v>-4.3083900226757454E-2</v>
      </c>
      <c r="D233">
        <v>2.2656000000000001</v>
      </c>
      <c r="E233">
        <v>1.5470000000000002</v>
      </c>
      <c r="F233">
        <v>9.0922999999999998</v>
      </c>
      <c r="G233">
        <f t="shared" si="40"/>
        <v>10.6393</v>
      </c>
      <c r="H233">
        <f t="shared" si="41"/>
        <v>22.146514880000002</v>
      </c>
      <c r="I233" s="15">
        <f t="shared" si="42"/>
        <v>5.4823537633197361E-4</v>
      </c>
      <c r="J233" s="15">
        <f t="shared" si="43"/>
        <v>1.000548235376332</v>
      </c>
      <c r="K233">
        <f t="shared" si="45"/>
        <v>-4.3632135603089428E-2</v>
      </c>
      <c r="L233" s="29">
        <f t="shared" si="46"/>
        <v>1.903763257286384E-3</v>
      </c>
      <c r="O233" s="7">
        <f t="shared" si="47"/>
        <v>-0.5567494548016535</v>
      </c>
    </row>
    <row r="234" spans="1:15" ht="15.75" x14ac:dyDescent="0.25">
      <c r="A234" s="4">
        <v>42592</v>
      </c>
      <c r="B234">
        <v>3.98</v>
      </c>
      <c r="C234">
        <f t="shared" si="44"/>
        <v>-5.6872037914691892E-2</v>
      </c>
      <c r="D234">
        <v>2.2690999999999999</v>
      </c>
      <c r="E234">
        <v>1.5074000000000001</v>
      </c>
      <c r="F234">
        <v>9.0939999999999994</v>
      </c>
      <c r="G234">
        <f t="shared" si="40"/>
        <v>10.6014</v>
      </c>
      <c r="H234">
        <f t="shared" si="41"/>
        <v>22.142595399999998</v>
      </c>
      <c r="I234" s="15">
        <f t="shared" si="42"/>
        <v>5.4814741344233475E-4</v>
      </c>
      <c r="J234" s="15">
        <f t="shared" si="43"/>
        <v>1.0005481474134423</v>
      </c>
      <c r="K234">
        <f t="shared" si="45"/>
        <v>-5.7420185328134227E-2</v>
      </c>
      <c r="L234" s="29">
        <f t="shared" si="46"/>
        <v>3.2970776831172813E-3</v>
      </c>
      <c r="O234" s="7">
        <f t="shared" si="47"/>
        <v>-0.73492594532560285</v>
      </c>
    </row>
    <row r="235" spans="1:15" ht="15.75" x14ac:dyDescent="0.25">
      <c r="A235" s="4">
        <v>42593</v>
      </c>
      <c r="B235">
        <v>4.1399999999999997</v>
      </c>
      <c r="C235">
        <f t="shared" si="44"/>
        <v>4.0201005025125552E-2</v>
      </c>
      <c r="D235">
        <v>2.2723</v>
      </c>
      <c r="E235">
        <v>1.5592999999999999</v>
      </c>
      <c r="F235">
        <v>9.0793999999999997</v>
      </c>
      <c r="G235">
        <f t="shared" si="40"/>
        <v>10.6387</v>
      </c>
      <c r="H235">
        <f t="shared" si="41"/>
        <v>22.190420620000001</v>
      </c>
      <c r="I235" s="15">
        <f t="shared" si="42"/>
        <v>5.4922053812100913E-4</v>
      </c>
      <c r="J235" s="15">
        <f t="shared" si="43"/>
        <v>1.000549220538121</v>
      </c>
      <c r="K235">
        <f t="shared" si="45"/>
        <v>3.9651784487004543E-2</v>
      </c>
      <c r="L235" s="29">
        <f t="shared" si="46"/>
        <v>1.5722640130038542E-3</v>
      </c>
      <c r="O235" s="7">
        <f t="shared" si="47"/>
        <v>0.51949539183819782</v>
      </c>
    </row>
    <row r="236" spans="1:15" ht="15.75" x14ac:dyDescent="0.25">
      <c r="A236" s="4">
        <v>42594</v>
      </c>
      <c r="B236">
        <v>4.13</v>
      </c>
      <c r="C236">
        <f t="shared" si="44"/>
        <v>-2.4154589371980163E-3</v>
      </c>
      <c r="D236">
        <v>2.2713000000000001</v>
      </c>
      <c r="E236">
        <v>1.5135000000000001</v>
      </c>
      <c r="F236">
        <v>9.1094000000000008</v>
      </c>
      <c r="G236">
        <f t="shared" si="40"/>
        <v>10.622900000000001</v>
      </c>
      <c r="H236">
        <f t="shared" si="41"/>
        <v>22.203680220000003</v>
      </c>
      <c r="I236" s="15">
        <f t="shared" si="42"/>
        <v>5.495179890697699E-4</v>
      </c>
      <c r="J236" s="15">
        <f t="shared" si="43"/>
        <v>1.0005495179890698</v>
      </c>
      <c r="K236">
        <f t="shared" si="45"/>
        <v>-2.9649769262677862E-3</v>
      </c>
      <c r="L236" s="29">
        <f t="shared" si="46"/>
        <v>8.7910881733003695E-6</v>
      </c>
      <c r="O236" s="7">
        <f t="shared" si="47"/>
        <v>-3.1213642202837972E-2</v>
      </c>
    </row>
    <row r="237" spans="1:15" ht="15.75" x14ac:dyDescent="0.25">
      <c r="A237" s="4">
        <v>42597</v>
      </c>
      <c r="B237">
        <v>4.37</v>
      </c>
      <c r="C237">
        <f t="shared" si="44"/>
        <v>5.8111380145278502E-2</v>
      </c>
      <c r="D237">
        <v>2.2795999999999998</v>
      </c>
      <c r="E237">
        <v>1.5575999999999999</v>
      </c>
      <c r="F237">
        <v>9.1056000000000008</v>
      </c>
      <c r="G237">
        <f t="shared" si="40"/>
        <v>10.6632</v>
      </c>
      <c r="H237">
        <f t="shared" si="41"/>
        <v>22.314725759999998</v>
      </c>
      <c r="I237" s="15">
        <f t="shared" si="42"/>
        <v>5.5200779704023262E-4</v>
      </c>
      <c r="J237" s="15">
        <f t="shared" si="43"/>
        <v>1.0005520077970402</v>
      </c>
      <c r="K237">
        <f t="shared" si="45"/>
        <v>5.7559372348238269E-2</v>
      </c>
      <c r="L237" s="29">
        <f t="shared" si="46"/>
        <v>3.3130813451231361E-3</v>
      </c>
      <c r="O237" s="7">
        <f t="shared" si="47"/>
        <v>0.75094128069589583</v>
      </c>
    </row>
    <row r="238" spans="1:15" ht="15.75" x14ac:dyDescent="0.25">
      <c r="A238" s="4">
        <v>42598</v>
      </c>
      <c r="B238">
        <v>4.5199999999999996</v>
      </c>
      <c r="C238">
        <f t="shared" si="44"/>
        <v>3.4324942791761889E-2</v>
      </c>
      <c r="D238">
        <v>2.2747999999999999</v>
      </c>
      <c r="E238">
        <v>1.5746</v>
      </c>
      <c r="F238">
        <v>9.1153999999999993</v>
      </c>
      <c r="G238">
        <f t="shared" si="40"/>
        <v>10.69</v>
      </c>
      <c r="H238">
        <f t="shared" si="41"/>
        <v>22.310311919999997</v>
      </c>
      <c r="I238" s="15">
        <f t="shared" si="42"/>
        <v>5.519088751382295E-4</v>
      </c>
      <c r="J238" s="15">
        <f t="shared" si="43"/>
        <v>1.0005519088751382</v>
      </c>
      <c r="K238">
        <f t="shared" si="45"/>
        <v>3.377303391662366E-2</v>
      </c>
      <c r="L238" s="29">
        <f t="shared" si="46"/>
        <v>1.140617819933412E-3</v>
      </c>
      <c r="O238" s="7">
        <f t="shared" si="47"/>
        <v>0.44356228393507374</v>
      </c>
    </row>
    <row r="239" spans="1:15" ht="15.75" x14ac:dyDescent="0.25">
      <c r="A239" s="4">
        <v>42599</v>
      </c>
      <c r="B239">
        <v>4.5</v>
      </c>
      <c r="C239">
        <f t="shared" si="44"/>
        <v>-4.4247787610618532E-3</v>
      </c>
      <c r="D239">
        <v>2.2745000000000002</v>
      </c>
      <c r="E239">
        <v>1.5491000000000001</v>
      </c>
      <c r="F239">
        <v>9.0801999999999996</v>
      </c>
      <c r="G239">
        <f t="shared" si="40"/>
        <v>10.629300000000001</v>
      </c>
      <c r="H239">
        <f t="shared" si="41"/>
        <v>22.202014900000005</v>
      </c>
      <c r="I239" s="15">
        <f t="shared" si="42"/>
        <v>5.4948063292181715E-4</v>
      </c>
      <c r="J239" s="15">
        <f t="shared" si="43"/>
        <v>1.0005494806329218</v>
      </c>
      <c r="K239">
        <f t="shared" si="45"/>
        <v>-4.9742593939836703E-3</v>
      </c>
      <c r="L239" s="29">
        <f t="shared" si="46"/>
        <v>2.4743256518634791E-5</v>
      </c>
      <c r="O239" s="7">
        <f t="shared" si="47"/>
        <v>-5.7178972884844782E-2</v>
      </c>
    </row>
    <row r="240" spans="1:15" ht="15.75" x14ac:dyDescent="0.25">
      <c r="A240" s="4">
        <v>42600</v>
      </c>
      <c r="B240">
        <v>4.58</v>
      </c>
      <c r="C240">
        <f t="shared" si="44"/>
        <v>1.7777777777777795E-2</v>
      </c>
      <c r="D240">
        <v>2.2751000000000001</v>
      </c>
      <c r="E240">
        <v>1.5356000000000001</v>
      </c>
      <c r="F240">
        <v>9.0690000000000008</v>
      </c>
      <c r="G240">
        <f t="shared" si="40"/>
        <v>10.604600000000001</v>
      </c>
      <c r="H240">
        <f t="shared" si="41"/>
        <v>22.168481900000003</v>
      </c>
      <c r="I240" s="15">
        <f t="shared" si="42"/>
        <v>5.4872831886121354E-4</v>
      </c>
      <c r="J240" s="15">
        <f t="shared" si="43"/>
        <v>1.0005487283188612</v>
      </c>
      <c r="K240">
        <f t="shared" si="45"/>
        <v>1.7229049458916582E-2</v>
      </c>
      <c r="L240" s="29">
        <f t="shared" si="46"/>
        <v>2.9684014525779373E-4</v>
      </c>
      <c r="O240" s="7">
        <f t="shared" si="47"/>
        <v>0.22973240661289257</v>
      </c>
    </row>
    <row r="241" spans="1:15" ht="15.75" x14ac:dyDescent="0.25">
      <c r="A241" s="4">
        <v>42601</v>
      </c>
      <c r="B241">
        <v>4.47</v>
      </c>
      <c r="C241">
        <f t="shared" si="44"/>
        <v>-2.4017467248908367E-2</v>
      </c>
      <c r="D241">
        <v>2.2772000000000001</v>
      </c>
      <c r="E241">
        <v>1.5781000000000001</v>
      </c>
      <c r="F241">
        <v>9.0805000000000007</v>
      </c>
      <c r="G241">
        <f t="shared" si="40"/>
        <v>10.6586</v>
      </c>
      <c r="H241">
        <f t="shared" si="41"/>
        <v>22.256214600000003</v>
      </c>
      <c r="I241" s="15">
        <f t="shared" si="42"/>
        <v>5.5069616995173654E-4</v>
      </c>
      <c r="J241" s="15">
        <f t="shared" si="43"/>
        <v>1.0005506961699517</v>
      </c>
      <c r="K241">
        <f t="shared" si="45"/>
        <v>-2.4568163418860103E-2</v>
      </c>
      <c r="L241" s="29">
        <f t="shared" si="46"/>
        <v>6.0359465377581576E-4</v>
      </c>
      <c r="O241" s="7">
        <f t="shared" si="47"/>
        <v>-0.31036446854088989</v>
      </c>
    </row>
    <row r="242" spans="1:15" ht="15.75" x14ac:dyDescent="0.25">
      <c r="A242" s="4">
        <v>42604</v>
      </c>
      <c r="B242">
        <v>4.3</v>
      </c>
      <c r="C242">
        <f t="shared" si="44"/>
        <v>-3.8031319910514526E-2</v>
      </c>
      <c r="D242">
        <v>2.278</v>
      </c>
      <c r="E242">
        <v>1.5424</v>
      </c>
      <c r="F242">
        <v>9.1072000000000006</v>
      </c>
      <c r="G242">
        <f t="shared" si="40"/>
        <v>10.649600000000001</v>
      </c>
      <c r="H242">
        <f t="shared" si="41"/>
        <v>22.288601600000003</v>
      </c>
      <c r="I242" s="15">
        <f t="shared" si="42"/>
        <v>5.51422256932943E-4</v>
      </c>
      <c r="J242" s="15">
        <f t="shared" si="43"/>
        <v>1.0005514222569329</v>
      </c>
      <c r="K242">
        <f t="shared" si="45"/>
        <v>-3.8582742167447469E-2</v>
      </c>
      <c r="L242" s="29">
        <f t="shared" si="46"/>
        <v>1.4886279931597289E-3</v>
      </c>
      <c r="O242" s="7">
        <f t="shared" si="47"/>
        <v>-0.49145774904603629</v>
      </c>
    </row>
    <row r="243" spans="1:15" ht="15.75" x14ac:dyDescent="0.25">
      <c r="A243" s="4">
        <v>42605</v>
      </c>
      <c r="B243">
        <v>4.4800000000000004</v>
      </c>
      <c r="C243">
        <f t="shared" si="44"/>
        <v>4.1860465116279215E-2</v>
      </c>
      <c r="D243">
        <v>2.2805</v>
      </c>
      <c r="E243">
        <v>1.5457999999999998</v>
      </c>
      <c r="F243">
        <v>9.1029</v>
      </c>
      <c r="G243">
        <f t="shared" si="40"/>
        <v>10.6487</v>
      </c>
      <c r="H243">
        <f t="shared" si="41"/>
        <v>22.304963449999999</v>
      </c>
      <c r="I243" s="15">
        <f t="shared" si="42"/>
        <v>5.5178900176677814E-4</v>
      </c>
      <c r="J243" s="15">
        <f t="shared" si="43"/>
        <v>1.0005517890017668</v>
      </c>
      <c r="K243">
        <f t="shared" si="45"/>
        <v>4.1308676114512437E-2</v>
      </c>
      <c r="L243" s="29">
        <f t="shared" si="46"/>
        <v>1.7064067223336904E-3</v>
      </c>
      <c r="O243" s="7">
        <f t="shared" si="47"/>
        <v>0.54093967836175427</v>
      </c>
    </row>
    <row r="244" spans="1:15" ht="15.75" x14ac:dyDescent="0.25">
      <c r="A244" s="4">
        <v>42600</v>
      </c>
      <c r="B244">
        <v>6.2</v>
      </c>
      <c r="C244">
        <f t="shared" si="44"/>
        <v>0.38392857142857134</v>
      </c>
      <c r="G244">
        <f t="shared" si="40"/>
        <v>0</v>
      </c>
      <c r="H244">
        <f t="shared" si="41"/>
        <v>0</v>
      </c>
      <c r="I244" s="15">
        <f t="shared" si="42"/>
        <v>0</v>
      </c>
      <c r="J244" s="15">
        <f t="shared" si="43"/>
        <v>1</v>
      </c>
      <c r="K244">
        <f t="shared" si="45"/>
        <v>0.38392857142857134</v>
      </c>
      <c r="L244" s="29">
        <f t="shared" si="46"/>
        <v>0.1474011479591836</v>
      </c>
      <c r="O244" s="7">
        <f t="shared" si="47"/>
        <v>4.9612969508476183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EPE</vt:lpstr>
      <vt:lpstr>EP</vt:lpstr>
      <vt:lpstr>Actual Returns</vt:lpstr>
      <vt:lpstr>Mean Adj Return</vt:lpstr>
      <vt:lpstr>GSAR</vt:lpstr>
      <vt:lpstr>Market Adj Return</vt:lpstr>
      <vt:lpstr>GSAR Mark</vt:lpstr>
      <vt:lpstr>CAPM Adj Return</vt:lpstr>
      <vt:lpstr>GSAR Capm</vt:lpstr>
      <vt:lpstr>Cover JCP</vt:lpstr>
      <vt:lpstr>JC Penney</vt:lpstr>
      <vt:lpstr>Actual Returns (2)</vt:lpstr>
      <vt:lpstr>Mean Adj Return (2)</vt:lpstr>
      <vt:lpstr>GSAR (2)</vt:lpstr>
      <vt:lpstr>Market Adj Return (2)</vt:lpstr>
      <vt:lpstr>GSAR Mark (2)</vt:lpstr>
      <vt:lpstr>CAPM Adj Return (2)</vt:lpstr>
      <vt:lpstr>GSAR CAPM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Vryghem</dc:creator>
  <cp:lastModifiedBy>Arthur Vryghem</cp:lastModifiedBy>
  <dcterms:created xsi:type="dcterms:W3CDTF">2017-05-13T13:38:17Z</dcterms:created>
  <dcterms:modified xsi:type="dcterms:W3CDTF">2017-05-30T07:59:00Z</dcterms:modified>
</cp:coreProperties>
</file>